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I:\Tour\GHOST\INVENTORY TRACKER\2026\"/>
    </mc:Choice>
  </mc:AlternateContent>
  <xr:revisionPtr revIDLastSave="0" documentId="13_ncr:1_{987A40CE-1F55-4EB0-924A-BB02F682AE31}" xr6:coauthVersionLast="47" xr6:coauthVersionMax="47" xr10:uidLastSave="{00000000-0000-0000-0000-000000000000}"/>
  <bookViews>
    <workbookView xWindow="28680" yWindow="-120" windowWidth="29040" windowHeight="17640" tabRatio="850" activeTab="5" xr2:uid="{00000000-000D-0000-FFFF-FFFF00000000}"/>
  </bookViews>
  <sheets>
    <sheet name="Tour Dates" sheetId="52" r:id="rId1"/>
    <sheet name="Inventory" sheetId="1" r:id="rId2"/>
    <sheet name="BUDGET" sheetId="117" r:id="rId3"/>
    <sheet name="COG NA" sheetId="118" r:id="rId4"/>
    <sheet name="Selling Prices" sheetId="64" r:id="rId5"/>
    <sheet name="Projection Sheet" sheetId="65" r:id="rId6"/>
    <sheet name="BATWNG HOODY" sheetId="2" r:id="rId7"/>
    <sheet name="SHORTS" sheetId="3" r:id="rId8"/>
    <sheet name="BLK T SKELETOR ITIN" sheetId="4" r:id="rId9"/>
    <sheet name="BLK T BAT BRAIN ITIN" sheetId="5" r:id="rId10"/>
    <sheet name="BLK T WESTERN ITIN" sheetId="6" r:id="rId11"/>
    <sheet name="CRYSTAL WASHED" sheetId="7" r:id="rId12"/>
    <sheet name="BLK T PAPA COOPER" sheetId="8" r:id="rId13"/>
    <sheet name="WOMENS RAGLAN" sheetId="22" r:id="rId14"/>
    <sheet name="BLK PO HOODIE" sheetId="21" r:id="rId15"/>
    <sheet name="10" sheetId="20" r:id="rId16"/>
    <sheet name="11" sheetId="19" r:id="rId17"/>
    <sheet name="12" sheetId="18" r:id="rId18"/>
    <sheet name="13" sheetId="17" r:id="rId19"/>
    <sheet name="14" sheetId="16" r:id="rId20"/>
    <sheet name="15" sheetId="15" r:id="rId21"/>
    <sheet name="16" sheetId="14" r:id="rId22"/>
    <sheet name="17" sheetId="13" r:id="rId23"/>
    <sheet name="18" sheetId="12" r:id="rId24"/>
    <sheet name="19" sheetId="11" r:id="rId25"/>
    <sheet name="20" sheetId="10" r:id="rId26"/>
    <sheet name="21" sheetId="9" r:id="rId27"/>
    <sheet name="22" sheetId="33" r:id="rId28"/>
    <sheet name="23" sheetId="32" r:id="rId29"/>
    <sheet name="24" sheetId="31" r:id="rId30"/>
    <sheet name="25" sheetId="30" r:id="rId31"/>
    <sheet name="26" sheetId="29" r:id="rId32"/>
    <sheet name="27" sheetId="28" r:id="rId33"/>
    <sheet name="28" sheetId="27" r:id="rId34"/>
    <sheet name="29" sheetId="26" r:id="rId35"/>
    <sheet name="30" sheetId="25" r:id="rId36"/>
    <sheet name="31" sheetId="24" r:id="rId37"/>
    <sheet name="32" sheetId="23" r:id="rId38"/>
    <sheet name="33" sheetId="42" r:id="rId39"/>
    <sheet name="34" sheetId="41" r:id="rId40"/>
    <sheet name="35" sheetId="40" r:id="rId41"/>
    <sheet name="36" sheetId="39" r:id="rId42"/>
    <sheet name="37" sheetId="38" r:id="rId43"/>
    <sheet name="38" sheetId="37" r:id="rId44"/>
    <sheet name="39" sheetId="36" r:id="rId45"/>
    <sheet name="40" sheetId="35" r:id="rId46"/>
    <sheet name="41" sheetId="34" r:id="rId47"/>
    <sheet name="42" sheetId="47" r:id="rId48"/>
    <sheet name="43" sheetId="46" r:id="rId49"/>
    <sheet name="44" sheetId="45" r:id="rId50"/>
    <sheet name="45" sheetId="44" r:id="rId51"/>
    <sheet name="46" sheetId="43" r:id="rId52"/>
    <sheet name="47" sheetId="51" r:id="rId53"/>
    <sheet name="48" sheetId="49" r:id="rId54"/>
    <sheet name="49" sheetId="48" r:id="rId55"/>
    <sheet name="50" sheetId="50" r:id="rId56"/>
    <sheet name="PLUSHIE PURPLE" sheetId="53" r:id="rId57"/>
    <sheet name="MASK RHINESTONE" sheetId="54" r:id="rId58"/>
    <sheet name="CLEAR SLING BG" sheetId="55" r:id="rId59"/>
    <sheet name="KEYCHAIN PAPA V TOPHAT" sheetId="56" r:id="rId60"/>
    <sheet name="PIN PAPA V GRUCIFIX" sheetId="57" r:id="rId61"/>
    <sheet name="COIN" sheetId="58" r:id="rId62"/>
    <sheet name="SNAPBACK CAP" sheetId="59" r:id="rId63"/>
    <sheet name="ROSARY ROSE BEAD" sheetId="60" r:id="rId64"/>
    <sheet name="PROGRAM" sheetId="61" r:id="rId65"/>
    <sheet name="60" sheetId="62" r:id="rId66"/>
    <sheet name="61" sheetId="67" r:id="rId67"/>
    <sheet name="62" sheetId="68" r:id="rId68"/>
    <sheet name="63" sheetId="69" r:id="rId69"/>
    <sheet name="64" sheetId="70" r:id="rId70"/>
    <sheet name="65" sheetId="71" r:id="rId71"/>
    <sheet name="66" sheetId="72" r:id="rId72"/>
    <sheet name="67" sheetId="73" r:id="rId73"/>
    <sheet name="68" sheetId="74" r:id="rId74"/>
    <sheet name="69" sheetId="75" r:id="rId75"/>
    <sheet name="70" sheetId="76" r:id="rId76"/>
    <sheet name="71" sheetId="77" r:id="rId77"/>
    <sheet name="72" sheetId="78" r:id="rId78"/>
    <sheet name="73" sheetId="79" r:id="rId79"/>
    <sheet name="74" sheetId="80" r:id="rId80"/>
    <sheet name="75" sheetId="81" r:id="rId81"/>
    <sheet name="76" sheetId="82" r:id="rId82"/>
    <sheet name="77" sheetId="83" r:id="rId83"/>
    <sheet name="78" sheetId="84" r:id="rId84"/>
    <sheet name="79" sheetId="85" r:id="rId85"/>
    <sheet name="80" sheetId="86" r:id="rId86"/>
    <sheet name="81" sheetId="87" r:id="rId87"/>
    <sheet name="82" sheetId="88" r:id="rId88"/>
    <sheet name="83" sheetId="89" r:id="rId89"/>
    <sheet name="84" sheetId="90" r:id="rId90"/>
    <sheet name="85" sheetId="91" r:id="rId91"/>
    <sheet name="86" sheetId="92" r:id="rId92"/>
    <sheet name="87" sheetId="93" r:id="rId93"/>
    <sheet name="88" sheetId="94" r:id="rId94"/>
    <sheet name="89" sheetId="95" r:id="rId95"/>
    <sheet name="90" sheetId="96" r:id="rId96"/>
    <sheet name="91" sheetId="97" r:id="rId97"/>
    <sheet name="92" sheetId="98" r:id="rId98"/>
    <sheet name="93" sheetId="99" r:id="rId99"/>
    <sheet name="94" sheetId="100" r:id="rId100"/>
    <sheet name="95" sheetId="101" r:id="rId101"/>
    <sheet name="96" sheetId="102" r:id="rId102"/>
    <sheet name="97" sheetId="103" r:id="rId103"/>
    <sheet name="98" sheetId="104" r:id="rId104"/>
    <sheet name="99" sheetId="105" r:id="rId105"/>
    <sheet name="100" sheetId="106" r:id="rId106"/>
    <sheet name="Read Before Printing Tour Chart" sheetId="113" r:id="rId107"/>
    <sheet name="Tour Gross Sales" sheetId="108" r:id="rId108"/>
    <sheet name="Tour P-Heads" sheetId="109" r:id="rId109"/>
    <sheet name="Product Ratios" sheetId="111" r:id="rId110"/>
    <sheet name="Product %" sheetId="110" r:id="rId111"/>
  </sheets>
  <externalReferences>
    <externalReference r:id="rId112"/>
  </externalReferences>
  <definedNames>
    <definedName name="_xlnm._FilterDatabase" localSheetId="110" hidden="1">'Product %'!$B$7:$B$37</definedName>
    <definedName name="_xlnm._FilterDatabase" localSheetId="109" hidden="1">'Product Ratios'!$B$6:$B$36</definedName>
    <definedName name="_xlnm._FilterDatabase" localSheetId="107" hidden="1">'Tour Gross Sales'!$C$6:$C$67</definedName>
    <definedName name="_xlnm._FilterDatabase" localSheetId="108" hidden="1">'Tour P-Heads'!$C$6:$C$36</definedName>
    <definedName name="CompanyAddress">[1]Settings!$C$10</definedName>
    <definedName name="CompanyName">'[1]Tour Info'!$F$6</definedName>
    <definedName name="_xlnm.Print_Area" localSheetId="3">'COG NA'!$A$1:$O$264</definedName>
    <definedName name="_xlnm.Print_Area" localSheetId="109">'Product Ratios'!$A$1:$G$106</definedName>
    <definedName name="_xlnm.Print_Titles" localSheetId="109">'Product Ratios'!$6:$6</definedName>
    <definedName name="Rates">[1]Settings!$C$2:$C$7</definedName>
    <definedName name="YesNo">[1]Settings!$C$15:$C$16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U23" i="65" l="1"/>
  <c r="AB106" i="65" l="1"/>
  <c r="AB105" i="65"/>
  <c r="AB104" i="65"/>
  <c r="AB103" i="65"/>
  <c r="AB102" i="65"/>
  <c r="AB101" i="65"/>
  <c r="AB100" i="65"/>
  <c r="AB99" i="65"/>
  <c r="AB98" i="65"/>
  <c r="AB97" i="65"/>
  <c r="AB96" i="65"/>
  <c r="AB95" i="65"/>
  <c r="AB94" i="65"/>
  <c r="AB93" i="65"/>
  <c r="AB92" i="65"/>
  <c r="AB91" i="65"/>
  <c r="AB90" i="65"/>
  <c r="B106" i="65"/>
  <c r="B105" i="65"/>
  <c r="B104" i="65"/>
  <c r="B103" i="65"/>
  <c r="B102" i="65"/>
  <c r="B101" i="65"/>
  <c r="B100" i="65"/>
  <c r="B99" i="65"/>
  <c r="B98" i="65"/>
  <c r="B97" i="65"/>
  <c r="B96" i="65"/>
  <c r="B95" i="65"/>
  <c r="B94" i="65"/>
  <c r="B93" i="65"/>
  <c r="A93" i="65"/>
  <c r="B92" i="65"/>
  <c r="A92" i="65"/>
  <c r="B91" i="65"/>
  <c r="A91" i="65"/>
  <c r="B90" i="65"/>
  <c r="A90" i="65"/>
  <c r="S1" i="83"/>
  <c r="B85" i="64"/>
  <c r="U88" i="65"/>
  <c r="U87" i="65"/>
  <c r="U86" i="65"/>
  <c r="U85" i="65"/>
  <c r="U84" i="65"/>
  <c r="U83" i="65"/>
  <c r="U82" i="65"/>
  <c r="U81" i="65"/>
  <c r="U80" i="65"/>
  <c r="U79" i="65"/>
  <c r="U78" i="65"/>
  <c r="U77" i="65"/>
  <c r="U76" i="65"/>
  <c r="U75" i="65"/>
  <c r="U74" i="65"/>
  <c r="U73" i="65"/>
  <c r="U72" i="65"/>
  <c r="U71" i="65"/>
  <c r="U70" i="65"/>
  <c r="U69" i="65"/>
  <c r="U68" i="65"/>
  <c r="U67" i="65"/>
  <c r="U66" i="65"/>
  <c r="U65" i="65"/>
  <c r="B9" i="1"/>
  <c r="S1" i="4" s="1"/>
  <c r="B10" i="1"/>
  <c r="A18" i="65" s="1"/>
  <c r="B11" i="1"/>
  <c r="S1" i="6" s="1"/>
  <c r="B12" i="1"/>
  <c r="S1" i="7" s="1"/>
  <c r="B13" i="1"/>
  <c r="B14" i="64" s="1"/>
  <c r="B14" i="1"/>
  <c r="B15" i="64" s="1"/>
  <c r="B15" i="1"/>
  <c r="A23" i="65" s="1"/>
  <c r="B16" i="1"/>
  <c r="A24" i="65" s="1"/>
  <c r="B17" i="1"/>
  <c r="S1" i="19" s="1"/>
  <c r="B18" i="1"/>
  <c r="B19" i="64" s="1"/>
  <c r="B19" i="1"/>
  <c r="B20" i="64" s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G7" i="1"/>
  <c r="F7" i="1"/>
  <c r="E7" i="1"/>
  <c r="H59" i="117"/>
  <c r="H57" i="117"/>
  <c r="R263" i="118"/>
  <c r="S263" i="118" s="1"/>
  <c r="T263" i="118" s="1"/>
  <c r="U263" i="118" s="1"/>
  <c r="M263" i="118"/>
  <c r="L263" i="118"/>
  <c r="H263" i="118"/>
  <c r="J263" i="118"/>
  <c r="N263" i="118"/>
  <c r="O263" i="118"/>
  <c r="R262" i="118"/>
  <c r="S262" i="118" s="1"/>
  <c r="M262" i="118"/>
  <c r="L262" i="118"/>
  <c r="J262" i="118"/>
  <c r="H262" i="118"/>
  <c r="R261" i="118"/>
  <c r="S261" i="118" s="1"/>
  <c r="M261" i="118"/>
  <c r="N261" i="118"/>
  <c r="O261" i="118" s="1"/>
  <c r="L261" i="118"/>
  <c r="J261" i="118"/>
  <c r="H261" i="118"/>
  <c r="R260" i="118"/>
  <c r="S260" i="118" s="1"/>
  <c r="M260" i="118"/>
  <c r="L260" i="118"/>
  <c r="J260" i="118"/>
  <c r="H260" i="118"/>
  <c r="R259" i="118"/>
  <c r="S259" i="118" s="1"/>
  <c r="M259" i="118"/>
  <c r="L259" i="118"/>
  <c r="H259" i="118"/>
  <c r="J259" i="118"/>
  <c r="R258" i="118"/>
  <c r="S258" i="118" s="1"/>
  <c r="M258" i="118"/>
  <c r="L258" i="118"/>
  <c r="J258" i="118"/>
  <c r="H258" i="118"/>
  <c r="R257" i="118"/>
  <c r="S257" i="118" s="1"/>
  <c r="M257" i="118"/>
  <c r="N257" i="118"/>
  <c r="O257" i="118" s="1"/>
  <c r="L257" i="118"/>
  <c r="J257" i="118"/>
  <c r="H257" i="118"/>
  <c r="R256" i="118"/>
  <c r="S256" i="118" s="1"/>
  <c r="M256" i="118"/>
  <c r="L256" i="118"/>
  <c r="J256" i="118"/>
  <c r="H256" i="118"/>
  <c r="R255" i="118"/>
  <c r="S255" i="118" s="1"/>
  <c r="T255" i="118" s="1"/>
  <c r="M255" i="118"/>
  <c r="N255" i="118" s="1"/>
  <c r="O255" i="118" s="1"/>
  <c r="L255" i="118"/>
  <c r="H255" i="118"/>
  <c r="J255" i="118"/>
  <c r="R254" i="118"/>
  <c r="S254" i="118" s="1"/>
  <c r="M254" i="118"/>
  <c r="L254" i="118"/>
  <c r="J254" i="118"/>
  <c r="H254" i="118"/>
  <c r="R253" i="118"/>
  <c r="S253" i="118" s="1"/>
  <c r="T253" i="118" s="1"/>
  <c r="U253" i="118" s="1"/>
  <c r="M253" i="118"/>
  <c r="N253" i="118"/>
  <c r="O253" i="118" s="1"/>
  <c r="L253" i="118"/>
  <c r="J253" i="118"/>
  <c r="H253" i="118"/>
  <c r="R252" i="118"/>
  <c r="S252" i="118" s="1"/>
  <c r="M252" i="118"/>
  <c r="L252" i="118"/>
  <c r="J252" i="118"/>
  <c r="H252" i="118"/>
  <c r="R251" i="118"/>
  <c r="S251" i="118" s="1"/>
  <c r="T251" i="118" s="1"/>
  <c r="U251" i="118" s="1"/>
  <c r="M251" i="118"/>
  <c r="N251" i="118" s="1"/>
  <c r="O251" i="118" s="1"/>
  <c r="L251" i="118"/>
  <c r="H251" i="118"/>
  <c r="J251" i="118"/>
  <c r="R250" i="118"/>
  <c r="S250" i="118" s="1"/>
  <c r="T250" i="118" s="1"/>
  <c r="U250" i="118" s="1"/>
  <c r="M250" i="118"/>
  <c r="L250" i="118"/>
  <c r="J250" i="118"/>
  <c r="H250" i="118"/>
  <c r="R249" i="118"/>
  <c r="S249" i="118" s="1"/>
  <c r="M249" i="118"/>
  <c r="N249" i="118"/>
  <c r="O249" i="118" s="1"/>
  <c r="L249" i="118"/>
  <c r="J249" i="118"/>
  <c r="H249" i="118"/>
  <c r="R248" i="118"/>
  <c r="S248" i="118" s="1"/>
  <c r="T248" i="118" s="1"/>
  <c r="U248" i="118" s="1"/>
  <c r="M248" i="118"/>
  <c r="L248" i="118"/>
  <c r="J248" i="118"/>
  <c r="H248" i="118"/>
  <c r="R247" i="118"/>
  <c r="S247" i="118" s="1"/>
  <c r="T247" i="118" s="1"/>
  <c r="U247" i="118" s="1"/>
  <c r="M247" i="118"/>
  <c r="L247" i="118"/>
  <c r="H247" i="118"/>
  <c r="J247" i="118"/>
  <c r="N247" i="118"/>
  <c r="O247" i="118"/>
  <c r="R246" i="118"/>
  <c r="S246" i="118" s="1"/>
  <c r="M246" i="118"/>
  <c r="L246" i="118"/>
  <c r="J246" i="118"/>
  <c r="H246" i="118"/>
  <c r="R245" i="118"/>
  <c r="S245" i="118" s="1"/>
  <c r="T245" i="118" s="1"/>
  <c r="U245" i="118" s="1"/>
  <c r="M245" i="118"/>
  <c r="N245" i="118"/>
  <c r="O245" i="118" s="1"/>
  <c r="L245" i="118"/>
  <c r="J245" i="118"/>
  <c r="H245" i="118"/>
  <c r="R244" i="118"/>
  <c r="S244" i="118" s="1"/>
  <c r="T244" i="118" s="1"/>
  <c r="U244" i="118" s="1"/>
  <c r="M244" i="118"/>
  <c r="L244" i="118"/>
  <c r="J244" i="118"/>
  <c r="H244" i="118"/>
  <c r="R243" i="118"/>
  <c r="S243" i="118" s="1"/>
  <c r="T243" i="118" s="1"/>
  <c r="U243" i="118" s="1"/>
  <c r="M243" i="118"/>
  <c r="N243" i="118" s="1"/>
  <c r="O243" i="118" s="1"/>
  <c r="L243" i="118"/>
  <c r="H243" i="118"/>
  <c r="J243" i="118"/>
  <c r="R242" i="118"/>
  <c r="S242" i="118" s="1"/>
  <c r="T242" i="118" s="1"/>
  <c r="U242" i="118" s="1"/>
  <c r="M242" i="118"/>
  <c r="L242" i="118"/>
  <c r="J242" i="118"/>
  <c r="H242" i="118"/>
  <c r="R241" i="118"/>
  <c r="S241" i="118" s="1"/>
  <c r="M241" i="118"/>
  <c r="N241" i="118"/>
  <c r="O241" i="118" s="1"/>
  <c r="L241" i="118"/>
  <c r="J241" i="118"/>
  <c r="H241" i="118"/>
  <c r="R240" i="118"/>
  <c r="S240" i="118" s="1"/>
  <c r="M240" i="118"/>
  <c r="L240" i="118"/>
  <c r="J240" i="118"/>
  <c r="H240" i="118"/>
  <c r="R239" i="118"/>
  <c r="S239" i="118" s="1"/>
  <c r="T239" i="118" s="1"/>
  <c r="U239" i="118" s="1"/>
  <c r="M239" i="118"/>
  <c r="L239" i="118"/>
  <c r="H239" i="118"/>
  <c r="J239" i="118"/>
  <c r="R238" i="118"/>
  <c r="S238" i="118" s="1"/>
  <c r="M238" i="118"/>
  <c r="L238" i="118"/>
  <c r="J238" i="118"/>
  <c r="H238" i="118"/>
  <c r="R237" i="118"/>
  <c r="S237" i="118" s="1"/>
  <c r="M237" i="118"/>
  <c r="N237" i="118"/>
  <c r="O237" i="118" s="1"/>
  <c r="L237" i="118"/>
  <c r="J237" i="118"/>
  <c r="H237" i="118"/>
  <c r="R236" i="118"/>
  <c r="S236" i="118" s="1"/>
  <c r="T236" i="118" s="1"/>
  <c r="U236" i="118" s="1"/>
  <c r="M236" i="118"/>
  <c r="L236" i="118"/>
  <c r="J236" i="118"/>
  <c r="H236" i="118"/>
  <c r="R235" i="118"/>
  <c r="S235" i="118" s="1"/>
  <c r="T235" i="118" s="1"/>
  <c r="U235" i="118" s="1"/>
  <c r="M235" i="118"/>
  <c r="N235" i="118" s="1"/>
  <c r="O235" i="118" s="1"/>
  <c r="L235" i="118"/>
  <c r="H235" i="118"/>
  <c r="R234" i="118"/>
  <c r="S234" i="118" s="1"/>
  <c r="M234" i="118"/>
  <c r="L234" i="118"/>
  <c r="H234" i="118"/>
  <c r="R233" i="118"/>
  <c r="S233" i="118" s="1"/>
  <c r="M233" i="118"/>
  <c r="L233" i="118"/>
  <c r="H233" i="118"/>
  <c r="J233" i="118" s="1"/>
  <c r="R232" i="118"/>
  <c r="S232" i="118" s="1"/>
  <c r="M232" i="118"/>
  <c r="L232" i="118"/>
  <c r="J232" i="118"/>
  <c r="T232" i="118" s="1"/>
  <c r="U232" i="118" s="1"/>
  <c r="H232" i="118"/>
  <c r="R231" i="118"/>
  <c r="S231" i="118" s="1"/>
  <c r="M231" i="118"/>
  <c r="N231" i="118" s="1"/>
  <c r="O231" i="118" s="1"/>
  <c r="L231" i="118"/>
  <c r="H231" i="118"/>
  <c r="J231" i="118"/>
  <c r="R230" i="118"/>
  <c r="S230" i="118" s="1"/>
  <c r="M230" i="118"/>
  <c r="L230" i="118"/>
  <c r="H230" i="118"/>
  <c r="J230" i="118" s="1"/>
  <c r="R229" i="118"/>
  <c r="S229" i="118" s="1"/>
  <c r="M229" i="118"/>
  <c r="N229" i="118"/>
  <c r="O229" i="118" s="1"/>
  <c r="L229" i="118"/>
  <c r="J229" i="118"/>
  <c r="T229" i="118" s="1"/>
  <c r="U229" i="118" s="1"/>
  <c r="H229" i="118"/>
  <c r="R228" i="118"/>
  <c r="S228" i="118" s="1"/>
  <c r="M228" i="118"/>
  <c r="L228" i="118"/>
  <c r="H228" i="118"/>
  <c r="J228" i="118" s="1"/>
  <c r="R227" i="118"/>
  <c r="S227" i="118" s="1"/>
  <c r="M227" i="118"/>
  <c r="L227" i="118"/>
  <c r="H227" i="118"/>
  <c r="J227" i="118" s="1"/>
  <c r="R226" i="118"/>
  <c r="S226" i="118" s="1"/>
  <c r="T226" i="118" s="1"/>
  <c r="U226" i="118" s="1"/>
  <c r="M226" i="118"/>
  <c r="L226" i="118"/>
  <c r="J226" i="118"/>
  <c r="H226" i="118"/>
  <c r="R225" i="118"/>
  <c r="S225" i="118" s="1"/>
  <c r="M225" i="118"/>
  <c r="L225" i="118"/>
  <c r="H225" i="118"/>
  <c r="J225" i="118" s="1"/>
  <c r="R224" i="118"/>
  <c r="S224" i="118" s="1"/>
  <c r="M224" i="118"/>
  <c r="L224" i="118"/>
  <c r="H224" i="118"/>
  <c r="J224" i="118" s="1"/>
  <c r="N224" i="118" s="1"/>
  <c r="O224" i="118" s="1"/>
  <c r="R223" i="118"/>
  <c r="S223" i="118" s="1"/>
  <c r="M223" i="118"/>
  <c r="L223" i="118"/>
  <c r="H223" i="118"/>
  <c r="J223" i="118"/>
  <c r="R222" i="118"/>
  <c r="S222" i="118" s="1"/>
  <c r="M222" i="118"/>
  <c r="L222" i="118"/>
  <c r="H222" i="118"/>
  <c r="J222" i="118" s="1"/>
  <c r="R221" i="118"/>
  <c r="S221" i="118" s="1"/>
  <c r="L221" i="118"/>
  <c r="M221" i="118" s="1"/>
  <c r="H221" i="118"/>
  <c r="J221" i="118" s="1"/>
  <c r="R220" i="118"/>
  <c r="S220" i="118" s="1"/>
  <c r="L220" i="118"/>
  <c r="M220" i="118" s="1"/>
  <c r="H220" i="118"/>
  <c r="J220" i="118" s="1"/>
  <c r="T220" i="118" s="1"/>
  <c r="U220" i="118" s="1"/>
  <c r="R219" i="118"/>
  <c r="S219" i="118" s="1"/>
  <c r="L219" i="118"/>
  <c r="M219" i="118" s="1"/>
  <c r="H219" i="118"/>
  <c r="J219" i="118" s="1"/>
  <c r="R218" i="118"/>
  <c r="S218" i="118" s="1"/>
  <c r="T218" i="118" s="1"/>
  <c r="U218" i="118" s="1"/>
  <c r="L218" i="118"/>
  <c r="M218" i="118" s="1"/>
  <c r="N218" i="118" s="1"/>
  <c r="O218" i="118" s="1"/>
  <c r="J218" i="118"/>
  <c r="H218" i="118"/>
  <c r="R217" i="118"/>
  <c r="S217" i="118" s="1"/>
  <c r="M217" i="118"/>
  <c r="L217" i="118"/>
  <c r="H217" i="118"/>
  <c r="J217" i="118" s="1"/>
  <c r="N217" i="118" s="1"/>
  <c r="O217" i="118" s="1"/>
  <c r="S216" i="118"/>
  <c r="R216" i="118"/>
  <c r="M216" i="118"/>
  <c r="L216" i="118"/>
  <c r="H216" i="118"/>
  <c r="J216" i="118" s="1"/>
  <c r="S215" i="118"/>
  <c r="R215" i="118"/>
  <c r="M215" i="118"/>
  <c r="L215" i="118"/>
  <c r="H215" i="118"/>
  <c r="J215" i="118" s="1"/>
  <c r="S214" i="118"/>
  <c r="R214" i="118"/>
  <c r="M214" i="118"/>
  <c r="L214" i="118"/>
  <c r="H214" i="118"/>
  <c r="J214" i="118" s="1"/>
  <c r="S210" i="118"/>
  <c r="R210" i="118"/>
  <c r="M210" i="118"/>
  <c r="L210" i="118"/>
  <c r="H210" i="118"/>
  <c r="J210" i="118" s="1"/>
  <c r="S209" i="118"/>
  <c r="R209" i="118"/>
  <c r="M209" i="118"/>
  <c r="L209" i="118"/>
  <c r="H209" i="118"/>
  <c r="J209" i="118" s="1"/>
  <c r="T209" i="118" s="1"/>
  <c r="U209" i="118" s="1"/>
  <c r="S208" i="118"/>
  <c r="R208" i="118"/>
  <c r="M208" i="118"/>
  <c r="L208" i="118"/>
  <c r="H208" i="118"/>
  <c r="J208" i="118" s="1"/>
  <c r="S207" i="118"/>
  <c r="R207" i="118"/>
  <c r="M207" i="118"/>
  <c r="L207" i="118"/>
  <c r="H207" i="118"/>
  <c r="J207" i="118" s="1"/>
  <c r="N207" i="118" s="1"/>
  <c r="O207" i="118" s="1"/>
  <c r="S206" i="118"/>
  <c r="R206" i="118"/>
  <c r="M206" i="118"/>
  <c r="L206" i="118"/>
  <c r="H206" i="118"/>
  <c r="J206" i="118" s="1"/>
  <c r="S205" i="118"/>
  <c r="R205" i="118"/>
  <c r="M205" i="118"/>
  <c r="L205" i="118"/>
  <c r="H205" i="118"/>
  <c r="J205" i="118"/>
  <c r="S204" i="118"/>
  <c r="R204" i="118"/>
  <c r="M204" i="118"/>
  <c r="L204" i="118"/>
  <c r="H204" i="118"/>
  <c r="J204" i="118"/>
  <c r="S203" i="118"/>
  <c r="R203" i="118"/>
  <c r="M203" i="118"/>
  <c r="L203" i="118"/>
  <c r="H203" i="118"/>
  <c r="J203" i="118" s="1"/>
  <c r="S202" i="118"/>
  <c r="R202" i="118"/>
  <c r="M202" i="118"/>
  <c r="L202" i="118"/>
  <c r="J202" i="118"/>
  <c r="N202" i="118" s="1"/>
  <c r="O202" i="118" s="1"/>
  <c r="H202" i="118"/>
  <c r="S201" i="118"/>
  <c r="R201" i="118"/>
  <c r="M201" i="118"/>
  <c r="L201" i="118"/>
  <c r="H201" i="118"/>
  <c r="J201" i="118" s="1"/>
  <c r="S200" i="118"/>
  <c r="R200" i="118"/>
  <c r="M200" i="118"/>
  <c r="L200" i="118"/>
  <c r="H200" i="118"/>
  <c r="J200" i="118" s="1"/>
  <c r="T200" i="118" s="1"/>
  <c r="U200" i="118" s="1"/>
  <c r="S199" i="118"/>
  <c r="R199" i="118"/>
  <c r="M199" i="118"/>
  <c r="L199" i="118"/>
  <c r="H199" i="118"/>
  <c r="J199" i="118" s="1"/>
  <c r="S198" i="118"/>
  <c r="R198" i="118"/>
  <c r="M198" i="118"/>
  <c r="L198" i="118"/>
  <c r="H198" i="118"/>
  <c r="J198" i="118"/>
  <c r="S197" i="118"/>
  <c r="R197" i="118"/>
  <c r="M197" i="118"/>
  <c r="N197" i="118" s="1"/>
  <c r="O197" i="118" s="1"/>
  <c r="L197" i="118"/>
  <c r="H197" i="118"/>
  <c r="J197" i="118"/>
  <c r="T197" i="118" s="1"/>
  <c r="U197" i="118" s="1"/>
  <c r="S196" i="118"/>
  <c r="R196" i="118"/>
  <c r="M196" i="118"/>
  <c r="L196" i="118"/>
  <c r="H196" i="118"/>
  <c r="J196" i="118"/>
  <c r="N196" i="118" s="1"/>
  <c r="O196" i="118" s="1"/>
  <c r="S195" i="118"/>
  <c r="T195" i="118"/>
  <c r="U195" i="118" s="1"/>
  <c r="R195" i="118"/>
  <c r="M195" i="118"/>
  <c r="L195" i="118"/>
  <c r="H195" i="118"/>
  <c r="J195" i="118"/>
  <c r="N195" i="118"/>
  <c r="O195" i="118" s="1"/>
  <c r="S194" i="118"/>
  <c r="R194" i="118"/>
  <c r="M194" i="118"/>
  <c r="L194" i="118"/>
  <c r="H194" i="118"/>
  <c r="J194" i="118" s="1"/>
  <c r="S193" i="118"/>
  <c r="R193" i="118"/>
  <c r="M193" i="118"/>
  <c r="L193" i="118"/>
  <c r="J193" i="118"/>
  <c r="N193" i="118" s="1"/>
  <c r="O193" i="118" s="1"/>
  <c r="H193" i="118"/>
  <c r="S192" i="118"/>
  <c r="R192" i="118"/>
  <c r="M192" i="118"/>
  <c r="L192" i="118"/>
  <c r="H192" i="118"/>
  <c r="J192" i="118" s="1"/>
  <c r="S191" i="118"/>
  <c r="R191" i="118"/>
  <c r="M191" i="118"/>
  <c r="L191" i="118"/>
  <c r="H191" i="118"/>
  <c r="J191" i="118"/>
  <c r="S190" i="118"/>
  <c r="R190" i="118"/>
  <c r="M190" i="118"/>
  <c r="L190" i="118"/>
  <c r="H190" i="118"/>
  <c r="J190" i="118"/>
  <c r="S189" i="118"/>
  <c r="R189" i="118"/>
  <c r="M189" i="118"/>
  <c r="L189" i="118"/>
  <c r="H189" i="118"/>
  <c r="J189" i="118" s="1"/>
  <c r="S188" i="118"/>
  <c r="R188" i="118"/>
  <c r="M188" i="118"/>
  <c r="N188" i="118" s="1"/>
  <c r="O188" i="118" s="1"/>
  <c r="L188" i="118"/>
  <c r="H188" i="118"/>
  <c r="J188" i="118"/>
  <c r="S187" i="118"/>
  <c r="R187" i="118"/>
  <c r="M187" i="118"/>
  <c r="L187" i="118"/>
  <c r="H187" i="118"/>
  <c r="J187" i="118" s="1"/>
  <c r="S186" i="118"/>
  <c r="R186" i="118"/>
  <c r="M186" i="118"/>
  <c r="L186" i="118"/>
  <c r="H186" i="118"/>
  <c r="J186" i="118" s="1"/>
  <c r="S185" i="118"/>
  <c r="R185" i="118"/>
  <c r="M185" i="118"/>
  <c r="L185" i="118"/>
  <c r="H185" i="118"/>
  <c r="J185" i="118" s="1"/>
  <c r="N185" i="118" s="1"/>
  <c r="O185" i="118" s="1"/>
  <c r="S184" i="118"/>
  <c r="R184" i="118"/>
  <c r="M184" i="118"/>
  <c r="L184" i="118"/>
  <c r="H184" i="118"/>
  <c r="J184" i="118" s="1"/>
  <c r="N184" i="118" s="1"/>
  <c r="O184" i="118" s="1"/>
  <c r="S183" i="118"/>
  <c r="R183" i="118"/>
  <c r="M183" i="118"/>
  <c r="N183" i="118" s="1"/>
  <c r="O183" i="118" s="1"/>
  <c r="L183" i="118"/>
  <c r="H183" i="118"/>
  <c r="J183" i="118" s="1"/>
  <c r="S182" i="118"/>
  <c r="R182" i="118"/>
  <c r="M182" i="118"/>
  <c r="N182" i="118" s="1"/>
  <c r="O182" i="118" s="1"/>
  <c r="L182" i="118"/>
  <c r="H182" i="118"/>
  <c r="J182" i="118"/>
  <c r="T182" i="118" s="1"/>
  <c r="U182" i="118" s="1"/>
  <c r="S181" i="118"/>
  <c r="R181" i="118"/>
  <c r="M181" i="118"/>
  <c r="L181" i="118"/>
  <c r="H181" i="118"/>
  <c r="J181" i="118"/>
  <c r="S180" i="118"/>
  <c r="R180" i="118"/>
  <c r="M180" i="118"/>
  <c r="L180" i="118"/>
  <c r="J180" i="118"/>
  <c r="H180" i="118"/>
  <c r="S179" i="118"/>
  <c r="R179" i="118"/>
  <c r="M179" i="118"/>
  <c r="L179" i="118"/>
  <c r="H179" i="118"/>
  <c r="J179" i="118" s="1"/>
  <c r="T179" i="118" s="1"/>
  <c r="U179" i="118" s="1"/>
  <c r="S178" i="118"/>
  <c r="R178" i="118"/>
  <c r="M178" i="118"/>
  <c r="L178" i="118"/>
  <c r="J178" i="118"/>
  <c r="H178" i="118"/>
  <c r="T177" i="118"/>
  <c r="U177" i="118" s="1"/>
  <c r="S177" i="118"/>
  <c r="R177" i="118"/>
  <c r="M177" i="118"/>
  <c r="L177" i="118"/>
  <c r="H177" i="118"/>
  <c r="J177" i="118"/>
  <c r="S176" i="118"/>
  <c r="R176" i="118"/>
  <c r="M176" i="118"/>
  <c r="L176" i="118"/>
  <c r="J176" i="118"/>
  <c r="H176" i="118"/>
  <c r="S175" i="118"/>
  <c r="R175" i="118"/>
  <c r="M175" i="118"/>
  <c r="L175" i="118"/>
  <c r="H175" i="118"/>
  <c r="J175" i="118" s="1"/>
  <c r="N175" i="118" s="1"/>
  <c r="O175" i="118" s="1"/>
  <c r="S174" i="118"/>
  <c r="R174" i="118"/>
  <c r="M174" i="118"/>
  <c r="N174" i="118" s="1"/>
  <c r="O174" i="118" s="1"/>
  <c r="L174" i="118"/>
  <c r="H174" i="118"/>
  <c r="J174" i="118"/>
  <c r="T174" i="118" s="1"/>
  <c r="U174" i="118" s="1"/>
  <c r="S173" i="118"/>
  <c r="R173" i="118"/>
  <c r="M173" i="118"/>
  <c r="L173" i="118"/>
  <c r="H173" i="118"/>
  <c r="J173" i="118" s="1"/>
  <c r="S172" i="118"/>
  <c r="R172" i="118"/>
  <c r="M172" i="118"/>
  <c r="L172" i="118"/>
  <c r="H172" i="118"/>
  <c r="J172" i="118"/>
  <c r="T172" i="118" s="1"/>
  <c r="U172" i="118" s="1"/>
  <c r="S171" i="118"/>
  <c r="R171" i="118"/>
  <c r="M171" i="118"/>
  <c r="L171" i="118"/>
  <c r="H171" i="118"/>
  <c r="J171" i="118"/>
  <c r="N171" i="118" s="1"/>
  <c r="O171" i="118" s="1"/>
  <c r="S170" i="118"/>
  <c r="R170" i="118"/>
  <c r="M170" i="118"/>
  <c r="L170" i="118"/>
  <c r="J170" i="118"/>
  <c r="H170" i="118"/>
  <c r="S169" i="118"/>
  <c r="R169" i="118"/>
  <c r="M169" i="118"/>
  <c r="L169" i="118"/>
  <c r="H169" i="118"/>
  <c r="J169" i="118" s="1"/>
  <c r="S168" i="118"/>
  <c r="R168" i="118"/>
  <c r="M168" i="118"/>
  <c r="L168" i="118"/>
  <c r="H168" i="118"/>
  <c r="J168" i="118" s="1"/>
  <c r="T168" i="118" s="1"/>
  <c r="U168" i="118" s="1"/>
  <c r="S167" i="118"/>
  <c r="R167" i="118"/>
  <c r="M167" i="118"/>
  <c r="L167" i="118"/>
  <c r="H167" i="118"/>
  <c r="J167" i="118" s="1"/>
  <c r="S166" i="118"/>
  <c r="R166" i="118"/>
  <c r="M166" i="118"/>
  <c r="L166" i="118"/>
  <c r="H166" i="118"/>
  <c r="J166" i="118" s="1"/>
  <c r="N166" i="118" s="1"/>
  <c r="O166" i="118" s="1"/>
  <c r="S165" i="118"/>
  <c r="R165" i="118"/>
  <c r="M165" i="118"/>
  <c r="L165" i="118"/>
  <c r="H165" i="118"/>
  <c r="J165" i="118" s="1"/>
  <c r="S164" i="118"/>
  <c r="R164" i="118"/>
  <c r="M164" i="118"/>
  <c r="L164" i="118"/>
  <c r="H164" i="118"/>
  <c r="J164" i="118" s="1"/>
  <c r="S163" i="118"/>
  <c r="T163" i="118"/>
  <c r="U163" i="118" s="1"/>
  <c r="R163" i="118"/>
  <c r="M163" i="118"/>
  <c r="L163" i="118"/>
  <c r="H163" i="118"/>
  <c r="J163" i="118"/>
  <c r="N163" i="118"/>
  <c r="O163" i="118" s="1"/>
  <c r="S162" i="118"/>
  <c r="R162" i="118"/>
  <c r="M162" i="118"/>
  <c r="L162" i="118"/>
  <c r="H162" i="118"/>
  <c r="J162" i="118" s="1"/>
  <c r="S161" i="118"/>
  <c r="R161" i="118"/>
  <c r="M161" i="118"/>
  <c r="L161" i="118"/>
  <c r="H161" i="118"/>
  <c r="J161" i="118" s="1"/>
  <c r="N161" i="118" s="1"/>
  <c r="O161" i="118" s="1"/>
  <c r="S160" i="118"/>
  <c r="R160" i="118"/>
  <c r="M160" i="118"/>
  <c r="L160" i="118"/>
  <c r="J160" i="118"/>
  <c r="H160" i="118"/>
  <c r="S159" i="118"/>
  <c r="R159" i="118"/>
  <c r="M159" i="118"/>
  <c r="L159" i="118"/>
  <c r="H159" i="118"/>
  <c r="J159" i="118" s="1"/>
  <c r="S158" i="118"/>
  <c r="R158" i="118"/>
  <c r="M158" i="118"/>
  <c r="L158" i="118"/>
  <c r="H158" i="118"/>
  <c r="J158" i="118" s="1"/>
  <c r="S157" i="118"/>
  <c r="R157" i="118"/>
  <c r="M157" i="118"/>
  <c r="L157" i="118"/>
  <c r="H157" i="118"/>
  <c r="J157" i="118" s="1"/>
  <c r="S156" i="118"/>
  <c r="T156" i="118" s="1"/>
  <c r="U156" i="118" s="1"/>
  <c r="R156" i="118"/>
  <c r="M156" i="118"/>
  <c r="L156" i="118"/>
  <c r="H156" i="118"/>
  <c r="J156" i="118"/>
  <c r="S155" i="118"/>
  <c r="R155" i="118"/>
  <c r="M155" i="118"/>
  <c r="L155" i="118"/>
  <c r="H155" i="118"/>
  <c r="J155" i="118" s="1"/>
  <c r="S154" i="118"/>
  <c r="R154" i="118"/>
  <c r="M154" i="118"/>
  <c r="L154" i="118"/>
  <c r="H154" i="118"/>
  <c r="J154" i="118" s="1"/>
  <c r="S153" i="118"/>
  <c r="R153" i="118"/>
  <c r="M153" i="118"/>
  <c r="L153" i="118"/>
  <c r="J153" i="118"/>
  <c r="H153" i="118"/>
  <c r="S152" i="118"/>
  <c r="R152" i="118"/>
  <c r="M152" i="118"/>
  <c r="L152" i="118"/>
  <c r="J152" i="118"/>
  <c r="H152" i="118"/>
  <c r="S151" i="118"/>
  <c r="R151" i="118"/>
  <c r="M151" i="118"/>
  <c r="L151" i="118"/>
  <c r="H151" i="118"/>
  <c r="J151" i="118" s="1"/>
  <c r="S150" i="118"/>
  <c r="R150" i="118"/>
  <c r="M150" i="118"/>
  <c r="L150" i="118"/>
  <c r="H150" i="118"/>
  <c r="J150" i="118" s="1"/>
  <c r="T150" i="118" s="1"/>
  <c r="U150" i="118" s="1"/>
  <c r="S149" i="118"/>
  <c r="R149" i="118"/>
  <c r="M149" i="118"/>
  <c r="L149" i="118"/>
  <c r="H149" i="118"/>
  <c r="J149" i="118" s="1"/>
  <c r="S148" i="118"/>
  <c r="R148" i="118"/>
  <c r="M148" i="118"/>
  <c r="L148" i="118"/>
  <c r="H148" i="118"/>
  <c r="J148" i="118" s="1"/>
  <c r="T148" i="118" s="1"/>
  <c r="U148" i="118" s="1"/>
  <c r="S147" i="118"/>
  <c r="R147" i="118"/>
  <c r="M147" i="118"/>
  <c r="L147" i="118"/>
  <c r="H147" i="118"/>
  <c r="J147" i="118" s="1"/>
  <c r="T147" i="118" s="1"/>
  <c r="U147" i="118" s="1"/>
  <c r="S146" i="118"/>
  <c r="R146" i="118"/>
  <c r="M146" i="118"/>
  <c r="L146" i="118"/>
  <c r="H146" i="118"/>
  <c r="J146" i="118" s="1"/>
  <c r="S145" i="118"/>
  <c r="R145" i="118"/>
  <c r="M145" i="118"/>
  <c r="L145" i="118"/>
  <c r="H145" i="118"/>
  <c r="J145" i="118" s="1"/>
  <c r="T145" i="118" s="1"/>
  <c r="U145" i="118" s="1"/>
  <c r="S144" i="118"/>
  <c r="R144" i="118"/>
  <c r="M144" i="118"/>
  <c r="L144" i="118"/>
  <c r="H144" i="118"/>
  <c r="J144" i="118" s="1"/>
  <c r="S143" i="118"/>
  <c r="R143" i="118"/>
  <c r="M143" i="118"/>
  <c r="L143" i="118"/>
  <c r="H143" i="118"/>
  <c r="J143" i="118"/>
  <c r="S142" i="118"/>
  <c r="R142" i="118"/>
  <c r="M142" i="118"/>
  <c r="L142" i="118"/>
  <c r="H142" i="118"/>
  <c r="J142" i="118" s="1"/>
  <c r="T142" i="118" s="1"/>
  <c r="U142" i="118" s="1"/>
  <c r="S141" i="118"/>
  <c r="R141" i="118"/>
  <c r="M141" i="118"/>
  <c r="L141" i="118"/>
  <c r="H141" i="118"/>
  <c r="J141" i="118" s="1"/>
  <c r="T141" i="118" s="1"/>
  <c r="U141" i="118" s="1"/>
  <c r="S140" i="118"/>
  <c r="R140" i="118"/>
  <c r="M140" i="118"/>
  <c r="L140" i="118"/>
  <c r="H140" i="118"/>
  <c r="J140" i="118" s="1"/>
  <c r="T140" i="118" s="1"/>
  <c r="U140" i="118" s="1"/>
  <c r="S139" i="118"/>
  <c r="R139" i="118"/>
  <c r="M139" i="118"/>
  <c r="L139" i="118"/>
  <c r="J139" i="118"/>
  <c r="H139" i="118"/>
  <c r="S138" i="118"/>
  <c r="R138" i="118"/>
  <c r="M138" i="118"/>
  <c r="L138" i="118"/>
  <c r="H138" i="118"/>
  <c r="J138" i="118" s="1"/>
  <c r="N138" i="118" s="1"/>
  <c r="O138" i="118" s="1"/>
  <c r="S137" i="118"/>
  <c r="R137" i="118"/>
  <c r="M137" i="118"/>
  <c r="L137" i="118"/>
  <c r="J137" i="118"/>
  <c r="H137" i="118"/>
  <c r="S136" i="118"/>
  <c r="R136" i="118"/>
  <c r="M136" i="118"/>
  <c r="L136" i="118"/>
  <c r="H136" i="118"/>
  <c r="J136" i="118" s="1"/>
  <c r="S135" i="118"/>
  <c r="R135" i="118"/>
  <c r="M135" i="118"/>
  <c r="L135" i="118"/>
  <c r="J135" i="118"/>
  <c r="H135" i="118"/>
  <c r="S134" i="118"/>
  <c r="R134" i="118"/>
  <c r="M134" i="118"/>
  <c r="L134" i="118"/>
  <c r="H134" i="118"/>
  <c r="J134" i="118" s="1"/>
  <c r="S133" i="118"/>
  <c r="R133" i="118"/>
  <c r="M133" i="118"/>
  <c r="L133" i="118"/>
  <c r="H133" i="118"/>
  <c r="J133" i="118" s="1"/>
  <c r="N133" i="118" s="1"/>
  <c r="O133" i="118" s="1"/>
  <c r="S132" i="118"/>
  <c r="R132" i="118"/>
  <c r="M132" i="118"/>
  <c r="L132" i="118"/>
  <c r="H132" i="118"/>
  <c r="J132" i="118" s="1"/>
  <c r="T132" i="118"/>
  <c r="U132" i="118" s="1"/>
  <c r="S131" i="118"/>
  <c r="R131" i="118"/>
  <c r="M131" i="118"/>
  <c r="L131" i="118"/>
  <c r="H131" i="118"/>
  <c r="J131" i="118"/>
  <c r="N131" i="118" s="1"/>
  <c r="O131" i="118" s="1"/>
  <c r="S130" i="118"/>
  <c r="R130" i="118"/>
  <c r="M130" i="118"/>
  <c r="L130" i="118"/>
  <c r="H130" i="118"/>
  <c r="J130" i="118" s="1"/>
  <c r="T130" i="118" s="1"/>
  <c r="U130" i="118" s="1"/>
  <c r="S129" i="118"/>
  <c r="R129" i="118"/>
  <c r="M129" i="118"/>
  <c r="L129" i="118"/>
  <c r="J129" i="118"/>
  <c r="N129" i="118" s="1"/>
  <c r="O129" i="118" s="1"/>
  <c r="H129" i="118"/>
  <c r="S128" i="118"/>
  <c r="R128" i="118"/>
  <c r="M128" i="118"/>
  <c r="L128" i="118"/>
  <c r="H128" i="118"/>
  <c r="J128" i="118" s="1"/>
  <c r="S127" i="118"/>
  <c r="R127" i="118"/>
  <c r="M127" i="118"/>
  <c r="L127" i="118"/>
  <c r="H127" i="118"/>
  <c r="J127" i="118" s="1"/>
  <c r="S126" i="118"/>
  <c r="R126" i="118"/>
  <c r="M126" i="118"/>
  <c r="L126" i="118"/>
  <c r="H126" i="118"/>
  <c r="J126" i="118" s="1"/>
  <c r="T126" i="118" s="1"/>
  <c r="U126" i="118" s="1"/>
  <c r="S125" i="118"/>
  <c r="R125" i="118"/>
  <c r="M125" i="118"/>
  <c r="L125" i="118"/>
  <c r="J125" i="118"/>
  <c r="H125" i="118"/>
  <c r="S124" i="118"/>
  <c r="R124" i="118"/>
  <c r="M124" i="118"/>
  <c r="L124" i="118"/>
  <c r="H124" i="118"/>
  <c r="J124" i="118"/>
  <c r="S123" i="118"/>
  <c r="R123" i="118"/>
  <c r="M123" i="118"/>
  <c r="L123" i="118"/>
  <c r="H123" i="118"/>
  <c r="J123" i="118" s="1"/>
  <c r="S122" i="118"/>
  <c r="R122" i="118"/>
  <c r="M122" i="118"/>
  <c r="L122" i="118"/>
  <c r="J122" i="118"/>
  <c r="T122" i="118" s="1"/>
  <c r="U122" i="118" s="1"/>
  <c r="H122" i="118"/>
  <c r="S121" i="118"/>
  <c r="R121" i="118"/>
  <c r="M121" i="118"/>
  <c r="L121" i="118"/>
  <c r="H121" i="118"/>
  <c r="J121" i="118" s="1"/>
  <c r="S120" i="118"/>
  <c r="T120" i="118" s="1"/>
  <c r="U120" i="118" s="1"/>
  <c r="R120" i="118"/>
  <c r="M120" i="118"/>
  <c r="L120" i="118"/>
  <c r="H120" i="118"/>
  <c r="J120" i="118" s="1"/>
  <c r="S119" i="118"/>
  <c r="R119" i="118"/>
  <c r="M119" i="118"/>
  <c r="L119" i="118"/>
  <c r="H119" i="118"/>
  <c r="J119" i="118" s="1"/>
  <c r="S118" i="118"/>
  <c r="R118" i="118"/>
  <c r="M118" i="118"/>
  <c r="L118" i="118"/>
  <c r="H118" i="118"/>
  <c r="J118" i="118" s="1"/>
  <c r="S117" i="118"/>
  <c r="R117" i="118"/>
  <c r="M117" i="118"/>
  <c r="N117" i="118" s="1"/>
  <c r="O117" i="118" s="1"/>
  <c r="L117" i="118"/>
  <c r="H117" i="118"/>
  <c r="J117" i="118"/>
  <c r="T117" i="118" s="1"/>
  <c r="U117" i="118" s="1"/>
  <c r="S116" i="118"/>
  <c r="R116" i="118"/>
  <c r="M116" i="118"/>
  <c r="L116" i="118"/>
  <c r="J116" i="118"/>
  <c r="H116" i="118"/>
  <c r="S115" i="118"/>
  <c r="R115" i="118"/>
  <c r="M115" i="118"/>
  <c r="L115" i="118"/>
  <c r="H115" i="118"/>
  <c r="J115" i="118" s="1"/>
  <c r="T115" i="118" s="1"/>
  <c r="U115" i="118" s="1"/>
  <c r="S114" i="118"/>
  <c r="R114" i="118"/>
  <c r="M114" i="118"/>
  <c r="L114" i="118"/>
  <c r="H114" i="118"/>
  <c r="J114" i="118" s="1"/>
  <c r="S113" i="118"/>
  <c r="R113" i="118"/>
  <c r="M113" i="118"/>
  <c r="L113" i="118"/>
  <c r="H113" i="118"/>
  <c r="J113" i="118" s="1"/>
  <c r="S112" i="118"/>
  <c r="T112" i="118"/>
  <c r="U112" i="118" s="1"/>
  <c r="R112" i="118"/>
  <c r="M112" i="118"/>
  <c r="N112" i="118" s="1"/>
  <c r="O112" i="118" s="1"/>
  <c r="L112" i="118"/>
  <c r="H112" i="118"/>
  <c r="J112" i="118"/>
  <c r="S111" i="118"/>
  <c r="R111" i="118"/>
  <c r="M111" i="118"/>
  <c r="L111" i="118"/>
  <c r="H111" i="118"/>
  <c r="J111" i="118" s="1"/>
  <c r="T111" i="118" s="1"/>
  <c r="U111" i="118" s="1"/>
  <c r="S110" i="118"/>
  <c r="R110" i="118"/>
  <c r="M110" i="118"/>
  <c r="L110" i="118"/>
  <c r="H110" i="118"/>
  <c r="J110" i="118" s="1"/>
  <c r="S109" i="118"/>
  <c r="R109" i="118"/>
  <c r="M109" i="118"/>
  <c r="L109" i="118"/>
  <c r="J109" i="118"/>
  <c r="H109" i="118"/>
  <c r="S108" i="118"/>
  <c r="R108" i="118"/>
  <c r="M108" i="118"/>
  <c r="N108" i="118" s="1"/>
  <c r="O108" i="118" s="1"/>
  <c r="L108" i="118"/>
  <c r="J108" i="118"/>
  <c r="H108" i="118"/>
  <c r="S107" i="118"/>
  <c r="R107" i="118"/>
  <c r="M107" i="118"/>
  <c r="N107" i="118" s="1"/>
  <c r="O107" i="118" s="1"/>
  <c r="L107" i="118"/>
  <c r="J107" i="118"/>
  <c r="H107" i="118"/>
  <c r="S106" i="118"/>
  <c r="R106" i="118"/>
  <c r="M106" i="118"/>
  <c r="L106" i="118"/>
  <c r="H106" i="118"/>
  <c r="J106" i="118" s="1"/>
  <c r="N106" i="118" s="1"/>
  <c r="O106" i="118" s="1"/>
  <c r="S105" i="118"/>
  <c r="R105" i="118"/>
  <c r="M105" i="118"/>
  <c r="L105" i="118"/>
  <c r="H105" i="118"/>
  <c r="J105" i="118" s="1"/>
  <c r="S104" i="118"/>
  <c r="R104" i="118"/>
  <c r="M104" i="118"/>
  <c r="L104" i="118"/>
  <c r="H104" i="118"/>
  <c r="J104" i="118" s="1"/>
  <c r="N104" i="118" s="1"/>
  <c r="O104" i="118" s="1"/>
  <c r="S103" i="118"/>
  <c r="R103" i="118"/>
  <c r="M103" i="118"/>
  <c r="L103" i="118"/>
  <c r="H103" i="118"/>
  <c r="J103" i="118" s="1"/>
  <c r="S102" i="118"/>
  <c r="R102" i="118"/>
  <c r="M102" i="118"/>
  <c r="L102" i="118"/>
  <c r="H102" i="118"/>
  <c r="J102" i="118" s="1"/>
  <c r="S101" i="118"/>
  <c r="R101" i="118"/>
  <c r="M101" i="118"/>
  <c r="L101" i="118"/>
  <c r="H101" i="118"/>
  <c r="J101" i="118" s="1"/>
  <c r="S100" i="118"/>
  <c r="R100" i="118"/>
  <c r="M100" i="118"/>
  <c r="L100" i="118"/>
  <c r="J100" i="118"/>
  <c r="H100" i="118"/>
  <c r="S99" i="118"/>
  <c r="R99" i="118"/>
  <c r="N99" i="118"/>
  <c r="O99" i="118" s="1"/>
  <c r="M99" i="118"/>
  <c r="L99" i="118"/>
  <c r="J99" i="118"/>
  <c r="T99" i="118" s="1"/>
  <c r="U99" i="118" s="1"/>
  <c r="H99" i="118"/>
  <c r="S98" i="118"/>
  <c r="R98" i="118"/>
  <c r="M98" i="118"/>
  <c r="L98" i="118"/>
  <c r="H98" i="118"/>
  <c r="J98" i="118" s="1"/>
  <c r="S97" i="118"/>
  <c r="R97" i="118"/>
  <c r="M97" i="118"/>
  <c r="L97" i="118"/>
  <c r="H97" i="118"/>
  <c r="J97" i="118" s="1"/>
  <c r="T97" i="118" s="1"/>
  <c r="U97" i="118" s="1"/>
  <c r="S96" i="118"/>
  <c r="R96" i="118"/>
  <c r="M96" i="118"/>
  <c r="L96" i="118"/>
  <c r="H96" i="118"/>
  <c r="J96" i="118" s="1"/>
  <c r="S95" i="118"/>
  <c r="R95" i="118"/>
  <c r="M95" i="118"/>
  <c r="L95" i="118"/>
  <c r="J95" i="118"/>
  <c r="H95" i="118"/>
  <c r="S94" i="118"/>
  <c r="R94" i="118"/>
  <c r="M94" i="118"/>
  <c r="L94" i="118"/>
  <c r="H94" i="118"/>
  <c r="J94" i="118" s="1"/>
  <c r="S93" i="118"/>
  <c r="T93" i="118" s="1"/>
  <c r="U93" i="118" s="1"/>
  <c r="R93" i="118"/>
  <c r="M93" i="118"/>
  <c r="N93" i="118" s="1"/>
  <c r="O93" i="118" s="1"/>
  <c r="L93" i="118"/>
  <c r="J93" i="118"/>
  <c r="H93" i="118"/>
  <c r="S92" i="118"/>
  <c r="R92" i="118"/>
  <c r="M92" i="118"/>
  <c r="L92" i="118"/>
  <c r="J92" i="118"/>
  <c r="H92" i="118"/>
  <c r="S91" i="118"/>
  <c r="R91" i="118"/>
  <c r="M91" i="118"/>
  <c r="L91" i="118"/>
  <c r="H91" i="118"/>
  <c r="J91" i="118" s="1"/>
  <c r="S90" i="118"/>
  <c r="R90" i="118"/>
  <c r="M90" i="118"/>
  <c r="L90" i="118"/>
  <c r="H90" i="118"/>
  <c r="J90" i="118" s="1"/>
  <c r="S89" i="118"/>
  <c r="R89" i="118"/>
  <c r="N89" i="118"/>
  <c r="O89" i="118" s="1"/>
  <c r="M89" i="118"/>
  <c r="L89" i="118"/>
  <c r="J89" i="118"/>
  <c r="T89" i="118" s="1"/>
  <c r="U89" i="118" s="1"/>
  <c r="H89" i="118"/>
  <c r="S88" i="118"/>
  <c r="R88" i="118"/>
  <c r="M88" i="118"/>
  <c r="L88" i="118"/>
  <c r="H88" i="118"/>
  <c r="J88" i="118" s="1"/>
  <c r="S87" i="118"/>
  <c r="R87" i="118"/>
  <c r="M87" i="118"/>
  <c r="L87" i="118"/>
  <c r="H87" i="118"/>
  <c r="J87" i="118"/>
  <c r="S86" i="118"/>
  <c r="R86" i="118"/>
  <c r="M86" i="118"/>
  <c r="L86" i="118"/>
  <c r="H86" i="118"/>
  <c r="J86" i="118" s="1"/>
  <c r="S85" i="118"/>
  <c r="R85" i="118"/>
  <c r="M85" i="118"/>
  <c r="L85" i="118"/>
  <c r="J85" i="118"/>
  <c r="H85" i="118"/>
  <c r="S84" i="118"/>
  <c r="R84" i="118"/>
  <c r="M84" i="118"/>
  <c r="L84" i="118"/>
  <c r="H84" i="118"/>
  <c r="J84" i="118" s="1"/>
  <c r="S83" i="118"/>
  <c r="R83" i="118"/>
  <c r="M83" i="118"/>
  <c r="L83" i="118"/>
  <c r="J83" i="118"/>
  <c r="H83" i="118"/>
  <c r="S82" i="118"/>
  <c r="R82" i="118"/>
  <c r="M82" i="118"/>
  <c r="L82" i="118"/>
  <c r="T82" i="118"/>
  <c r="U82" i="118" s="1"/>
  <c r="H82" i="118"/>
  <c r="J82" i="118" s="1"/>
  <c r="N82" i="118" s="1"/>
  <c r="O82" i="118" s="1"/>
  <c r="S81" i="118"/>
  <c r="R81" i="118"/>
  <c r="M81" i="118"/>
  <c r="L81" i="118"/>
  <c r="J81" i="118"/>
  <c r="H81" i="118"/>
  <c r="S80" i="118"/>
  <c r="R80" i="118"/>
  <c r="M80" i="118"/>
  <c r="L80" i="118"/>
  <c r="H80" i="118"/>
  <c r="J80" i="118"/>
  <c r="S79" i="118"/>
  <c r="R79" i="118"/>
  <c r="M79" i="118"/>
  <c r="L79" i="118"/>
  <c r="H79" i="118"/>
  <c r="J79" i="118" s="1"/>
  <c r="S78" i="118"/>
  <c r="R78" i="118"/>
  <c r="M78" i="118"/>
  <c r="L78" i="118"/>
  <c r="J78" i="118"/>
  <c r="H78" i="118"/>
  <c r="S77" i="118"/>
  <c r="R77" i="118"/>
  <c r="M77" i="118"/>
  <c r="L77" i="118"/>
  <c r="H77" i="118"/>
  <c r="J77" i="118" s="1"/>
  <c r="N77" i="118" s="1"/>
  <c r="O77" i="118" s="1"/>
  <c r="S76" i="118"/>
  <c r="R76" i="118"/>
  <c r="M76" i="118"/>
  <c r="L76" i="118"/>
  <c r="J76" i="118"/>
  <c r="N76" i="118" s="1"/>
  <c r="O76" i="118" s="1"/>
  <c r="H76" i="118"/>
  <c r="S75" i="118"/>
  <c r="R75" i="118"/>
  <c r="M75" i="118"/>
  <c r="L75" i="118"/>
  <c r="J75" i="118"/>
  <c r="H75" i="118"/>
  <c r="S74" i="118"/>
  <c r="R74" i="118"/>
  <c r="M74" i="118"/>
  <c r="L74" i="118"/>
  <c r="H74" i="118"/>
  <c r="J74" i="118" s="1"/>
  <c r="S73" i="118"/>
  <c r="R73" i="118"/>
  <c r="M73" i="118"/>
  <c r="L73" i="118"/>
  <c r="H73" i="118"/>
  <c r="J73" i="118"/>
  <c r="S72" i="118"/>
  <c r="R72" i="118"/>
  <c r="M72" i="118"/>
  <c r="L72" i="118"/>
  <c r="H72" i="118"/>
  <c r="J72" i="118"/>
  <c r="N72" i="118" s="1"/>
  <c r="O72" i="118" s="1"/>
  <c r="S71" i="118"/>
  <c r="R71" i="118"/>
  <c r="M71" i="118"/>
  <c r="L71" i="118"/>
  <c r="H71" i="118"/>
  <c r="J71" i="118"/>
  <c r="T71" i="118" s="1"/>
  <c r="U71" i="118" s="1"/>
  <c r="S70" i="118"/>
  <c r="R70" i="118"/>
  <c r="M70" i="118"/>
  <c r="L70" i="118"/>
  <c r="H70" i="118"/>
  <c r="J70" i="118" s="1"/>
  <c r="S69" i="118"/>
  <c r="R69" i="118"/>
  <c r="M69" i="118"/>
  <c r="L69" i="118"/>
  <c r="H69" i="118"/>
  <c r="J69" i="118" s="1"/>
  <c r="S68" i="118"/>
  <c r="R68" i="118"/>
  <c r="M68" i="118"/>
  <c r="L68" i="118"/>
  <c r="H68" i="118"/>
  <c r="J68" i="118"/>
  <c r="N68" i="118" s="1"/>
  <c r="O68" i="118" s="1"/>
  <c r="S67" i="118"/>
  <c r="R67" i="118"/>
  <c r="M67" i="118"/>
  <c r="N67" i="118" s="1"/>
  <c r="O67" i="118" s="1"/>
  <c r="L67" i="118"/>
  <c r="H67" i="118"/>
  <c r="J67" i="118" s="1"/>
  <c r="S66" i="118"/>
  <c r="R66" i="118"/>
  <c r="M66" i="118"/>
  <c r="L66" i="118"/>
  <c r="H66" i="118"/>
  <c r="J66" i="118" s="1"/>
  <c r="S65" i="118"/>
  <c r="R65" i="118"/>
  <c r="M65" i="118"/>
  <c r="L65" i="118"/>
  <c r="H65" i="118"/>
  <c r="J65" i="118" s="1"/>
  <c r="T65" i="118" s="1"/>
  <c r="U65" i="118" s="1"/>
  <c r="S64" i="118"/>
  <c r="R64" i="118"/>
  <c r="M64" i="118"/>
  <c r="L64" i="118"/>
  <c r="H64" i="118"/>
  <c r="J64" i="118"/>
  <c r="T64" i="118" s="1"/>
  <c r="U64" i="118" s="1"/>
  <c r="S63" i="118"/>
  <c r="R63" i="118"/>
  <c r="M63" i="118"/>
  <c r="L63" i="118"/>
  <c r="H63" i="118"/>
  <c r="J63" i="118" s="1"/>
  <c r="S62" i="118"/>
  <c r="R62" i="118"/>
  <c r="M62" i="118"/>
  <c r="L62" i="118"/>
  <c r="H62" i="118"/>
  <c r="J62" i="118" s="1"/>
  <c r="T62" i="118" s="1"/>
  <c r="U62" i="118" s="1"/>
  <c r="S61" i="118"/>
  <c r="R61" i="118"/>
  <c r="M61" i="118"/>
  <c r="L61" i="118"/>
  <c r="H61" i="118"/>
  <c r="J61" i="118" s="1"/>
  <c r="T61" i="118" s="1"/>
  <c r="U61" i="118" s="1"/>
  <c r="S60" i="118"/>
  <c r="R60" i="118"/>
  <c r="M60" i="118"/>
  <c r="L60" i="118"/>
  <c r="H60" i="118"/>
  <c r="J60" i="118" s="1"/>
  <c r="N60" i="118" s="1"/>
  <c r="O60" i="118" s="1"/>
  <c r="S59" i="118"/>
  <c r="R59" i="118"/>
  <c r="M59" i="118"/>
  <c r="L59" i="118"/>
  <c r="H59" i="118"/>
  <c r="J59" i="118"/>
  <c r="S58" i="118"/>
  <c r="R58" i="118"/>
  <c r="M58" i="118"/>
  <c r="L58" i="118"/>
  <c r="H58" i="118"/>
  <c r="J58" i="118"/>
  <c r="N58" i="118" s="1"/>
  <c r="O58" i="118" s="1"/>
  <c r="S57" i="118"/>
  <c r="R57" i="118"/>
  <c r="M57" i="118"/>
  <c r="L57" i="118"/>
  <c r="H57" i="118"/>
  <c r="J57" i="118"/>
  <c r="S56" i="118"/>
  <c r="T56" i="118" s="1"/>
  <c r="U56" i="118" s="1"/>
  <c r="R56" i="118"/>
  <c r="M56" i="118"/>
  <c r="L56" i="118"/>
  <c r="J56" i="118"/>
  <c r="H56" i="118"/>
  <c r="T55" i="118"/>
  <c r="U55" i="118" s="1"/>
  <c r="S55" i="118"/>
  <c r="R55" i="118"/>
  <c r="M55" i="118"/>
  <c r="L55" i="118"/>
  <c r="H55" i="118"/>
  <c r="J55" i="118"/>
  <c r="N55" i="118"/>
  <c r="O55" i="118" s="1"/>
  <c r="S54" i="118"/>
  <c r="R54" i="118"/>
  <c r="M54" i="118"/>
  <c r="L54" i="118"/>
  <c r="H54" i="118"/>
  <c r="J54" i="118"/>
  <c r="N54" i="118" s="1"/>
  <c r="O54" i="118" s="1"/>
  <c r="S53" i="118"/>
  <c r="R53" i="118"/>
  <c r="M53" i="118"/>
  <c r="L53" i="118"/>
  <c r="H53" i="118"/>
  <c r="J53" i="118"/>
  <c r="S52" i="118"/>
  <c r="R52" i="118"/>
  <c r="M52" i="118"/>
  <c r="L52" i="118"/>
  <c r="H52" i="118"/>
  <c r="J52" i="118"/>
  <c r="T52" i="118"/>
  <c r="U52" i="118"/>
  <c r="S51" i="118"/>
  <c r="T51" i="118" s="1"/>
  <c r="U51" i="118" s="1"/>
  <c r="R51" i="118"/>
  <c r="M51" i="118"/>
  <c r="L51" i="118"/>
  <c r="J51" i="118"/>
  <c r="H51" i="118"/>
  <c r="S50" i="118"/>
  <c r="R50" i="118"/>
  <c r="M50" i="118"/>
  <c r="L50" i="118"/>
  <c r="H50" i="118"/>
  <c r="J50" i="118"/>
  <c r="T50" i="118" s="1"/>
  <c r="U50" i="118" s="1"/>
  <c r="S49" i="118"/>
  <c r="T49" i="118" s="1"/>
  <c r="U49" i="118" s="1"/>
  <c r="R49" i="118"/>
  <c r="M49" i="118"/>
  <c r="N49" i="118"/>
  <c r="O49" i="118"/>
  <c r="L49" i="118"/>
  <c r="J49" i="118"/>
  <c r="H49" i="118"/>
  <c r="S48" i="118"/>
  <c r="T48" i="118" s="1"/>
  <c r="U48" i="118" s="1"/>
  <c r="R48" i="118"/>
  <c r="M48" i="118"/>
  <c r="N48" i="118"/>
  <c r="O48" i="118" s="1"/>
  <c r="L48" i="118"/>
  <c r="H48" i="118"/>
  <c r="J48" i="118"/>
  <c r="T47" i="118"/>
  <c r="U47" i="118"/>
  <c r="S47" i="118"/>
  <c r="R47" i="118"/>
  <c r="M47" i="118"/>
  <c r="N47" i="118" s="1"/>
  <c r="O47" i="118" s="1"/>
  <c r="L47" i="118"/>
  <c r="H47" i="118"/>
  <c r="J47" i="118"/>
  <c r="S46" i="118"/>
  <c r="R46" i="118"/>
  <c r="M46" i="118"/>
  <c r="L46" i="118"/>
  <c r="H46" i="118"/>
  <c r="J46" i="118"/>
  <c r="S45" i="118"/>
  <c r="R45" i="118"/>
  <c r="M45" i="118"/>
  <c r="L45" i="118"/>
  <c r="H45" i="118"/>
  <c r="J45" i="118" s="1"/>
  <c r="S44" i="118"/>
  <c r="R44" i="118"/>
  <c r="M44" i="118"/>
  <c r="L44" i="118"/>
  <c r="H44" i="118"/>
  <c r="J44" i="118" s="1"/>
  <c r="T44" i="118" s="1"/>
  <c r="U44" i="118" s="1"/>
  <c r="S43" i="118"/>
  <c r="R43" i="118"/>
  <c r="M43" i="118"/>
  <c r="L43" i="118"/>
  <c r="H43" i="118"/>
  <c r="J43" i="118" s="1"/>
  <c r="N43" i="118" s="1"/>
  <c r="O43" i="118" s="1"/>
  <c r="S42" i="118"/>
  <c r="R42" i="118"/>
  <c r="M42" i="118"/>
  <c r="L42" i="118"/>
  <c r="J42" i="118"/>
  <c r="N42" i="118" s="1"/>
  <c r="O42" i="118" s="1"/>
  <c r="H42" i="118"/>
  <c r="S41" i="118"/>
  <c r="R41" i="118"/>
  <c r="M41" i="118"/>
  <c r="L41" i="118"/>
  <c r="H41" i="118"/>
  <c r="J41" i="118" s="1"/>
  <c r="S40" i="118"/>
  <c r="R40" i="118"/>
  <c r="M40" i="118"/>
  <c r="L40" i="118"/>
  <c r="H40" i="118"/>
  <c r="J40" i="118"/>
  <c r="S39" i="118"/>
  <c r="R39" i="118"/>
  <c r="M39" i="118"/>
  <c r="L39" i="118"/>
  <c r="H39" i="118"/>
  <c r="J39" i="118" s="1"/>
  <c r="S38" i="118"/>
  <c r="R38" i="118"/>
  <c r="M38" i="118"/>
  <c r="L38" i="118"/>
  <c r="H38" i="118"/>
  <c r="J38" i="118" s="1"/>
  <c r="T38" i="118" s="1"/>
  <c r="U38" i="118" s="1"/>
  <c r="S37" i="118"/>
  <c r="T37" i="118" s="1"/>
  <c r="U37" i="118" s="1"/>
  <c r="R37" i="118"/>
  <c r="M37" i="118"/>
  <c r="N37" i="118" s="1"/>
  <c r="O37" i="118" s="1"/>
  <c r="L37" i="118"/>
  <c r="J37" i="118"/>
  <c r="H37" i="118"/>
  <c r="S36" i="118"/>
  <c r="T36" i="118"/>
  <c r="U36" i="118"/>
  <c r="R36" i="118"/>
  <c r="M36" i="118"/>
  <c r="N36" i="118" s="1"/>
  <c r="O36" i="118" s="1"/>
  <c r="L36" i="118"/>
  <c r="J36" i="118"/>
  <c r="H36" i="118"/>
  <c r="S35" i="118"/>
  <c r="R35" i="118"/>
  <c r="M35" i="118"/>
  <c r="N35" i="118" s="1"/>
  <c r="O35" i="118" s="1"/>
  <c r="L35" i="118"/>
  <c r="H35" i="118"/>
  <c r="J35" i="118"/>
  <c r="S34" i="118"/>
  <c r="R34" i="118"/>
  <c r="M34" i="118"/>
  <c r="L34" i="118"/>
  <c r="H34" i="118"/>
  <c r="J34" i="118" s="1"/>
  <c r="S33" i="118"/>
  <c r="R33" i="118"/>
  <c r="M33" i="118"/>
  <c r="N33" i="118" s="1"/>
  <c r="O33" i="118" s="1"/>
  <c r="L33" i="118"/>
  <c r="H33" i="118"/>
  <c r="J33" i="118"/>
  <c r="S32" i="118"/>
  <c r="R32" i="118"/>
  <c r="M32" i="118"/>
  <c r="L32" i="118"/>
  <c r="H32" i="118"/>
  <c r="J32" i="118" s="1"/>
  <c r="S31" i="118"/>
  <c r="R31" i="118"/>
  <c r="M31" i="118"/>
  <c r="L31" i="118"/>
  <c r="H31" i="118"/>
  <c r="J31" i="118" s="1"/>
  <c r="S30" i="118"/>
  <c r="R30" i="118"/>
  <c r="M30" i="118"/>
  <c r="L30" i="118"/>
  <c r="H30" i="118"/>
  <c r="J30" i="118" s="1"/>
  <c r="S29" i="118"/>
  <c r="T29" i="118" s="1"/>
  <c r="U29" i="118" s="1"/>
  <c r="R29" i="118"/>
  <c r="M29" i="118"/>
  <c r="L29" i="118"/>
  <c r="H29" i="118"/>
  <c r="J29" i="118"/>
  <c r="S28" i="118"/>
  <c r="R28" i="118"/>
  <c r="M28" i="118"/>
  <c r="L28" i="118"/>
  <c r="H28" i="118"/>
  <c r="J28" i="118"/>
  <c r="S27" i="118"/>
  <c r="R27" i="118"/>
  <c r="M27" i="118"/>
  <c r="L27" i="118"/>
  <c r="H27" i="118"/>
  <c r="J27" i="118"/>
  <c r="S26" i="118"/>
  <c r="R26" i="118"/>
  <c r="M26" i="118"/>
  <c r="L26" i="118"/>
  <c r="H26" i="118"/>
  <c r="J26" i="118" s="1"/>
  <c r="N26" i="118" s="1"/>
  <c r="O26" i="118" s="1"/>
  <c r="S25" i="118"/>
  <c r="R25" i="118"/>
  <c r="M25" i="118"/>
  <c r="L25" i="118"/>
  <c r="H25" i="118"/>
  <c r="J25" i="118"/>
  <c r="T25" i="118" s="1"/>
  <c r="U25" i="118" s="1"/>
  <c r="S24" i="118"/>
  <c r="R24" i="118"/>
  <c r="M24" i="118"/>
  <c r="L24" i="118"/>
  <c r="H24" i="118"/>
  <c r="J24" i="118" s="1"/>
  <c r="S23" i="118"/>
  <c r="R23" i="118"/>
  <c r="M23" i="118"/>
  <c r="L23" i="118"/>
  <c r="H23" i="118"/>
  <c r="J23" i="118"/>
  <c r="T23" i="118"/>
  <c r="U23" i="118"/>
  <c r="S22" i="118"/>
  <c r="R22" i="118"/>
  <c r="M22" i="118"/>
  <c r="L22" i="118"/>
  <c r="H22" i="118"/>
  <c r="J22" i="118"/>
  <c r="N22" i="118" s="1"/>
  <c r="O22" i="118" s="1"/>
  <c r="S21" i="118"/>
  <c r="R21" i="118"/>
  <c r="M21" i="118"/>
  <c r="L21" i="118"/>
  <c r="H21" i="118"/>
  <c r="J21" i="118" s="1"/>
  <c r="N21" i="118" s="1"/>
  <c r="O21" i="118" s="1"/>
  <c r="S20" i="118"/>
  <c r="R20" i="118"/>
  <c r="M20" i="118"/>
  <c r="L20" i="118"/>
  <c r="H20" i="118"/>
  <c r="J20" i="118"/>
  <c r="S19" i="118"/>
  <c r="R19" i="118"/>
  <c r="M19" i="118"/>
  <c r="L19" i="118"/>
  <c r="H19" i="118"/>
  <c r="J19" i="118" s="1"/>
  <c r="S18" i="118"/>
  <c r="R18" i="118"/>
  <c r="M18" i="118"/>
  <c r="L18" i="118"/>
  <c r="H18" i="118"/>
  <c r="J18" i="118" s="1"/>
  <c r="S17" i="118"/>
  <c r="R17" i="118"/>
  <c r="M17" i="118"/>
  <c r="L17" i="118"/>
  <c r="J17" i="118"/>
  <c r="H17" i="118"/>
  <c r="S16" i="118"/>
  <c r="R16" i="118"/>
  <c r="M16" i="118"/>
  <c r="L16" i="118"/>
  <c r="H16" i="118"/>
  <c r="J16" i="118" s="1"/>
  <c r="S15" i="118"/>
  <c r="R15" i="118"/>
  <c r="M15" i="118"/>
  <c r="L15" i="118"/>
  <c r="H15" i="118"/>
  <c r="J15" i="118"/>
  <c r="A15" i="118"/>
  <c r="A19" i="118"/>
  <c r="A23" i="118"/>
  <c r="A27" i="118"/>
  <c r="A31" i="118"/>
  <c r="A35" i="118"/>
  <c r="A39" i="118"/>
  <c r="A43" i="118"/>
  <c r="A47" i="118"/>
  <c r="A51" i="118"/>
  <c r="A55" i="118"/>
  <c r="A59" i="118"/>
  <c r="A63" i="118"/>
  <c r="A67" i="118"/>
  <c r="S14" i="118"/>
  <c r="R14" i="118"/>
  <c r="M14" i="118"/>
  <c r="L14" i="118"/>
  <c r="H14" i="118"/>
  <c r="J14" i="118" s="1"/>
  <c r="S13" i="118"/>
  <c r="R13" i="118"/>
  <c r="M13" i="118"/>
  <c r="L13" i="118"/>
  <c r="H13" i="118"/>
  <c r="J13" i="118" s="1"/>
  <c r="S12" i="118"/>
  <c r="R12" i="118"/>
  <c r="M12" i="118"/>
  <c r="L12" i="118"/>
  <c r="J12" i="118"/>
  <c r="T12" i="118" s="1"/>
  <c r="U12" i="118" s="1"/>
  <c r="H12" i="118"/>
  <c r="S11" i="118"/>
  <c r="R11" i="118"/>
  <c r="M11" i="118"/>
  <c r="L11" i="118"/>
  <c r="H11" i="118"/>
  <c r="J11" i="118" s="1"/>
  <c r="L10" i="118"/>
  <c r="L213" i="118"/>
  <c r="R213" i="118" s="1"/>
  <c r="B58" i="117"/>
  <c r="K58" i="117"/>
  <c r="H61" i="117"/>
  <c r="E61" i="117"/>
  <c r="B61" i="117"/>
  <c r="B4" i="117"/>
  <c r="K66" i="117"/>
  <c r="K65" i="117"/>
  <c r="K64" i="117"/>
  <c r="H63" i="117"/>
  <c r="H39" i="117"/>
  <c r="I39" i="117"/>
  <c r="E63" i="117"/>
  <c r="E39" i="117"/>
  <c r="F39" i="117"/>
  <c r="B63" i="117"/>
  <c r="B39" i="117"/>
  <c r="C39" i="117"/>
  <c r="K62" i="117"/>
  <c r="K60" i="117"/>
  <c r="E59" i="117"/>
  <c r="B59" i="117"/>
  <c r="E57" i="117"/>
  <c r="B57" i="117"/>
  <c r="I56" i="117"/>
  <c r="F56" i="117"/>
  <c r="C56" i="117"/>
  <c r="H55" i="117"/>
  <c r="H56" i="117"/>
  <c r="E55" i="117"/>
  <c r="E56" i="117"/>
  <c r="B55" i="117"/>
  <c r="H54" i="117"/>
  <c r="E54" i="117"/>
  <c r="B54" i="117"/>
  <c r="H52" i="117"/>
  <c r="E52" i="117"/>
  <c r="B52" i="117"/>
  <c r="K51" i="117"/>
  <c r="A59" i="117"/>
  <c r="K50" i="117"/>
  <c r="K48" i="117"/>
  <c r="H48" i="117"/>
  <c r="E48" i="117"/>
  <c r="B48" i="117"/>
  <c r="I45" i="117"/>
  <c r="F45" i="117"/>
  <c r="C45" i="117"/>
  <c r="I40" i="117"/>
  <c r="F40" i="117"/>
  <c r="C40" i="117"/>
  <c r="H34" i="117"/>
  <c r="E34" i="117"/>
  <c r="K34" i="117"/>
  <c r="L34" i="117"/>
  <c r="B34" i="117"/>
  <c r="K27" i="117"/>
  <c r="H27" i="117"/>
  <c r="E27" i="117"/>
  <c r="B27" i="117"/>
  <c r="E20" i="117"/>
  <c r="B20" i="117"/>
  <c r="K17" i="117"/>
  <c r="K16" i="117"/>
  <c r="H15" i="117"/>
  <c r="H20" i="117"/>
  <c r="E15" i="117"/>
  <c r="B15" i="117"/>
  <c r="K15" i="117"/>
  <c r="K14" i="117"/>
  <c r="K13" i="117"/>
  <c r="B8" i="117"/>
  <c r="T15" i="118"/>
  <c r="U15" i="118" s="1"/>
  <c r="K63" i="117"/>
  <c r="K59" i="117"/>
  <c r="E68" i="117"/>
  <c r="E37" i="117"/>
  <c r="F37" i="117"/>
  <c r="K57" i="117"/>
  <c r="K55" i="117"/>
  <c r="K54" i="117"/>
  <c r="T28" i="118"/>
  <c r="U28" i="118"/>
  <c r="T35" i="118"/>
  <c r="U35" i="118"/>
  <c r="N46" i="118"/>
  <c r="O46" i="118" s="1"/>
  <c r="T46" i="118"/>
  <c r="U46" i="118" s="1"/>
  <c r="T22" i="118"/>
  <c r="U22" i="118" s="1"/>
  <c r="N25" i="118"/>
  <c r="O25" i="118" s="1"/>
  <c r="N57" i="118"/>
  <c r="O57" i="118" s="1"/>
  <c r="T57" i="118"/>
  <c r="U57" i="118"/>
  <c r="T96" i="118"/>
  <c r="U96" i="118" s="1"/>
  <c r="T106" i="118"/>
  <c r="U106" i="118" s="1"/>
  <c r="N53" i="118"/>
  <c r="O53" i="118" s="1"/>
  <c r="T53" i="118"/>
  <c r="U53" i="118" s="1"/>
  <c r="N127" i="118"/>
  <c r="O127" i="118" s="1"/>
  <c r="T127" i="118"/>
  <c r="U127" i="118" s="1"/>
  <c r="N29" i="118"/>
  <c r="O29" i="118" s="1"/>
  <c r="N61" i="118"/>
  <c r="O61" i="118" s="1"/>
  <c r="T101" i="118"/>
  <c r="U101" i="118" s="1"/>
  <c r="N101" i="118"/>
  <c r="O101" i="118"/>
  <c r="T100" i="118"/>
  <c r="U100" i="118" s="1"/>
  <c r="N100" i="118"/>
  <c r="O100" i="118" s="1"/>
  <c r="N152" i="118"/>
  <c r="O152" i="118" s="1"/>
  <c r="T152" i="118"/>
  <c r="U152" i="118"/>
  <c r="T104" i="118"/>
  <c r="U104" i="118" s="1"/>
  <c r="T155" i="118"/>
  <c r="U155" i="118" s="1"/>
  <c r="N155" i="118"/>
  <c r="O155" i="118" s="1"/>
  <c r="T59" i="118"/>
  <c r="U59" i="118" s="1"/>
  <c r="T67" i="118"/>
  <c r="U67" i="118" s="1"/>
  <c r="N69" i="118"/>
  <c r="O69" i="118" s="1"/>
  <c r="T69" i="118"/>
  <c r="U69" i="118"/>
  <c r="N198" i="118"/>
  <c r="O198" i="118" s="1"/>
  <c r="T198" i="118"/>
  <c r="U198" i="118" s="1"/>
  <c r="N15" i="118"/>
  <c r="O15" i="118" s="1"/>
  <c r="N20" i="118"/>
  <c r="O20" i="118" s="1"/>
  <c r="T40" i="118"/>
  <c r="U40" i="118" s="1"/>
  <c r="T107" i="118"/>
  <c r="U107" i="118" s="1"/>
  <c r="N121" i="118"/>
  <c r="O121" i="118" s="1"/>
  <c r="T121" i="118"/>
  <c r="U121" i="118" s="1"/>
  <c r="N123" i="118"/>
  <c r="O123" i="118" s="1"/>
  <c r="T139" i="118"/>
  <c r="U139" i="118" s="1"/>
  <c r="N139" i="118"/>
  <c r="O139" i="118" s="1"/>
  <c r="N51" i="118"/>
  <c r="O51" i="118" s="1"/>
  <c r="N52" i="118"/>
  <c r="O52" i="118"/>
  <c r="N70" i="118"/>
  <c r="O70" i="118" s="1"/>
  <c r="T91" i="118"/>
  <c r="U91" i="118" s="1"/>
  <c r="T92" i="118"/>
  <c r="U92" i="118" s="1"/>
  <c r="N92" i="118"/>
  <c r="O92" i="118" s="1"/>
  <c r="N115" i="118"/>
  <c r="O115" i="118"/>
  <c r="N122" i="118"/>
  <c r="O122" i="118" s="1"/>
  <c r="N239" i="118"/>
  <c r="O239" i="118"/>
  <c r="N259" i="118"/>
  <c r="O259" i="118" s="1"/>
  <c r="T259" i="118"/>
  <c r="U259" i="118" s="1"/>
  <c r="N56" i="118"/>
  <c r="O56" i="118"/>
  <c r="N59" i="118"/>
  <c r="O59" i="118" s="1"/>
  <c r="N142" i="118"/>
  <c r="O142" i="118" s="1"/>
  <c r="T72" i="118"/>
  <c r="U72" i="118" s="1"/>
  <c r="T84" i="118"/>
  <c r="U84" i="118" s="1"/>
  <c r="T85" i="118"/>
  <c r="U85" i="118" s="1"/>
  <c r="N85" i="118"/>
  <c r="O85" i="118" s="1"/>
  <c r="T183" i="118"/>
  <c r="U183" i="118" s="1"/>
  <c r="T75" i="118"/>
  <c r="U75" i="118" s="1"/>
  <c r="R10" i="118"/>
  <c r="T77" i="118"/>
  <c r="U77" i="118" s="1"/>
  <c r="T78" i="118"/>
  <c r="U78" i="118"/>
  <c r="N78" i="118"/>
  <c r="O78" i="118" s="1"/>
  <c r="N83" i="118"/>
  <c r="O83" i="118" s="1"/>
  <c r="T83" i="118"/>
  <c r="U83" i="118" s="1"/>
  <c r="N91" i="118"/>
  <c r="O91" i="118"/>
  <c r="T108" i="118"/>
  <c r="U108" i="118" s="1"/>
  <c r="T110" i="118"/>
  <c r="U110" i="118" s="1"/>
  <c r="N205" i="118"/>
  <c r="O205" i="118" s="1"/>
  <c r="T205" i="118"/>
  <c r="U205" i="118" s="1"/>
  <c r="T103" i="118"/>
  <c r="U103" i="118" s="1"/>
  <c r="N105" i="118"/>
  <c r="O105" i="118"/>
  <c r="N148" i="118"/>
  <c r="O148" i="118" s="1"/>
  <c r="T151" i="118"/>
  <c r="U151" i="118" s="1"/>
  <c r="N151" i="118"/>
  <c r="O151" i="118" s="1"/>
  <c r="N159" i="118"/>
  <c r="O159" i="118"/>
  <c r="T159" i="118"/>
  <c r="U159" i="118" s="1"/>
  <c r="T187" i="118"/>
  <c r="U187" i="118" s="1"/>
  <c r="N187" i="118"/>
  <c r="O187" i="118" s="1"/>
  <c r="N191" i="118"/>
  <c r="O191" i="118"/>
  <c r="T191" i="118"/>
  <c r="U191" i="118" s="1"/>
  <c r="U255" i="118"/>
  <c r="T154" i="118"/>
  <c r="U154" i="118"/>
  <c r="N154" i="118"/>
  <c r="O154" i="118" s="1"/>
  <c r="N109" i="118"/>
  <c r="O109" i="118" s="1"/>
  <c r="T109" i="118"/>
  <c r="U109" i="118" s="1"/>
  <c r="T119" i="118"/>
  <c r="U119" i="118"/>
  <c r="N119" i="118"/>
  <c r="O119" i="118"/>
  <c r="T125" i="118"/>
  <c r="U125" i="118" s="1"/>
  <c r="N125" i="118"/>
  <c r="O125" i="118"/>
  <c r="T166" i="118"/>
  <c r="U166" i="118" s="1"/>
  <c r="T173" i="118"/>
  <c r="U173" i="118"/>
  <c r="T184" i="118"/>
  <c r="U184" i="118"/>
  <c r="T188" i="118"/>
  <c r="U188" i="118" s="1"/>
  <c r="N103" i="118"/>
  <c r="O103" i="118" s="1"/>
  <c r="N135" i="118"/>
  <c r="O135" i="118" s="1"/>
  <c r="T135" i="118"/>
  <c r="U135" i="118" s="1"/>
  <c r="N141" i="118"/>
  <c r="O141" i="118" s="1"/>
  <c r="N181" i="118"/>
  <c r="O181" i="118" s="1"/>
  <c r="T181" i="118"/>
  <c r="U181" i="118" s="1"/>
  <c r="T124" i="118"/>
  <c r="U124" i="118" s="1"/>
  <c r="N124" i="118"/>
  <c r="O124" i="118"/>
  <c r="N153" i="118"/>
  <c r="O153" i="118" s="1"/>
  <c r="T153" i="118"/>
  <c r="U153" i="118"/>
  <c r="T169" i="118"/>
  <c r="U169" i="118" s="1"/>
  <c r="N169" i="118"/>
  <c r="O169" i="118"/>
  <c r="T185" i="118"/>
  <c r="U185" i="118" s="1"/>
  <c r="T201" i="118"/>
  <c r="U201" i="118" s="1"/>
  <c r="N201" i="118"/>
  <c r="O201" i="118" s="1"/>
  <c r="N149" i="118"/>
  <c r="O149" i="118" s="1"/>
  <c r="T149" i="118"/>
  <c r="U149" i="118" s="1"/>
  <c r="N167" i="118"/>
  <c r="O167" i="118" s="1"/>
  <c r="T167" i="118"/>
  <c r="U167" i="118" s="1"/>
  <c r="T180" i="118"/>
  <c r="U180" i="118" s="1"/>
  <c r="N180" i="118"/>
  <c r="O180" i="118" s="1"/>
  <c r="N199" i="118"/>
  <c r="O199" i="118" s="1"/>
  <c r="T199" i="118"/>
  <c r="U199" i="118"/>
  <c r="T202" i="118"/>
  <c r="U202" i="118" s="1"/>
  <c r="T116" i="118"/>
  <c r="U116" i="118"/>
  <c r="T129" i="118"/>
  <c r="U129" i="118" s="1"/>
  <c r="T175" i="118"/>
  <c r="U175" i="118"/>
  <c r="T176" i="118"/>
  <c r="U176" i="118" s="1"/>
  <c r="N176" i="118"/>
  <c r="O176" i="118" s="1"/>
  <c r="N178" i="118"/>
  <c r="O178" i="118" s="1"/>
  <c r="T178" i="118"/>
  <c r="U178" i="118" s="1"/>
  <c r="T207" i="118"/>
  <c r="U207" i="118" s="1"/>
  <c r="T208" i="118"/>
  <c r="U208" i="118" s="1"/>
  <c r="N208" i="118"/>
  <c r="O208" i="118" s="1"/>
  <c r="N210" i="118"/>
  <c r="O210" i="118" s="1"/>
  <c r="T210" i="118"/>
  <c r="U210" i="118" s="1"/>
  <c r="N226" i="118"/>
  <c r="O226" i="118"/>
  <c r="N232" i="118"/>
  <c r="O232" i="118" s="1"/>
  <c r="T234" i="118"/>
  <c r="U234" i="118" s="1"/>
  <c r="N234" i="118"/>
  <c r="O234" i="118" s="1"/>
  <c r="N236" i="118"/>
  <c r="O236" i="118" s="1"/>
  <c r="T237" i="118"/>
  <c r="U237" i="118" s="1"/>
  <c r="T238" i="118"/>
  <c r="U238" i="118"/>
  <c r="N238" i="118"/>
  <c r="O238" i="118" s="1"/>
  <c r="N240" i="118"/>
  <c r="O240" i="118"/>
  <c r="T240" i="118"/>
  <c r="U240" i="118" s="1"/>
  <c r="T241" i="118"/>
  <c r="U241" i="118"/>
  <c r="N242" i="118"/>
  <c r="O242" i="118"/>
  <c r="N244" i="118"/>
  <c r="O244" i="118"/>
  <c r="T246" i="118"/>
  <c r="U246" i="118" s="1"/>
  <c r="N246" i="118"/>
  <c r="O246" i="118"/>
  <c r="N248" i="118"/>
  <c r="O248" i="118" s="1"/>
  <c r="T249" i="118"/>
  <c r="U249" i="118" s="1"/>
  <c r="N250" i="118"/>
  <c r="O250" i="118" s="1"/>
  <c r="N252" i="118"/>
  <c r="O252" i="118"/>
  <c r="T252" i="118"/>
  <c r="U252" i="118" s="1"/>
  <c r="T254" i="118"/>
  <c r="U254" i="118" s="1"/>
  <c r="N254" i="118"/>
  <c r="O254" i="118"/>
  <c r="N256" i="118"/>
  <c r="O256" i="118" s="1"/>
  <c r="T256" i="118"/>
  <c r="U256" i="118"/>
  <c r="T257" i="118"/>
  <c r="U257" i="118" s="1"/>
  <c r="T258" i="118"/>
  <c r="U258" i="118"/>
  <c r="N258" i="118"/>
  <c r="O258" i="118" s="1"/>
  <c r="N260" i="118"/>
  <c r="O260" i="118"/>
  <c r="T260" i="118"/>
  <c r="U260" i="118" s="1"/>
  <c r="T261" i="118"/>
  <c r="U261" i="118"/>
  <c r="T262" i="118"/>
  <c r="U262" i="118" s="1"/>
  <c r="N262" i="118"/>
  <c r="O262" i="118"/>
  <c r="N128" i="118"/>
  <c r="O128" i="118" s="1"/>
  <c r="T128" i="118"/>
  <c r="U128" i="118" s="1"/>
  <c r="T137" i="118"/>
  <c r="U137" i="118" s="1"/>
  <c r="N137" i="118"/>
  <c r="O137" i="118" s="1"/>
  <c r="T143" i="118"/>
  <c r="U143" i="118" s="1"/>
  <c r="T144" i="118"/>
  <c r="U144" i="118" s="1"/>
  <c r="N144" i="118"/>
  <c r="O144" i="118" s="1"/>
  <c r="N147" i="118"/>
  <c r="O147" i="118"/>
  <c r="N160" i="118"/>
  <c r="O160" i="118" s="1"/>
  <c r="T160" i="118"/>
  <c r="U160" i="118"/>
  <c r="T161" i="118"/>
  <c r="U161" i="118" s="1"/>
  <c r="N192" i="118"/>
  <c r="O192" i="118"/>
  <c r="T192" i="118"/>
  <c r="U192" i="118" s="1"/>
  <c r="T193" i="118"/>
  <c r="U193" i="118"/>
  <c r="T194" i="118"/>
  <c r="U194" i="118" s="1"/>
  <c r="N194" i="118"/>
  <c r="O194" i="118" s="1"/>
  <c r="N143" i="118"/>
  <c r="O143" i="118" s="1"/>
  <c r="N165" i="118"/>
  <c r="O165" i="118" s="1"/>
  <c r="N172" i="118"/>
  <c r="O172" i="118" s="1"/>
  <c r="K61" i="117"/>
  <c r="H22" i="117"/>
  <c r="H23" i="117"/>
  <c r="H24" i="117"/>
  <c r="H68" i="117"/>
  <c r="H37" i="117"/>
  <c r="I37" i="117"/>
  <c r="B23" i="117"/>
  <c r="B24" i="117"/>
  <c r="K39" i="117"/>
  <c r="L39" i="117"/>
  <c r="B56" i="117"/>
  <c r="E23" i="117"/>
  <c r="K20" i="117"/>
  <c r="K18" i="117"/>
  <c r="B22" i="117"/>
  <c r="E22" i="117"/>
  <c r="B35" i="117"/>
  <c r="B40" i="117"/>
  <c r="B38" i="117"/>
  <c r="B29" i="117"/>
  <c r="B32" i="117"/>
  <c r="B33" i="117"/>
  <c r="B31" i="117"/>
  <c r="H40" i="117"/>
  <c r="H32" i="117"/>
  <c r="H38" i="117"/>
  <c r="H35" i="117"/>
  <c r="H29" i="117"/>
  <c r="H33" i="117"/>
  <c r="H31" i="117"/>
  <c r="K22" i="117"/>
  <c r="K21" i="117"/>
  <c r="K23" i="117"/>
  <c r="L23" i="117"/>
  <c r="K56" i="117"/>
  <c r="K68" i="117"/>
  <c r="B68" i="117"/>
  <c r="B37" i="117"/>
  <c r="E24" i="117"/>
  <c r="H36" i="117"/>
  <c r="H30" i="117"/>
  <c r="H42" i="117"/>
  <c r="E38" i="117"/>
  <c r="E29" i="117"/>
  <c r="E32" i="117"/>
  <c r="K32" i="117"/>
  <c r="L32" i="117"/>
  <c r="E33" i="117"/>
  <c r="K33" i="117"/>
  <c r="L33" i="117"/>
  <c r="E40" i="117"/>
  <c r="E35" i="117"/>
  <c r="K24" i="117"/>
  <c r="E31" i="117"/>
  <c r="K31" i="117"/>
  <c r="L31" i="117"/>
  <c r="C37" i="117"/>
  <c r="K37" i="117"/>
  <c r="L37" i="117"/>
  <c r="B30" i="117"/>
  <c r="B36" i="117"/>
  <c r="K38" i="117"/>
  <c r="L38" i="117"/>
  <c r="K40" i="117"/>
  <c r="L40" i="117"/>
  <c r="K35" i="117"/>
  <c r="L35" i="117"/>
  <c r="I42" i="117"/>
  <c r="H43" i="117"/>
  <c r="E30" i="117"/>
  <c r="E42" i="117"/>
  <c r="E36" i="117"/>
  <c r="K36" i="117"/>
  <c r="L36" i="117"/>
  <c r="B42" i="117"/>
  <c r="K29" i="117"/>
  <c r="F42" i="117"/>
  <c r="E43" i="117"/>
  <c r="C42" i="117"/>
  <c r="B43" i="117"/>
  <c r="K30" i="117"/>
  <c r="L30" i="117"/>
  <c r="H45" i="117"/>
  <c r="I43" i="117"/>
  <c r="H44" i="117"/>
  <c r="L29" i="117"/>
  <c r="B44" i="117"/>
  <c r="C43" i="117"/>
  <c r="B45" i="117"/>
  <c r="K43" i="117"/>
  <c r="L43" i="117"/>
  <c r="K42" i="117"/>
  <c r="L42" i="117"/>
  <c r="F43" i="117"/>
  <c r="E44" i="117"/>
  <c r="E45" i="117"/>
  <c r="K45" i="117"/>
  <c r="L45" i="117"/>
  <c r="K44" i="117"/>
  <c r="L44" i="117"/>
  <c r="L4" i="65"/>
  <c r="L5" i="65"/>
  <c r="L6" i="65"/>
  <c r="L7" i="65"/>
  <c r="L8" i="65"/>
  <c r="L3" i="65"/>
  <c r="A54" i="109"/>
  <c r="B54" i="109"/>
  <c r="D54" i="109"/>
  <c r="A55" i="109"/>
  <c r="B55" i="109"/>
  <c r="D55" i="109"/>
  <c r="A56" i="109"/>
  <c r="B56" i="109"/>
  <c r="D56" i="109"/>
  <c r="A57" i="109"/>
  <c r="B57" i="109"/>
  <c r="D57" i="109"/>
  <c r="A58" i="109"/>
  <c r="B58" i="109"/>
  <c r="D58" i="109"/>
  <c r="A59" i="109"/>
  <c r="B59" i="109"/>
  <c r="D59" i="109"/>
  <c r="A60" i="109"/>
  <c r="B60" i="109"/>
  <c r="D60" i="109"/>
  <c r="A61" i="109"/>
  <c r="B61" i="109"/>
  <c r="D61" i="109"/>
  <c r="A62" i="109"/>
  <c r="B62" i="109"/>
  <c r="D62" i="109"/>
  <c r="A63" i="109"/>
  <c r="B63" i="109"/>
  <c r="D63" i="109"/>
  <c r="A64" i="109"/>
  <c r="B64" i="109"/>
  <c r="D64" i="109"/>
  <c r="A65" i="109"/>
  <c r="B65" i="109"/>
  <c r="D65" i="109"/>
  <c r="M64" i="106"/>
  <c r="B107" i="110"/>
  <c r="M64" i="105"/>
  <c r="B106" i="110"/>
  <c r="M64" i="104"/>
  <c r="B105" i="110"/>
  <c r="M64" i="103"/>
  <c r="B104" i="110"/>
  <c r="M64" i="102"/>
  <c r="B103" i="110"/>
  <c r="M64" i="101"/>
  <c r="B102" i="110"/>
  <c r="M64" i="100"/>
  <c r="B101" i="110"/>
  <c r="M64" i="99"/>
  <c r="B100" i="110"/>
  <c r="M64" i="98"/>
  <c r="B99" i="110"/>
  <c r="M64" i="97"/>
  <c r="B98" i="110"/>
  <c r="M64" i="96"/>
  <c r="B97" i="110"/>
  <c r="M64" i="95"/>
  <c r="B96" i="110"/>
  <c r="M64" i="94"/>
  <c r="B95" i="110"/>
  <c r="M64" i="93"/>
  <c r="N93" i="1"/>
  <c r="B94" i="110"/>
  <c r="M64" i="92"/>
  <c r="B93" i="110"/>
  <c r="M64" i="91"/>
  <c r="B92" i="110"/>
  <c r="M64" i="90"/>
  <c r="B91" i="110"/>
  <c r="M64" i="89"/>
  <c r="B90" i="110"/>
  <c r="M64" i="88"/>
  <c r="B89" i="110"/>
  <c r="M64" i="87"/>
  <c r="B88" i="110"/>
  <c r="M64" i="86"/>
  <c r="B87" i="110"/>
  <c r="M64" i="85"/>
  <c r="B86" i="110"/>
  <c r="M64" i="84"/>
  <c r="B85" i="110"/>
  <c r="M64" i="83"/>
  <c r="B84" i="110"/>
  <c r="M64" i="82"/>
  <c r="B83" i="110"/>
  <c r="M64" i="81"/>
  <c r="B82" i="110"/>
  <c r="M64" i="80"/>
  <c r="B81" i="110"/>
  <c r="M64" i="79"/>
  <c r="N79" i="1"/>
  <c r="M64" i="78"/>
  <c r="B79" i="110"/>
  <c r="M64" i="77"/>
  <c r="B78" i="110"/>
  <c r="M64" i="76"/>
  <c r="B77" i="110"/>
  <c r="M64" i="75"/>
  <c r="B76" i="110"/>
  <c r="M64" i="74"/>
  <c r="B75" i="110"/>
  <c r="M64" i="73"/>
  <c r="B74" i="110"/>
  <c r="M64" i="72"/>
  <c r="B73" i="110"/>
  <c r="M64" i="71"/>
  <c r="B72" i="110"/>
  <c r="M64" i="70"/>
  <c r="B71" i="110"/>
  <c r="M64" i="69"/>
  <c r="B70" i="110"/>
  <c r="M64" i="68"/>
  <c r="B69" i="110"/>
  <c r="M64" i="67"/>
  <c r="B68" i="110"/>
  <c r="M64" i="62"/>
  <c r="B67" i="110"/>
  <c r="M64" i="61"/>
  <c r="B66" i="110"/>
  <c r="M64" i="60"/>
  <c r="B65" i="110"/>
  <c r="M64" i="59"/>
  <c r="B64" i="110"/>
  <c r="M64" i="58"/>
  <c r="B63" i="110"/>
  <c r="M64" i="57"/>
  <c r="B62" i="110"/>
  <c r="M64" i="56"/>
  <c r="B61" i="110"/>
  <c r="M64" i="55"/>
  <c r="B60" i="110"/>
  <c r="M64" i="54"/>
  <c r="B59" i="110"/>
  <c r="M64" i="53"/>
  <c r="B58" i="110"/>
  <c r="M64" i="50"/>
  <c r="B57" i="110"/>
  <c r="M64" i="48"/>
  <c r="B56" i="110"/>
  <c r="M64" i="49"/>
  <c r="B55" i="110"/>
  <c r="M64" i="51"/>
  <c r="B54" i="110"/>
  <c r="M64" i="43"/>
  <c r="B53" i="110"/>
  <c r="M64" i="44"/>
  <c r="B52" i="110"/>
  <c r="M64" i="45"/>
  <c r="B51" i="110"/>
  <c r="M64" i="46"/>
  <c r="B50" i="110"/>
  <c r="M64" i="47"/>
  <c r="B49" i="110"/>
  <c r="M64" i="34"/>
  <c r="B48" i="110"/>
  <c r="M64" i="35"/>
  <c r="B47" i="110"/>
  <c r="M64" i="36"/>
  <c r="B46" i="110"/>
  <c r="M64" i="37"/>
  <c r="B45" i="110"/>
  <c r="M64" i="38"/>
  <c r="B44" i="110"/>
  <c r="M64" i="39"/>
  <c r="B43" i="110"/>
  <c r="M64" i="40"/>
  <c r="B42" i="110"/>
  <c r="M64" i="41"/>
  <c r="B41" i="110"/>
  <c r="M64" i="42"/>
  <c r="B40" i="110"/>
  <c r="M64" i="23"/>
  <c r="B39" i="110"/>
  <c r="M64" i="24"/>
  <c r="B38" i="110"/>
  <c r="M64" i="25"/>
  <c r="B37" i="110"/>
  <c r="M64" i="26"/>
  <c r="V1" i="26"/>
  <c r="B36" i="110"/>
  <c r="M64" i="27"/>
  <c r="B35" i="110"/>
  <c r="M64" i="28"/>
  <c r="B34" i="110"/>
  <c r="M64" i="29"/>
  <c r="B33" i="110"/>
  <c r="M64" i="30"/>
  <c r="B32" i="110"/>
  <c r="M64" i="31"/>
  <c r="B31" i="110"/>
  <c r="M64" i="32"/>
  <c r="B30" i="110"/>
  <c r="M64" i="33"/>
  <c r="B29" i="110"/>
  <c r="M64" i="9"/>
  <c r="B28" i="110"/>
  <c r="M64" i="10"/>
  <c r="B27" i="110"/>
  <c r="M64" i="11"/>
  <c r="B26" i="110"/>
  <c r="M64" i="12"/>
  <c r="B25" i="110"/>
  <c r="M64" i="13"/>
  <c r="B24" i="110"/>
  <c r="M64" i="14"/>
  <c r="B23" i="110"/>
  <c r="M64" i="15"/>
  <c r="B22" i="110"/>
  <c r="M64" i="16"/>
  <c r="B21" i="110"/>
  <c r="M64" i="17"/>
  <c r="B20" i="110"/>
  <c r="M64" i="18"/>
  <c r="B19" i="110"/>
  <c r="M64" i="19"/>
  <c r="B18" i="110"/>
  <c r="M64" i="20"/>
  <c r="B17" i="110"/>
  <c r="M64" i="21"/>
  <c r="N15" i="1"/>
  <c r="M64" i="22"/>
  <c r="B15" i="110"/>
  <c r="M64" i="8"/>
  <c r="B14" i="110"/>
  <c r="M64" i="7"/>
  <c r="B13" i="110"/>
  <c r="M64" i="6"/>
  <c r="B12" i="110"/>
  <c r="M64" i="5"/>
  <c r="B11" i="110"/>
  <c r="M64" i="4"/>
  <c r="B10" i="110"/>
  <c r="M64" i="3"/>
  <c r="B9" i="110"/>
  <c r="M64" i="2"/>
  <c r="B8" i="110"/>
  <c r="AE10" i="3"/>
  <c r="AE10" i="4"/>
  <c r="AE10" i="5"/>
  <c r="AE10" i="6"/>
  <c r="AE10" i="7"/>
  <c r="AE10" i="8"/>
  <c r="AE10" i="22"/>
  <c r="AE10" i="21"/>
  <c r="AE10" i="20"/>
  <c r="AE10" i="19"/>
  <c r="AE10" i="18"/>
  <c r="AE10" i="17"/>
  <c r="AE10" i="16"/>
  <c r="AE10" i="15"/>
  <c r="AE10" i="14"/>
  <c r="AE10" i="13"/>
  <c r="AE10" i="12"/>
  <c r="AE10" i="11"/>
  <c r="AE10" i="10"/>
  <c r="AE10" i="9"/>
  <c r="AE10" i="33"/>
  <c r="AE10" i="32"/>
  <c r="AE10" i="31"/>
  <c r="AE10" i="30"/>
  <c r="AE10" i="29"/>
  <c r="AE10" i="28"/>
  <c r="AE10" i="27"/>
  <c r="AE10" i="26"/>
  <c r="AE10" i="25"/>
  <c r="AE10" i="24"/>
  <c r="AE10" i="23"/>
  <c r="AE10" i="42"/>
  <c r="AE10" i="41"/>
  <c r="AE10" i="40"/>
  <c r="AE10" i="39"/>
  <c r="AE10" i="38"/>
  <c r="AE10" i="37"/>
  <c r="AE10" i="36"/>
  <c r="AE10" i="35"/>
  <c r="AE10" i="34"/>
  <c r="AE10" i="47"/>
  <c r="AE10" i="46"/>
  <c r="AE10" i="45"/>
  <c r="AE10" i="44"/>
  <c r="AE10" i="43"/>
  <c r="AE10" i="51"/>
  <c r="AE10" i="49"/>
  <c r="AE10" i="48"/>
  <c r="AE10" i="50"/>
  <c r="AE10" i="53"/>
  <c r="AE10" i="54"/>
  <c r="AE10" i="55"/>
  <c r="AE10" i="56"/>
  <c r="AE10" i="57"/>
  <c r="AE10" i="58"/>
  <c r="AE10" i="59"/>
  <c r="AE10" i="60"/>
  <c r="AE10" i="61"/>
  <c r="AE10" i="62"/>
  <c r="AE10" i="67"/>
  <c r="AE10" i="68"/>
  <c r="AE10" i="69"/>
  <c r="AE10" i="70"/>
  <c r="AE10" i="71"/>
  <c r="AE10" i="72"/>
  <c r="AE10" i="73"/>
  <c r="AE10" i="74"/>
  <c r="AE10" i="75"/>
  <c r="AE10" i="76"/>
  <c r="AE10" i="77"/>
  <c r="AE10" i="78"/>
  <c r="AE10" i="79"/>
  <c r="AE10" i="80"/>
  <c r="AE10" i="81"/>
  <c r="AE10" i="82"/>
  <c r="AE10" i="83"/>
  <c r="AE10" i="84"/>
  <c r="AE10" i="85"/>
  <c r="AE10" i="86"/>
  <c r="AE10" i="87"/>
  <c r="AE10" i="88"/>
  <c r="AE10" i="89"/>
  <c r="AE10" i="90"/>
  <c r="AE10" i="91"/>
  <c r="AE10" i="92"/>
  <c r="AE10" i="93"/>
  <c r="AE10" i="94"/>
  <c r="AE10" i="95"/>
  <c r="AE10" i="96"/>
  <c r="AE10" i="97"/>
  <c r="AE10" i="98"/>
  <c r="AE10" i="99"/>
  <c r="AE10" i="100"/>
  <c r="AE10" i="101"/>
  <c r="AE10" i="102"/>
  <c r="AE10" i="103"/>
  <c r="AE10" i="104"/>
  <c r="AE10" i="105"/>
  <c r="AE10" i="106"/>
  <c r="AE10" i="2"/>
  <c r="AE6" i="3"/>
  <c r="R6" i="3"/>
  <c r="AE6" i="4"/>
  <c r="R6" i="4"/>
  <c r="AE6" i="5"/>
  <c r="R6" i="5"/>
  <c r="AE6" i="6"/>
  <c r="R6" i="6"/>
  <c r="AE6" i="7"/>
  <c r="R6" i="7"/>
  <c r="AE6" i="8"/>
  <c r="R6" i="8"/>
  <c r="AE6" i="22"/>
  <c r="R6" i="22"/>
  <c r="AE6" i="21"/>
  <c r="R6" i="21"/>
  <c r="AE6" i="20"/>
  <c r="R6" i="20"/>
  <c r="AE6" i="19"/>
  <c r="R6" i="19"/>
  <c r="AE6" i="18"/>
  <c r="R6" i="18"/>
  <c r="AE6" i="17"/>
  <c r="R6" i="17"/>
  <c r="AE6" i="16"/>
  <c r="R6" i="16"/>
  <c r="AE6" i="15"/>
  <c r="R6" i="15"/>
  <c r="AE6" i="14"/>
  <c r="R6" i="14"/>
  <c r="AE6" i="13"/>
  <c r="R6" i="13"/>
  <c r="AE6" i="12"/>
  <c r="R6" i="12"/>
  <c r="AE6" i="11"/>
  <c r="R6" i="11"/>
  <c r="AE6" i="10"/>
  <c r="R6" i="10"/>
  <c r="AE6" i="9"/>
  <c r="R6" i="9"/>
  <c r="AE6" i="33"/>
  <c r="R6" i="33"/>
  <c r="AE6" i="32"/>
  <c r="R6" i="32"/>
  <c r="AE6" i="31"/>
  <c r="R6" i="31"/>
  <c r="AE6" i="30"/>
  <c r="R6" i="30"/>
  <c r="AE6" i="29"/>
  <c r="R6" i="29"/>
  <c r="AE6" i="28"/>
  <c r="R6" i="28"/>
  <c r="AE6" i="27"/>
  <c r="R6" i="27"/>
  <c r="AE6" i="26"/>
  <c r="R6" i="26"/>
  <c r="AE6" i="25"/>
  <c r="R6" i="25"/>
  <c r="AE6" i="24"/>
  <c r="R6" i="24"/>
  <c r="AE6" i="23"/>
  <c r="R6" i="23"/>
  <c r="AE6" i="42"/>
  <c r="R6" i="42"/>
  <c r="AE6" i="41"/>
  <c r="R6" i="41"/>
  <c r="AE6" i="40"/>
  <c r="R6" i="40"/>
  <c r="AE6" i="39"/>
  <c r="R6" i="39"/>
  <c r="AE6" i="38"/>
  <c r="R6" i="38"/>
  <c r="AE6" i="37"/>
  <c r="R6" i="37"/>
  <c r="AE6" i="36"/>
  <c r="R6" i="36"/>
  <c r="AE6" i="35"/>
  <c r="R6" i="35"/>
  <c r="AE6" i="34"/>
  <c r="R6" i="34"/>
  <c r="AE6" i="47"/>
  <c r="R6" i="47"/>
  <c r="AE6" i="46"/>
  <c r="R6" i="46"/>
  <c r="AE6" i="45"/>
  <c r="R6" i="45"/>
  <c r="AE6" i="44"/>
  <c r="R6" i="44"/>
  <c r="AE6" i="43"/>
  <c r="R6" i="43"/>
  <c r="AE6" i="51"/>
  <c r="R6" i="51"/>
  <c r="AE6" i="49"/>
  <c r="R6" i="49"/>
  <c r="AE6" i="48"/>
  <c r="R6" i="48"/>
  <c r="AE6" i="50"/>
  <c r="R6" i="50"/>
  <c r="AE6" i="53"/>
  <c r="R6" i="53"/>
  <c r="AE6" i="54"/>
  <c r="R6" i="54"/>
  <c r="AE6" i="55"/>
  <c r="R6" i="55"/>
  <c r="AE6" i="56"/>
  <c r="R6" i="56"/>
  <c r="AE6" i="57"/>
  <c r="R6" i="57"/>
  <c r="AE6" i="58"/>
  <c r="R6" i="58"/>
  <c r="AE6" i="59"/>
  <c r="R6" i="59"/>
  <c r="AE6" i="60"/>
  <c r="R6" i="60"/>
  <c r="AE6" i="61"/>
  <c r="R6" i="61"/>
  <c r="AE6" i="62"/>
  <c r="R6" i="62"/>
  <c r="AE6" i="67"/>
  <c r="R6" i="67"/>
  <c r="AE6" i="68"/>
  <c r="R6" i="68"/>
  <c r="AE6" i="69"/>
  <c r="R6" i="69"/>
  <c r="AE6" i="70"/>
  <c r="R6" i="70"/>
  <c r="R6" i="71"/>
  <c r="R6" i="72"/>
  <c r="R6" i="73"/>
  <c r="R6" i="74"/>
  <c r="R6" i="75"/>
  <c r="R6" i="76"/>
  <c r="R6" i="77"/>
  <c r="R6" i="78"/>
  <c r="R6" i="79"/>
  <c r="R6" i="80"/>
  <c r="R6" i="81"/>
  <c r="R6" i="82"/>
  <c r="R6" i="83"/>
  <c r="R6" i="84"/>
  <c r="R6" i="85"/>
  <c r="R6" i="86"/>
  <c r="R6" i="87"/>
  <c r="R6" i="88"/>
  <c r="R6" i="89"/>
  <c r="R6" i="90"/>
  <c r="R6" i="91"/>
  <c r="R6" i="92"/>
  <c r="R6" i="93"/>
  <c r="R6" i="94"/>
  <c r="R6" i="95"/>
  <c r="R6" i="96"/>
  <c r="R6" i="97"/>
  <c r="R6" i="98"/>
  <c r="R6" i="99"/>
  <c r="R6" i="100"/>
  <c r="R6" i="101"/>
  <c r="R6" i="102"/>
  <c r="R6" i="103"/>
  <c r="R6" i="104"/>
  <c r="R6" i="105"/>
  <c r="R6" i="106"/>
  <c r="AE6" i="2"/>
  <c r="R6" i="2"/>
  <c r="AE5" i="3"/>
  <c r="R5" i="3"/>
  <c r="AE5" i="4"/>
  <c r="R5" i="4"/>
  <c r="AE5" i="5"/>
  <c r="R5" i="5"/>
  <c r="AE5" i="6"/>
  <c r="R5" i="6"/>
  <c r="AE5" i="7"/>
  <c r="R5" i="7"/>
  <c r="AE5" i="8"/>
  <c r="R5" i="8"/>
  <c r="AE5" i="22"/>
  <c r="R5" i="22"/>
  <c r="AE5" i="21"/>
  <c r="R5" i="21"/>
  <c r="AE5" i="20"/>
  <c r="R5" i="20"/>
  <c r="AE5" i="19"/>
  <c r="R5" i="19"/>
  <c r="AE5" i="18"/>
  <c r="R5" i="18"/>
  <c r="AE5" i="17"/>
  <c r="R5" i="17"/>
  <c r="AE5" i="16"/>
  <c r="R5" i="16"/>
  <c r="AE5" i="15"/>
  <c r="R5" i="15"/>
  <c r="AE5" i="14"/>
  <c r="R5" i="14"/>
  <c r="AE5" i="13"/>
  <c r="R5" i="13"/>
  <c r="AE5" i="12"/>
  <c r="R5" i="12"/>
  <c r="AE5" i="11"/>
  <c r="R5" i="11"/>
  <c r="AE5" i="10"/>
  <c r="R5" i="10"/>
  <c r="AE5" i="9"/>
  <c r="R5" i="9"/>
  <c r="AE5" i="33"/>
  <c r="R5" i="33"/>
  <c r="AE5" i="32"/>
  <c r="R5" i="32"/>
  <c r="AE5" i="31"/>
  <c r="R5" i="31"/>
  <c r="AE5" i="30"/>
  <c r="R5" i="30"/>
  <c r="AE5" i="29"/>
  <c r="R5" i="29"/>
  <c r="AE5" i="28"/>
  <c r="R5" i="28"/>
  <c r="AE5" i="27"/>
  <c r="R5" i="27"/>
  <c r="AE5" i="26"/>
  <c r="R5" i="26"/>
  <c r="AE5" i="25"/>
  <c r="R5" i="25"/>
  <c r="AE5" i="24"/>
  <c r="R5" i="24"/>
  <c r="AE5" i="23"/>
  <c r="R5" i="23"/>
  <c r="AE5" i="42"/>
  <c r="R5" i="42"/>
  <c r="AE5" i="41"/>
  <c r="R5" i="41"/>
  <c r="AE5" i="40"/>
  <c r="R5" i="40"/>
  <c r="AE5" i="39"/>
  <c r="R5" i="39"/>
  <c r="AE5" i="38"/>
  <c r="R5" i="38"/>
  <c r="AE5" i="37"/>
  <c r="R5" i="37"/>
  <c r="AE5" i="36"/>
  <c r="R5" i="36"/>
  <c r="AE5" i="35"/>
  <c r="R5" i="35"/>
  <c r="AE5" i="34"/>
  <c r="R5" i="34"/>
  <c r="AE5" i="47"/>
  <c r="R5" i="47"/>
  <c r="AE5" i="46"/>
  <c r="R5" i="46"/>
  <c r="AE5" i="45"/>
  <c r="R5" i="45"/>
  <c r="AE5" i="44"/>
  <c r="R5" i="44"/>
  <c r="AE5" i="43"/>
  <c r="R5" i="43"/>
  <c r="AE5" i="51"/>
  <c r="R5" i="51"/>
  <c r="AE5" i="49"/>
  <c r="R5" i="49"/>
  <c r="AE5" i="48"/>
  <c r="R5" i="48"/>
  <c r="AE5" i="50"/>
  <c r="R5" i="50"/>
  <c r="AE5" i="53"/>
  <c r="R5" i="53"/>
  <c r="AE5" i="54"/>
  <c r="R5" i="54"/>
  <c r="AE5" i="55"/>
  <c r="R5" i="55"/>
  <c r="AE5" i="56"/>
  <c r="R5" i="56"/>
  <c r="AE5" i="57"/>
  <c r="R5" i="57"/>
  <c r="AE5" i="58"/>
  <c r="R5" i="58"/>
  <c r="AE5" i="59"/>
  <c r="R5" i="59"/>
  <c r="AE5" i="60"/>
  <c r="R5" i="60"/>
  <c r="AE5" i="61"/>
  <c r="R5" i="61"/>
  <c r="AE5" i="62"/>
  <c r="R5" i="62"/>
  <c r="AE5" i="67"/>
  <c r="R5" i="67"/>
  <c r="AE5" i="68"/>
  <c r="R5" i="68"/>
  <c r="AE5" i="69"/>
  <c r="R5" i="69"/>
  <c r="AE5" i="70"/>
  <c r="R5" i="70"/>
  <c r="R5" i="71"/>
  <c r="R5" i="72"/>
  <c r="R5" i="73"/>
  <c r="R5" i="74"/>
  <c r="R5" i="75"/>
  <c r="R5" i="76"/>
  <c r="R5" i="77"/>
  <c r="R5" i="78"/>
  <c r="R5" i="79"/>
  <c r="R5" i="80"/>
  <c r="R5" i="81"/>
  <c r="R5" i="82"/>
  <c r="R5" i="83"/>
  <c r="R5" i="84"/>
  <c r="R5" i="85"/>
  <c r="R5" i="86"/>
  <c r="R5" i="87"/>
  <c r="R5" i="88"/>
  <c r="R5" i="89"/>
  <c r="R5" i="90"/>
  <c r="R5" i="91"/>
  <c r="R5" i="92"/>
  <c r="R5" i="93"/>
  <c r="R5" i="94"/>
  <c r="R5" i="95"/>
  <c r="R5" i="96"/>
  <c r="R5" i="97"/>
  <c r="R5" i="98"/>
  <c r="R5" i="99"/>
  <c r="R5" i="100"/>
  <c r="R5" i="101"/>
  <c r="R5" i="102"/>
  <c r="R5" i="103"/>
  <c r="R5" i="104"/>
  <c r="R5" i="105"/>
  <c r="R5" i="106"/>
  <c r="AE5" i="2"/>
  <c r="R5" i="2"/>
  <c r="AE4" i="3"/>
  <c r="R4" i="3" s="1"/>
  <c r="R7" i="3" s="1"/>
  <c r="V39" i="3" s="1"/>
  <c r="AE4" i="4"/>
  <c r="R4" i="4"/>
  <c r="AE4" i="5"/>
  <c r="R4" i="5"/>
  <c r="AE4" i="6"/>
  <c r="R4" i="6"/>
  <c r="AE4" i="7"/>
  <c r="R4" i="7"/>
  <c r="AE4" i="8"/>
  <c r="R4" i="8"/>
  <c r="AE4" i="22"/>
  <c r="R4" i="22"/>
  <c r="AE4" i="21"/>
  <c r="R4" i="21"/>
  <c r="AE4" i="20"/>
  <c r="R4" i="20"/>
  <c r="AE4" i="19"/>
  <c r="R4" i="19"/>
  <c r="AE4" i="18"/>
  <c r="R4" i="18"/>
  <c r="AE4" i="17"/>
  <c r="R4" i="17"/>
  <c r="AE4" i="16"/>
  <c r="R4" i="16"/>
  <c r="AE4" i="15"/>
  <c r="R4" i="15"/>
  <c r="AE4" i="14"/>
  <c r="R4" i="14"/>
  <c r="AE4" i="13"/>
  <c r="R4" i="13"/>
  <c r="AE4" i="12"/>
  <c r="R4" i="12"/>
  <c r="AE4" i="11"/>
  <c r="R4" i="11"/>
  <c r="AE4" i="10"/>
  <c r="R4" i="10"/>
  <c r="AE4" i="9"/>
  <c r="R4" i="9"/>
  <c r="AE4" i="33"/>
  <c r="R4" i="33"/>
  <c r="AE4" i="32"/>
  <c r="R4" i="32"/>
  <c r="AE4" i="31"/>
  <c r="R4" i="31"/>
  <c r="AE4" i="30"/>
  <c r="R4" i="30"/>
  <c r="AE4" i="29"/>
  <c r="R4" i="29"/>
  <c r="AE4" i="28"/>
  <c r="R4" i="28"/>
  <c r="AE4" i="27"/>
  <c r="R4" i="27"/>
  <c r="AE4" i="26"/>
  <c r="R4" i="26"/>
  <c r="AE4" i="25"/>
  <c r="R4" i="25"/>
  <c r="AE4" i="24"/>
  <c r="R4" i="24"/>
  <c r="AE4" i="23"/>
  <c r="R4" i="23"/>
  <c r="AE4" i="42"/>
  <c r="R4" i="42"/>
  <c r="AE4" i="41"/>
  <c r="R4" i="41"/>
  <c r="AE4" i="40"/>
  <c r="R4" i="40"/>
  <c r="AE4" i="39"/>
  <c r="R4" i="39"/>
  <c r="AE4" i="38"/>
  <c r="R4" i="38"/>
  <c r="AE4" i="37"/>
  <c r="R4" i="37"/>
  <c r="AE4" i="36"/>
  <c r="R4" i="36"/>
  <c r="AE4" i="35"/>
  <c r="R4" i="35"/>
  <c r="AE4" i="34"/>
  <c r="R4" i="34"/>
  <c r="AE4" i="47"/>
  <c r="R4" i="47"/>
  <c r="AE4" i="46"/>
  <c r="R4" i="46"/>
  <c r="AE4" i="45"/>
  <c r="R4" i="45"/>
  <c r="AE4" i="44"/>
  <c r="R4" i="44"/>
  <c r="AE4" i="43"/>
  <c r="R4" i="43"/>
  <c r="AE4" i="51"/>
  <c r="R4" i="51"/>
  <c r="AE4" i="49"/>
  <c r="R4" i="49"/>
  <c r="AE4" i="48"/>
  <c r="R4" i="48"/>
  <c r="AE4" i="50"/>
  <c r="R4" i="50"/>
  <c r="AE4" i="53"/>
  <c r="R4" i="53"/>
  <c r="AE4" i="54"/>
  <c r="R4" i="54"/>
  <c r="AE4" i="55"/>
  <c r="AE4" i="56"/>
  <c r="R4" i="56"/>
  <c r="AE4" i="57"/>
  <c r="R4" i="57"/>
  <c r="AE4" i="58"/>
  <c r="R4" i="58"/>
  <c r="AE4" i="59"/>
  <c r="R4" i="59"/>
  <c r="AE4" i="60"/>
  <c r="R4" i="60"/>
  <c r="AE4" i="61"/>
  <c r="R4" i="61"/>
  <c r="AE4" i="62"/>
  <c r="R4" i="62"/>
  <c r="AE4" i="67"/>
  <c r="R4" i="67"/>
  <c r="AE4" i="68"/>
  <c r="R4" i="68"/>
  <c r="AE4" i="69"/>
  <c r="R4" i="69"/>
  <c r="AE4" i="70"/>
  <c r="R4" i="70"/>
  <c r="R4" i="71"/>
  <c r="R4" i="72"/>
  <c r="R4" i="73"/>
  <c r="R4" i="74"/>
  <c r="R4" i="75"/>
  <c r="R4" i="76"/>
  <c r="R4" i="77"/>
  <c r="R4" i="78"/>
  <c r="R4" i="79"/>
  <c r="R4" i="80"/>
  <c r="R4" i="81"/>
  <c r="R4" i="82"/>
  <c r="R4" i="83"/>
  <c r="R4" i="84"/>
  <c r="R4" i="85"/>
  <c r="R4" i="86"/>
  <c r="R4" i="87"/>
  <c r="R4" i="88"/>
  <c r="R4" i="89"/>
  <c r="R4" i="90"/>
  <c r="R4" i="91"/>
  <c r="R4" i="92"/>
  <c r="R4" i="93"/>
  <c r="R4" i="94"/>
  <c r="R4" i="95"/>
  <c r="R4" i="96"/>
  <c r="R4" i="97"/>
  <c r="R4" i="98"/>
  <c r="R4" i="99"/>
  <c r="R4" i="100"/>
  <c r="R4" i="101"/>
  <c r="R4" i="102"/>
  <c r="R4" i="103"/>
  <c r="R4" i="104"/>
  <c r="R4" i="105"/>
  <c r="R4" i="106"/>
  <c r="AE4" i="2"/>
  <c r="R4" i="2"/>
  <c r="T9" i="65"/>
  <c r="P3" i="65"/>
  <c r="S3" i="65" s="1"/>
  <c r="U3" i="65" s="1"/>
  <c r="AA10" i="65"/>
  <c r="Z10" i="65"/>
  <c r="Y10" i="65"/>
  <c r="X10" i="65"/>
  <c r="AB10" i="65"/>
  <c r="AP6" i="65"/>
  <c r="AP7" i="65"/>
  <c r="AP8" i="65"/>
  <c r="AP9" i="65"/>
  <c r="AP10" i="65"/>
  <c r="AP11" i="65"/>
  <c r="AP12" i="65"/>
  <c r="AP13" i="65"/>
  <c r="AP14" i="65"/>
  <c r="AP15" i="65"/>
  <c r="AP16" i="65"/>
  <c r="AP17" i="65"/>
  <c r="AP18" i="65"/>
  <c r="AP19" i="65"/>
  <c r="AP20" i="65"/>
  <c r="AP21" i="65"/>
  <c r="AP22" i="65"/>
  <c r="AP23" i="65"/>
  <c r="AP24" i="65"/>
  <c r="AP25" i="65"/>
  <c r="AP26" i="65"/>
  <c r="AP27" i="65"/>
  <c r="AP28" i="65"/>
  <c r="AP29" i="65"/>
  <c r="AP30" i="65"/>
  <c r="AP31" i="65"/>
  <c r="AP32" i="65"/>
  <c r="AP33" i="65"/>
  <c r="AP34" i="65"/>
  <c r="AP35" i="65"/>
  <c r="AP36" i="65"/>
  <c r="AP37" i="65"/>
  <c r="AP38" i="65"/>
  <c r="AP39" i="65"/>
  <c r="AP40" i="65"/>
  <c r="AP41" i="65"/>
  <c r="AP42" i="65"/>
  <c r="AP43" i="65"/>
  <c r="AP44" i="65"/>
  <c r="AP45" i="65"/>
  <c r="AK46" i="65"/>
  <c r="AJ45" i="65"/>
  <c r="AI45" i="65"/>
  <c r="AH45" i="65"/>
  <c r="AG45" i="65"/>
  <c r="AJ44" i="65"/>
  <c r="AI44" i="65"/>
  <c r="AH44" i="65"/>
  <c r="AG44" i="65"/>
  <c r="AJ43" i="65"/>
  <c r="AI43" i="65"/>
  <c r="AH43" i="65"/>
  <c r="AG43" i="65"/>
  <c r="AJ42" i="65"/>
  <c r="AI42" i="65"/>
  <c r="AH42" i="65"/>
  <c r="AG42" i="65"/>
  <c r="AJ41" i="65"/>
  <c r="AI41" i="65"/>
  <c r="AH41" i="65"/>
  <c r="AG41" i="65"/>
  <c r="U16" i="65"/>
  <c r="U17" i="65"/>
  <c r="U18" i="65"/>
  <c r="U19" i="65"/>
  <c r="U20" i="65"/>
  <c r="U21" i="65"/>
  <c r="U22" i="65"/>
  <c r="U24" i="65"/>
  <c r="U25" i="65"/>
  <c r="U26" i="65"/>
  <c r="U27" i="65"/>
  <c r="U28" i="65"/>
  <c r="U29" i="65"/>
  <c r="U30" i="65"/>
  <c r="U31" i="65"/>
  <c r="U32" i="65"/>
  <c r="U33" i="65"/>
  <c r="U34" i="65"/>
  <c r="U35" i="65"/>
  <c r="U36" i="65"/>
  <c r="U37" i="65"/>
  <c r="U38" i="65"/>
  <c r="U39" i="65"/>
  <c r="U40" i="65"/>
  <c r="U41" i="65"/>
  <c r="U42" i="65"/>
  <c r="U43" i="65"/>
  <c r="U44" i="65"/>
  <c r="U45" i="65"/>
  <c r="U46" i="65"/>
  <c r="U47" i="65"/>
  <c r="U48" i="65"/>
  <c r="U49" i="65"/>
  <c r="U50" i="65"/>
  <c r="U51" i="65"/>
  <c r="U52" i="65"/>
  <c r="U53" i="65"/>
  <c r="U54" i="65"/>
  <c r="U55" i="65"/>
  <c r="U56" i="65"/>
  <c r="U57" i="65"/>
  <c r="U58" i="65"/>
  <c r="U59" i="65"/>
  <c r="U60" i="65"/>
  <c r="U61" i="65"/>
  <c r="U62" i="65"/>
  <c r="U63" i="65"/>
  <c r="U64" i="65"/>
  <c r="U15" i="65"/>
  <c r="D64" i="64"/>
  <c r="D65" i="64"/>
  <c r="D66" i="64"/>
  <c r="D67" i="64"/>
  <c r="D68" i="64"/>
  <c r="D69" i="64"/>
  <c r="D70" i="64"/>
  <c r="D71" i="64"/>
  <c r="D72" i="64"/>
  <c r="D73" i="64"/>
  <c r="D74" i="64"/>
  <c r="D75" i="64"/>
  <c r="D76" i="64"/>
  <c r="D77" i="64"/>
  <c r="D78" i="64"/>
  <c r="D79" i="64"/>
  <c r="D80" i="64"/>
  <c r="D81" i="64"/>
  <c r="D82" i="64"/>
  <c r="D83" i="64"/>
  <c r="D84" i="64"/>
  <c r="D85" i="64"/>
  <c r="D86" i="64"/>
  <c r="D87" i="64"/>
  <c r="D88" i="64"/>
  <c r="D89" i="64"/>
  <c r="D90" i="64"/>
  <c r="D91" i="64"/>
  <c r="D92" i="64"/>
  <c r="D93" i="64"/>
  <c r="D94" i="64"/>
  <c r="D95" i="64"/>
  <c r="D96" i="64"/>
  <c r="D97" i="64"/>
  <c r="D98" i="64"/>
  <c r="D99" i="64"/>
  <c r="D100" i="64"/>
  <c r="D101" i="64"/>
  <c r="D102" i="64"/>
  <c r="D103" i="64"/>
  <c r="D104" i="64"/>
  <c r="D105" i="64"/>
  <c r="D106" i="64"/>
  <c r="D107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C4" i="64"/>
  <c r="C3" i="64"/>
  <c r="C8" i="64"/>
  <c r="B8" i="64"/>
  <c r="B106" i="111"/>
  <c r="B105" i="111"/>
  <c r="D105" i="111"/>
  <c r="B104" i="111"/>
  <c r="B103" i="111"/>
  <c r="B102" i="111"/>
  <c r="B101" i="111"/>
  <c r="D101" i="111"/>
  <c r="B100" i="111"/>
  <c r="D100" i="111"/>
  <c r="B99" i="111"/>
  <c r="D99" i="111"/>
  <c r="B98" i="111"/>
  <c r="D98" i="111"/>
  <c r="B97" i="111"/>
  <c r="D97" i="111"/>
  <c r="B96" i="111"/>
  <c r="D96" i="111"/>
  <c r="B95" i="111"/>
  <c r="B94" i="111"/>
  <c r="D94" i="111"/>
  <c r="B93" i="111"/>
  <c r="D93" i="111"/>
  <c r="B92" i="111"/>
  <c r="D92" i="111"/>
  <c r="B91" i="111"/>
  <c r="D91" i="111"/>
  <c r="B90" i="111"/>
  <c r="D90" i="111"/>
  <c r="B89" i="111"/>
  <c r="D89" i="111"/>
  <c r="B88" i="111"/>
  <c r="B87" i="111"/>
  <c r="D87" i="111"/>
  <c r="B86" i="111"/>
  <c r="D86" i="111"/>
  <c r="B85" i="111"/>
  <c r="D85" i="111"/>
  <c r="B84" i="111"/>
  <c r="D84" i="111"/>
  <c r="B83" i="111"/>
  <c r="B82" i="111"/>
  <c r="B81" i="111"/>
  <c r="D81" i="111"/>
  <c r="B80" i="111"/>
  <c r="B79" i="111"/>
  <c r="D79" i="111"/>
  <c r="B78" i="111"/>
  <c r="D78" i="111"/>
  <c r="B77" i="111"/>
  <c r="D77" i="111"/>
  <c r="B76" i="111"/>
  <c r="B75" i="111"/>
  <c r="D75" i="111"/>
  <c r="B74" i="111"/>
  <c r="D74" i="111"/>
  <c r="B73" i="111"/>
  <c r="D73" i="111"/>
  <c r="B72" i="111"/>
  <c r="D72" i="111"/>
  <c r="B71" i="111"/>
  <c r="D71" i="111"/>
  <c r="B70" i="111"/>
  <c r="B69" i="111"/>
  <c r="B68" i="111"/>
  <c r="D68" i="111"/>
  <c r="B67" i="111"/>
  <c r="D67" i="111"/>
  <c r="B66" i="111"/>
  <c r="D66" i="111"/>
  <c r="B65" i="111"/>
  <c r="B64" i="111"/>
  <c r="B63" i="111"/>
  <c r="D63" i="111"/>
  <c r="B62" i="111"/>
  <c r="D62" i="111"/>
  <c r="B61" i="111"/>
  <c r="D61" i="111"/>
  <c r="B60" i="111"/>
  <c r="D60" i="111"/>
  <c r="B59" i="111"/>
  <c r="B58" i="111"/>
  <c r="B57" i="111"/>
  <c r="B56" i="111"/>
  <c r="D56" i="111"/>
  <c r="B55" i="111"/>
  <c r="B54" i="111"/>
  <c r="B53" i="111"/>
  <c r="B52" i="111"/>
  <c r="D52" i="111"/>
  <c r="B51" i="111"/>
  <c r="D51" i="111"/>
  <c r="B50" i="111"/>
  <c r="D50" i="111"/>
  <c r="B49" i="111"/>
  <c r="D49" i="111"/>
  <c r="B48" i="111"/>
  <c r="D48" i="111"/>
  <c r="B47" i="111"/>
  <c r="B46" i="111"/>
  <c r="D46" i="111"/>
  <c r="B45" i="111"/>
  <c r="B44" i="111"/>
  <c r="D44" i="111"/>
  <c r="B43" i="111"/>
  <c r="B42" i="111"/>
  <c r="B41" i="111"/>
  <c r="B40" i="111"/>
  <c r="D40" i="111"/>
  <c r="B39" i="111"/>
  <c r="D39" i="111"/>
  <c r="B38" i="111"/>
  <c r="D38" i="111"/>
  <c r="B37" i="111"/>
  <c r="D37" i="111"/>
  <c r="B36" i="111"/>
  <c r="B35" i="111"/>
  <c r="B34" i="111"/>
  <c r="D34" i="111"/>
  <c r="B33" i="111"/>
  <c r="D33" i="111"/>
  <c r="B32" i="111"/>
  <c r="D32" i="111"/>
  <c r="B31" i="111"/>
  <c r="B30" i="111"/>
  <c r="B29" i="111"/>
  <c r="D29" i="111"/>
  <c r="B28" i="111"/>
  <c r="B27" i="111"/>
  <c r="B26" i="111"/>
  <c r="D26" i="111"/>
  <c r="B25" i="111"/>
  <c r="B24" i="111"/>
  <c r="B23" i="111"/>
  <c r="B22" i="111"/>
  <c r="B21" i="111"/>
  <c r="D21" i="111"/>
  <c r="B20" i="111"/>
  <c r="B19" i="111"/>
  <c r="B18" i="111"/>
  <c r="D18" i="111"/>
  <c r="B17" i="111"/>
  <c r="D17" i="111"/>
  <c r="B16" i="111"/>
  <c r="D16" i="111"/>
  <c r="B15" i="111"/>
  <c r="B14" i="111"/>
  <c r="D14" i="111"/>
  <c r="B13" i="111"/>
  <c r="D13" i="111"/>
  <c r="B12" i="111"/>
  <c r="B11" i="111"/>
  <c r="B10" i="111"/>
  <c r="D10" i="111"/>
  <c r="B9" i="111"/>
  <c r="B8" i="111"/>
  <c r="D8" i="111"/>
  <c r="B7" i="111"/>
  <c r="D7" i="111"/>
  <c r="C13" i="65"/>
  <c r="C107" i="65"/>
  <c r="A85" i="65"/>
  <c r="B85" i="65"/>
  <c r="AM46" i="65"/>
  <c r="C10" i="65" s="1"/>
  <c r="AB85" i="65"/>
  <c r="A86" i="65"/>
  <c r="B86" i="65"/>
  <c r="AB86" i="65"/>
  <c r="A87" i="65"/>
  <c r="B87" i="65"/>
  <c r="AB87" i="65"/>
  <c r="A88" i="65"/>
  <c r="B88" i="65"/>
  <c r="AB88" i="65"/>
  <c r="A89" i="65"/>
  <c r="B89" i="65"/>
  <c r="AB89" i="65"/>
  <c r="B60" i="65"/>
  <c r="AB60" i="65"/>
  <c r="B61" i="65"/>
  <c r="AB61" i="65"/>
  <c r="B62" i="65"/>
  <c r="AB62" i="65"/>
  <c r="B63" i="65"/>
  <c r="AB63" i="65"/>
  <c r="B64" i="65"/>
  <c r="AB64" i="65"/>
  <c r="A65" i="65"/>
  <c r="B65" i="65"/>
  <c r="A66" i="65"/>
  <c r="B66" i="65"/>
  <c r="AB66" i="65"/>
  <c r="A67" i="65"/>
  <c r="B67" i="65"/>
  <c r="AB67" i="65"/>
  <c r="A68" i="65"/>
  <c r="B68" i="65"/>
  <c r="A69" i="65"/>
  <c r="B69" i="65"/>
  <c r="A70" i="65"/>
  <c r="B70" i="65"/>
  <c r="A71" i="65"/>
  <c r="B71" i="65"/>
  <c r="A72" i="65"/>
  <c r="B72" i="65"/>
  <c r="A73" i="65"/>
  <c r="B73" i="65"/>
  <c r="AB73" i="65"/>
  <c r="A74" i="65"/>
  <c r="B74" i="65"/>
  <c r="AB74" i="65"/>
  <c r="A75" i="65"/>
  <c r="B75" i="65"/>
  <c r="AB75" i="65"/>
  <c r="A76" i="65"/>
  <c r="B76" i="65"/>
  <c r="AB76" i="65"/>
  <c r="A77" i="65"/>
  <c r="B77" i="65"/>
  <c r="AB77" i="65"/>
  <c r="A78" i="65"/>
  <c r="B78" i="65"/>
  <c r="AB78" i="65"/>
  <c r="A79" i="65"/>
  <c r="B79" i="65"/>
  <c r="AB79" i="65"/>
  <c r="A80" i="65"/>
  <c r="B80" i="65"/>
  <c r="AB80" i="65"/>
  <c r="A81" i="65"/>
  <c r="B81" i="65"/>
  <c r="AB81" i="65"/>
  <c r="A82" i="65"/>
  <c r="B82" i="65"/>
  <c r="AB82" i="65"/>
  <c r="A83" i="65"/>
  <c r="B83" i="65"/>
  <c r="AB83" i="65"/>
  <c r="B84" i="65"/>
  <c r="AB84" i="65"/>
  <c r="D41" i="111"/>
  <c r="D42" i="111"/>
  <c r="D43" i="111"/>
  <c r="D45" i="111"/>
  <c r="D47" i="111"/>
  <c r="D53" i="111"/>
  <c r="D54" i="111"/>
  <c r="D55" i="111"/>
  <c r="D57" i="111"/>
  <c r="D58" i="111"/>
  <c r="D59" i="111"/>
  <c r="D64" i="111"/>
  <c r="D65" i="111"/>
  <c r="D69" i="111"/>
  <c r="D70" i="111"/>
  <c r="D76" i="111"/>
  <c r="D80" i="111"/>
  <c r="D82" i="111"/>
  <c r="D83" i="111"/>
  <c r="D88" i="111"/>
  <c r="D95" i="111"/>
  <c r="D102" i="111"/>
  <c r="D103" i="111"/>
  <c r="D104" i="111"/>
  <c r="D106" i="111"/>
  <c r="A9" i="110"/>
  <c r="A8" i="111"/>
  <c r="A17" i="110"/>
  <c r="A16" i="111"/>
  <c r="A18" i="110"/>
  <c r="A17" i="111"/>
  <c r="A19" i="110"/>
  <c r="A18" i="111"/>
  <c r="A20" i="110"/>
  <c r="A19" i="111"/>
  <c r="A21" i="110"/>
  <c r="A20" i="111"/>
  <c r="A22" i="110"/>
  <c r="A21" i="111"/>
  <c r="A23" i="110"/>
  <c r="A22" i="111"/>
  <c r="A24" i="110"/>
  <c r="A23" i="111"/>
  <c r="A25" i="110"/>
  <c r="A24" i="111"/>
  <c r="A26" i="110"/>
  <c r="A25" i="111"/>
  <c r="A27" i="110"/>
  <c r="A26" i="111"/>
  <c r="A28" i="110"/>
  <c r="A27" i="111"/>
  <c r="A29" i="110"/>
  <c r="A28" i="111"/>
  <c r="A30" i="110"/>
  <c r="A29" i="111"/>
  <c r="A31" i="110"/>
  <c r="A30" i="111"/>
  <c r="A32" i="110"/>
  <c r="A31" i="111"/>
  <c r="A33" i="110"/>
  <c r="A32" i="111"/>
  <c r="A34" i="110"/>
  <c r="A33" i="111"/>
  <c r="A35" i="110"/>
  <c r="A34" i="111"/>
  <c r="A36" i="110"/>
  <c r="A35" i="111"/>
  <c r="A37" i="110"/>
  <c r="A36" i="111"/>
  <c r="A38" i="110"/>
  <c r="A37" i="111"/>
  <c r="A39" i="110"/>
  <c r="A38" i="111"/>
  <c r="A40" i="110"/>
  <c r="A39" i="111"/>
  <c r="A41" i="110"/>
  <c r="A40" i="111"/>
  <c r="A42" i="110"/>
  <c r="A41" i="111"/>
  <c r="A43" i="110"/>
  <c r="A42" i="111"/>
  <c r="A44" i="110"/>
  <c r="A43" i="111"/>
  <c r="A45" i="110"/>
  <c r="A44" i="111"/>
  <c r="A46" i="110"/>
  <c r="A45" i="111"/>
  <c r="A47" i="110"/>
  <c r="A46" i="111"/>
  <c r="A48" i="110"/>
  <c r="A47" i="111"/>
  <c r="A49" i="110"/>
  <c r="A48" i="111"/>
  <c r="A50" i="110"/>
  <c r="A49" i="111"/>
  <c r="A51" i="110"/>
  <c r="A50" i="111"/>
  <c r="A52" i="110"/>
  <c r="A51" i="111"/>
  <c r="A53" i="110"/>
  <c r="A52" i="111"/>
  <c r="A54" i="110"/>
  <c r="A53" i="111"/>
  <c r="A55" i="110"/>
  <c r="A54" i="111"/>
  <c r="A56" i="110"/>
  <c r="A55" i="111"/>
  <c r="A57" i="110"/>
  <c r="A56" i="111"/>
  <c r="A58" i="110"/>
  <c r="A57" i="111"/>
  <c r="A59" i="110"/>
  <c r="A58" i="111"/>
  <c r="A60" i="110"/>
  <c r="A59" i="111"/>
  <c r="A61" i="110"/>
  <c r="A60" i="111"/>
  <c r="A62" i="110"/>
  <c r="A61" i="111" s="1"/>
  <c r="A63" i="110"/>
  <c r="A62" i="111" s="1"/>
  <c r="A64" i="110"/>
  <c r="A63" i="111" s="1"/>
  <c r="A65" i="110"/>
  <c r="A64" i="111" s="1"/>
  <c r="A66" i="110"/>
  <c r="A65" i="111"/>
  <c r="A67" i="110"/>
  <c r="A66" i="111"/>
  <c r="A68" i="110"/>
  <c r="A67" i="111"/>
  <c r="A69" i="110"/>
  <c r="A68" i="111"/>
  <c r="A70" i="110"/>
  <c r="A69" i="111"/>
  <c r="A71" i="110"/>
  <c r="A70" i="111"/>
  <c r="A72" i="110"/>
  <c r="A71" i="111"/>
  <c r="A73" i="110"/>
  <c r="A72" i="111"/>
  <c r="A74" i="110"/>
  <c r="A73" i="111"/>
  <c r="A75" i="110"/>
  <c r="A74" i="111" s="1"/>
  <c r="A76" i="110"/>
  <c r="A75" i="111" s="1"/>
  <c r="A77" i="110"/>
  <c r="A76" i="111"/>
  <c r="A78" i="110"/>
  <c r="A77" i="111"/>
  <c r="A79" i="110"/>
  <c r="A78" i="111" s="1"/>
  <c r="A80" i="110"/>
  <c r="A79" i="111"/>
  <c r="A81" i="110"/>
  <c r="A80" i="111" s="1"/>
  <c r="A82" i="110"/>
  <c r="A81" i="111"/>
  <c r="A83" i="110"/>
  <c r="A82" i="111" s="1"/>
  <c r="A84" i="110"/>
  <c r="A83" i="111" s="1"/>
  <c r="A85" i="110"/>
  <c r="A84" i="111" s="1"/>
  <c r="A86" i="110"/>
  <c r="A85" i="111" s="1"/>
  <c r="A87" i="110"/>
  <c r="A86" i="111" s="1"/>
  <c r="A88" i="110"/>
  <c r="A87" i="111"/>
  <c r="A89" i="110"/>
  <c r="A88" i="111"/>
  <c r="A90" i="110"/>
  <c r="A89" i="111"/>
  <c r="A91" i="110"/>
  <c r="A90" i="111"/>
  <c r="A92" i="110"/>
  <c r="A91" i="111"/>
  <c r="A93" i="110"/>
  <c r="A92" i="111"/>
  <c r="A94" i="110"/>
  <c r="A93" i="111"/>
  <c r="A95" i="110"/>
  <c r="A94" i="111"/>
  <c r="A96" i="110"/>
  <c r="A95" i="111"/>
  <c r="A97" i="110"/>
  <c r="A96" i="111"/>
  <c r="A98" i="110"/>
  <c r="A97" i="111"/>
  <c r="A99" i="110"/>
  <c r="A98" i="111"/>
  <c r="A100" i="110"/>
  <c r="A99" i="111"/>
  <c r="A101" i="110"/>
  <c r="A100" i="111"/>
  <c r="A102" i="110"/>
  <c r="A101" i="111"/>
  <c r="A103" i="110"/>
  <c r="A102" i="111"/>
  <c r="A104" i="110"/>
  <c r="A103" i="111"/>
  <c r="A105" i="110"/>
  <c r="A104" i="111"/>
  <c r="A106" i="110"/>
  <c r="A105" i="111"/>
  <c r="A107" i="110"/>
  <c r="A106" i="111"/>
  <c r="A8" i="110"/>
  <c r="A7" i="111" s="1"/>
  <c r="D5" i="109"/>
  <c r="B53" i="109"/>
  <c r="D49" i="109"/>
  <c r="B48" i="109"/>
  <c r="A48" i="109"/>
  <c r="D47" i="109"/>
  <c r="D45" i="109"/>
  <c r="D44" i="109"/>
  <c r="D43" i="109"/>
  <c r="D41" i="109"/>
  <c r="D39" i="109"/>
  <c r="D37" i="109"/>
  <c r="D7" i="109"/>
  <c r="D8" i="109"/>
  <c r="D10" i="109"/>
  <c r="D12" i="109"/>
  <c r="D14" i="109"/>
  <c r="D15" i="109"/>
  <c r="D16" i="109"/>
  <c r="D18" i="109"/>
  <c r="D20" i="109"/>
  <c r="D22" i="109"/>
  <c r="D23" i="109"/>
  <c r="D24" i="109"/>
  <c r="D26" i="109"/>
  <c r="D28" i="109"/>
  <c r="D30" i="109"/>
  <c r="D31" i="109"/>
  <c r="D32" i="109"/>
  <c r="D34" i="109"/>
  <c r="D36" i="109"/>
  <c r="C67" i="109"/>
  <c r="C67" i="108"/>
  <c r="B8" i="108"/>
  <c r="B8" i="109"/>
  <c r="B9" i="108"/>
  <c r="B9" i="109"/>
  <c r="B10" i="108"/>
  <c r="B10" i="109"/>
  <c r="B11" i="108"/>
  <c r="B11" i="109"/>
  <c r="B12" i="108"/>
  <c r="B12" i="109"/>
  <c r="B13" i="108"/>
  <c r="B13" i="109"/>
  <c r="B14" i="108"/>
  <c r="B14" i="109"/>
  <c r="B15" i="108"/>
  <c r="B15" i="109"/>
  <c r="B16" i="108"/>
  <c r="B16" i="109"/>
  <c r="B17" i="108"/>
  <c r="B17" i="109"/>
  <c r="B18" i="108"/>
  <c r="B18" i="109"/>
  <c r="B19" i="108"/>
  <c r="B19" i="109"/>
  <c r="B20" i="108"/>
  <c r="B20" i="109"/>
  <c r="B21" i="108"/>
  <c r="B21" i="109"/>
  <c r="B22" i="108"/>
  <c r="B22" i="109"/>
  <c r="B23" i="108"/>
  <c r="B23" i="109"/>
  <c r="B24" i="108"/>
  <c r="B24" i="109"/>
  <c r="B25" i="108"/>
  <c r="B25" i="109"/>
  <c r="B26" i="108"/>
  <c r="B27" i="108"/>
  <c r="B28" i="108"/>
  <c r="B28" i="109"/>
  <c r="B29" i="108"/>
  <c r="B29" i="109"/>
  <c r="B30" i="108"/>
  <c r="B31" i="108"/>
  <c r="B31" i="109"/>
  <c r="B32" i="108"/>
  <c r="B32" i="109"/>
  <c r="B33" i="108"/>
  <c r="B33" i="109"/>
  <c r="B34" i="108"/>
  <c r="B34" i="109"/>
  <c r="B35" i="108"/>
  <c r="B35" i="109"/>
  <c r="B36" i="108"/>
  <c r="B36" i="109"/>
  <c r="B37" i="108"/>
  <c r="B37" i="109"/>
  <c r="B38" i="108"/>
  <c r="B38" i="109"/>
  <c r="B39" i="108"/>
  <c r="B39" i="109"/>
  <c r="B40" i="108"/>
  <c r="B40" i="109"/>
  <c r="B41" i="108"/>
  <c r="B41" i="109"/>
  <c r="B42" i="108"/>
  <c r="B42" i="109"/>
  <c r="B43" i="108"/>
  <c r="B43" i="109"/>
  <c r="B44" i="108"/>
  <c r="B44" i="109"/>
  <c r="B45" i="108"/>
  <c r="B45" i="109"/>
  <c r="B46" i="108"/>
  <c r="B46" i="109"/>
  <c r="B47" i="108"/>
  <c r="B47" i="109"/>
  <c r="B48" i="108"/>
  <c r="B49" i="108"/>
  <c r="B49" i="109"/>
  <c r="B50" i="108"/>
  <c r="B50" i="109"/>
  <c r="B51" i="108"/>
  <c r="B51" i="109"/>
  <c r="B52" i="108"/>
  <c r="B52" i="109"/>
  <c r="B53" i="108"/>
  <c r="B54" i="108"/>
  <c r="B55" i="108"/>
  <c r="B56" i="108"/>
  <c r="B57" i="108"/>
  <c r="B58" i="108"/>
  <c r="B59" i="108"/>
  <c r="B60" i="108"/>
  <c r="B61" i="108"/>
  <c r="B62" i="108"/>
  <c r="B63" i="108"/>
  <c r="B64" i="108"/>
  <c r="B65" i="108"/>
  <c r="B66" i="108"/>
  <c r="B7" i="108"/>
  <c r="B7" i="109"/>
  <c r="D66" i="108"/>
  <c r="A66" i="108"/>
  <c r="D65" i="108"/>
  <c r="A65" i="108"/>
  <c r="D64" i="108"/>
  <c r="A64" i="108"/>
  <c r="A8" i="108"/>
  <c r="A8" i="109"/>
  <c r="A9" i="108"/>
  <c r="A9" i="109"/>
  <c r="A10" i="108"/>
  <c r="A10" i="109"/>
  <c r="A11" i="108"/>
  <c r="A11" i="109"/>
  <c r="A12" i="108"/>
  <c r="A12" i="109"/>
  <c r="A13" i="108"/>
  <c r="A13" i="109"/>
  <c r="A14" i="108"/>
  <c r="A14" i="109"/>
  <c r="A15" i="108"/>
  <c r="A15" i="109"/>
  <c r="A16" i="108"/>
  <c r="A16" i="109"/>
  <c r="A17" i="108"/>
  <c r="A17" i="109"/>
  <c r="A18" i="108"/>
  <c r="A18" i="109"/>
  <c r="A19" i="108"/>
  <c r="A19" i="109"/>
  <c r="A20" i="108"/>
  <c r="A20" i="109"/>
  <c r="A21" i="108"/>
  <c r="A21" i="109"/>
  <c r="A22" i="108"/>
  <c r="A22" i="109"/>
  <c r="A23" i="108"/>
  <c r="A23" i="109"/>
  <c r="A24" i="108"/>
  <c r="A25" i="108"/>
  <c r="A25" i="109"/>
  <c r="A26" i="108"/>
  <c r="A26" i="109"/>
  <c r="A27" i="108"/>
  <c r="A27" i="109"/>
  <c r="A28" i="108"/>
  <c r="A28" i="109"/>
  <c r="A29" i="108"/>
  <c r="A29" i="109"/>
  <c r="A30" i="108"/>
  <c r="A30" i="109"/>
  <c r="A31" i="108"/>
  <c r="A31" i="109"/>
  <c r="A32" i="108"/>
  <c r="A32" i="109"/>
  <c r="A33" i="108"/>
  <c r="A33" i="109"/>
  <c r="A34" i="108"/>
  <c r="A34" i="109"/>
  <c r="A35" i="108"/>
  <c r="A35" i="109"/>
  <c r="A36" i="108"/>
  <c r="A37" i="108"/>
  <c r="A37" i="109"/>
  <c r="A38" i="108"/>
  <c r="A38" i="109"/>
  <c r="A39" i="108"/>
  <c r="A39" i="109"/>
  <c r="A40" i="108"/>
  <c r="A40" i="109"/>
  <c r="A41" i="108"/>
  <c r="A41" i="109"/>
  <c r="A42" i="108"/>
  <c r="A42" i="109"/>
  <c r="A43" i="108"/>
  <c r="A43" i="109"/>
  <c r="A44" i="108"/>
  <c r="A44" i="109"/>
  <c r="A45" i="108"/>
  <c r="A45" i="109"/>
  <c r="A46" i="108"/>
  <c r="A46" i="109"/>
  <c r="A47" i="108"/>
  <c r="A47" i="109"/>
  <c r="A48" i="108"/>
  <c r="A49" i="108"/>
  <c r="A49" i="109"/>
  <c r="A50" i="108"/>
  <c r="A50" i="109"/>
  <c r="A51" i="108"/>
  <c r="A51" i="109"/>
  <c r="A52" i="108"/>
  <c r="A52" i="109"/>
  <c r="A53" i="108"/>
  <c r="A53" i="109"/>
  <c r="A54" i="108"/>
  <c r="A55" i="108"/>
  <c r="A56" i="108"/>
  <c r="A57" i="108"/>
  <c r="A58" i="108"/>
  <c r="A59" i="108"/>
  <c r="A60" i="108"/>
  <c r="A61" i="108"/>
  <c r="A62" i="108"/>
  <c r="A63" i="108"/>
  <c r="D63" i="108"/>
  <c r="D62" i="108"/>
  <c r="D61" i="108"/>
  <c r="D60" i="108"/>
  <c r="D59" i="108"/>
  <c r="D58" i="108"/>
  <c r="D57" i="108"/>
  <c r="D56" i="108"/>
  <c r="D55" i="108"/>
  <c r="D54" i="108"/>
  <c r="D53" i="108"/>
  <c r="D52" i="108"/>
  <c r="D51" i="108"/>
  <c r="D50" i="108"/>
  <c r="D49" i="108"/>
  <c r="D48" i="108"/>
  <c r="D47" i="108"/>
  <c r="D46" i="108"/>
  <c r="D45" i="108"/>
  <c r="D44" i="108"/>
  <c r="D43" i="108"/>
  <c r="D42" i="108"/>
  <c r="D41" i="108"/>
  <c r="D40" i="108"/>
  <c r="D39" i="108"/>
  <c r="D38" i="108"/>
  <c r="D37" i="108"/>
  <c r="A7" i="108"/>
  <c r="A7" i="109"/>
  <c r="D36" i="111"/>
  <c r="D35" i="111"/>
  <c r="D31" i="111"/>
  <c r="D30" i="111"/>
  <c r="D28" i="111"/>
  <c r="D27" i="111"/>
  <c r="D25" i="111"/>
  <c r="D24" i="111"/>
  <c r="D23" i="111"/>
  <c r="D22" i="111"/>
  <c r="D20" i="111"/>
  <c r="D19" i="111"/>
  <c r="D15" i="111"/>
  <c r="D12" i="111"/>
  <c r="D11" i="111"/>
  <c r="D9" i="111"/>
  <c r="A36" i="109"/>
  <c r="B30" i="109"/>
  <c r="B27" i="109"/>
  <c r="B26" i="109"/>
  <c r="A24" i="109"/>
  <c r="D7" i="108"/>
  <c r="D8" i="108"/>
  <c r="D9" i="108"/>
  <c r="D10" i="108"/>
  <c r="D11" i="108"/>
  <c r="D12" i="108"/>
  <c r="D13" i="108"/>
  <c r="D14" i="108"/>
  <c r="D15" i="108"/>
  <c r="D16" i="108"/>
  <c r="D17" i="108"/>
  <c r="D18" i="108"/>
  <c r="D19" i="108"/>
  <c r="D20" i="108"/>
  <c r="D21" i="108"/>
  <c r="D22" i="108"/>
  <c r="D23" i="108"/>
  <c r="D24" i="108"/>
  <c r="D25" i="108"/>
  <c r="D26" i="108"/>
  <c r="D27" i="108"/>
  <c r="D28" i="108"/>
  <c r="D29" i="108"/>
  <c r="D30" i="108"/>
  <c r="D31" i="108"/>
  <c r="D32" i="108"/>
  <c r="D33" i="108"/>
  <c r="D34" i="108"/>
  <c r="D35" i="108"/>
  <c r="D36" i="108"/>
  <c r="D67" i="108"/>
  <c r="C107" i="64"/>
  <c r="C106" i="64"/>
  <c r="C105" i="64"/>
  <c r="C104" i="64"/>
  <c r="C103" i="64"/>
  <c r="C102" i="64"/>
  <c r="C101" i="64"/>
  <c r="C100" i="64"/>
  <c r="C99" i="64"/>
  <c r="C98" i="64"/>
  <c r="C97" i="64"/>
  <c r="C96" i="64"/>
  <c r="C95" i="64"/>
  <c r="C94" i="64"/>
  <c r="C93" i="64"/>
  <c r="C92" i="64"/>
  <c r="C91" i="64"/>
  <c r="C90" i="64"/>
  <c r="C89" i="64"/>
  <c r="C88" i="64"/>
  <c r="C87" i="64"/>
  <c r="C86" i="64"/>
  <c r="B86" i="64"/>
  <c r="C85" i="64"/>
  <c r="C84" i="64"/>
  <c r="B84" i="64"/>
  <c r="C83" i="64"/>
  <c r="B83" i="64"/>
  <c r="C82" i="64"/>
  <c r="B82" i="64"/>
  <c r="C81" i="64"/>
  <c r="B81" i="64"/>
  <c r="C80" i="64"/>
  <c r="B80" i="64"/>
  <c r="C79" i="64"/>
  <c r="B79" i="64"/>
  <c r="C78" i="64"/>
  <c r="B78" i="64"/>
  <c r="C77" i="64"/>
  <c r="C76" i="64"/>
  <c r="B76" i="64"/>
  <c r="C75" i="64"/>
  <c r="B75" i="64"/>
  <c r="C74" i="64"/>
  <c r="B74" i="64"/>
  <c r="C73" i="64"/>
  <c r="B73" i="64"/>
  <c r="C72" i="64"/>
  <c r="B72" i="64"/>
  <c r="C71" i="64"/>
  <c r="B71" i="64"/>
  <c r="C70" i="64"/>
  <c r="B70" i="64"/>
  <c r="C69" i="64"/>
  <c r="B69" i="64"/>
  <c r="C68" i="64"/>
  <c r="B68" i="64"/>
  <c r="G4" i="2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E50" i="6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64" i="8"/>
  <c r="AE63" i="8"/>
  <c r="AE62" i="8"/>
  <c r="AE61" i="8"/>
  <c r="AE60" i="8"/>
  <c r="AE59" i="8"/>
  <c r="AE58" i="8"/>
  <c r="AE57" i="8"/>
  <c r="AE56" i="8"/>
  <c r="AE55" i="8"/>
  <c r="AE54" i="8"/>
  <c r="AE53" i="8"/>
  <c r="AE52" i="8"/>
  <c r="AE51" i="8"/>
  <c r="AE50" i="8"/>
  <c r="AE64" i="22"/>
  <c r="AE63" i="22"/>
  <c r="AE62" i="22"/>
  <c r="AE61" i="22"/>
  <c r="AE60" i="22"/>
  <c r="AE59" i="22"/>
  <c r="AE58" i="22"/>
  <c r="AE57" i="22"/>
  <c r="AE56" i="22"/>
  <c r="AE55" i="22"/>
  <c r="AE54" i="22"/>
  <c r="AE53" i="22"/>
  <c r="AE52" i="22"/>
  <c r="AE51" i="22"/>
  <c r="AE50" i="22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64" i="20"/>
  <c r="AE63" i="20"/>
  <c r="AE62" i="20"/>
  <c r="AE61" i="20"/>
  <c r="AE60" i="20"/>
  <c r="AE59" i="20"/>
  <c r="AE58" i="20"/>
  <c r="AE57" i="20"/>
  <c r="AE56" i="20"/>
  <c r="AE55" i="20"/>
  <c r="AE54" i="20"/>
  <c r="AE53" i="20"/>
  <c r="AE52" i="20"/>
  <c r="AE51" i="20"/>
  <c r="AE50" i="20"/>
  <c r="AE64" i="19"/>
  <c r="AE63" i="19"/>
  <c r="AE62" i="19"/>
  <c r="AE61" i="19"/>
  <c r="AE60" i="19"/>
  <c r="AE59" i="19"/>
  <c r="AE58" i="19"/>
  <c r="AE57" i="19"/>
  <c r="AE56" i="19"/>
  <c r="AE55" i="19"/>
  <c r="AE54" i="19"/>
  <c r="AE53" i="19"/>
  <c r="AE52" i="19"/>
  <c r="AE51" i="19"/>
  <c r="AE50" i="19"/>
  <c r="AE64" i="18"/>
  <c r="AE63" i="18"/>
  <c r="AE62" i="18"/>
  <c r="AE61" i="18"/>
  <c r="AE60" i="18"/>
  <c r="AE59" i="18"/>
  <c r="AE58" i="18"/>
  <c r="AE57" i="18"/>
  <c r="AE56" i="18"/>
  <c r="AE55" i="18"/>
  <c r="AE54" i="18"/>
  <c r="AE53" i="18"/>
  <c r="AE52" i="18"/>
  <c r="AE51" i="18"/>
  <c r="AE50" i="18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64" i="16"/>
  <c r="AE63" i="16"/>
  <c r="AE62" i="16"/>
  <c r="AE61" i="16"/>
  <c r="AE60" i="16"/>
  <c r="AE59" i="16"/>
  <c r="AE58" i="16"/>
  <c r="AE57" i="16"/>
  <c r="AE56" i="16"/>
  <c r="AE55" i="16"/>
  <c r="AE54" i="16"/>
  <c r="AE53" i="16"/>
  <c r="AE52" i="16"/>
  <c r="AE51" i="16"/>
  <c r="AE50" i="16"/>
  <c r="AE64" i="15"/>
  <c r="AE63" i="15"/>
  <c r="AE62" i="15"/>
  <c r="AE61" i="15"/>
  <c r="AE60" i="15"/>
  <c r="AE59" i="15"/>
  <c r="AE58" i="15"/>
  <c r="AE57" i="15"/>
  <c r="AE56" i="15"/>
  <c r="AE55" i="15"/>
  <c r="AE54" i="15"/>
  <c r="AE53" i="15"/>
  <c r="AE52" i="15"/>
  <c r="AE51" i="15"/>
  <c r="AE50" i="15"/>
  <c r="AE64" i="14"/>
  <c r="AE63" i="14"/>
  <c r="AE62" i="14"/>
  <c r="AE61" i="14"/>
  <c r="AE60" i="14"/>
  <c r="AE59" i="14"/>
  <c r="AE58" i="14"/>
  <c r="AE57" i="14"/>
  <c r="AE56" i="14"/>
  <c r="AE55" i="14"/>
  <c r="AE54" i="14"/>
  <c r="AE53" i="14"/>
  <c r="AE52" i="14"/>
  <c r="AE51" i="14"/>
  <c r="AE50" i="14"/>
  <c r="AE64" i="13"/>
  <c r="AE63" i="13"/>
  <c r="AE62" i="13"/>
  <c r="AE61" i="13"/>
  <c r="AE60" i="13"/>
  <c r="AE59" i="13"/>
  <c r="AE58" i="13"/>
  <c r="AE57" i="13"/>
  <c r="AE56" i="13"/>
  <c r="AE55" i="13"/>
  <c r="AE54" i="13"/>
  <c r="AE53" i="13"/>
  <c r="AE52" i="13"/>
  <c r="AE51" i="13"/>
  <c r="AE50" i="13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64" i="11"/>
  <c r="AE63" i="11"/>
  <c r="AE62" i="11"/>
  <c r="AE61" i="11"/>
  <c r="AE60" i="11"/>
  <c r="AE59" i="11"/>
  <c r="AE58" i="11"/>
  <c r="AE57" i="11"/>
  <c r="AE56" i="11"/>
  <c r="AE55" i="11"/>
  <c r="AE54" i="11"/>
  <c r="AE53" i="11"/>
  <c r="AE52" i="11"/>
  <c r="AE51" i="11"/>
  <c r="AE50" i="11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64" i="9"/>
  <c r="AE63" i="9"/>
  <c r="AE62" i="9"/>
  <c r="AE61" i="9"/>
  <c r="AE60" i="9"/>
  <c r="AE59" i="9"/>
  <c r="AE58" i="9"/>
  <c r="AE57" i="9"/>
  <c r="AE56" i="9"/>
  <c r="AE55" i="9"/>
  <c r="AE54" i="9"/>
  <c r="AE53" i="9"/>
  <c r="AE52" i="9"/>
  <c r="AE51" i="9"/>
  <c r="AE50" i="9"/>
  <c r="AE64" i="33"/>
  <c r="AE63" i="33"/>
  <c r="AE62" i="33"/>
  <c r="AE61" i="33"/>
  <c r="AE60" i="33"/>
  <c r="AE59" i="33"/>
  <c r="AE58" i="33"/>
  <c r="AE57" i="33"/>
  <c r="AE56" i="33"/>
  <c r="AE55" i="33"/>
  <c r="AE54" i="33"/>
  <c r="AE53" i="33"/>
  <c r="AE52" i="33"/>
  <c r="AE51" i="33"/>
  <c r="AE50" i="33"/>
  <c r="AE64" i="32"/>
  <c r="AE63" i="32"/>
  <c r="AE62" i="32"/>
  <c r="AE61" i="32"/>
  <c r="AE60" i="32"/>
  <c r="AE59" i="32"/>
  <c r="AE58" i="32"/>
  <c r="AE57" i="32"/>
  <c r="AE56" i="32"/>
  <c r="AE55" i="32"/>
  <c r="AE54" i="32"/>
  <c r="AE53" i="32"/>
  <c r="AE52" i="32"/>
  <c r="AE51" i="32"/>
  <c r="AE50" i="32"/>
  <c r="AE64" i="31"/>
  <c r="AE63" i="31"/>
  <c r="AE62" i="31"/>
  <c r="AE61" i="31"/>
  <c r="AE60" i="31"/>
  <c r="AE59" i="31"/>
  <c r="AE58" i="31"/>
  <c r="AE57" i="31"/>
  <c r="AE56" i="31"/>
  <c r="AE55" i="31"/>
  <c r="AE54" i="31"/>
  <c r="AE53" i="31"/>
  <c r="AE52" i="31"/>
  <c r="AE51" i="31"/>
  <c r="AE50" i="31"/>
  <c r="AE64" i="30"/>
  <c r="AE63" i="30"/>
  <c r="AE62" i="30"/>
  <c r="AE61" i="30"/>
  <c r="AE60" i="30"/>
  <c r="AE59" i="30"/>
  <c r="AE58" i="30"/>
  <c r="AE57" i="30"/>
  <c r="AE56" i="30"/>
  <c r="AE55" i="30"/>
  <c r="AE54" i="30"/>
  <c r="AE53" i="30"/>
  <c r="AE52" i="30"/>
  <c r="AE51" i="30"/>
  <c r="AE50" i="30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64" i="28"/>
  <c r="AE63" i="28"/>
  <c r="AE62" i="28"/>
  <c r="AE61" i="28"/>
  <c r="AE60" i="28"/>
  <c r="AE59" i="28"/>
  <c r="AE58" i="28"/>
  <c r="AE57" i="28"/>
  <c r="AE56" i="28"/>
  <c r="AE55" i="28"/>
  <c r="AE54" i="28"/>
  <c r="AE53" i="28"/>
  <c r="AE52" i="28"/>
  <c r="AE51" i="28"/>
  <c r="AE50" i="28"/>
  <c r="AE64" i="27"/>
  <c r="AE63" i="27"/>
  <c r="AE62" i="27"/>
  <c r="AE61" i="27"/>
  <c r="AE60" i="27"/>
  <c r="AE59" i="27"/>
  <c r="AE58" i="27"/>
  <c r="AE57" i="27"/>
  <c r="AE56" i="27"/>
  <c r="AE55" i="27"/>
  <c r="AE54" i="27"/>
  <c r="AE53" i="27"/>
  <c r="AE52" i="27"/>
  <c r="AE51" i="27"/>
  <c r="AE50" i="27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64" i="25"/>
  <c r="AE63" i="25"/>
  <c r="AE62" i="25"/>
  <c r="AE61" i="25"/>
  <c r="AE60" i="25"/>
  <c r="AE59" i="25"/>
  <c r="AE58" i="25"/>
  <c r="AE57" i="25"/>
  <c r="AE56" i="25"/>
  <c r="AE55" i="25"/>
  <c r="AE54" i="25"/>
  <c r="AE53" i="25"/>
  <c r="AE52" i="25"/>
  <c r="AE51" i="25"/>
  <c r="AE50" i="25"/>
  <c r="AE64" i="24"/>
  <c r="AE63" i="24"/>
  <c r="AE62" i="24"/>
  <c r="AE61" i="24"/>
  <c r="AE60" i="24"/>
  <c r="AE59" i="24"/>
  <c r="AE58" i="24"/>
  <c r="AE57" i="24"/>
  <c r="AE56" i="24"/>
  <c r="AE55" i="24"/>
  <c r="AE54" i="24"/>
  <c r="AE53" i="24"/>
  <c r="AE52" i="24"/>
  <c r="AE51" i="24"/>
  <c r="AE50" i="24"/>
  <c r="AE64" i="23"/>
  <c r="AE63" i="23"/>
  <c r="AE62" i="23"/>
  <c r="AE61" i="23"/>
  <c r="AE60" i="23"/>
  <c r="AE59" i="23"/>
  <c r="AE58" i="23"/>
  <c r="AE57" i="23"/>
  <c r="AE56" i="23"/>
  <c r="AE55" i="23"/>
  <c r="AE54" i="23"/>
  <c r="AE53" i="23"/>
  <c r="AE52" i="23"/>
  <c r="AE51" i="23"/>
  <c r="AE50" i="23"/>
  <c r="AE64" i="42"/>
  <c r="AE63" i="42"/>
  <c r="AE62" i="42"/>
  <c r="AE61" i="42"/>
  <c r="AE60" i="42"/>
  <c r="AE59" i="42"/>
  <c r="AE58" i="42"/>
  <c r="AE57" i="42"/>
  <c r="AE56" i="42"/>
  <c r="AE55" i="42"/>
  <c r="AE54" i="42"/>
  <c r="AE53" i="42"/>
  <c r="AE52" i="42"/>
  <c r="AE51" i="42"/>
  <c r="AE50" i="42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64" i="40"/>
  <c r="AE63" i="40"/>
  <c r="AE62" i="40"/>
  <c r="AE61" i="40"/>
  <c r="AE60" i="40"/>
  <c r="AE59" i="40"/>
  <c r="AE58" i="40"/>
  <c r="AE57" i="40"/>
  <c r="AE56" i="40"/>
  <c r="AE55" i="40"/>
  <c r="AE54" i="40"/>
  <c r="AE53" i="40"/>
  <c r="AE52" i="40"/>
  <c r="AE51" i="40"/>
  <c r="AE50" i="40"/>
  <c r="AE64" i="39"/>
  <c r="AE63" i="39"/>
  <c r="AE62" i="39"/>
  <c r="AE61" i="39"/>
  <c r="AE60" i="39"/>
  <c r="AE59" i="39"/>
  <c r="AE58" i="39"/>
  <c r="AE57" i="39"/>
  <c r="AE56" i="39"/>
  <c r="AE55" i="39"/>
  <c r="AE54" i="39"/>
  <c r="AE53" i="39"/>
  <c r="AE52" i="39"/>
  <c r="AE51" i="39"/>
  <c r="AE50" i="39"/>
  <c r="AE64" i="38"/>
  <c r="AE63" i="38"/>
  <c r="AE62" i="38"/>
  <c r="AE61" i="38"/>
  <c r="AE60" i="38"/>
  <c r="AE59" i="38"/>
  <c r="AE58" i="38"/>
  <c r="AE57" i="38"/>
  <c r="AE56" i="38"/>
  <c r="AE55" i="38"/>
  <c r="AE54" i="38"/>
  <c r="AE53" i="38"/>
  <c r="AE52" i="38"/>
  <c r="AE51" i="38"/>
  <c r="AE50" i="38"/>
  <c r="AE64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64" i="36"/>
  <c r="AE63" i="36"/>
  <c r="AE62" i="36"/>
  <c r="AE61" i="36"/>
  <c r="AE60" i="36"/>
  <c r="AE59" i="36"/>
  <c r="AE58" i="36"/>
  <c r="AE57" i="36"/>
  <c r="AE56" i="36"/>
  <c r="AE55" i="36"/>
  <c r="AE54" i="36"/>
  <c r="AE53" i="36"/>
  <c r="AE52" i="36"/>
  <c r="AE51" i="36"/>
  <c r="AE50" i="36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64" i="34"/>
  <c r="AE63" i="34"/>
  <c r="AE62" i="34"/>
  <c r="AE61" i="34"/>
  <c r="AE60" i="34"/>
  <c r="AE59" i="34"/>
  <c r="AE58" i="34"/>
  <c r="AE57" i="34"/>
  <c r="AE56" i="34"/>
  <c r="AE55" i="34"/>
  <c r="AE54" i="34"/>
  <c r="AE53" i="34"/>
  <c r="AE52" i="34"/>
  <c r="AE51" i="34"/>
  <c r="AE50" i="34"/>
  <c r="AE64" i="47"/>
  <c r="AE63" i="47"/>
  <c r="AE62" i="47"/>
  <c r="AE61" i="47"/>
  <c r="AE60" i="47"/>
  <c r="AE59" i="47"/>
  <c r="AE58" i="47"/>
  <c r="AE57" i="47"/>
  <c r="AE56" i="47"/>
  <c r="AE55" i="47"/>
  <c r="AE54" i="47"/>
  <c r="AE53" i="47"/>
  <c r="AE52" i="47"/>
  <c r="AE51" i="47"/>
  <c r="AE50" i="47"/>
  <c r="AE64" i="46"/>
  <c r="AE63" i="46"/>
  <c r="AE62" i="46"/>
  <c r="AE61" i="46"/>
  <c r="AE60" i="46"/>
  <c r="AE59" i="46"/>
  <c r="AE58" i="46"/>
  <c r="AE57" i="46"/>
  <c r="AE56" i="46"/>
  <c r="AE55" i="46"/>
  <c r="AE54" i="46"/>
  <c r="AE53" i="46"/>
  <c r="AE52" i="46"/>
  <c r="AE51" i="46"/>
  <c r="AE50" i="46"/>
  <c r="AE64" i="45"/>
  <c r="AE63" i="45"/>
  <c r="AE62" i="45"/>
  <c r="AE61" i="45"/>
  <c r="AE60" i="45"/>
  <c r="AE59" i="45"/>
  <c r="AE58" i="45"/>
  <c r="AE57" i="45"/>
  <c r="AE56" i="45"/>
  <c r="AE55" i="45"/>
  <c r="AE54" i="45"/>
  <c r="AE53" i="45"/>
  <c r="AE52" i="45"/>
  <c r="AE51" i="45"/>
  <c r="AE50" i="45"/>
  <c r="AE64" i="44"/>
  <c r="AE63" i="44"/>
  <c r="AE62" i="44"/>
  <c r="AE61" i="44"/>
  <c r="AE60" i="44"/>
  <c r="AE59" i="44"/>
  <c r="AE58" i="44"/>
  <c r="AE57" i="44"/>
  <c r="AE56" i="44"/>
  <c r="AE55" i="44"/>
  <c r="AE54" i="44"/>
  <c r="AE53" i="44"/>
  <c r="AE52" i="44"/>
  <c r="AE51" i="44"/>
  <c r="AE50" i="44"/>
  <c r="AE64" i="43"/>
  <c r="AE63" i="43"/>
  <c r="AE62" i="43"/>
  <c r="AE61" i="43"/>
  <c r="AE60" i="43"/>
  <c r="AE59" i="43"/>
  <c r="AE58" i="43"/>
  <c r="AE57" i="43"/>
  <c r="AE56" i="43"/>
  <c r="AE55" i="43"/>
  <c r="AE54" i="43"/>
  <c r="AE53" i="43"/>
  <c r="AE52" i="43"/>
  <c r="AE51" i="43"/>
  <c r="AE50" i="43"/>
  <c r="AE64" i="51"/>
  <c r="AE63" i="51"/>
  <c r="AE62" i="51"/>
  <c r="AE61" i="51"/>
  <c r="AE60" i="51"/>
  <c r="AE59" i="51"/>
  <c r="AE58" i="51"/>
  <c r="AE57" i="51"/>
  <c r="AE56" i="51"/>
  <c r="AE55" i="51"/>
  <c r="AE54" i="51"/>
  <c r="AE53" i="51"/>
  <c r="AE52" i="51"/>
  <c r="AE51" i="51"/>
  <c r="AE50" i="51"/>
  <c r="AE64" i="49"/>
  <c r="AE63" i="49"/>
  <c r="AE62" i="49"/>
  <c r="AE61" i="49"/>
  <c r="AE60" i="49"/>
  <c r="AE59" i="49"/>
  <c r="AE58" i="49"/>
  <c r="AE57" i="49"/>
  <c r="AE56" i="49"/>
  <c r="AE55" i="49"/>
  <c r="AE54" i="49"/>
  <c r="AE53" i="49"/>
  <c r="AE52" i="49"/>
  <c r="AE51" i="49"/>
  <c r="AE50" i="49"/>
  <c r="AE64" i="48"/>
  <c r="AE63" i="48"/>
  <c r="AE62" i="48"/>
  <c r="AE61" i="48"/>
  <c r="AE60" i="48"/>
  <c r="AE59" i="48"/>
  <c r="AE58" i="48"/>
  <c r="AE57" i="48"/>
  <c r="AE56" i="48"/>
  <c r="AE55" i="48"/>
  <c r="AE54" i="48"/>
  <c r="AE53" i="48"/>
  <c r="AE52" i="48"/>
  <c r="AE51" i="48"/>
  <c r="AE50" i="48"/>
  <c r="AE64" i="50"/>
  <c r="AE63" i="50"/>
  <c r="AE62" i="50"/>
  <c r="AE61" i="50"/>
  <c r="AE60" i="50"/>
  <c r="AE59" i="50"/>
  <c r="AE58" i="50"/>
  <c r="AE57" i="50"/>
  <c r="AE56" i="50"/>
  <c r="AE55" i="50"/>
  <c r="AE54" i="50"/>
  <c r="AE53" i="50"/>
  <c r="AE52" i="50"/>
  <c r="AE51" i="50"/>
  <c r="AE50" i="50"/>
  <c r="AE64" i="53"/>
  <c r="AE63" i="53"/>
  <c r="AE62" i="53"/>
  <c r="AE61" i="53"/>
  <c r="AE60" i="53"/>
  <c r="AE59" i="53"/>
  <c r="AE58" i="53"/>
  <c r="AE57" i="53"/>
  <c r="AE56" i="53"/>
  <c r="AE55" i="53"/>
  <c r="AE54" i="53"/>
  <c r="AE53" i="53"/>
  <c r="AE52" i="53"/>
  <c r="AE51" i="53"/>
  <c r="AE50" i="53"/>
  <c r="AE64" i="54"/>
  <c r="AE63" i="54"/>
  <c r="AE62" i="54"/>
  <c r="AE61" i="54"/>
  <c r="AE60" i="54"/>
  <c r="AE59" i="54"/>
  <c r="AE58" i="54"/>
  <c r="AE57" i="54"/>
  <c r="AE56" i="54"/>
  <c r="AE55" i="54"/>
  <c r="AE54" i="54"/>
  <c r="AE53" i="54"/>
  <c r="AE52" i="54"/>
  <c r="AE51" i="54"/>
  <c r="AE50" i="54"/>
  <c r="AE64" i="55"/>
  <c r="AE63" i="55"/>
  <c r="AE62" i="55"/>
  <c r="AE61" i="55"/>
  <c r="AE60" i="55"/>
  <c r="AE59" i="55"/>
  <c r="AE58" i="55"/>
  <c r="AE57" i="55"/>
  <c r="AE56" i="55"/>
  <c r="AE55" i="55"/>
  <c r="AE54" i="55"/>
  <c r="AE53" i="55"/>
  <c r="AE52" i="55"/>
  <c r="AE51" i="55"/>
  <c r="AE50" i="55"/>
  <c r="AE64" i="56"/>
  <c r="AE63" i="56"/>
  <c r="AE62" i="56"/>
  <c r="AE61" i="56"/>
  <c r="AE60" i="56"/>
  <c r="AE59" i="56"/>
  <c r="AE58" i="56"/>
  <c r="AE57" i="56"/>
  <c r="AE56" i="56"/>
  <c r="AE55" i="56"/>
  <c r="AE54" i="56"/>
  <c r="AE53" i="56"/>
  <c r="AE52" i="56"/>
  <c r="AE51" i="56"/>
  <c r="AE50" i="56"/>
  <c r="AE64" i="57"/>
  <c r="AE63" i="57"/>
  <c r="AE62" i="57"/>
  <c r="AE61" i="57"/>
  <c r="AE60" i="57"/>
  <c r="AE59" i="57"/>
  <c r="AE58" i="57"/>
  <c r="AE57" i="57"/>
  <c r="AE56" i="57"/>
  <c r="AE55" i="57"/>
  <c r="AE54" i="57"/>
  <c r="AE53" i="57"/>
  <c r="AE52" i="57"/>
  <c r="AE51" i="57"/>
  <c r="AE50" i="57"/>
  <c r="AE64" i="58"/>
  <c r="AE63" i="58"/>
  <c r="AE62" i="58"/>
  <c r="AE61" i="58"/>
  <c r="AE60" i="58"/>
  <c r="AE59" i="58"/>
  <c r="AE58" i="58"/>
  <c r="AE57" i="58"/>
  <c r="AE56" i="58"/>
  <c r="AE55" i="58"/>
  <c r="AE54" i="58"/>
  <c r="AE53" i="58"/>
  <c r="AE52" i="58"/>
  <c r="AE51" i="58"/>
  <c r="AE50" i="58"/>
  <c r="AE64" i="59"/>
  <c r="AE63" i="59"/>
  <c r="AE62" i="59"/>
  <c r="AE61" i="59"/>
  <c r="AE60" i="59"/>
  <c r="AE59" i="59"/>
  <c r="AE58" i="59"/>
  <c r="AE57" i="59"/>
  <c r="AE56" i="59"/>
  <c r="AE55" i="59"/>
  <c r="AE54" i="59"/>
  <c r="AE53" i="59"/>
  <c r="AE52" i="59"/>
  <c r="AE51" i="59"/>
  <c r="AE50" i="59"/>
  <c r="AE64" i="60"/>
  <c r="AE63" i="60"/>
  <c r="AE62" i="60"/>
  <c r="AE61" i="60"/>
  <c r="AE60" i="60"/>
  <c r="AE59" i="60"/>
  <c r="AE58" i="60"/>
  <c r="AE57" i="60"/>
  <c r="AE56" i="60"/>
  <c r="AE55" i="60"/>
  <c r="AE54" i="60"/>
  <c r="AE53" i="60"/>
  <c r="AE52" i="60"/>
  <c r="AE51" i="60"/>
  <c r="AE50" i="60"/>
  <c r="AE64" i="61"/>
  <c r="AE63" i="61"/>
  <c r="AE62" i="61"/>
  <c r="AE61" i="61"/>
  <c r="AE60" i="61"/>
  <c r="AE59" i="61"/>
  <c r="AE58" i="61"/>
  <c r="AE57" i="61"/>
  <c r="AE56" i="61"/>
  <c r="AE55" i="61"/>
  <c r="AE54" i="61"/>
  <c r="AE53" i="61"/>
  <c r="AE52" i="61"/>
  <c r="AE51" i="61"/>
  <c r="AE50" i="61"/>
  <c r="AE64" i="62"/>
  <c r="AE63" i="62"/>
  <c r="AE62" i="62"/>
  <c r="AE61" i="62"/>
  <c r="AE60" i="62"/>
  <c r="AE59" i="62"/>
  <c r="AE58" i="62"/>
  <c r="AE57" i="62"/>
  <c r="AE56" i="62"/>
  <c r="AE55" i="62"/>
  <c r="AE54" i="62"/>
  <c r="AE53" i="62"/>
  <c r="AE52" i="62"/>
  <c r="AE51" i="62"/>
  <c r="AE50" i="62"/>
  <c r="AE64" i="67"/>
  <c r="AE63" i="67"/>
  <c r="AE62" i="67"/>
  <c r="AE61" i="67"/>
  <c r="AE60" i="67"/>
  <c r="AE59" i="67"/>
  <c r="AE58" i="67"/>
  <c r="AE57" i="67"/>
  <c r="AE56" i="67"/>
  <c r="AE55" i="67"/>
  <c r="AE54" i="67"/>
  <c r="AE53" i="67"/>
  <c r="AE52" i="67"/>
  <c r="AE51" i="67"/>
  <c r="AE50" i="67"/>
  <c r="AE64" i="68"/>
  <c r="AE63" i="68"/>
  <c r="AE62" i="68"/>
  <c r="AE61" i="68"/>
  <c r="AE60" i="68"/>
  <c r="AE59" i="68"/>
  <c r="AE58" i="68"/>
  <c r="AE57" i="68"/>
  <c r="AE56" i="68"/>
  <c r="AE55" i="68"/>
  <c r="AE54" i="68"/>
  <c r="AE53" i="68"/>
  <c r="AE52" i="68"/>
  <c r="AE51" i="68"/>
  <c r="AE50" i="68"/>
  <c r="AE64" i="69"/>
  <c r="AE63" i="69"/>
  <c r="AE62" i="69"/>
  <c r="AE61" i="69"/>
  <c r="AE60" i="69"/>
  <c r="AE59" i="69"/>
  <c r="AE58" i="69"/>
  <c r="AE57" i="69"/>
  <c r="AE56" i="69"/>
  <c r="AE55" i="69"/>
  <c r="AE54" i="69"/>
  <c r="AE53" i="69"/>
  <c r="AE52" i="69"/>
  <c r="AE51" i="69"/>
  <c r="AE50" i="69"/>
  <c r="AE64" i="70"/>
  <c r="AE63" i="70"/>
  <c r="AE62" i="70"/>
  <c r="AE61" i="70"/>
  <c r="AE60" i="70"/>
  <c r="AE59" i="70"/>
  <c r="AE58" i="70"/>
  <c r="AE57" i="70"/>
  <c r="AE56" i="70"/>
  <c r="AE55" i="70"/>
  <c r="AE54" i="70"/>
  <c r="AE53" i="70"/>
  <c r="AE52" i="70"/>
  <c r="AE51" i="70"/>
  <c r="AE50" i="70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3"/>
  <c r="AE48" i="3"/>
  <c r="AE47" i="3"/>
  <c r="AE46" i="3"/>
  <c r="AE45" i="3"/>
  <c r="AE44" i="3"/>
  <c r="AE43" i="3"/>
  <c r="AE42" i="3"/>
  <c r="AE41" i="3"/>
  <c r="AE40" i="3"/>
  <c r="AE49" i="4"/>
  <c r="AE48" i="4"/>
  <c r="AE47" i="4"/>
  <c r="AE46" i="4"/>
  <c r="AE45" i="4"/>
  <c r="AE44" i="4"/>
  <c r="AE43" i="4"/>
  <c r="AE42" i="4"/>
  <c r="AE41" i="4"/>
  <c r="AE40" i="4"/>
  <c r="AE49" i="5"/>
  <c r="AE48" i="5"/>
  <c r="AE47" i="5"/>
  <c r="AE46" i="5"/>
  <c r="AE45" i="5"/>
  <c r="AE44" i="5"/>
  <c r="AE43" i="5"/>
  <c r="AE42" i="5"/>
  <c r="AE41" i="5"/>
  <c r="AE40" i="5"/>
  <c r="AE49" i="6"/>
  <c r="AE48" i="6"/>
  <c r="AE47" i="6"/>
  <c r="AE46" i="6"/>
  <c r="AE45" i="6"/>
  <c r="AE44" i="6"/>
  <c r="AE43" i="6"/>
  <c r="AE42" i="6"/>
  <c r="AE41" i="6"/>
  <c r="AE40" i="6"/>
  <c r="AE49" i="7"/>
  <c r="AE48" i="7"/>
  <c r="AE47" i="7"/>
  <c r="AE46" i="7"/>
  <c r="AE45" i="7"/>
  <c r="AE44" i="7"/>
  <c r="AE43" i="7"/>
  <c r="AE42" i="7"/>
  <c r="AE41" i="7"/>
  <c r="AE40" i="7"/>
  <c r="AE49" i="8"/>
  <c r="AE48" i="8"/>
  <c r="AE47" i="8"/>
  <c r="AE46" i="8"/>
  <c r="AE45" i="8"/>
  <c r="AE44" i="8"/>
  <c r="AE43" i="8"/>
  <c r="AE42" i="8"/>
  <c r="AE41" i="8"/>
  <c r="AE40" i="8"/>
  <c r="AE49" i="22"/>
  <c r="AE48" i="22"/>
  <c r="AE47" i="22"/>
  <c r="AE46" i="22"/>
  <c r="AE45" i="22"/>
  <c r="AE44" i="22"/>
  <c r="AE43" i="22"/>
  <c r="AE42" i="22"/>
  <c r="AE41" i="22"/>
  <c r="AE40" i="22"/>
  <c r="AE49" i="21"/>
  <c r="AE48" i="21"/>
  <c r="AE47" i="21"/>
  <c r="AE46" i="21"/>
  <c r="AE45" i="21"/>
  <c r="AE44" i="21"/>
  <c r="AE43" i="21"/>
  <c r="AE42" i="21"/>
  <c r="AE41" i="21"/>
  <c r="AE40" i="21"/>
  <c r="AE49" i="20"/>
  <c r="AE48" i="20"/>
  <c r="AE47" i="20"/>
  <c r="AE46" i="20"/>
  <c r="AE45" i="20"/>
  <c r="AE44" i="20"/>
  <c r="AE43" i="20"/>
  <c r="AE42" i="20"/>
  <c r="AE41" i="20"/>
  <c r="AE40" i="20"/>
  <c r="AE49" i="19"/>
  <c r="AE48" i="19"/>
  <c r="AE47" i="19"/>
  <c r="AE46" i="19"/>
  <c r="AE45" i="19"/>
  <c r="AE44" i="19"/>
  <c r="AE43" i="19"/>
  <c r="AE42" i="19"/>
  <c r="AE41" i="19"/>
  <c r="AE40" i="19"/>
  <c r="AE49" i="18"/>
  <c r="AE48" i="18"/>
  <c r="AE47" i="18"/>
  <c r="AE46" i="18"/>
  <c r="AE45" i="18"/>
  <c r="AE44" i="18"/>
  <c r="AE43" i="18"/>
  <c r="AE42" i="18"/>
  <c r="AE41" i="18"/>
  <c r="AE40" i="18"/>
  <c r="AE49" i="17"/>
  <c r="AE48" i="17"/>
  <c r="AE47" i="17"/>
  <c r="AE46" i="17"/>
  <c r="AE45" i="17"/>
  <c r="AE44" i="17"/>
  <c r="AE43" i="17"/>
  <c r="AE42" i="17"/>
  <c r="AE41" i="17"/>
  <c r="AE40" i="17"/>
  <c r="AE49" i="16"/>
  <c r="AE48" i="16"/>
  <c r="AE47" i="16"/>
  <c r="AE46" i="16"/>
  <c r="AE45" i="16"/>
  <c r="AE44" i="16"/>
  <c r="AE43" i="16"/>
  <c r="AE42" i="16"/>
  <c r="AE41" i="16"/>
  <c r="AE40" i="16"/>
  <c r="AE49" i="15"/>
  <c r="AE48" i="15"/>
  <c r="AE47" i="15"/>
  <c r="AE46" i="15"/>
  <c r="AE45" i="15"/>
  <c r="AE44" i="15"/>
  <c r="AE43" i="15"/>
  <c r="AE42" i="15"/>
  <c r="AE41" i="15"/>
  <c r="AE40" i="15"/>
  <c r="AE49" i="14"/>
  <c r="AE48" i="14"/>
  <c r="AE47" i="14"/>
  <c r="AE46" i="14"/>
  <c r="AE45" i="14"/>
  <c r="AE44" i="14"/>
  <c r="AE43" i="14"/>
  <c r="AE42" i="14"/>
  <c r="AE41" i="14"/>
  <c r="AE40" i="14"/>
  <c r="AE49" i="13"/>
  <c r="AE48" i="13"/>
  <c r="AE47" i="13"/>
  <c r="AE46" i="13"/>
  <c r="AE45" i="13"/>
  <c r="AE44" i="13"/>
  <c r="AE43" i="13"/>
  <c r="AE42" i="13"/>
  <c r="AE41" i="13"/>
  <c r="AE40" i="13"/>
  <c r="AE49" i="12"/>
  <c r="AE48" i="12"/>
  <c r="AE47" i="12"/>
  <c r="AE46" i="12"/>
  <c r="AE45" i="12"/>
  <c r="AE44" i="12"/>
  <c r="AE43" i="12"/>
  <c r="AE42" i="12"/>
  <c r="AE41" i="12"/>
  <c r="AE40" i="12"/>
  <c r="AE49" i="11"/>
  <c r="AE48" i="11"/>
  <c r="AE47" i="11"/>
  <c r="AE46" i="11"/>
  <c r="AE45" i="11"/>
  <c r="AE44" i="11"/>
  <c r="AE43" i="11"/>
  <c r="AE42" i="11"/>
  <c r="AE41" i="11"/>
  <c r="AE40" i="11"/>
  <c r="AE49" i="10"/>
  <c r="AE48" i="10"/>
  <c r="AE47" i="10"/>
  <c r="AE46" i="10"/>
  <c r="AE45" i="10"/>
  <c r="AE44" i="10"/>
  <c r="AE43" i="10"/>
  <c r="AE42" i="10"/>
  <c r="AE41" i="10"/>
  <c r="AE40" i="10"/>
  <c r="AE49" i="9"/>
  <c r="AE48" i="9"/>
  <c r="AE47" i="9"/>
  <c r="AE46" i="9"/>
  <c r="AE45" i="9"/>
  <c r="AE44" i="9"/>
  <c r="AE43" i="9"/>
  <c r="AE42" i="9"/>
  <c r="AE41" i="9"/>
  <c r="AE40" i="9"/>
  <c r="AE49" i="33"/>
  <c r="AE48" i="33"/>
  <c r="AE47" i="33"/>
  <c r="AE46" i="33"/>
  <c r="AE45" i="33"/>
  <c r="AE44" i="33"/>
  <c r="AE43" i="33"/>
  <c r="AE42" i="33"/>
  <c r="AE41" i="33"/>
  <c r="AE40" i="33"/>
  <c r="AE49" i="32"/>
  <c r="AE48" i="32"/>
  <c r="AE47" i="32"/>
  <c r="AE46" i="32"/>
  <c r="AE45" i="32"/>
  <c r="AE44" i="32"/>
  <c r="AE43" i="32"/>
  <c r="AE42" i="32"/>
  <c r="AE41" i="32"/>
  <c r="AE40" i="32"/>
  <c r="AE49" i="31"/>
  <c r="AE48" i="31"/>
  <c r="AE47" i="31"/>
  <c r="AE46" i="31"/>
  <c r="AE45" i="31"/>
  <c r="AE44" i="31"/>
  <c r="AE43" i="31"/>
  <c r="AE42" i="31"/>
  <c r="AE41" i="31"/>
  <c r="AE40" i="31"/>
  <c r="AE49" i="30"/>
  <c r="AE48" i="30"/>
  <c r="AE47" i="30"/>
  <c r="AE46" i="30"/>
  <c r="AE45" i="30"/>
  <c r="AE44" i="30"/>
  <c r="AE43" i="30"/>
  <c r="AE42" i="30"/>
  <c r="AE41" i="30"/>
  <c r="AE40" i="30"/>
  <c r="AE49" i="29"/>
  <c r="AE48" i="29"/>
  <c r="AE47" i="29"/>
  <c r="AE46" i="29"/>
  <c r="AE45" i="29"/>
  <c r="AE44" i="29"/>
  <c r="AE43" i="29"/>
  <c r="AE42" i="29"/>
  <c r="AE41" i="29"/>
  <c r="AE40" i="29"/>
  <c r="AE49" i="28"/>
  <c r="AE48" i="28"/>
  <c r="AE47" i="28"/>
  <c r="AE46" i="28"/>
  <c r="AE45" i="28"/>
  <c r="AE44" i="28"/>
  <c r="AE43" i="28"/>
  <c r="AE42" i="28"/>
  <c r="AE41" i="28"/>
  <c r="AE40" i="28"/>
  <c r="AE49" i="27"/>
  <c r="AE48" i="27"/>
  <c r="AE47" i="27"/>
  <c r="AE46" i="27"/>
  <c r="AE45" i="27"/>
  <c r="AE44" i="27"/>
  <c r="AE43" i="27"/>
  <c r="AE42" i="27"/>
  <c r="AE41" i="27"/>
  <c r="AE40" i="27"/>
  <c r="AE49" i="26"/>
  <c r="AE48" i="26"/>
  <c r="AE47" i="26"/>
  <c r="AE46" i="26"/>
  <c r="AE45" i="26"/>
  <c r="AE44" i="26"/>
  <c r="AE43" i="26"/>
  <c r="AE42" i="26"/>
  <c r="AE41" i="26"/>
  <c r="AE40" i="26"/>
  <c r="AE49" i="25"/>
  <c r="AE48" i="25"/>
  <c r="AE47" i="25"/>
  <c r="AE46" i="25"/>
  <c r="AE45" i="25"/>
  <c r="AE44" i="25"/>
  <c r="AE43" i="25"/>
  <c r="AE42" i="25"/>
  <c r="AE41" i="25"/>
  <c r="AE40" i="25"/>
  <c r="AE49" i="24"/>
  <c r="AE48" i="24"/>
  <c r="AE47" i="24"/>
  <c r="AE46" i="24"/>
  <c r="AE45" i="24"/>
  <c r="AE44" i="24"/>
  <c r="AE43" i="24"/>
  <c r="AE42" i="24"/>
  <c r="AE41" i="24"/>
  <c r="AE40" i="24"/>
  <c r="AE49" i="23"/>
  <c r="AE48" i="23"/>
  <c r="AE47" i="23"/>
  <c r="AE46" i="23"/>
  <c r="AE45" i="23"/>
  <c r="AE44" i="23"/>
  <c r="AE43" i="23"/>
  <c r="AE42" i="23"/>
  <c r="AE41" i="23"/>
  <c r="AE40" i="23"/>
  <c r="AE49" i="42"/>
  <c r="AE48" i="42"/>
  <c r="AE47" i="42"/>
  <c r="AE46" i="42"/>
  <c r="AE45" i="42"/>
  <c r="AE44" i="42"/>
  <c r="AE43" i="42"/>
  <c r="AE42" i="42"/>
  <c r="AE41" i="42"/>
  <c r="AE40" i="42"/>
  <c r="AE49" i="41"/>
  <c r="AE48" i="41"/>
  <c r="AE47" i="41"/>
  <c r="AE46" i="41"/>
  <c r="AE45" i="41"/>
  <c r="AE44" i="41"/>
  <c r="AE43" i="41"/>
  <c r="AE42" i="41"/>
  <c r="AE41" i="41"/>
  <c r="AE40" i="41"/>
  <c r="AE49" i="40"/>
  <c r="AE48" i="40"/>
  <c r="AE47" i="40"/>
  <c r="AE46" i="40"/>
  <c r="AE45" i="40"/>
  <c r="AE44" i="40"/>
  <c r="AE43" i="40"/>
  <c r="AE42" i="40"/>
  <c r="AE41" i="40"/>
  <c r="AE40" i="40"/>
  <c r="AE49" i="39"/>
  <c r="AE48" i="39"/>
  <c r="AE47" i="39"/>
  <c r="AE46" i="39"/>
  <c r="AE45" i="39"/>
  <c r="AE44" i="39"/>
  <c r="AE43" i="39"/>
  <c r="AE42" i="39"/>
  <c r="AE41" i="39"/>
  <c r="AE40" i="39"/>
  <c r="AE49" i="38"/>
  <c r="AE48" i="38"/>
  <c r="AE47" i="38"/>
  <c r="AE46" i="38"/>
  <c r="AE45" i="38"/>
  <c r="AE44" i="38"/>
  <c r="AE43" i="38"/>
  <c r="AE42" i="38"/>
  <c r="AE41" i="38"/>
  <c r="AE40" i="38"/>
  <c r="AE49" i="37"/>
  <c r="AE48" i="37"/>
  <c r="AE47" i="37"/>
  <c r="AE46" i="37"/>
  <c r="AE45" i="37"/>
  <c r="AE44" i="37"/>
  <c r="AE43" i="37"/>
  <c r="AE42" i="37"/>
  <c r="AE41" i="37"/>
  <c r="AE40" i="37"/>
  <c r="AE49" i="36"/>
  <c r="AE48" i="36"/>
  <c r="AE47" i="36"/>
  <c r="AE46" i="36"/>
  <c r="AE45" i="36"/>
  <c r="AE44" i="36"/>
  <c r="AE43" i="36"/>
  <c r="AE42" i="36"/>
  <c r="AE41" i="36"/>
  <c r="AE40" i="36"/>
  <c r="AE49" i="35"/>
  <c r="AE48" i="35"/>
  <c r="AE47" i="35"/>
  <c r="AE46" i="35"/>
  <c r="AE45" i="35"/>
  <c r="AE44" i="35"/>
  <c r="AE43" i="35"/>
  <c r="AE42" i="35"/>
  <c r="AE41" i="35"/>
  <c r="AE40" i="35"/>
  <c r="AE49" i="34"/>
  <c r="AE48" i="34"/>
  <c r="AE47" i="34"/>
  <c r="AE46" i="34"/>
  <c r="AE45" i="34"/>
  <c r="AE44" i="34"/>
  <c r="AE43" i="34"/>
  <c r="AE42" i="34"/>
  <c r="AE41" i="34"/>
  <c r="AE40" i="34"/>
  <c r="AE49" i="47"/>
  <c r="AE48" i="47"/>
  <c r="AE47" i="47"/>
  <c r="AE46" i="47"/>
  <c r="AE45" i="47"/>
  <c r="AE44" i="47"/>
  <c r="AE43" i="47"/>
  <c r="AE42" i="47"/>
  <c r="AE41" i="47"/>
  <c r="AE40" i="47"/>
  <c r="AE49" i="46"/>
  <c r="AE48" i="46"/>
  <c r="AE47" i="46"/>
  <c r="AE46" i="46"/>
  <c r="AE45" i="46"/>
  <c r="AE44" i="46"/>
  <c r="AE43" i="46"/>
  <c r="AE42" i="46"/>
  <c r="AE41" i="46"/>
  <c r="AE40" i="46"/>
  <c r="AE49" i="45"/>
  <c r="AE48" i="45"/>
  <c r="AE47" i="45"/>
  <c r="AE46" i="45"/>
  <c r="AE45" i="45"/>
  <c r="AE44" i="45"/>
  <c r="AE43" i="45"/>
  <c r="AE42" i="45"/>
  <c r="AE41" i="45"/>
  <c r="AE40" i="45"/>
  <c r="AE49" i="44"/>
  <c r="AE48" i="44"/>
  <c r="AE47" i="44"/>
  <c r="AE46" i="44"/>
  <c r="AE45" i="44"/>
  <c r="AE44" i="44"/>
  <c r="AE43" i="44"/>
  <c r="AE42" i="44"/>
  <c r="AE41" i="44"/>
  <c r="AE40" i="44"/>
  <c r="AE49" i="43"/>
  <c r="AE48" i="43"/>
  <c r="AE47" i="43"/>
  <c r="AE46" i="43"/>
  <c r="AE45" i="43"/>
  <c r="AE44" i="43"/>
  <c r="AE43" i="43"/>
  <c r="AE42" i="43"/>
  <c r="AE41" i="43"/>
  <c r="AE40" i="43"/>
  <c r="AE49" i="51"/>
  <c r="AE48" i="51"/>
  <c r="AE47" i="51"/>
  <c r="AE46" i="51"/>
  <c r="AE45" i="51"/>
  <c r="AE44" i="51"/>
  <c r="AE43" i="51"/>
  <c r="AE42" i="51"/>
  <c r="AE41" i="51"/>
  <c r="AE40" i="51"/>
  <c r="AE49" i="49"/>
  <c r="AE48" i="49"/>
  <c r="AE47" i="49"/>
  <c r="AE46" i="49"/>
  <c r="AE45" i="49"/>
  <c r="AE44" i="49"/>
  <c r="AE43" i="49"/>
  <c r="AE42" i="49"/>
  <c r="AE41" i="49"/>
  <c r="AE40" i="49"/>
  <c r="AE49" i="48"/>
  <c r="AE48" i="48"/>
  <c r="AE47" i="48"/>
  <c r="AE46" i="48"/>
  <c r="AE45" i="48"/>
  <c r="AE44" i="48"/>
  <c r="AE43" i="48"/>
  <c r="AE42" i="48"/>
  <c r="AE41" i="48"/>
  <c r="AE40" i="48"/>
  <c r="AE49" i="50"/>
  <c r="AE48" i="50"/>
  <c r="AE47" i="50"/>
  <c r="AE46" i="50"/>
  <c r="AE45" i="50"/>
  <c r="AE44" i="50"/>
  <c r="AE43" i="50"/>
  <c r="AE42" i="50"/>
  <c r="AE41" i="50"/>
  <c r="AE40" i="50"/>
  <c r="AE49" i="53"/>
  <c r="AE48" i="53"/>
  <c r="AE47" i="53"/>
  <c r="AE46" i="53"/>
  <c r="AE45" i="53"/>
  <c r="AE44" i="53"/>
  <c r="AE43" i="53"/>
  <c r="AE42" i="53"/>
  <c r="AE41" i="53"/>
  <c r="AE40" i="53"/>
  <c r="AE49" i="54"/>
  <c r="AE48" i="54"/>
  <c r="AE47" i="54"/>
  <c r="AE46" i="54"/>
  <c r="AE45" i="54"/>
  <c r="AE44" i="54"/>
  <c r="AE43" i="54"/>
  <c r="AE42" i="54"/>
  <c r="AE41" i="54"/>
  <c r="AE40" i="54"/>
  <c r="AE49" i="55"/>
  <c r="AE48" i="55"/>
  <c r="AE47" i="55"/>
  <c r="AE46" i="55"/>
  <c r="AE45" i="55"/>
  <c r="AE44" i="55"/>
  <c r="AE43" i="55"/>
  <c r="AE42" i="55"/>
  <c r="AE41" i="55"/>
  <c r="AE40" i="55"/>
  <c r="AE49" i="56"/>
  <c r="AE48" i="56"/>
  <c r="AE47" i="56"/>
  <c r="AE46" i="56"/>
  <c r="AE45" i="56"/>
  <c r="AE44" i="56"/>
  <c r="AE43" i="56"/>
  <c r="AE42" i="56"/>
  <c r="AE41" i="56"/>
  <c r="AE40" i="56"/>
  <c r="AE49" i="57"/>
  <c r="AE48" i="57"/>
  <c r="AE47" i="57"/>
  <c r="AE46" i="57"/>
  <c r="AE45" i="57"/>
  <c r="AE44" i="57"/>
  <c r="AE43" i="57"/>
  <c r="AE42" i="57"/>
  <c r="AE41" i="57"/>
  <c r="AE40" i="57"/>
  <c r="AE49" i="58"/>
  <c r="AE48" i="58"/>
  <c r="AE47" i="58"/>
  <c r="AE46" i="58"/>
  <c r="AE45" i="58"/>
  <c r="AE44" i="58"/>
  <c r="AE43" i="58"/>
  <c r="AE42" i="58"/>
  <c r="AE41" i="58"/>
  <c r="AE40" i="58"/>
  <c r="AE49" i="59"/>
  <c r="AE48" i="59"/>
  <c r="AE47" i="59"/>
  <c r="AE46" i="59"/>
  <c r="AE45" i="59"/>
  <c r="AE44" i="59"/>
  <c r="AE43" i="59"/>
  <c r="AE42" i="59"/>
  <c r="AE41" i="59"/>
  <c r="AE40" i="59"/>
  <c r="AE49" i="60"/>
  <c r="AE48" i="60"/>
  <c r="AE47" i="60"/>
  <c r="AE46" i="60"/>
  <c r="AE45" i="60"/>
  <c r="AE44" i="60"/>
  <c r="AE43" i="60"/>
  <c r="AE42" i="60"/>
  <c r="AE41" i="60"/>
  <c r="AE40" i="60"/>
  <c r="AE49" i="61"/>
  <c r="AE48" i="61"/>
  <c r="AE47" i="61"/>
  <c r="AE46" i="61"/>
  <c r="AE45" i="61"/>
  <c r="AE44" i="61"/>
  <c r="AE43" i="61"/>
  <c r="AE42" i="61"/>
  <c r="AE41" i="61"/>
  <c r="AE40" i="61"/>
  <c r="AE49" i="62"/>
  <c r="AE48" i="62"/>
  <c r="AE47" i="62"/>
  <c r="AE46" i="62"/>
  <c r="AE45" i="62"/>
  <c r="AE44" i="62"/>
  <c r="AE43" i="62"/>
  <c r="AE42" i="62"/>
  <c r="AE41" i="62"/>
  <c r="AE40" i="62"/>
  <c r="AE49" i="67"/>
  <c r="AE48" i="67"/>
  <c r="AE47" i="67"/>
  <c r="AE46" i="67"/>
  <c r="AE45" i="67"/>
  <c r="AE44" i="67"/>
  <c r="AE43" i="67"/>
  <c r="AE42" i="67"/>
  <c r="AE41" i="67"/>
  <c r="AE40" i="67"/>
  <c r="AE49" i="68"/>
  <c r="AE48" i="68"/>
  <c r="AE47" i="68"/>
  <c r="AE46" i="68"/>
  <c r="AE45" i="68"/>
  <c r="AE44" i="68"/>
  <c r="AE43" i="68"/>
  <c r="AE42" i="68"/>
  <c r="AE41" i="68"/>
  <c r="AE40" i="68"/>
  <c r="AE49" i="69"/>
  <c r="AE48" i="69"/>
  <c r="AE47" i="69"/>
  <c r="AE46" i="69"/>
  <c r="AE45" i="69"/>
  <c r="AE44" i="69"/>
  <c r="AE43" i="69"/>
  <c r="AE42" i="69"/>
  <c r="AE41" i="69"/>
  <c r="AE40" i="69"/>
  <c r="AE49" i="70"/>
  <c r="AE48" i="70"/>
  <c r="AE47" i="70"/>
  <c r="AE46" i="70"/>
  <c r="AE45" i="70"/>
  <c r="AE44" i="70"/>
  <c r="AE43" i="70"/>
  <c r="AE42" i="70"/>
  <c r="AE41" i="70"/>
  <c r="AE40" i="70"/>
  <c r="AE49" i="2"/>
  <c r="AE48" i="2"/>
  <c r="AE47" i="2"/>
  <c r="AE46" i="2"/>
  <c r="AE45" i="2"/>
  <c r="AE44" i="2"/>
  <c r="AE43" i="2"/>
  <c r="AE42" i="2"/>
  <c r="AE41" i="2"/>
  <c r="AE40" i="2"/>
  <c r="B7" i="18"/>
  <c r="A5" i="19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34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34" i="22"/>
  <c r="AE33" i="22"/>
  <c r="AE32" i="22"/>
  <c r="AE31" i="22"/>
  <c r="AE30" i="22"/>
  <c r="AE29" i="22"/>
  <c r="AE28" i="22"/>
  <c r="AE27" i="22"/>
  <c r="AE26" i="22"/>
  <c r="AE25" i="22"/>
  <c r="AE24" i="22"/>
  <c r="AE23" i="22"/>
  <c r="AE22" i="22"/>
  <c r="AE21" i="22"/>
  <c r="AE20" i="22"/>
  <c r="AE19" i="22"/>
  <c r="AE18" i="22"/>
  <c r="AE17" i="22"/>
  <c r="AE16" i="22"/>
  <c r="AE15" i="22"/>
  <c r="AE14" i="22"/>
  <c r="AE13" i="22"/>
  <c r="AE12" i="22"/>
  <c r="AE11" i="22"/>
  <c r="AE34" i="21"/>
  <c r="AE33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34" i="20"/>
  <c r="AE33" i="20"/>
  <c r="AE32" i="20"/>
  <c r="AE31" i="20"/>
  <c r="AE30" i="20"/>
  <c r="AE29" i="20"/>
  <c r="AE28" i="20"/>
  <c r="AE27" i="20"/>
  <c r="AE26" i="20"/>
  <c r="AE25" i="20"/>
  <c r="AE24" i="20"/>
  <c r="AE23" i="20"/>
  <c r="AE22" i="20"/>
  <c r="AE21" i="20"/>
  <c r="AE20" i="20"/>
  <c r="AE19" i="20"/>
  <c r="AE18" i="20"/>
  <c r="AE17" i="20"/>
  <c r="AE16" i="20"/>
  <c r="AE15" i="20"/>
  <c r="AE14" i="20"/>
  <c r="AE13" i="20"/>
  <c r="AE12" i="20"/>
  <c r="AE11" i="20"/>
  <c r="AE34" i="19"/>
  <c r="AE33" i="19"/>
  <c r="AE32" i="19"/>
  <c r="AE31" i="19"/>
  <c r="AE30" i="19"/>
  <c r="AE29" i="19"/>
  <c r="AE28" i="19"/>
  <c r="AE27" i="19"/>
  <c r="AE26" i="19"/>
  <c r="AE25" i="19"/>
  <c r="AE24" i="19"/>
  <c r="AE23" i="19"/>
  <c r="AE22" i="19"/>
  <c r="AE21" i="19"/>
  <c r="AE20" i="19"/>
  <c r="AE19" i="19"/>
  <c r="AE18" i="19"/>
  <c r="AE17" i="19"/>
  <c r="AE16" i="19"/>
  <c r="AE15" i="19"/>
  <c r="AE14" i="19"/>
  <c r="AE13" i="19"/>
  <c r="AE12" i="19"/>
  <c r="AE11" i="19"/>
  <c r="AE34" i="18"/>
  <c r="AE33" i="18"/>
  <c r="AE32" i="18"/>
  <c r="AE31" i="18"/>
  <c r="AE30" i="18"/>
  <c r="AE29" i="18"/>
  <c r="AE28" i="18"/>
  <c r="AE27" i="18"/>
  <c r="AE26" i="18"/>
  <c r="AE25" i="18"/>
  <c r="AE24" i="18"/>
  <c r="AE23" i="18"/>
  <c r="AE22" i="18"/>
  <c r="AE21" i="18"/>
  <c r="AE20" i="18"/>
  <c r="AE19" i="18"/>
  <c r="AE18" i="18"/>
  <c r="AE17" i="18"/>
  <c r="AE16" i="18"/>
  <c r="AE15" i="18"/>
  <c r="AE14" i="18"/>
  <c r="AE13" i="18"/>
  <c r="AE12" i="18"/>
  <c r="AE11" i="18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34" i="16"/>
  <c r="AE33" i="16"/>
  <c r="AE32" i="16"/>
  <c r="AE31" i="16"/>
  <c r="AE30" i="16"/>
  <c r="AE29" i="16"/>
  <c r="AE28" i="16"/>
  <c r="AE27" i="16"/>
  <c r="AE26" i="16"/>
  <c r="AE25" i="16"/>
  <c r="AE24" i="16"/>
  <c r="AE23" i="16"/>
  <c r="AE22" i="16"/>
  <c r="AE21" i="16"/>
  <c r="AE20" i="16"/>
  <c r="AE19" i="16"/>
  <c r="AE18" i="16"/>
  <c r="AE17" i="16"/>
  <c r="AE16" i="16"/>
  <c r="AE15" i="16"/>
  <c r="AE14" i="16"/>
  <c r="AE13" i="16"/>
  <c r="AE12" i="16"/>
  <c r="AE11" i="16"/>
  <c r="AE34" i="15"/>
  <c r="AE33" i="15"/>
  <c r="AE32" i="15"/>
  <c r="AE31" i="15"/>
  <c r="AE30" i="15"/>
  <c r="AE29" i="15"/>
  <c r="AE28" i="15"/>
  <c r="AE27" i="15"/>
  <c r="AE26" i="15"/>
  <c r="AE25" i="15"/>
  <c r="AE24" i="15"/>
  <c r="AE23" i="15"/>
  <c r="AE22" i="15"/>
  <c r="AE21" i="15"/>
  <c r="AE20" i="15"/>
  <c r="AE19" i="15"/>
  <c r="AE18" i="15"/>
  <c r="AE17" i="15"/>
  <c r="AE16" i="15"/>
  <c r="AE15" i="15"/>
  <c r="AE14" i="15"/>
  <c r="AE13" i="15"/>
  <c r="AE12" i="15"/>
  <c r="AE11" i="15"/>
  <c r="AE34" i="14"/>
  <c r="AE33" i="14"/>
  <c r="AE32" i="14"/>
  <c r="AE31" i="14"/>
  <c r="AE30" i="14"/>
  <c r="AE29" i="14"/>
  <c r="AE28" i="14"/>
  <c r="AE27" i="14"/>
  <c r="AE26" i="14"/>
  <c r="AE25" i="14"/>
  <c r="AE24" i="14"/>
  <c r="AE23" i="14"/>
  <c r="AE22" i="14"/>
  <c r="AE21" i="14"/>
  <c r="AE20" i="14"/>
  <c r="AE19" i="14"/>
  <c r="AE18" i="14"/>
  <c r="AE17" i="14"/>
  <c r="AE16" i="14"/>
  <c r="AE15" i="14"/>
  <c r="AE14" i="14"/>
  <c r="AE13" i="14"/>
  <c r="AE12" i="14"/>
  <c r="AE11" i="14"/>
  <c r="AE34" i="13"/>
  <c r="AE33" i="13"/>
  <c r="AE32" i="13"/>
  <c r="AE31" i="13"/>
  <c r="AE30" i="13"/>
  <c r="AE29" i="13"/>
  <c r="AE28" i="13"/>
  <c r="AE27" i="13"/>
  <c r="AE26" i="13"/>
  <c r="AE25" i="13"/>
  <c r="AE24" i="13"/>
  <c r="AE23" i="13"/>
  <c r="AE22" i="13"/>
  <c r="AE21" i="13"/>
  <c r="AE20" i="13"/>
  <c r="AE19" i="13"/>
  <c r="AE18" i="13"/>
  <c r="AE17" i="13"/>
  <c r="AE16" i="13"/>
  <c r="AE15" i="13"/>
  <c r="AE14" i="13"/>
  <c r="AE13" i="13"/>
  <c r="AE12" i="13"/>
  <c r="AE11" i="13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34" i="11"/>
  <c r="AE33" i="11"/>
  <c r="AE32" i="11"/>
  <c r="AE31" i="11"/>
  <c r="AE30" i="11"/>
  <c r="AE29" i="11"/>
  <c r="AE28" i="11"/>
  <c r="AE27" i="11"/>
  <c r="AE26" i="11"/>
  <c r="AE25" i="11"/>
  <c r="AE24" i="11"/>
  <c r="AE23" i="11"/>
  <c r="AE22" i="11"/>
  <c r="AE21" i="11"/>
  <c r="AE20" i="11"/>
  <c r="AE19" i="11"/>
  <c r="AE18" i="11"/>
  <c r="AE17" i="11"/>
  <c r="AE16" i="11"/>
  <c r="AE15" i="11"/>
  <c r="AE14" i="11"/>
  <c r="AE13" i="11"/>
  <c r="AE12" i="11"/>
  <c r="AE11" i="11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E16" i="33"/>
  <c r="AE15" i="33"/>
  <c r="AE14" i="33"/>
  <c r="AE13" i="33"/>
  <c r="AE12" i="33"/>
  <c r="AE11" i="33"/>
  <c r="AE34" i="32"/>
  <c r="AE33" i="32"/>
  <c r="AE32" i="32"/>
  <c r="AE31" i="32"/>
  <c r="AE30" i="32"/>
  <c r="AE29" i="32"/>
  <c r="AE28" i="32"/>
  <c r="AE27" i="32"/>
  <c r="AE26" i="32"/>
  <c r="AE25" i="32"/>
  <c r="AE24" i="32"/>
  <c r="AE23" i="32"/>
  <c r="AE22" i="32"/>
  <c r="AE21" i="32"/>
  <c r="AE20" i="32"/>
  <c r="AE19" i="32"/>
  <c r="AE18" i="32"/>
  <c r="AE17" i="32"/>
  <c r="AE16" i="32"/>
  <c r="AE15" i="32"/>
  <c r="AE14" i="32"/>
  <c r="AE13" i="32"/>
  <c r="AE12" i="32"/>
  <c r="AE11" i="32"/>
  <c r="AE34" i="31"/>
  <c r="AE33" i="31"/>
  <c r="AE32" i="31"/>
  <c r="AE31" i="31"/>
  <c r="AE30" i="31"/>
  <c r="AE29" i="31"/>
  <c r="AE28" i="31"/>
  <c r="AE27" i="31"/>
  <c r="AE26" i="31"/>
  <c r="AE25" i="31"/>
  <c r="AE24" i="31"/>
  <c r="AE23" i="31"/>
  <c r="AE22" i="31"/>
  <c r="AE21" i="31"/>
  <c r="AE20" i="31"/>
  <c r="AE19" i="31"/>
  <c r="AE18" i="31"/>
  <c r="AE17" i="31"/>
  <c r="AE16" i="31"/>
  <c r="AE15" i="31"/>
  <c r="AE14" i="31"/>
  <c r="AE13" i="31"/>
  <c r="AE12" i="31"/>
  <c r="AE11" i="31"/>
  <c r="AE34" i="30"/>
  <c r="AE33" i="30"/>
  <c r="AE32" i="30"/>
  <c r="AE31" i="30"/>
  <c r="AE30" i="30"/>
  <c r="AE29" i="30"/>
  <c r="AE28" i="30"/>
  <c r="AE27" i="30"/>
  <c r="AE26" i="30"/>
  <c r="AE25" i="30"/>
  <c r="AE24" i="30"/>
  <c r="AE23" i="30"/>
  <c r="AE22" i="30"/>
  <c r="AE21" i="30"/>
  <c r="AE20" i="30"/>
  <c r="AE19" i="30"/>
  <c r="AE18" i="30"/>
  <c r="AE17" i="30"/>
  <c r="AE16" i="30"/>
  <c r="AE15" i="30"/>
  <c r="AE14" i="30"/>
  <c r="AE13" i="30"/>
  <c r="AE12" i="30"/>
  <c r="AE11" i="30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34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AE18" i="28"/>
  <c r="AE17" i="28"/>
  <c r="AE16" i="28"/>
  <c r="AE15" i="28"/>
  <c r="AE14" i="28"/>
  <c r="AE13" i="28"/>
  <c r="AE12" i="28"/>
  <c r="AE11" i="28"/>
  <c r="AE34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21" i="27"/>
  <c r="AE20" i="27"/>
  <c r="AE19" i="27"/>
  <c r="AE18" i="27"/>
  <c r="AE17" i="27"/>
  <c r="AE16" i="27"/>
  <c r="AE15" i="27"/>
  <c r="AE14" i="27"/>
  <c r="AE13" i="27"/>
  <c r="AE12" i="27"/>
  <c r="AE11" i="27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34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34" i="24"/>
  <c r="AE33" i="24"/>
  <c r="AE32" i="24"/>
  <c r="AE31" i="24"/>
  <c r="AE30" i="24"/>
  <c r="AE29" i="24"/>
  <c r="AE28" i="24"/>
  <c r="AE27" i="24"/>
  <c r="AE26" i="24"/>
  <c r="AE25" i="24"/>
  <c r="AE24" i="24"/>
  <c r="AE23" i="24"/>
  <c r="AE22" i="24"/>
  <c r="AE21" i="24"/>
  <c r="AE20" i="24"/>
  <c r="AE19" i="24"/>
  <c r="AE18" i="24"/>
  <c r="AE17" i="24"/>
  <c r="AE16" i="24"/>
  <c r="AE15" i="24"/>
  <c r="AE14" i="24"/>
  <c r="AE13" i="24"/>
  <c r="AE12" i="24"/>
  <c r="AE11" i="24"/>
  <c r="AE34" i="23"/>
  <c r="AE33" i="23"/>
  <c r="AE32" i="23"/>
  <c r="AE31" i="23"/>
  <c r="AE30" i="23"/>
  <c r="AE29" i="23"/>
  <c r="AE28" i="23"/>
  <c r="AE27" i="23"/>
  <c r="AE26" i="23"/>
  <c r="AE25" i="23"/>
  <c r="AE24" i="23"/>
  <c r="AE23" i="23"/>
  <c r="AE22" i="23"/>
  <c r="AE21" i="23"/>
  <c r="AE20" i="23"/>
  <c r="AE19" i="23"/>
  <c r="AE18" i="23"/>
  <c r="AE17" i="23"/>
  <c r="AE16" i="23"/>
  <c r="AE15" i="23"/>
  <c r="AE14" i="23"/>
  <c r="AE13" i="23"/>
  <c r="AE12" i="23"/>
  <c r="AE11" i="23"/>
  <c r="AE34" i="42"/>
  <c r="AE33" i="42"/>
  <c r="AE32" i="42"/>
  <c r="AE31" i="42"/>
  <c r="AE30" i="42"/>
  <c r="AE29" i="42"/>
  <c r="AE28" i="42"/>
  <c r="AE27" i="42"/>
  <c r="AE26" i="42"/>
  <c r="AE25" i="42"/>
  <c r="AE24" i="42"/>
  <c r="AE23" i="42"/>
  <c r="AE22" i="42"/>
  <c r="AE21" i="42"/>
  <c r="AE20" i="42"/>
  <c r="AE19" i="42"/>
  <c r="AE18" i="42"/>
  <c r="AE17" i="42"/>
  <c r="AE16" i="42"/>
  <c r="AE15" i="42"/>
  <c r="AE14" i="42"/>
  <c r="AE13" i="42"/>
  <c r="AE12" i="42"/>
  <c r="AE11" i="42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34" i="40"/>
  <c r="AE33" i="40"/>
  <c r="AE32" i="40"/>
  <c r="AE31" i="40"/>
  <c r="AE30" i="40"/>
  <c r="AE29" i="40"/>
  <c r="AE28" i="40"/>
  <c r="AE27" i="40"/>
  <c r="AE26" i="40"/>
  <c r="AE25" i="40"/>
  <c r="AE24" i="40"/>
  <c r="AE23" i="40"/>
  <c r="AE22" i="40"/>
  <c r="AE21" i="40"/>
  <c r="AE20" i="40"/>
  <c r="AE19" i="40"/>
  <c r="AE18" i="40"/>
  <c r="AE17" i="40"/>
  <c r="AE16" i="40"/>
  <c r="AE15" i="40"/>
  <c r="AE14" i="40"/>
  <c r="AE13" i="40"/>
  <c r="AE12" i="40"/>
  <c r="AE11" i="40"/>
  <c r="AE34" i="39"/>
  <c r="AE33" i="39"/>
  <c r="AE32" i="39"/>
  <c r="AE31" i="39"/>
  <c r="AE30" i="39"/>
  <c r="AE29" i="39"/>
  <c r="AE28" i="39"/>
  <c r="AE27" i="39"/>
  <c r="AE26" i="39"/>
  <c r="AE25" i="39"/>
  <c r="AE24" i="39"/>
  <c r="AE23" i="39"/>
  <c r="AE22" i="39"/>
  <c r="AE21" i="39"/>
  <c r="AE20" i="39"/>
  <c r="AE19" i="39"/>
  <c r="AE18" i="39"/>
  <c r="AE17" i="39"/>
  <c r="AE16" i="39"/>
  <c r="AE15" i="39"/>
  <c r="AE14" i="39"/>
  <c r="AE13" i="39"/>
  <c r="AE12" i="39"/>
  <c r="AE11" i="39"/>
  <c r="AE34" i="38"/>
  <c r="AE33" i="38"/>
  <c r="AE32" i="38"/>
  <c r="AE31" i="38"/>
  <c r="AE30" i="38"/>
  <c r="AE29" i="38"/>
  <c r="AE28" i="38"/>
  <c r="AE27" i="38"/>
  <c r="AE26" i="38"/>
  <c r="AE25" i="38"/>
  <c r="AE24" i="38"/>
  <c r="AE23" i="38"/>
  <c r="AE22" i="38"/>
  <c r="AE21" i="38"/>
  <c r="AE20" i="38"/>
  <c r="AE19" i="38"/>
  <c r="AE18" i="38"/>
  <c r="AE17" i="38"/>
  <c r="AE16" i="38"/>
  <c r="AE15" i="38"/>
  <c r="AE14" i="38"/>
  <c r="AE13" i="38"/>
  <c r="AE12" i="38"/>
  <c r="AE11" i="38"/>
  <c r="AE34" i="37"/>
  <c r="AE33" i="37"/>
  <c r="AE32" i="37"/>
  <c r="AE31" i="37"/>
  <c r="AE30" i="37"/>
  <c r="AE29" i="37"/>
  <c r="AE28" i="37"/>
  <c r="AE27" i="37"/>
  <c r="AE26" i="37"/>
  <c r="AE25" i="37"/>
  <c r="AE24" i="37"/>
  <c r="AE23" i="37"/>
  <c r="AE22" i="37"/>
  <c r="AE21" i="37"/>
  <c r="AE20" i="37"/>
  <c r="AE19" i="37"/>
  <c r="AE18" i="37"/>
  <c r="AE17" i="37"/>
  <c r="AE16" i="37"/>
  <c r="AE15" i="37"/>
  <c r="AE14" i="37"/>
  <c r="AE13" i="37"/>
  <c r="AE12" i="37"/>
  <c r="AE11" i="37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34" i="34"/>
  <c r="AE33" i="34"/>
  <c r="AE32" i="34"/>
  <c r="AE31" i="34"/>
  <c r="AE30" i="34"/>
  <c r="AE29" i="34"/>
  <c r="AE28" i="34"/>
  <c r="AE27" i="34"/>
  <c r="AE26" i="34"/>
  <c r="AE25" i="34"/>
  <c r="AE24" i="34"/>
  <c r="AE23" i="34"/>
  <c r="AE22" i="34"/>
  <c r="AE21" i="34"/>
  <c r="AE20" i="34"/>
  <c r="AE19" i="34"/>
  <c r="AE18" i="34"/>
  <c r="AE17" i="34"/>
  <c r="AE16" i="34"/>
  <c r="AE15" i="34"/>
  <c r="AE14" i="34"/>
  <c r="AE13" i="34"/>
  <c r="AE12" i="34"/>
  <c r="AE11" i="34"/>
  <c r="AE34" i="47"/>
  <c r="AE33" i="47"/>
  <c r="AE32" i="47"/>
  <c r="AE31" i="47"/>
  <c r="AE30" i="47"/>
  <c r="AE29" i="47"/>
  <c r="AE28" i="47"/>
  <c r="AE27" i="47"/>
  <c r="AE26" i="47"/>
  <c r="AE25" i="47"/>
  <c r="AE24" i="47"/>
  <c r="AE23" i="47"/>
  <c r="AE22" i="47"/>
  <c r="AE21" i="47"/>
  <c r="AE20" i="47"/>
  <c r="AE19" i="47"/>
  <c r="AE18" i="47"/>
  <c r="AE17" i="47"/>
  <c r="AE16" i="47"/>
  <c r="AE15" i="47"/>
  <c r="AE14" i="47"/>
  <c r="AE13" i="47"/>
  <c r="AE12" i="47"/>
  <c r="AE11" i="47"/>
  <c r="AE34" i="46"/>
  <c r="AE33" i="46"/>
  <c r="AE32" i="46"/>
  <c r="AE31" i="46"/>
  <c r="AE30" i="46"/>
  <c r="AE29" i="46"/>
  <c r="AE28" i="46"/>
  <c r="AE27" i="46"/>
  <c r="AE26" i="46"/>
  <c r="AE25" i="46"/>
  <c r="AE24" i="46"/>
  <c r="AE23" i="46"/>
  <c r="AE22" i="46"/>
  <c r="AE21" i="46"/>
  <c r="AE20" i="46"/>
  <c r="AE19" i="46"/>
  <c r="AE18" i="46"/>
  <c r="AE17" i="46"/>
  <c r="AE16" i="46"/>
  <c r="AE15" i="46"/>
  <c r="AE14" i="46"/>
  <c r="AE13" i="46"/>
  <c r="AE12" i="46"/>
  <c r="AE11" i="46"/>
  <c r="AE34" i="45"/>
  <c r="AE33" i="45"/>
  <c r="AE32" i="45"/>
  <c r="AE31" i="45"/>
  <c r="AE30" i="45"/>
  <c r="AE29" i="45"/>
  <c r="AE28" i="45"/>
  <c r="AE27" i="45"/>
  <c r="AE26" i="45"/>
  <c r="AE25" i="45"/>
  <c r="AE24" i="45"/>
  <c r="AE23" i="45"/>
  <c r="AE22" i="45"/>
  <c r="AE21" i="45"/>
  <c r="AE20" i="45"/>
  <c r="AE19" i="45"/>
  <c r="AE18" i="45"/>
  <c r="AE17" i="45"/>
  <c r="AE16" i="45"/>
  <c r="AE15" i="45"/>
  <c r="AE14" i="45"/>
  <c r="AE13" i="45"/>
  <c r="AE12" i="45"/>
  <c r="AE11" i="45"/>
  <c r="AE34" i="44"/>
  <c r="AE33" i="44"/>
  <c r="AE32" i="44"/>
  <c r="AE31" i="44"/>
  <c r="AE30" i="44"/>
  <c r="AE29" i="44"/>
  <c r="AE28" i="44"/>
  <c r="AE27" i="44"/>
  <c r="AE26" i="44"/>
  <c r="AE25" i="44"/>
  <c r="AE24" i="44"/>
  <c r="AE23" i="44"/>
  <c r="AE22" i="44"/>
  <c r="AE21" i="44"/>
  <c r="AE20" i="44"/>
  <c r="AE19" i="44"/>
  <c r="AE18" i="44"/>
  <c r="AE17" i="44"/>
  <c r="AE16" i="44"/>
  <c r="AE15" i="44"/>
  <c r="AE14" i="44"/>
  <c r="AE13" i="44"/>
  <c r="AE12" i="44"/>
  <c r="AE11" i="44"/>
  <c r="AE34" i="43"/>
  <c r="AE33" i="43"/>
  <c r="AE32" i="43"/>
  <c r="AE31" i="43"/>
  <c r="AE30" i="43"/>
  <c r="AE29" i="43"/>
  <c r="AE28" i="43"/>
  <c r="AE27" i="43"/>
  <c r="AE26" i="43"/>
  <c r="AE25" i="43"/>
  <c r="AE24" i="43"/>
  <c r="AE23" i="43"/>
  <c r="AE22" i="43"/>
  <c r="AE21" i="43"/>
  <c r="AE20" i="43"/>
  <c r="AE19" i="43"/>
  <c r="AE18" i="43"/>
  <c r="AE17" i="43"/>
  <c r="AE16" i="43"/>
  <c r="AE15" i="43"/>
  <c r="AE14" i="43"/>
  <c r="AE13" i="43"/>
  <c r="AE12" i="43"/>
  <c r="AE11" i="43"/>
  <c r="AE34" i="51"/>
  <c r="AE33" i="51"/>
  <c r="AE32" i="51"/>
  <c r="AE31" i="51"/>
  <c r="AE30" i="51"/>
  <c r="AE29" i="51"/>
  <c r="AE28" i="51"/>
  <c r="AE27" i="51"/>
  <c r="AE26" i="51"/>
  <c r="AE25" i="51"/>
  <c r="AE24" i="51"/>
  <c r="AE23" i="51"/>
  <c r="AE22" i="51"/>
  <c r="AE21" i="51"/>
  <c r="AE20" i="51"/>
  <c r="AE19" i="51"/>
  <c r="AE18" i="51"/>
  <c r="AE17" i="51"/>
  <c r="AE16" i="51"/>
  <c r="AE15" i="51"/>
  <c r="AE14" i="51"/>
  <c r="AE13" i="51"/>
  <c r="AE12" i="51"/>
  <c r="AE11" i="51"/>
  <c r="AE34" i="49"/>
  <c r="AE33" i="49"/>
  <c r="AE32" i="49"/>
  <c r="AE31" i="49"/>
  <c r="AE30" i="49"/>
  <c r="AE29" i="49"/>
  <c r="AE28" i="49"/>
  <c r="AE27" i="49"/>
  <c r="AE26" i="49"/>
  <c r="AE25" i="49"/>
  <c r="AE24" i="49"/>
  <c r="AE23" i="49"/>
  <c r="AE22" i="49"/>
  <c r="AE21" i="49"/>
  <c r="AE20" i="49"/>
  <c r="AE19" i="49"/>
  <c r="AE18" i="49"/>
  <c r="AE17" i="49"/>
  <c r="AE16" i="49"/>
  <c r="AE15" i="49"/>
  <c r="AE14" i="49"/>
  <c r="AE13" i="49"/>
  <c r="AE12" i="49"/>
  <c r="AE11" i="49"/>
  <c r="AE34" i="48"/>
  <c r="AE33" i="48"/>
  <c r="AE32" i="48"/>
  <c r="AE31" i="48"/>
  <c r="AE30" i="48"/>
  <c r="AE29" i="48"/>
  <c r="AE28" i="48"/>
  <c r="AE27" i="48"/>
  <c r="AE26" i="48"/>
  <c r="AE25" i="48"/>
  <c r="AE24" i="48"/>
  <c r="AE23" i="48"/>
  <c r="AE22" i="48"/>
  <c r="AE21" i="48"/>
  <c r="AE20" i="48"/>
  <c r="AE19" i="48"/>
  <c r="AE18" i="48"/>
  <c r="AE17" i="48"/>
  <c r="AE16" i="48"/>
  <c r="AE15" i="48"/>
  <c r="AE14" i="48"/>
  <c r="AE13" i="48"/>
  <c r="AE12" i="48"/>
  <c r="AE11" i="48"/>
  <c r="AE34" i="50"/>
  <c r="AE33" i="50"/>
  <c r="AE32" i="50"/>
  <c r="AE31" i="50"/>
  <c r="AE30" i="50"/>
  <c r="AE29" i="50"/>
  <c r="AE28" i="50"/>
  <c r="AE27" i="50"/>
  <c r="AE26" i="50"/>
  <c r="AE25" i="50"/>
  <c r="AE24" i="50"/>
  <c r="AE23" i="50"/>
  <c r="AE22" i="50"/>
  <c r="AE21" i="50"/>
  <c r="AE20" i="50"/>
  <c r="AE19" i="50"/>
  <c r="AE18" i="50"/>
  <c r="AE17" i="50"/>
  <c r="AE16" i="50"/>
  <c r="AE15" i="50"/>
  <c r="AE14" i="50"/>
  <c r="AE13" i="50"/>
  <c r="AE12" i="50"/>
  <c r="AE11" i="50"/>
  <c r="AE34" i="53"/>
  <c r="AE33" i="53"/>
  <c r="AE32" i="53"/>
  <c r="AE31" i="53"/>
  <c r="AE30" i="53"/>
  <c r="AE29" i="53"/>
  <c r="AE28" i="53"/>
  <c r="AE27" i="53"/>
  <c r="AE26" i="53"/>
  <c r="AE25" i="53"/>
  <c r="AE24" i="53"/>
  <c r="AE23" i="53"/>
  <c r="AE22" i="53"/>
  <c r="AE21" i="53"/>
  <c r="AE20" i="53"/>
  <c r="AE19" i="53"/>
  <c r="AE18" i="53"/>
  <c r="AE17" i="53"/>
  <c r="AE16" i="53"/>
  <c r="AE15" i="53"/>
  <c r="AE14" i="53"/>
  <c r="AE13" i="53"/>
  <c r="AE12" i="53"/>
  <c r="AE11" i="53"/>
  <c r="AE34" i="54"/>
  <c r="AE33" i="54"/>
  <c r="AE32" i="54"/>
  <c r="AE31" i="54"/>
  <c r="AE30" i="54"/>
  <c r="AE29" i="54"/>
  <c r="AE28" i="54"/>
  <c r="AE27" i="54"/>
  <c r="AE26" i="54"/>
  <c r="AE25" i="54"/>
  <c r="AE24" i="54"/>
  <c r="AE23" i="54"/>
  <c r="AE22" i="54"/>
  <c r="AE21" i="54"/>
  <c r="AE20" i="54"/>
  <c r="AE19" i="54"/>
  <c r="AE18" i="54"/>
  <c r="AE17" i="54"/>
  <c r="AE16" i="54"/>
  <c r="AE15" i="54"/>
  <c r="AE14" i="54"/>
  <c r="AE13" i="54"/>
  <c r="AE12" i="54"/>
  <c r="AE11" i="54"/>
  <c r="AE34" i="55"/>
  <c r="AE33" i="55"/>
  <c r="AE32" i="55"/>
  <c r="AE31" i="55"/>
  <c r="AE30" i="55"/>
  <c r="AE29" i="55"/>
  <c r="AE28" i="55"/>
  <c r="AE27" i="55"/>
  <c r="AE26" i="55"/>
  <c r="AE25" i="55"/>
  <c r="AE24" i="55"/>
  <c r="AE23" i="55"/>
  <c r="AE22" i="55"/>
  <c r="AE21" i="55"/>
  <c r="AE20" i="55"/>
  <c r="AE19" i="55"/>
  <c r="AE18" i="55"/>
  <c r="AE17" i="55"/>
  <c r="AE16" i="55"/>
  <c r="AE15" i="55"/>
  <c r="AE14" i="55"/>
  <c r="AE13" i="55"/>
  <c r="AE12" i="55"/>
  <c r="AE11" i="55"/>
  <c r="AE34" i="56"/>
  <c r="AE33" i="56"/>
  <c r="AE32" i="56"/>
  <c r="AE31" i="56"/>
  <c r="AE30" i="56"/>
  <c r="AE29" i="56"/>
  <c r="AE28" i="56"/>
  <c r="AE27" i="56"/>
  <c r="AE26" i="56"/>
  <c r="AE25" i="56"/>
  <c r="AE24" i="56"/>
  <c r="AE23" i="56"/>
  <c r="AE22" i="56"/>
  <c r="AE21" i="56"/>
  <c r="AE20" i="56"/>
  <c r="AE19" i="56"/>
  <c r="AE18" i="56"/>
  <c r="AE17" i="56"/>
  <c r="AE16" i="56"/>
  <c r="AE15" i="56"/>
  <c r="AE14" i="56"/>
  <c r="AE13" i="56"/>
  <c r="AE12" i="56"/>
  <c r="AE11" i="56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34" i="58"/>
  <c r="AE33" i="58"/>
  <c r="AE32" i="58"/>
  <c r="AE31" i="58"/>
  <c r="AE30" i="58"/>
  <c r="AE29" i="58"/>
  <c r="AE28" i="58"/>
  <c r="AE27" i="58"/>
  <c r="AE26" i="58"/>
  <c r="AE25" i="58"/>
  <c r="AE24" i="58"/>
  <c r="AE23" i="58"/>
  <c r="AE22" i="58"/>
  <c r="AE21" i="58"/>
  <c r="AE20" i="58"/>
  <c r="AE19" i="58"/>
  <c r="AE18" i="58"/>
  <c r="AE17" i="58"/>
  <c r="AE16" i="58"/>
  <c r="AE15" i="58"/>
  <c r="AE14" i="58"/>
  <c r="AE13" i="58"/>
  <c r="AE12" i="58"/>
  <c r="AE11" i="58"/>
  <c r="AE34" i="59"/>
  <c r="AE33" i="59"/>
  <c r="AE32" i="59"/>
  <c r="AE31" i="59"/>
  <c r="AE30" i="59"/>
  <c r="AE29" i="59"/>
  <c r="AE28" i="59"/>
  <c r="AE27" i="59"/>
  <c r="AE26" i="59"/>
  <c r="AE25" i="59"/>
  <c r="AE24" i="59"/>
  <c r="AE23" i="59"/>
  <c r="AE22" i="59"/>
  <c r="AE21" i="59"/>
  <c r="AE20" i="59"/>
  <c r="AE19" i="59"/>
  <c r="AE18" i="59"/>
  <c r="AE17" i="59"/>
  <c r="AE16" i="59"/>
  <c r="AE15" i="59"/>
  <c r="AE14" i="59"/>
  <c r="AE13" i="59"/>
  <c r="AE12" i="59"/>
  <c r="AE11" i="59"/>
  <c r="AE34" i="60"/>
  <c r="AE33" i="60"/>
  <c r="AE32" i="60"/>
  <c r="AE31" i="60"/>
  <c r="AE30" i="60"/>
  <c r="AE29" i="60"/>
  <c r="AE28" i="60"/>
  <c r="AE27" i="60"/>
  <c r="AE26" i="60"/>
  <c r="AE25" i="60"/>
  <c r="AE24" i="60"/>
  <c r="AE23" i="60"/>
  <c r="AE22" i="60"/>
  <c r="AE21" i="60"/>
  <c r="AE20" i="60"/>
  <c r="AE19" i="60"/>
  <c r="AE18" i="60"/>
  <c r="AE17" i="60"/>
  <c r="AE16" i="60"/>
  <c r="AE15" i="60"/>
  <c r="AE14" i="60"/>
  <c r="AE13" i="60"/>
  <c r="AE12" i="60"/>
  <c r="AE11" i="60"/>
  <c r="AE34" i="61"/>
  <c r="AE33" i="61"/>
  <c r="AE32" i="61"/>
  <c r="AE31" i="61"/>
  <c r="AE30" i="61"/>
  <c r="AE29" i="61"/>
  <c r="AE28" i="61"/>
  <c r="AE27" i="61"/>
  <c r="AE26" i="61"/>
  <c r="AE25" i="61"/>
  <c r="AE24" i="61"/>
  <c r="AE23" i="61"/>
  <c r="AE22" i="61"/>
  <c r="AE21" i="61"/>
  <c r="AE20" i="61"/>
  <c r="AE19" i="61"/>
  <c r="AE18" i="61"/>
  <c r="AE17" i="61"/>
  <c r="AE16" i="61"/>
  <c r="AE15" i="61"/>
  <c r="AE14" i="61"/>
  <c r="AE13" i="61"/>
  <c r="AE12" i="61"/>
  <c r="AE11" i="61"/>
  <c r="AE34" i="62"/>
  <c r="AE33" i="62"/>
  <c r="AE32" i="62"/>
  <c r="AE31" i="62"/>
  <c r="AE30" i="62"/>
  <c r="AE29" i="62"/>
  <c r="AE28" i="62"/>
  <c r="AE27" i="62"/>
  <c r="AE26" i="62"/>
  <c r="AE25" i="62"/>
  <c r="AE24" i="62"/>
  <c r="AE23" i="62"/>
  <c r="AE22" i="62"/>
  <c r="AE21" i="62"/>
  <c r="AE20" i="62"/>
  <c r="AE19" i="62"/>
  <c r="AE18" i="62"/>
  <c r="AE17" i="62"/>
  <c r="AE16" i="62"/>
  <c r="AE15" i="62"/>
  <c r="AE14" i="62"/>
  <c r="AE13" i="62"/>
  <c r="AE12" i="62"/>
  <c r="AE11" i="62"/>
  <c r="AE34" i="67"/>
  <c r="AE33" i="67"/>
  <c r="AE32" i="67"/>
  <c r="AE31" i="67"/>
  <c r="AE30" i="67"/>
  <c r="AE29" i="67"/>
  <c r="AE28" i="67"/>
  <c r="AE27" i="67"/>
  <c r="AE26" i="67"/>
  <c r="AE25" i="67"/>
  <c r="AE24" i="67"/>
  <c r="AE23" i="67"/>
  <c r="AE22" i="67"/>
  <c r="AE21" i="67"/>
  <c r="AE20" i="67"/>
  <c r="AE19" i="67"/>
  <c r="AE18" i="67"/>
  <c r="AE17" i="67"/>
  <c r="AE16" i="67"/>
  <c r="AE15" i="67"/>
  <c r="AE14" i="67"/>
  <c r="AE13" i="67"/>
  <c r="AE12" i="67"/>
  <c r="AE11" i="67"/>
  <c r="AE34" i="68"/>
  <c r="AE33" i="68"/>
  <c r="AE32" i="68"/>
  <c r="AE31" i="68"/>
  <c r="AE30" i="68"/>
  <c r="AE29" i="68"/>
  <c r="AE28" i="68"/>
  <c r="AE27" i="68"/>
  <c r="AE26" i="68"/>
  <c r="AE25" i="68"/>
  <c r="AE24" i="68"/>
  <c r="AE23" i="68"/>
  <c r="AE22" i="68"/>
  <c r="AE21" i="68"/>
  <c r="AE20" i="68"/>
  <c r="AE19" i="68"/>
  <c r="AE18" i="68"/>
  <c r="AE17" i="68"/>
  <c r="AE16" i="68"/>
  <c r="AE15" i="68"/>
  <c r="AE14" i="68"/>
  <c r="AE13" i="68"/>
  <c r="AE12" i="68"/>
  <c r="AE11" i="68"/>
  <c r="AE34" i="69"/>
  <c r="AE33" i="69"/>
  <c r="AE32" i="69"/>
  <c r="AE31" i="69"/>
  <c r="AE30" i="69"/>
  <c r="AE29" i="69"/>
  <c r="AE28" i="69"/>
  <c r="AE27" i="69"/>
  <c r="AE26" i="69"/>
  <c r="AE25" i="69"/>
  <c r="AE24" i="69"/>
  <c r="AE23" i="69"/>
  <c r="AE22" i="69"/>
  <c r="AE21" i="69"/>
  <c r="AE20" i="69"/>
  <c r="AE19" i="69"/>
  <c r="AE18" i="69"/>
  <c r="AE17" i="69"/>
  <c r="AE16" i="69"/>
  <c r="AE15" i="69"/>
  <c r="AE14" i="69"/>
  <c r="AE13" i="69"/>
  <c r="AE12" i="69"/>
  <c r="AE11" i="69"/>
  <c r="AE34" i="70"/>
  <c r="AE33" i="70"/>
  <c r="AE32" i="70"/>
  <c r="AE31" i="70"/>
  <c r="AE30" i="70"/>
  <c r="AE29" i="70"/>
  <c r="AE28" i="70"/>
  <c r="AE27" i="70"/>
  <c r="AE26" i="70"/>
  <c r="AE25" i="70"/>
  <c r="AE24" i="70"/>
  <c r="AE23" i="70"/>
  <c r="AE22" i="70"/>
  <c r="AE21" i="70"/>
  <c r="AE20" i="70"/>
  <c r="AE19" i="70"/>
  <c r="AE18" i="70"/>
  <c r="AE17" i="70"/>
  <c r="AE16" i="70"/>
  <c r="AE15" i="70"/>
  <c r="AE14" i="70"/>
  <c r="AE13" i="70"/>
  <c r="AE12" i="70"/>
  <c r="AE11" i="70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R9" i="65"/>
  <c r="AJ40" i="65"/>
  <c r="AI40" i="65"/>
  <c r="AH40" i="65"/>
  <c r="AG40" i="65"/>
  <c r="AJ39" i="65"/>
  <c r="AI39" i="65"/>
  <c r="AH39" i="65"/>
  <c r="AG39" i="65"/>
  <c r="AJ38" i="65"/>
  <c r="AI38" i="65"/>
  <c r="AH38" i="65"/>
  <c r="AG38" i="65"/>
  <c r="AJ37" i="65"/>
  <c r="AI37" i="65"/>
  <c r="AH37" i="65"/>
  <c r="AG37" i="65"/>
  <c r="AJ36" i="65"/>
  <c r="AI36" i="65"/>
  <c r="AH36" i="65"/>
  <c r="AG36" i="65"/>
  <c r="AJ35" i="65"/>
  <c r="AI35" i="65"/>
  <c r="AH35" i="65"/>
  <c r="AG35" i="65"/>
  <c r="AJ34" i="65"/>
  <c r="AI34" i="65"/>
  <c r="AH34" i="65"/>
  <c r="AG34" i="65"/>
  <c r="AJ33" i="65"/>
  <c r="AI33" i="65"/>
  <c r="AH33" i="65"/>
  <c r="AG33" i="65"/>
  <c r="AJ32" i="65"/>
  <c r="AI32" i="65"/>
  <c r="AH32" i="65"/>
  <c r="AG32" i="65"/>
  <c r="AJ31" i="65"/>
  <c r="AI31" i="65"/>
  <c r="AH31" i="65"/>
  <c r="AG31" i="65"/>
  <c r="AJ30" i="65"/>
  <c r="AI30" i="65"/>
  <c r="AH30" i="65"/>
  <c r="AG30" i="65"/>
  <c r="AJ29" i="65"/>
  <c r="AI29" i="65"/>
  <c r="AH29" i="65"/>
  <c r="AG29" i="65"/>
  <c r="AJ28" i="65"/>
  <c r="AI28" i="65"/>
  <c r="AH28" i="65"/>
  <c r="AG28" i="65"/>
  <c r="AJ27" i="65"/>
  <c r="AI27" i="65"/>
  <c r="AH27" i="65"/>
  <c r="AG27" i="65"/>
  <c r="AJ26" i="65"/>
  <c r="AI26" i="65"/>
  <c r="AH26" i="65"/>
  <c r="AG26" i="65"/>
  <c r="AJ25" i="65"/>
  <c r="AI25" i="65"/>
  <c r="AH25" i="65"/>
  <c r="AG25" i="65"/>
  <c r="AJ24" i="65"/>
  <c r="AI24" i="65"/>
  <c r="AH24" i="65"/>
  <c r="AG24" i="65"/>
  <c r="AJ23" i="65"/>
  <c r="AI23" i="65"/>
  <c r="AH23" i="65"/>
  <c r="AG23" i="65"/>
  <c r="AJ22" i="65"/>
  <c r="AI22" i="65"/>
  <c r="AH22" i="65"/>
  <c r="AG22" i="65"/>
  <c r="AJ21" i="65"/>
  <c r="AI21" i="65"/>
  <c r="AH21" i="65"/>
  <c r="AG21" i="65"/>
  <c r="AJ20" i="65"/>
  <c r="AI20" i="65"/>
  <c r="AH20" i="65"/>
  <c r="AG20" i="65"/>
  <c r="AJ19" i="65"/>
  <c r="AI19" i="65"/>
  <c r="AH19" i="65"/>
  <c r="AG19" i="65"/>
  <c r="X106" i="1"/>
  <c r="W106" i="1"/>
  <c r="V106" i="1"/>
  <c r="U106" i="1"/>
  <c r="T106" i="1"/>
  <c r="S106" i="1"/>
  <c r="R7" i="106"/>
  <c r="V39" i="106"/>
  <c r="R106" i="1"/>
  <c r="L106" i="1"/>
  <c r="K106" i="1"/>
  <c r="J106" i="1"/>
  <c r="X105" i="1"/>
  <c r="W105" i="1"/>
  <c r="V105" i="1"/>
  <c r="U105" i="1"/>
  <c r="T105" i="1"/>
  <c r="S105" i="1"/>
  <c r="R7" i="105"/>
  <c r="V39" i="105"/>
  <c r="R105" i="1"/>
  <c r="N105" i="1"/>
  <c r="L105" i="1"/>
  <c r="K105" i="1"/>
  <c r="J105" i="1"/>
  <c r="X104" i="1"/>
  <c r="W104" i="1"/>
  <c r="V104" i="1"/>
  <c r="U104" i="1"/>
  <c r="T104" i="1"/>
  <c r="S104" i="1"/>
  <c r="R7" i="104"/>
  <c r="V39" i="104"/>
  <c r="R104" i="1"/>
  <c r="N104" i="1"/>
  <c r="L104" i="1"/>
  <c r="K104" i="1"/>
  <c r="J104" i="1"/>
  <c r="X103" i="1"/>
  <c r="W103" i="1"/>
  <c r="V103" i="1"/>
  <c r="U103" i="1"/>
  <c r="T103" i="1"/>
  <c r="S103" i="1"/>
  <c r="R7" i="103"/>
  <c r="V39" i="103"/>
  <c r="R103" i="1"/>
  <c r="N103" i="1"/>
  <c r="L103" i="1"/>
  <c r="K103" i="1"/>
  <c r="J103" i="1"/>
  <c r="X102" i="1"/>
  <c r="W102" i="1"/>
  <c r="V102" i="1"/>
  <c r="U102" i="1"/>
  <c r="T102" i="1"/>
  <c r="S102" i="1"/>
  <c r="R7" i="102"/>
  <c r="V39" i="102"/>
  <c r="R102" i="1"/>
  <c r="N102" i="1"/>
  <c r="L102" i="1"/>
  <c r="K102" i="1"/>
  <c r="J102" i="1"/>
  <c r="X101" i="1"/>
  <c r="W101" i="1"/>
  <c r="V101" i="1"/>
  <c r="U101" i="1"/>
  <c r="T101" i="1"/>
  <c r="S101" i="1"/>
  <c r="R7" i="101"/>
  <c r="V39" i="101"/>
  <c r="R101" i="1"/>
  <c r="N101" i="1"/>
  <c r="L101" i="1"/>
  <c r="K101" i="1"/>
  <c r="J101" i="1"/>
  <c r="X100" i="1"/>
  <c r="W100" i="1"/>
  <c r="V100" i="1"/>
  <c r="U100" i="1"/>
  <c r="T100" i="1"/>
  <c r="S100" i="1"/>
  <c r="R7" i="100"/>
  <c r="V39" i="100"/>
  <c r="R100" i="1"/>
  <c r="L100" i="1"/>
  <c r="K100" i="1"/>
  <c r="J100" i="1"/>
  <c r="X99" i="1"/>
  <c r="W99" i="1"/>
  <c r="V99" i="1"/>
  <c r="U99" i="1"/>
  <c r="T99" i="1"/>
  <c r="S99" i="1"/>
  <c r="R7" i="99"/>
  <c r="V39" i="99"/>
  <c r="R99" i="1"/>
  <c r="L99" i="1"/>
  <c r="K99" i="1"/>
  <c r="J99" i="1"/>
  <c r="X98" i="1"/>
  <c r="W98" i="1"/>
  <c r="V98" i="1"/>
  <c r="U98" i="1"/>
  <c r="T98" i="1"/>
  <c r="S98" i="1"/>
  <c r="R7" i="98"/>
  <c r="V39" i="98"/>
  <c r="R98" i="1"/>
  <c r="N98" i="1"/>
  <c r="L98" i="1"/>
  <c r="K98" i="1"/>
  <c r="J98" i="1"/>
  <c r="X97" i="1"/>
  <c r="W97" i="1"/>
  <c r="V97" i="1"/>
  <c r="U97" i="1"/>
  <c r="T97" i="1"/>
  <c r="S97" i="1"/>
  <c r="R7" i="97"/>
  <c r="V39" i="97"/>
  <c r="R97" i="1"/>
  <c r="N97" i="1"/>
  <c r="L97" i="1"/>
  <c r="K97" i="1"/>
  <c r="J97" i="1"/>
  <c r="X96" i="1"/>
  <c r="W96" i="1"/>
  <c r="V96" i="1"/>
  <c r="U96" i="1"/>
  <c r="T96" i="1"/>
  <c r="S96" i="1"/>
  <c r="R7" i="96"/>
  <c r="V39" i="96"/>
  <c r="R96" i="1"/>
  <c r="N96" i="1"/>
  <c r="L96" i="1"/>
  <c r="K96" i="1"/>
  <c r="J96" i="1"/>
  <c r="X95" i="1"/>
  <c r="W95" i="1"/>
  <c r="V95" i="1"/>
  <c r="U95" i="1"/>
  <c r="T95" i="1"/>
  <c r="S95" i="1"/>
  <c r="R7" i="95"/>
  <c r="V39" i="95"/>
  <c r="R95" i="1"/>
  <c r="N95" i="1"/>
  <c r="L95" i="1"/>
  <c r="K95" i="1"/>
  <c r="J95" i="1"/>
  <c r="X94" i="1"/>
  <c r="W94" i="1"/>
  <c r="V94" i="1"/>
  <c r="U94" i="1"/>
  <c r="T94" i="1"/>
  <c r="S94" i="1"/>
  <c r="R7" i="94"/>
  <c r="V39" i="94"/>
  <c r="R94" i="1"/>
  <c r="N94" i="1"/>
  <c r="L94" i="1"/>
  <c r="K94" i="1"/>
  <c r="J94" i="1"/>
  <c r="X93" i="1"/>
  <c r="W93" i="1"/>
  <c r="V93" i="1"/>
  <c r="U93" i="1"/>
  <c r="T93" i="1"/>
  <c r="S93" i="1"/>
  <c r="R7" i="93"/>
  <c r="V39" i="93"/>
  <c r="R93" i="1"/>
  <c r="L93" i="1"/>
  <c r="K93" i="1"/>
  <c r="J93" i="1"/>
  <c r="X92" i="1"/>
  <c r="W92" i="1"/>
  <c r="V92" i="1"/>
  <c r="U92" i="1"/>
  <c r="T92" i="1"/>
  <c r="S92" i="1"/>
  <c r="R7" i="92"/>
  <c r="V39" i="92"/>
  <c r="R92" i="1"/>
  <c r="N92" i="1"/>
  <c r="L92" i="1"/>
  <c r="K92" i="1"/>
  <c r="J92" i="1"/>
  <c r="X91" i="1"/>
  <c r="W91" i="1"/>
  <c r="V91" i="1"/>
  <c r="U91" i="1"/>
  <c r="T91" i="1"/>
  <c r="S91" i="1"/>
  <c r="R7" i="91"/>
  <c r="V39" i="91"/>
  <c r="R91" i="1"/>
  <c r="N91" i="1"/>
  <c r="L91" i="1"/>
  <c r="K91" i="1"/>
  <c r="J91" i="1"/>
  <c r="X90" i="1"/>
  <c r="W90" i="1"/>
  <c r="V90" i="1"/>
  <c r="U90" i="1"/>
  <c r="T90" i="1"/>
  <c r="S90" i="1"/>
  <c r="R7" i="90"/>
  <c r="V39" i="90"/>
  <c r="R90" i="1"/>
  <c r="N90" i="1"/>
  <c r="L90" i="1"/>
  <c r="K90" i="1"/>
  <c r="J90" i="1"/>
  <c r="X89" i="1"/>
  <c r="W89" i="1"/>
  <c r="V89" i="1"/>
  <c r="U89" i="1"/>
  <c r="T89" i="1"/>
  <c r="S89" i="1"/>
  <c r="R7" i="89"/>
  <c r="V39" i="89"/>
  <c r="R89" i="1"/>
  <c r="N89" i="1"/>
  <c r="L89" i="1"/>
  <c r="K89" i="1"/>
  <c r="J89" i="1"/>
  <c r="X88" i="1"/>
  <c r="W88" i="1"/>
  <c r="V88" i="1"/>
  <c r="U88" i="1"/>
  <c r="T88" i="1"/>
  <c r="S88" i="1"/>
  <c r="R7" i="88"/>
  <c r="V39" i="88"/>
  <c r="R88" i="1"/>
  <c r="N88" i="1"/>
  <c r="L88" i="1"/>
  <c r="K88" i="1"/>
  <c r="J88" i="1"/>
  <c r="X87" i="1"/>
  <c r="W87" i="1"/>
  <c r="V87" i="1"/>
  <c r="U87" i="1"/>
  <c r="T87" i="1"/>
  <c r="S87" i="1"/>
  <c r="R7" i="87"/>
  <c r="V39" i="87"/>
  <c r="R87" i="1"/>
  <c r="L87" i="1"/>
  <c r="K87" i="1"/>
  <c r="J87" i="1"/>
  <c r="X86" i="1"/>
  <c r="W86" i="1"/>
  <c r="V86" i="1"/>
  <c r="U86" i="1"/>
  <c r="T86" i="1"/>
  <c r="S86" i="1"/>
  <c r="R7" i="86"/>
  <c r="V39" i="86"/>
  <c r="R86" i="1"/>
  <c r="L86" i="1"/>
  <c r="K86" i="1"/>
  <c r="J86" i="1"/>
  <c r="X85" i="1"/>
  <c r="W85" i="1"/>
  <c r="V85" i="1"/>
  <c r="U85" i="1"/>
  <c r="T85" i="1"/>
  <c r="S85" i="1"/>
  <c r="R7" i="85"/>
  <c r="V39" i="85"/>
  <c r="R85" i="1"/>
  <c r="L85" i="1"/>
  <c r="K85" i="1"/>
  <c r="J85" i="1"/>
  <c r="X84" i="1"/>
  <c r="W84" i="1"/>
  <c r="V84" i="1"/>
  <c r="U84" i="1"/>
  <c r="T84" i="1"/>
  <c r="S84" i="1"/>
  <c r="R7" i="84"/>
  <c r="V39" i="84"/>
  <c r="R84" i="1"/>
  <c r="L84" i="1"/>
  <c r="K84" i="1"/>
  <c r="J84" i="1"/>
  <c r="X83" i="1"/>
  <c r="W83" i="1"/>
  <c r="V83" i="1"/>
  <c r="U83" i="1"/>
  <c r="T83" i="1"/>
  <c r="S83" i="1"/>
  <c r="R7" i="83"/>
  <c r="V39" i="83"/>
  <c r="R83" i="1"/>
  <c r="N83" i="1"/>
  <c r="L83" i="1"/>
  <c r="K83" i="1"/>
  <c r="J83" i="1"/>
  <c r="X82" i="1"/>
  <c r="W82" i="1"/>
  <c r="V82" i="1"/>
  <c r="U82" i="1"/>
  <c r="T82" i="1"/>
  <c r="S82" i="1"/>
  <c r="R7" i="82"/>
  <c r="V39" i="82"/>
  <c r="R82" i="1"/>
  <c r="N82" i="1"/>
  <c r="L82" i="1"/>
  <c r="K82" i="1"/>
  <c r="J82" i="1"/>
  <c r="X81" i="1"/>
  <c r="W81" i="1"/>
  <c r="V81" i="1"/>
  <c r="U81" i="1"/>
  <c r="T81" i="1"/>
  <c r="S81" i="1"/>
  <c r="R7" i="81"/>
  <c r="V39" i="81"/>
  <c r="R81" i="1"/>
  <c r="N81" i="1"/>
  <c r="L81" i="1"/>
  <c r="K81" i="1"/>
  <c r="J81" i="1"/>
  <c r="X80" i="1"/>
  <c r="W80" i="1"/>
  <c r="V80" i="1"/>
  <c r="U80" i="1"/>
  <c r="T80" i="1"/>
  <c r="S80" i="1"/>
  <c r="R7" i="80"/>
  <c r="V39" i="80"/>
  <c r="R80" i="1"/>
  <c r="N80" i="1"/>
  <c r="L80" i="1"/>
  <c r="K80" i="1"/>
  <c r="J80" i="1"/>
  <c r="X79" i="1"/>
  <c r="W79" i="1"/>
  <c r="V79" i="1"/>
  <c r="U79" i="1"/>
  <c r="T79" i="1"/>
  <c r="S79" i="1"/>
  <c r="R7" i="79"/>
  <c r="V39" i="79"/>
  <c r="R79" i="1"/>
  <c r="L79" i="1"/>
  <c r="K79" i="1"/>
  <c r="J79" i="1"/>
  <c r="X78" i="1"/>
  <c r="W78" i="1"/>
  <c r="V78" i="1"/>
  <c r="U78" i="1"/>
  <c r="T78" i="1"/>
  <c r="S78" i="1"/>
  <c r="R7" i="78"/>
  <c r="V39" i="78"/>
  <c r="R78" i="1"/>
  <c r="L78" i="1"/>
  <c r="K78" i="1"/>
  <c r="J78" i="1"/>
  <c r="X77" i="1"/>
  <c r="W77" i="1"/>
  <c r="V77" i="1"/>
  <c r="U77" i="1"/>
  <c r="T77" i="1"/>
  <c r="S77" i="1"/>
  <c r="R7" i="77"/>
  <c r="V39" i="77"/>
  <c r="R77" i="1"/>
  <c r="N77" i="1"/>
  <c r="L77" i="1"/>
  <c r="K77" i="1"/>
  <c r="J77" i="1"/>
  <c r="X76" i="1"/>
  <c r="W76" i="1"/>
  <c r="V76" i="1"/>
  <c r="U76" i="1"/>
  <c r="T76" i="1"/>
  <c r="S76" i="1"/>
  <c r="R7" i="76"/>
  <c r="V39" i="76"/>
  <c r="R76" i="1"/>
  <c r="N76" i="1"/>
  <c r="L76" i="1"/>
  <c r="K76" i="1"/>
  <c r="J76" i="1"/>
  <c r="X75" i="1"/>
  <c r="W75" i="1"/>
  <c r="V75" i="1"/>
  <c r="U75" i="1"/>
  <c r="T75" i="1"/>
  <c r="S75" i="1"/>
  <c r="R7" i="75"/>
  <c r="V39" i="75"/>
  <c r="R75" i="1"/>
  <c r="N75" i="1"/>
  <c r="L75" i="1"/>
  <c r="K75" i="1"/>
  <c r="J75" i="1"/>
  <c r="X74" i="1"/>
  <c r="W74" i="1"/>
  <c r="V74" i="1"/>
  <c r="U74" i="1"/>
  <c r="T74" i="1"/>
  <c r="S74" i="1"/>
  <c r="R7" i="74"/>
  <c r="V39" i="74"/>
  <c r="R74" i="1"/>
  <c r="N74" i="1"/>
  <c r="L74" i="1"/>
  <c r="K74" i="1"/>
  <c r="J74" i="1"/>
  <c r="X73" i="1"/>
  <c r="W73" i="1"/>
  <c r="V73" i="1"/>
  <c r="U73" i="1"/>
  <c r="T73" i="1"/>
  <c r="S73" i="1"/>
  <c r="R7" i="73"/>
  <c r="V39" i="73"/>
  <c r="R73" i="1"/>
  <c r="N73" i="1"/>
  <c r="L73" i="1"/>
  <c r="K73" i="1"/>
  <c r="J73" i="1"/>
  <c r="X72" i="1"/>
  <c r="W72" i="1"/>
  <c r="V72" i="1"/>
  <c r="U72" i="1"/>
  <c r="T72" i="1"/>
  <c r="S72" i="1"/>
  <c r="R7" i="72"/>
  <c r="V39" i="72"/>
  <c r="R72" i="1"/>
  <c r="L72" i="1"/>
  <c r="K72" i="1"/>
  <c r="J72" i="1"/>
  <c r="X71" i="1"/>
  <c r="W71" i="1"/>
  <c r="V71" i="1"/>
  <c r="U71" i="1"/>
  <c r="T71" i="1"/>
  <c r="S71" i="1"/>
  <c r="R7" i="71"/>
  <c r="V39" i="71"/>
  <c r="R71" i="1"/>
  <c r="L71" i="1"/>
  <c r="K71" i="1"/>
  <c r="J71" i="1"/>
  <c r="X70" i="1"/>
  <c r="W70" i="1"/>
  <c r="V70" i="1"/>
  <c r="U70" i="1"/>
  <c r="T70" i="1"/>
  <c r="S70" i="1"/>
  <c r="R7" i="70"/>
  <c r="V39" i="70"/>
  <c r="R70" i="1"/>
  <c r="L70" i="1"/>
  <c r="K70" i="1"/>
  <c r="J70" i="1"/>
  <c r="X69" i="1"/>
  <c r="W69" i="1"/>
  <c r="V69" i="1"/>
  <c r="U69" i="1"/>
  <c r="T69" i="1"/>
  <c r="S69" i="1"/>
  <c r="R7" i="69"/>
  <c r="V39" i="69"/>
  <c r="R69" i="1"/>
  <c r="L69" i="1"/>
  <c r="K69" i="1"/>
  <c r="J69" i="1"/>
  <c r="X68" i="1"/>
  <c r="W68" i="1"/>
  <c r="V68" i="1"/>
  <c r="U68" i="1"/>
  <c r="T68" i="1"/>
  <c r="S68" i="1"/>
  <c r="R7" i="68"/>
  <c r="V39" i="68"/>
  <c r="R68" i="1"/>
  <c r="N68" i="1"/>
  <c r="L68" i="1"/>
  <c r="K68" i="1"/>
  <c r="J68" i="1"/>
  <c r="X67" i="1"/>
  <c r="W67" i="1"/>
  <c r="V67" i="1"/>
  <c r="U67" i="1"/>
  <c r="T67" i="1"/>
  <c r="S67" i="1"/>
  <c r="R7" i="67"/>
  <c r="V39" i="67"/>
  <c r="R67" i="1"/>
  <c r="N67" i="1"/>
  <c r="L67" i="1"/>
  <c r="K67" i="1"/>
  <c r="J67" i="1"/>
  <c r="O1" i="106"/>
  <c r="E1" i="106"/>
  <c r="O1" i="105"/>
  <c r="E1" i="105"/>
  <c r="O1" i="104"/>
  <c r="E1" i="104"/>
  <c r="O1" i="103"/>
  <c r="E1" i="103"/>
  <c r="O1" i="102"/>
  <c r="E1" i="102"/>
  <c r="O1" i="101"/>
  <c r="E1" i="101"/>
  <c r="O1" i="100"/>
  <c r="E1" i="100"/>
  <c r="O1" i="99"/>
  <c r="E1" i="99"/>
  <c r="O1" i="98"/>
  <c r="E1" i="98"/>
  <c r="O1" i="97"/>
  <c r="E1" i="97"/>
  <c r="O1" i="96"/>
  <c r="E1" i="96"/>
  <c r="O1" i="95"/>
  <c r="E1" i="95"/>
  <c r="O1" i="94"/>
  <c r="E1" i="94"/>
  <c r="O1" i="93"/>
  <c r="E1" i="93"/>
  <c r="O1" i="92"/>
  <c r="E1" i="92"/>
  <c r="O1" i="91"/>
  <c r="E1" i="91"/>
  <c r="O1" i="90"/>
  <c r="E1" i="90"/>
  <c r="O1" i="89"/>
  <c r="E1" i="89"/>
  <c r="O1" i="88"/>
  <c r="E1" i="88"/>
  <c r="O1" i="87"/>
  <c r="E1" i="87"/>
  <c r="O1" i="86"/>
  <c r="E1" i="86"/>
  <c r="S1" i="85"/>
  <c r="O1" i="85"/>
  <c r="E1" i="85"/>
  <c r="O1" i="84"/>
  <c r="E1" i="84"/>
  <c r="O1" i="83"/>
  <c r="E1" i="83"/>
  <c r="S1" i="82"/>
  <c r="O1" i="82"/>
  <c r="E1" i="82"/>
  <c r="S1" i="81"/>
  <c r="O1" i="81"/>
  <c r="E1" i="81"/>
  <c r="S1" i="80"/>
  <c r="O1" i="80"/>
  <c r="E1" i="80"/>
  <c r="S1" i="79"/>
  <c r="O1" i="79"/>
  <c r="E1" i="79"/>
  <c r="S1" i="78"/>
  <c r="O1" i="78"/>
  <c r="E1" i="78"/>
  <c r="S1" i="77"/>
  <c r="O1" i="77"/>
  <c r="E1" i="77"/>
  <c r="O1" i="76"/>
  <c r="E1" i="76"/>
  <c r="S1" i="75"/>
  <c r="O1" i="75"/>
  <c r="E1" i="75"/>
  <c r="S1" i="74"/>
  <c r="O1" i="74"/>
  <c r="E1" i="74"/>
  <c r="S1" i="73"/>
  <c r="O1" i="73"/>
  <c r="E1" i="73"/>
  <c r="S1" i="72"/>
  <c r="O1" i="72"/>
  <c r="E1" i="72"/>
  <c r="S1" i="71"/>
  <c r="O1" i="71"/>
  <c r="E1" i="71"/>
  <c r="S1" i="70"/>
  <c r="O1" i="70"/>
  <c r="E1" i="70"/>
  <c r="S1" i="69"/>
  <c r="O1" i="69"/>
  <c r="E1" i="69"/>
  <c r="S1" i="68"/>
  <c r="O1" i="68"/>
  <c r="E1" i="68"/>
  <c r="A63" i="68"/>
  <c r="Q64" i="106"/>
  <c r="O64" i="106"/>
  <c r="I64" i="106"/>
  <c r="H64" i="106"/>
  <c r="F64" i="106"/>
  <c r="E64" i="106"/>
  <c r="D64" i="106"/>
  <c r="C64" i="106"/>
  <c r="V41" i="106"/>
  <c r="G63" i="106"/>
  <c r="B63" i="106"/>
  <c r="A63" i="106"/>
  <c r="G62" i="106"/>
  <c r="B62" i="106"/>
  <c r="A62" i="106"/>
  <c r="G61" i="106"/>
  <c r="B61" i="106"/>
  <c r="A61" i="106"/>
  <c r="G60" i="106"/>
  <c r="B60" i="106"/>
  <c r="A60" i="106"/>
  <c r="G59" i="106"/>
  <c r="B59" i="106"/>
  <c r="A59" i="106"/>
  <c r="G58" i="106"/>
  <c r="B58" i="106"/>
  <c r="A58" i="106"/>
  <c r="G57" i="106"/>
  <c r="B57" i="106"/>
  <c r="A57" i="106"/>
  <c r="G56" i="106"/>
  <c r="B56" i="106"/>
  <c r="A56" i="106"/>
  <c r="G55" i="106"/>
  <c r="B55" i="106"/>
  <c r="A55" i="106"/>
  <c r="G54" i="106"/>
  <c r="B54" i="106"/>
  <c r="A54" i="106"/>
  <c r="G53" i="106"/>
  <c r="B53" i="106"/>
  <c r="A53" i="106"/>
  <c r="G52" i="106"/>
  <c r="B52" i="106"/>
  <c r="A52" i="106"/>
  <c r="V51" i="106"/>
  <c r="AC106" i="1"/>
  <c r="G51" i="106"/>
  <c r="B51" i="106"/>
  <c r="A51" i="106"/>
  <c r="V50" i="106"/>
  <c r="AB106" i="1"/>
  <c r="G50" i="106"/>
  <c r="B50" i="106"/>
  <c r="A50" i="106"/>
  <c r="V49" i="106"/>
  <c r="AA106" i="1"/>
  <c r="G49" i="106"/>
  <c r="B49" i="106"/>
  <c r="A49" i="106"/>
  <c r="V48" i="106"/>
  <c r="Z106" i="1"/>
  <c r="G48" i="106"/>
  <c r="B48" i="106"/>
  <c r="A48" i="106"/>
  <c r="V47" i="106"/>
  <c r="Y106" i="1"/>
  <c r="G47" i="106"/>
  <c r="B47" i="106"/>
  <c r="A47" i="106"/>
  <c r="V46" i="106"/>
  <c r="G46" i="106"/>
  <c r="B46" i="106"/>
  <c r="A46" i="106"/>
  <c r="G45" i="106"/>
  <c r="B45" i="106"/>
  <c r="A45" i="106"/>
  <c r="V44" i="106"/>
  <c r="G44" i="106"/>
  <c r="B44" i="106"/>
  <c r="A44" i="106"/>
  <c r="V43" i="106"/>
  <c r="G43" i="106"/>
  <c r="B43" i="106"/>
  <c r="A43" i="106"/>
  <c r="V42" i="106"/>
  <c r="G42" i="106"/>
  <c r="B42" i="106"/>
  <c r="A42" i="106"/>
  <c r="G41" i="106"/>
  <c r="B41" i="106"/>
  <c r="A41" i="106"/>
  <c r="S40" i="106"/>
  <c r="S41" i="106"/>
  <c r="S42" i="106"/>
  <c r="S43" i="106"/>
  <c r="S44" i="106"/>
  <c r="S45" i="106"/>
  <c r="S46" i="106"/>
  <c r="S47" i="106"/>
  <c r="S48" i="106"/>
  <c r="S49" i="106"/>
  <c r="S50" i="106"/>
  <c r="S51" i="106"/>
  <c r="S52" i="106"/>
  <c r="S53" i="106"/>
  <c r="S54" i="106"/>
  <c r="S55" i="106"/>
  <c r="S56" i="106"/>
  <c r="S57" i="106"/>
  <c r="S58" i="106"/>
  <c r="S59" i="106"/>
  <c r="S60" i="106"/>
  <c r="S61" i="106"/>
  <c r="S62" i="106"/>
  <c r="S63" i="106"/>
  <c r="S64" i="106"/>
  <c r="G40" i="106"/>
  <c r="B40" i="106"/>
  <c r="A40" i="106"/>
  <c r="G39" i="106"/>
  <c r="B39" i="106"/>
  <c r="A39" i="106"/>
  <c r="G38" i="106"/>
  <c r="B38" i="106"/>
  <c r="A38" i="106"/>
  <c r="G37" i="106"/>
  <c r="B37" i="106"/>
  <c r="A37" i="106"/>
  <c r="G36" i="106"/>
  <c r="B36" i="106"/>
  <c r="A36" i="106"/>
  <c r="R35" i="106"/>
  <c r="V40" i="106"/>
  <c r="Q35" i="106"/>
  <c r="G35" i="106"/>
  <c r="B35" i="106"/>
  <c r="A35" i="106"/>
  <c r="G34" i="106"/>
  <c r="B34" i="106"/>
  <c r="A34" i="106"/>
  <c r="G33" i="106"/>
  <c r="B33" i="106"/>
  <c r="A33" i="106"/>
  <c r="G32" i="106"/>
  <c r="B32" i="106"/>
  <c r="A32" i="106"/>
  <c r="G31" i="106"/>
  <c r="B31" i="106"/>
  <c r="A31" i="106"/>
  <c r="G30" i="106"/>
  <c r="B30" i="106"/>
  <c r="A30" i="106"/>
  <c r="G29" i="106"/>
  <c r="B29" i="106"/>
  <c r="A29" i="106"/>
  <c r="G28" i="106"/>
  <c r="B28" i="106"/>
  <c r="A28" i="106"/>
  <c r="G27" i="106"/>
  <c r="B27" i="106"/>
  <c r="A27" i="106"/>
  <c r="G26" i="106"/>
  <c r="B26" i="106"/>
  <c r="A26" i="106"/>
  <c r="G25" i="106"/>
  <c r="B25" i="106"/>
  <c r="A25" i="106"/>
  <c r="G24" i="106"/>
  <c r="B24" i="106"/>
  <c r="A24" i="106"/>
  <c r="G23" i="106"/>
  <c r="B23" i="106"/>
  <c r="A23" i="106"/>
  <c r="G22" i="106"/>
  <c r="B22" i="106"/>
  <c r="A22" i="106"/>
  <c r="G21" i="106"/>
  <c r="B21" i="106"/>
  <c r="A21" i="106"/>
  <c r="G20" i="106"/>
  <c r="B20" i="106"/>
  <c r="A20" i="106"/>
  <c r="G19" i="106"/>
  <c r="B19" i="106"/>
  <c r="A19" i="106"/>
  <c r="G18" i="106"/>
  <c r="B18" i="106"/>
  <c r="A18" i="106"/>
  <c r="G17" i="106"/>
  <c r="B17" i="106"/>
  <c r="A17" i="106"/>
  <c r="G16" i="106"/>
  <c r="B16" i="106"/>
  <c r="A16" i="106"/>
  <c r="G15" i="106"/>
  <c r="B15" i="106"/>
  <c r="A15" i="106"/>
  <c r="G14" i="106"/>
  <c r="B14" i="106"/>
  <c r="A14" i="106"/>
  <c r="G13" i="106"/>
  <c r="B13" i="106"/>
  <c r="A13" i="106"/>
  <c r="G12" i="106"/>
  <c r="B12" i="106"/>
  <c r="A12" i="106"/>
  <c r="G11" i="106"/>
  <c r="B11" i="106"/>
  <c r="A11" i="106"/>
  <c r="G10" i="106"/>
  <c r="B10" i="106"/>
  <c r="A10" i="106"/>
  <c r="G9" i="106"/>
  <c r="B9" i="106"/>
  <c r="A9" i="106"/>
  <c r="G8" i="106"/>
  <c r="B8" i="106"/>
  <c r="A8" i="106"/>
  <c r="G7" i="106"/>
  <c r="B7" i="106"/>
  <c r="A7" i="106"/>
  <c r="G6" i="106"/>
  <c r="B6" i="106"/>
  <c r="A6" i="106"/>
  <c r="G5" i="106"/>
  <c r="B5" i="106"/>
  <c r="A5" i="106"/>
  <c r="G4" i="106"/>
  <c r="B4" i="106"/>
  <c r="A4" i="106"/>
  <c r="B1" i="106"/>
  <c r="Q64" i="105"/>
  <c r="O64" i="105"/>
  <c r="I64" i="105"/>
  <c r="H64" i="105"/>
  <c r="F64" i="105"/>
  <c r="E64" i="105"/>
  <c r="D64" i="105"/>
  <c r="C64" i="105"/>
  <c r="V41" i="105"/>
  <c r="G63" i="105"/>
  <c r="B63" i="105"/>
  <c r="A63" i="105"/>
  <c r="G62" i="105"/>
  <c r="B62" i="105"/>
  <c r="A62" i="105"/>
  <c r="G61" i="105"/>
  <c r="B61" i="105"/>
  <c r="A61" i="105"/>
  <c r="G60" i="105"/>
  <c r="B60" i="105"/>
  <c r="A60" i="105"/>
  <c r="G59" i="105"/>
  <c r="B59" i="105"/>
  <c r="A59" i="105"/>
  <c r="G58" i="105"/>
  <c r="B58" i="105"/>
  <c r="A58" i="105"/>
  <c r="G57" i="105"/>
  <c r="B57" i="105"/>
  <c r="A57" i="105"/>
  <c r="G56" i="105"/>
  <c r="B56" i="105"/>
  <c r="A56" i="105"/>
  <c r="G55" i="105"/>
  <c r="B55" i="105"/>
  <c r="A55" i="105"/>
  <c r="G54" i="105"/>
  <c r="B54" i="105"/>
  <c r="A54" i="105"/>
  <c r="G53" i="105"/>
  <c r="B53" i="105"/>
  <c r="A53" i="105"/>
  <c r="G52" i="105"/>
  <c r="B52" i="105"/>
  <c r="A52" i="105"/>
  <c r="V51" i="105"/>
  <c r="AC105" i="1"/>
  <c r="G51" i="105"/>
  <c r="B51" i="105"/>
  <c r="A51" i="105"/>
  <c r="V50" i="105"/>
  <c r="AB105" i="1"/>
  <c r="G50" i="105"/>
  <c r="B50" i="105"/>
  <c r="A50" i="105"/>
  <c r="V49" i="105"/>
  <c r="AA105" i="1"/>
  <c r="G49" i="105"/>
  <c r="B49" i="105"/>
  <c r="A49" i="105"/>
  <c r="V48" i="105"/>
  <c r="Z105" i="1"/>
  <c r="G48" i="105"/>
  <c r="B48" i="105"/>
  <c r="A48" i="105"/>
  <c r="V47" i="105"/>
  <c r="Y105" i="1"/>
  <c r="G47" i="105"/>
  <c r="B47" i="105"/>
  <c r="A47" i="105"/>
  <c r="V46" i="105"/>
  <c r="G46" i="105"/>
  <c r="B46" i="105"/>
  <c r="A46" i="105"/>
  <c r="G45" i="105"/>
  <c r="B45" i="105"/>
  <c r="A45" i="105"/>
  <c r="V44" i="105"/>
  <c r="G44" i="105"/>
  <c r="B44" i="105"/>
  <c r="A44" i="105"/>
  <c r="V43" i="105"/>
  <c r="G43" i="105"/>
  <c r="B43" i="105"/>
  <c r="A43" i="105"/>
  <c r="V42" i="105"/>
  <c r="G42" i="105"/>
  <c r="B42" i="105"/>
  <c r="A42" i="105"/>
  <c r="S41" i="105"/>
  <c r="S42" i="105"/>
  <c r="S43" i="105"/>
  <c r="S44" i="105"/>
  <c r="S45" i="105"/>
  <c r="S46" i="105"/>
  <c r="S47" i="105"/>
  <c r="S48" i="105"/>
  <c r="S49" i="105"/>
  <c r="S50" i="105"/>
  <c r="S51" i="105"/>
  <c r="S52" i="105"/>
  <c r="S53" i="105"/>
  <c r="S54" i="105"/>
  <c r="S55" i="105"/>
  <c r="S56" i="105"/>
  <c r="S57" i="105"/>
  <c r="S58" i="105"/>
  <c r="S59" i="105"/>
  <c r="S60" i="105"/>
  <c r="S61" i="105"/>
  <c r="S62" i="105"/>
  <c r="S63" i="105"/>
  <c r="S64" i="105"/>
  <c r="G41" i="105"/>
  <c r="B41" i="105"/>
  <c r="A41" i="105"/>
  <c r="V40" i="105"/>
  <c r="S40" i="105"/>
  <c r="G40" i="105"/>
  <c r="B40" i="105"/>
  <c r="A40" i="105"/>
  <c r="G39" i="105"/>
  <c r="B39" i="105"/>
  <c r="A39" i="105"/>
  <c r="G38" i="105"/>
  <c r="B38" i="105"/>
  <c r="A38" i="105"/>
  <c r="G37" i="105"/>
  <c r="B37" i="105"/>
  <c r="A37" i="105"/>
  <c r="G36" i="105"/>
  <c r="B36" i="105"/>
  <c r="A36" i="105"/>
  <c r="R35" i="105"/>
  <c r="Q35" i="105"/>
  <c r="G35" i="105"/>
  <c r="B35" i="105"/>
  <c r="A35" i="105"/>
  <c r="G34" i="105"/>
  <c r="B34" i="105"/>
  <c r="A34" i="105"/>
  <c r="G33" i="105"/>
  <c r="B33" i="105"/>
  <c r="A33" i="105"/>
  <c r="G32" i="105"/>
  <c r="B32" i="105"/>
  <c r="A32" i="105"/>
  <c r="G31" i="105"/>
  <c r="B31" i="105"/>
  <c r="A31" i="105"/>
  <c r="G30" i="105"/>
  <c r="B30" i="105"/>
  <c r="A30" i="105"/>
  <c r="G29" i="105"/>
  <c r="B29" i="105"/>
  <c r="A29" i="105"/>
  <c r="G28" i="105"/>
  <c r="B28" i="105"/>
  <c r="A28" i="105"/>
  <c r="G27" i="105"/>
  <c r="B27" i="105"/>
  <c r="A27" i="105"/>
  <c r="G26" i="105"/>
  <c r="B26" i="105"/>
  <c r="A26" i="105"/>
  <c r="G25" i="105"/>
  <c r="B25" i="105"/>
  <c r="A25" i="105"/>
  <c r="G24" i="105"/>
  <c r="B24" i="105"/>
  <c r="A24" i="105"/>
  <c r="G23" i="105"/>
  <c r="B23" i="105"/>
  <c r="A23" i="105"/>
  <c r="G22" i="105"/>
  <c r="B22" i="105"/>
  <c r="A22" i="105"/>
  <c r="G21" i="105"/>
  <c r="B21" i="105"/>
  <c r="A21" i="105"/>
  <c r="G20" i="105"/>
  <c r="B20" i="105"/>
  <c r="A20" i="105"/>
  <c r="G19" i="105"/>
  <c r="B19" i="105"/>
  <c r="A19" i="105"/>
  <c r="G18" i="105"/>
  <c r="B18" i="105"/>
  <c r="A18" i="105"/>
  <c r="G17" i="105"/>
  <c r="B17" i="105"/>
  <c r="A17" i="105"/>
  <c r="G16" i="105"/>
  <c r="B16" i="105"/>
  <c r="A16" i="105"/>
  <c r="G15" i="105"/>
  <c r="B15" i="105"/>
  <c r="A15" i="105"/>
  <c r="G14" i="105"/>
  <c r="B14" i="105"/>
  <c r="A14" i="105"/>
  <c r="G13" i="105"/>
  <c r="B13" i="105"/>
  <c r="A13" i="105"/>
  <c r="G12" i="105"/>
  <c r="B12" i="105"/>
  <c r="A12" i="105"/>
  <c r="G11" i="105"/>
  <c r="B11" i="105"/>
  <c r="A11" i="105"/>
  <c r="G10" i="105"/>
  <c r="B10" i="105"/>
  <c r="A10" i="105"/>
  <c r="G9" i="105"/>
  <c r="B9" i="105"/>
  <c r="A9" i="105"/>
  <c r="G8" i="105"/>
  <c r="B8" i="105"/>
  <c r="A8" i="105"/>
  <c r="G7" i="105"/>
  <c r="B7" i="105"/>
  <c r="A7" i="105"/>
  <c r="G6" i="105"/>
  <c r="B6" i="105"/>
  <c r="A6" i="105"/>
  <c r="G5" i="105"/>
  <c r="G64" i="105"/>
  <c r="V45" i="105"/>
  <c r="B5" i="105"/>
  <c r="A5" i="105"/>
  <c r="G4" i="105"/>
  <c r="L4" i="105"/>
  <c r="B4" i="105"/>
  <c r="A4" i="105"/>
  <c r="V1" i="105"/>
  <c r="B1" i="105"/>
  <c r="Q64" i="104"/>
  <c r="O64" i="104"/>
  <c r="I64" i="104"/>
  <c r="H64" i="104"/>
  <c r="F64" i="104"/>
  <c r="V44" i="104"/>
  <c r="E64" i="104"/>
  <c r="D64" i="104"/>
  <c r="C64" i="104"/>
  <c r="G63" i="104"/>
  <c r="B63" i="104"/>
  <c r="A63" i="104"/>
  <c r="G62" i="104"/>
  <c r="B62" i="104"/>
  <c r="A62" i="104"/>
  <c r="G61" i="104"/>
  <c r="B61" i="104"/>
  <c r="A61" i="104"/>
  <c r="G60" i="104"/>
  <c r="B60" i="104"/>
  <c r="A60" i="104"/>
  <c r="G59" i="104"/>
  <c r="B59" i="104"/>
  <c r="A59" i="104"/>
  <c r="G58" i="104"/>
  <c r="B58" i="104"/>
  <c r="A58" i="104"/>
  <c r="G57" i="104"/>
  <c r="B57" i="104"/>
  <c r="A57" i="104"/>
  <c r="G56" i="104"/>
  <c r="B56" i="104"/>
  <c r="A56" i="104"/>
  <c r="G55" i="104"/>
  <c r="B55" i="104"/>
  <c r="A55" i="104"/>
  <c r="G54" i="104"/>
  <c r="B54" i="104"/>
  <c r="A54" i="104"/>
  <c r="G53" i="104"/>
  <c r="B53" i="104"/>
  <c r="A53" i="104"/>
  <c r="G52" i="104"/>
  <c r="B52" i="104"/>
  <c r="A52" i="104"/>
  <c r="V51" i="104"/>
  <c r="AC104" i="1"/>
  <c r="G51" i="104"/>
  <c r="B51" i="104"/>
  <c r="A51" i="104"/>
  <c r="V50" i="104"/>
  <c r="AB104" i="1"/>
  <c r="G50" i="104"/>
  <c r="B50" i="104"/>
  <c r="A50" i="104"/>
  <c r="V49" i="104"/>
  <c r="AA104" i="1"/>
  <c r="AE104" i="1"/>
  <c r="G49" i="104"/>
  <c r="B49" i="104"/>
  <c r="A49" i="104"/>
  <c r="V48" i="104"/>
  <c r="Z104" i="1"/>
  <c r="G48" i="104"/>
  <c r="B48" i="104"/>
  <c r="A48" i="104"/>
  <c r="V47" i="104"/>
  <c r="Y104" i="1"/>
  <c r="G47" i="104"/>
  <c r="B47" i="104"/>
  <c r="A47" i="104"/>
  <c r="V46" i="104"/>
  <c r="G46" i="104"/>
  <c r="B46" i="104"/>
  <c r="A46" i="104"/>
  <c r="G45" i="104"/>
  <c r="B45" i="104"/>
  <c r="A45" i="104"/>
  <c r="G44" i="104"/>
  <c r="B44" i="104"/>
  <c r="A44" i="104"/>
  <c r="V43" i="104"/>
  <c r="G43" i="104"/>
  <c r="B43" i="104"/>
  <c r="A43" i="104"/>
  <c r="V42" i="104"/>
  <c r="G42" i="104"/>
  <c r="B42" i="104"/>
  <c r="A42" i="104"/>
  <c r="V41" i="104"/>
  <c r="S41" i="104"/>
  <c r="S42" i="104"/>
  <c r="S43" i="104"/>
  <c r="S44" i="104"/>
  <c r="S45" i="104"/>
  <c r="S46" i="104"/>
  <c r="S47" i="104"/>
  <c r="S48" i="104"/>
  <c r="S49" i="104"/>
  <c r="S50" i="104"/>
  <c r="S51" i="104"/>
  <c r="S52" i="104"/>
  <c r="S53" i="104"/>
  <c r="S54" i="104"/>
  <c r="S55" i="104"/>
  <c r="S56" i="104"/>
  <c r="S57" i="104"/>
  <c r="S58" i="104"/>
  <c r="S59" i="104"/>
  <c r="S60" i="104"/>
  <c r="S61" i="104"/>
  <c r="S62" i="104"/>
  <c r="S63" i="104"/>
  <c r="S64" i="104"/>
  <c r="G41" i="104"/>
  <c r="B41" i="104"/>
  <c r="A41" i="104"/>
  <c r="S40" i="104"/>
  <c r="G40" i="104"/>
  <c r="B40" i="104"/>
  <c r="A40" i="104"/>
  <c r="G39" i="104"/>
  <c r="B39" i="104"/>
  <c r="A39" i="104"/>
  <c r="G38" i="104"/>
  <c r="B38" i="104"/>
  <c r="A38" i="104"/>
  <c r="G37" i="104"/>
  <c r="B37" i="104"/>
  <c r="A37" i="104"/>
  <c r="G36" i="104"/>
  <c r="B36" i="104"/>
  <c r="A36" i="104"/>
  <c r="R35" i="104"/>
  <c r="V40" i="104"/>
  <c r="Q35" i="104"/>
  <c r="G35" i="104"/>
  <c r="B35" i="104"/>
  <c r="A35" i="104"/>
  <c r="G34" i="104"/>
  <c r="B34" i="104"/>
  <c r="A34" i="104"/>
  <c r="G33" i="104"/>
  <c r="B33" i="104"/>
  <c r="A33" i="104"/>
  <c r="G32" i="104"/>
  <c r="B32" i="104"/>
  <c r="A32" i="104"/>
  <c r="G31" i="104"/>
  <c r="B31" i="104"/>
  <c r="A31" i="104"/>
  <c r="G30" i="104"/>
  <c r="B30" i="104"/>
  <c r="A30" i="104"/>
  <c r="G29" i="104"/>
  <c r="B29" i="104"/>
  <c r="A29" i="104"/>
  <c r="G28" i="104"/>
  <c r="B28" i="104"/>
  <c r="A28" i="104"/>
  <c r="G27" i="104"/>
  <c r="B27" i="104"/>
  <c r="A27" i="104"/>
  <c r="G26" i="104"/>
  <c r="B26" i="104"/>
  <c r="A26" i="104"/>
  <c r="G25" i="104"/>
  <c r="B25" i="104"/>
  <c r="A25" i="104"/>
  <c r="G24" i="104"/>
  <c r="B24" i="104"/>
  <c r="A24" i="104"/>
  <c r="G23" i="104"/>
  <c r="B23" i="104"/>
  <c r="A23" i="104"/>
  <c r="G22" i="104"/>
  <c r="B22" i="104"/>
  <c r="A22" i="104"/>
  <c r="G21" i="104"/>
  <c r="B21" i="104"/>
  <c r="A21" i="104"/>
  <c r="G20" i="104"/>
  <c r="B20" i="104"/>
  <c r="A20" i="104"/>
  <c r="G19" i="104"/>
  <c r="B19" i="104"/>
  <c r="A19" i="104"/>
  <c r="G18" i="104"/>
  <c r="B18" i="104"/>
  <c r="A18" i="104"/>
  <c r="G17" i="104"/>
  <c r="B17" i="104"/>
  <c r="A17" i="104"/>
  <c r="G16" i="104"/>
  <c r="B16" i="104"/>
  <c r="A16" i="104"/>
  <c r="G15" i="104"/>
  <c r="B15" i="104"/>
  <c r="A15" i="104"/>
  <c r="G14" i="104"/>
  <c r="B14" i="104"/>
  <c r="A14" i="104"/>
  <c r="G13" i="104"/>
  <c r="B13" i="104"/>
  <c r="A13" i="104"/>
  <c r="G12" i="104"/>
  <c r="B12" i="104"/>
  <c r="A12" i="104"/>
  <c r="G11" i="104"/>
  <c r="B11" i="104"/>
  <c r="A11" i="104"/>
  <c r="G10" i="104"/>
  <c r="B10" i="104"/>
  <c r="A10" i="104"/>
  <c r="G9" i="104"/>
  <c r="B9" i="104"/>
  <c r="A9" i="104"/>
  <c r="G8" i="104"/>
  <c r="B8" i="104"/>
  <c r="A8" i="104"/>
  <c r="G7" i="104"/>
  <c r="B7" i="104"/>
  <c r="A7" i="104"/>
  <c r="G6" i="104"/>
  <c r="B6" i="104"/>
  <c r="A6" i="104"/>
  <c r="G5" i="104"/>
  <c r="B5" i="104"/>
  <c r="A5" i="104"/>
  <c r="G4" i="104"/>
  <c r="L4" i="104"/>
  <c r="L5" i="104"/>
  <c r="L6" i="104"/>
  <c r="L7" i="104"/>
  <c r="L8" i="104"/>
  <c r="L9" i="104"/>
  <c r="L10" i="104"/>
  <c r="B4" i="104"/>
  <c r="A4" i="104"/>
  <c r="V1" i="104"/>
  <c r="B1" i="104"/>
  <c r="Q64" i="103"/>
  <c r="O64" i="103"/>
  <c r="V1" i="103"/>
  <c r="I64" i="103"/>
  <c r="H64" i="103"/>
  <c r="F64" i="103"/>
  <c r="E64" i="103"/>
  <c r="D64" i="103"/>
  <c r="V42" i="103"/>
  <c r="C64" i="103"/>
  <c r="V41" i="103"/>
  <c r="G63" i="103"/>
  <c r="B63" i="103"/>
  <c r="A63" i="103"/>
  <c r="G62" i="103"/>
  <c r="B62" i="103"/>
  <c r="A62" i="103"/>
  <c r="G61" i="103"/>
  <c r="B61" i="103"/>
  <c r="A61" i="103"/>
  <c r="G60" i="103"/>
  <c r="B60" i="103"/>
  <c r="A60" i="103"/>
  <c r="G59" i="103"/>
  <c r="B59" i="103"/>
  <c r="A59" i="103"/>
  <c r="G58" i="103"/>
  <c r="B58" i="103"/>
  <c r="A58" i="103"/>
  <c r="G57" i="103"/>
  <c r="B57" i="103"/>
  <c r="A57" i="103"/>
  <c r="G56" i="103"/>
  <c r="B56" i="103"/>
  <c r="A56" i="103"/>
  <c r="G55" i="103"/>
  <c r="B55" i="103"/>
  <c r="A55" i="103"/>
  <c r="G54" i="103"/>
  <c r="B54" i="103"/>
  <c r="A54" i="103"/>
  <c r="G53" i="103"/>
  <c r="B53" i="103"/>
  <c r="A53" i="103"/>
  <c r="G52" i="103"/>
  <c r="B52" i="103"/>
  <c r="A52" i="103"/>
  <c r="V51" i="103"/>
  <c r="AC103" i="1"/>
  <c r="G51" i="103"/>
  <c r="B51" i="103"/>
  <c r="A51" i="103"/>
  <c r="V50" i="103"/>
  <c r="AB103" i="1"/>
  <c r="G50" i="103"/>
  <c r="B50" i="103"/>
  <c r="A50" i="103"/>
  <c r="V49" i="103"/>
  <c r="AA103" i="1"/>
  <c r="G49" i="103"/>
  <c r="B49" i="103"/>
  <c r="A49" i="103"/>
  <c r="V48" i="103"/>
  <c r="Z103" i="1"/>
  <c r="G48" i="103"/>
  <c r="B48" i="103"/>
  <c r="A48" i="103"/>
  <c r="V47" i="103"/>
  <c r="Y103" i="1"/>
  <c r="G47" i="103"/>
  <c r="B47" i="103"/>
  <c r="A47" i="103"/>
  <c r="V46" i="103"/>
  <c r="G46" i="103"/>
  <c r="B46" i="103"/>
  <c r="A46" i="103"/>
  <c r="G45" i="103"/>
  <c r="B45" i="103"/>
  <c r="A45" i="103"/>
  <c r="V44" i="103"/>
  <c r="S44" i="103"/>
  <c r="S45" i="103"/>
  <c r="S46" i="103"/>
  <c r="S47" i="103"/>
  <c r="S48" i="103"/>
  <c r="S49" i="103"/>
  <c r="S50" i="103"/>
  <c r="S51" i="103"/>
  <c r="S52" i="103"/>
  <c r="S53" i="103"/>
  <c r="S54" i="103"/>
  <c r="S55" i="103"/>
  <c r="S56" i="103"/>
  <c r="S57" i="103"/>
  <c r="S58" i="103"/>
  <c r="S59" i="103"/>
  <c r="S60" i="103"/>
  <c r="S61" i="103"/>
  <c r="S62" i="103"/>
  <c r="S63" i="103"/>
  <c r="S64" i="103"/>
  <c r="V52" i="103"/>
  <c r="G44" i="103"/>
  <c r="B44" i="103"/>
  <c r="A44" i="103"/>
  <c r="V43" i="103"/>
  <c r="G43" i="103"/>
  <c r="B43" i="103"/>
  <c r="A43" i="103"/>
  <c r="G42" i="103"/>
  <c r="B42" i="103"/>
  <c r="A42" i="103"/>
  <c r="G41" i="103"/>
  <c r="B41" i="103"/>
  <c r="A41" i="103"/>
  <c r="S40" i="103"/>
  <c r="S41" i="103"/>
  <c r="S42" i="103"/>
  <c r="S43" i="103"/>
  <c r="G40" i="103"/>
  <c r="B40" i="103"/>
  <c r="A40" i="103"/>
  <c r="G39" i="103"/>
  <c r="B39" i="103"/>
  <c r="A39" i="103"/>
  <c r="G38" i="103"/>
  <c r="B38" i="103"/>
  <c r="A38" i="103"/>
  <c r="G37" i="103"/>
  <c r="B37" i="103"/>
  <c r="A37" i="103"/>
  <c r="G36" i="103"/>
  <c r="B36" i="103"/>
  <c r="A36" i="103"/>
  <c r="R35" i="103"/>
  <c r="V40" i="103"/>
  <c r="Q35" i="103"/>
  <c r="G35" i="103"/>
  <c r="B35" i="103"/>
  <c r="A35" i="103"/>
  <c r="G34" i="103"/>
  <c r="B34" i="103"/>
  <c r="A34" i="103"/>
  <c r="G33" i="103"/>
  <c r="B33" i="103"/>
  <c r="A33" i="103"/>
  <c r="G32" i="103"/>
  <c r="B32" i="103"/>
  <c r="A32" i="103"/>
  <c r="G31" i="103"/>
  <c r="B31" i="103"/>
  <c r="A31" i="103"/>
  <c r="G30" i="103"/>
  <c r="B30" i="103"/>
  <c r="A30" i="103"/>
  <c r="G29" i="103"/>
  <c r="B29" i="103"/>
  <c r="A29" i="103"/>
  <c r="G28" i="103"/>
  <c r="B28" i="103"/>
  <c r="A28" i="103"/>
  <c r="G27" i="103"/>
  <c r="B27" i="103"/>
  <c r="A27" i="103"/>
  <c r="G26" i="103"/>
  <c r="B26" i="103"/>
  <c r="A26" i="103"/>
  <c r="G25" i="103"/>
  <c r="B25" i="103"/>
  <c r="A25" i="103"/>
  <c r="G24" i="103"/>
  <c r="B24" i="103"/>
  <c r="A24" i="103"/>
  <c r="G23" i="103"/>
  <c r="B23" i="103"/>
  <c r="A23" i="103"/>
  <c r="G22" i="103"/>
  <c r="B22" i="103"/>
  <c r="A22" i="103"/>
  <c r="G21" i="103"/>
  <c r="B21" i="103"/>
  <c r="A21" i="103"/>
  <c r="G20" i="103"/>
  <c r="B20" i="103"/>
  <c r="A20" i="103"/>
  <c r="G19" i="103"/>
  <c r="B19" i="103"/>
  <c r="A19" i="103"/>
  <c r="G18" i="103"/>
  <c r="B18" i="103"/>
  <c r="A18" i="103"/>
  <c r="G17" i="103"/>
  <c r="B17" i="103"/>
  <c r="A17" i="103"/>
  <c r="G16" i="103"/>
  <c r="B16" i="103"/>
  <c r="A16" i="103"/>
  <c r="G15" i="103"/>
  <c r="B15" i="103"/>
  <c r="A15" i="103"/>
  <c r="G14" i="103"/>
  <c r="B14" i="103"/>
  <c r="A14" i="103"/>
  <c r="G13" i="103"/>
  <c r="B13" i="103"/>
  <c r="A13" i="103"/>
  <c r="G12" i="103"/>
  <c r="B12" i="103"/>
  <c r="A12" i="103"/>
  <c r="G11" i="103"/>
  <c r="B11" i="103"/>
  <c r="A11" i="103"/>
  <c r="G10" i="103"/>
  <c r="B10" i="103"/>
  <c r="A10" i="103"/>
  <c r="G9" i="103"/>
  <c r="B9" i="103"/>
  <c r="A9" i="103"/>
  <c r="G8" i="103"/>
  <c r="B8" i="103"/>
  <c r="A8" i="103"/>
  <c r="G7" i="103"/>
  <c r="B7" i="103"/>
  <c r="A7" i="103"/>
  <c r="G6" i="103"/>
  <c r="B6" i="103"/>
  <c r="A6" i="103"/>
  <c r="G5" i="103"/>
  <c r="B5" i="103"/>
  <c r="A5" i="103"/>
  <c r="G4" i="103"/>
  <c r="B4" i="103"/>
  <c r="A4" i="103"/>
  <c r="B1" i="103"/>
  <c r="Q64" i="102"/>
  <c r="O64" i="102"/>
  <c r="I64" i="102"/>
  <c r="H64" i="102"/>
  <c r="F64" i="102"/>
  <c r="E64" i="102"/>
  <c r="V43" i="102"/>
  <c r="D64" i="102"/>
  <c r="C64" i="102"/>
  <c r="V41" i="102"/>
  <c r="G63" i="102"/>
  <c r="B63" i="102"/>
  <c r="A63" i="102"/>
  <c r="G62" i="102"/>
  <c r="B62" i="102"/>
  <c r="A62" i="102"/>
  <c r="G61" i="102"/>
  <c r="B61" i="102"/>
  <c r="A61" i="102"/>
  <c r="G60" i="102"/>
  <c r="B60" i="102"/>
  <c r="A60" i="102"/>
  <c r="G59" i="102"/>
  <c r="B59" i="102"/>
  <c r="A59" i="102"/>
  <c r="G58" i="102"/>
  <c r="B58" i="102"/>
  <c r="A58" i="102"/>
  <c r="G57" i="102"/>
  <c r="B57" i="102"/>
  <c r="A57" i="102"/>
  <c r="G56" i="102"/>
  <c r="B56" i="102"/>
  <c r="A56" i="102"/>
  <c r="G55" i="102"/>
  <c r="B55" i="102"/>
  <c r="A55" i="102"/>
  <c r="G54" i="102"/>
  <c r="B54" i="102"/>
  <c r="A54" i="102"/>
  <c r="G53" i="102"/>
  <c r="B53" i="102"/>
  <c r="A53" i="102"/>
  <c r="G52" i="102"/>
  <c r="B52" i="102"/>
  <c r="A52" i="102"/>
  <c r="V51" i="102"/>
  <c r="AC102" i="1"/>
  <c r="G51" i="102"/>
  <c r="B51" i="102"/>
  <c r="A51" i="102"/>
  <c r="V50" i="102"/>
  <c r="AB102" i="1"/>
  <c r="G50" i="102"/>
  <c r="B50" i="102"/>
  <c r="A50" i="102"/>
  <c r="V49" i="102"/>
  <c r="AA102" i="1"/>
  <c r="G49" i="102"/>
  <c r="B49" i="102"/>
  <c r="A49" i="102"/>
  <c r="V48" i="102"/>
  <c r="Z102" i="1"/>
  <c r="G48" i="102"/>
  <c r="B48" i="102"/>
  <c r="A48" i="102"/>
  <c r="V47" i="102"/>
  <c r="Y102" i="1"/>
  <c r="G47" i="102"/>
  <c r="B47" i="102"/>
  <c r="A47" i="102"/>
  <c r="V46" i="102"/>
  <c r="G46" i="102"/>
  <c r="B46" i="102"/>
  <c r="A46" i="102"/>
  <c r="G45" i="102"/>
  <c r="B45" i="102"/>
  <c r="A45" i="102"/>
  <c r="V44" i="102"/>
  <c r="G44" i="102"/>
  <c r="B44" i="102"/>
  <c r="A44" i="102"/>
  <c r="G43" i="102"/>
  <c r="B43" i="102"/>
  <c r="A43" i="102"/>
  <c r="V42" i="102"/>
  <c r="G42" i="102"/>
  <c r="B42" i="102"/>
  <c r="A42" i="102"/>
  <c r="S41" i="102"/>
  <c r="S42" i="102"/>
  <c r="S43" i="102"/>
  <c r="S44" i="102"/>
  <c r="S45" i="102"/>
  <c r="S46" i="102"/>
  <c r="S47" i="102"/>
  <c r="S48" i="102"/>
  <c r="S49" i="102"/>
  <c r="S50" i="102"/>
  <c r="S51" i="102"/>
  <c r="S52" i="102"/>
  <c r="S53" i="102"/>
  <c r="S54" i="102"/>
  <c r="S55" i="102"/>
  <c r="S56" i="102"/>
  <c r="S57" i="102"/>
  <c r="S58" i="102"/>
  <c r="S59" i="102"/>
  <c r="S60" i="102"/>
  <c r="S61" i="102"/>
  <c r="S62" i="102"/>
  <c r="S63" i="102"/>
  <c r="S64" i="102"/>
  <c r="G41" i="102"/>
  <c r="B41" i="102"/>
  <c r="A41" i="102"/>
  <c r="S40" i="102"/>
  <c r="G40" i="102"/>
  <c r="B40" i="102"/>
  <c r="A40" i="102"/>
  <c r="G39" i="102"/>
  <c r="B39" i="102"/>
  <c r="A39" i="102"/>
  <c r="G38" i="102"/>
  <c r="B38" i="102"/>
  <c r="A38" i="102"/>
  <c r="G37" i="102"/>
  <c r="B37" i="102"/>
  <c r="A37" i="102"/>
  <c r="G36" i="102"/>
  <c r="B36" i="102"/>
  <c r="A36" i="102"/>
  <c r="R35" i="102"/>
  <c r="V40" i="102"/>
  <c r="Q35" i="102"/>
  <c r="G35" i="102"/>
  <c r="B35" i="102"/>
  <c r="A35" i="102"/>
  <c r="G34" i="102"/>
  <c r="B34" i="102"/>
  <c r="A34" i="102"/>
  <c r="G33" i="102"/>
  <c r="B33" i="102"/>
  <c r="A33" i="102"/>
  <c r="G32" i="102"/>
  <c r="B32" i="102"/>
  <c r="A32" i="102"/>
  <c r="G31" i="102"/>
  <c r="B31" i="102"/>
  <c r="A31" i="102"/>
  <c r="G30" i="102"/>
  <c r="B30" i="102"/>
  <c r="A30" i="102"/>
  <c r="G29" i="102"/>
  <c r="B29" i="102"/>
  <c r="A29" i="102"/>
  <c r="G28" i="102"/>
  <c r="B28" i="102"/>
  <c r="A28" i="102"/>
  <c r="G27" i="102"/>
  <c r="B27" i="102"/>
  <c r="A27" i="102"/>
  <c r="G26" i="102"/>
  <c r="B26" i="102"/>
  <c r="A26" i="102"/>
  <c r="G25" i="102"/>
  <c r="B25" i="102"/>
  <c r="A25" i="102"/>
  <c r="G24" i="102"/>
  <c r="B24" i="102"/>
  <c r="A24" i="102"/>
  <c r="G23" i="102"/>
  <c r="B23" i="102"/>
  <c r="A23" i="102"/>
  <c r="G22" i="102"/>
  <c r="B22" i="102"/>
  <c r="A22" i="102"/>
  <c r="G21" i="102"/>
  <c r="B21" i="102"/>
  <c r="A21" i="102"/>
  <c r="G20" i="102"/>
  <c r="B20" i="102"/>
  <c r="A20" i="102"/>
  <c r="G19" i="102"/>
  <c r="B19" i="102"/>
  <c r="A19" i="102"/>
  <c r="G18" i="102"/>
  <c r="B18" i="102"/>
  <c r="A18" i="102"/>
  <c r="G17" i="102"/>
  <c r="B17" i="102"/>
  <c r="A17" i="102"/>
  <c r="G16" i="102"/>
  <c r="B16" i="102"/>
  <c r="A16" i="102"/>
  <c r="G15" i="102"/>
  <c r="B15" i="102"/>
  <c r="A15" i="102"/>
  <c r="G14" i="102"/>
  <c r="B14" i="102"/>
  <c r="A14" i="102"/>
  <c r="G13" i="102"/>
  <c r="B13" i="102"/>
  <c r="A13" i="102"/>
  <c r="G12" i="102"/>
  <c r="B12" i="102"/>
  <c r="A12" i="102"/>
  <c r="G11" i="102"/>
  <c r="B11" i="102"/>
  <c r="A11" i="102"/>
  <c r="G10" i="102"/>
  <c r="B10" i="102"/>
  <c r="A10" i="102"/>
  <c r="G9" i="102"/>
  <c r="B9" i="102"/>
  <c r="A9" i="102"/>
  <c r="G8" i="102"/>
  <c r="B8" i="102"/>
  <c r="A8" i="102"/>
  <c r="G7" i="102"/>
  <c r="B7" i="102"/>
  <c r="A7" i="102"/>
  <c r="G6" i="102"/>
  <c r="B6" i="102"/>
  <c r="A6" i="102"/>
  <c r="G5" i="102"/>
  <c r="B5" i="102"/>
  <c r="A5" i="102"/>
  <c r="G4" i="102"/>
  <c r="B4" i="102"/>
  <c r="A4" i="102"/>
  <c r="B1" i="102"/>
  <c r="Q64" i="101"/>
  <c r="O64" i="101"/>
  <c r="V1" i="101"/>
  <c r="I64" i="101"/>
  <c r="V46" i="101"/>
  <c r="H64" i="101"/>
  <c r="F64" i="101"/>
  <c r="E64" i="101"/>
  <c r="D64" i="101"/>
  <c r="C64" i="101"/>
  <c r="V41" i="101"/>
  <c r="G63" i="101"/>
  <c r="B63" i="101"/>
  <c r="A63" i="101"/>
  <c r="G62" i="101"/>
  <c r="B62" i="101"/>
  <c r="A62" i="101"/>
  <c r="G61" i="101"/>
  <c r="B61" i="101"/>
  <c r="A61" i="101"/>
  <c r="G60" i="101"/>
  <c r="B60" i="101"/>
  <c r="A60" i="101"/>
  <c r="G59" i="101"/>
  <c r="B59" i="101"/>
  <c r="A59" i="101"/>
  <c r="G58" i="101"/>
  <c r="B58" i="101"/>
  <c r="A58" i="101"/>
  <c r="G57" i="101"/>
  <c r="B57" i="101"/>
  <c r="A57" i="101"/>
  <c r="G56" i="101"/>
  <c r="B56" i="101"/>
  <c r="A56" i="101"/>
  <c r="G55" i="101"/>
  <c r="B55" i="101"/>
  <c r="A55" i="101"/>
  <c r="G54" i="101"/>
  <c r="B54" i="101"/>
  <c r="A54" i="101"/>
  <c r="G53" i="101"/>
  <c r="B53" i="101"/>
  <c r="A53" i="101"/>
  <c r="G52" i="101"/>
  <c r="B52" i="101"/>
  <c r="A52" i="101"/>
  <c r="V51" i="101"/>
  <c r="AC101" i="1"/>
  <c r="G51" i="101"/>
  <c r="B51" i="101"/>
  <c r="A51" i="101"/>
  <c r="V50" i="101"/>
  <c r="AB101" i="1"/>
  <c r="G50" i="101"/>
  <c r="B50" i="101"/>
  <c r="A50" i="101"/>
  <c r="V49" i="101"/>
  <c r="AA101" i="1"/>
  <c r="G49" i="101"/>
  <c r="B49" i="101"/>
  <c r="A49" i="101"/>
  <c r="V48" i="101"/>
  <c r="Z101" i="1"/>
  <c r="G48" i="101"/>
  <c r="B48" i="101"/>
  <c r="A48" i="101"/>
  <c r="V47" i="101"/>
  <c r="Y101" i="1"/>
  <c r="G47" i="101"/>
  <c r="B47" i="101"/>
  <c r="A47" i="101"/>
  <c r="G46" i="101"/>
  <c r="B46" i="101"/>
  <c r="A46" i="101"/>
  <c r="G45" i="101"/>
  <c r="B45" i="101"/>
  <c r="A45" i="101"/>
  <c r="V44" i="101"/>
  <c r="G44" i="101"/>
  <c r="B44" i="101"/>
  <c r="A44" i="101"/>
  <c r="V43" i="101"/>
  <c r="G43" i="101"/>
  <c r="B43" i="101"/>
  <c r="A43" i="101"/>
  <c r="V42" i="101"/>
  <c r="G42" i="101"/>
  <c r="B42" i="101"/>
  <c r="A42" i="101"/>
  <c r="G41" i="101"/>
  <c r="B41" i="101"/>
  <c r="A41" i="101"/>
  <c r="S40" i="101"/>
  <c r="S41" i="101"/>
  <c r="S42" i="101"/>
  <c r="S43" i="101"/>
  <c r="S44" i="101"/>
  <c r="S45" i="101"/>
  <c r="S46" i="101"/>
  <c r="S47" i="101"/>
  <c r="S48" i="101"/>
  <c r="S49" i="101"/>
  <c r="S50" i="101"/>
  <c r="S51" i="101"/>
  <c r="S52" i="101"/>
  <c r="S53" i="101"/>
  <c r="S54" i="101"/>
  <c r="S55" i="101"/>
  <c r="S56" i="101"/>
  <c r="S57" i="101"/>
  <c r="S58" i="101"/>
  <c r="S59" i="101"/>
  <c r="S60" i="101"/>
  <c r="S61" i="101"/>
  <c r="S62" i="101"/>
  <c r="S63" i="101"/>
  <c r="S64" i="101"/>
  <c r="V52" i="101"/>
  <c r="G40" i="101"/>
  <c r="B40" i="101"/>
  <c r="A40" i="101"/>
  <c r="G39" i="101"/>
  <c r="B39" i="101"/>
  <c r="A39" i="101"/>
  <c r="G38" i="101"/>
  <c r="B38" i="101"/>
  <c r="A38" i="101"/>
  <c r="G37" i="101"/>
  <c r="B37" i="101"/>
  <c r="A37" i="101"/>
  <c r="G36" i="101"/>
  <c r="B36" i="101"/>
  <c r="A36" i="101"/>
  <c r="R35" i="101"/>
  <c r="V40" i="101"/>
  <c r="Q35" i="101"/>
  <c r="G35" i="101"/>
  <c r="B35" i="101"/>
  <c r="A35" i="101"/>
  <c r="G34" i="101"/>
  <c r="B34" i="101"/>
  <c r="A34" i="101"/>
  <c r="G33" i="101"/>
  <c r="B33" i="101"/>
  <c r="A33" i="101"/>
  <c r="G32" i="101"/>
  <c r="B32" i="101"/>
  <c r="A32" i="101"/>
  <c r="G31" i="101"/>
  <c r="B31" i="101"/>
  <c r="A31" i="101"/>
  <c r="G30" i="101"/>
  <c r="B30" i="101"/>
  <c r="A30" i="101"/>
  <c r="G29" i="101"/>
  <c r="B29" i="101"/>
  <c r="A29" i="101"/>
  <c r="G28" i="101"/>
  <c r="B28" i="101"/>
  <c r="A28" i="101"/>
  <c r="G27" i="101"/>
  <c r="B27" i="101"/>
  <c r="A27" i="101"/>
  <c r="G26" i="101"/>
  <c r="B26" i="101"/>
  <c r="A26" i="101"/>
  <c r="G25" i="101"/>
  <c r="B25" i="101"/>
  <c r="A25" i="101"/>
  <c r="G24" i="101"/>
  <c r="B24" i="101"/>
  <c r="A24" i="101"/>
  <c r="G23" i="101"/>
  <c r="B23" i="101"/>
  <c r="A23" i="101"/>
  <c r="G22" i="101"/>
  <c r="B22" i="101"/>
  <c r="A22" i="101"/>
  <c r="G21" i="101"/>
  <c r="B21" i="101"/>
  <c r="A21" i="101"/>
  <c r="G20" i="101"/>
  <c r="B20" i="101"/>
  <c r="A20" i="101"/>
  <c r="G19" i="101"/>
  <c r="B19" i="101"/>
  <c r="A19" i="101"/>
  <c r="G18" i="101"/>
  <c r="B18" i="101"/>
  <c r="A18" i="101"/>
  <c r="G17" i="101"/>
  <c r="B17" i="101"/>
  <c r="A17" i="101"/>
  <c r="G16" i="101"/>
  <c r="B16" i="101"/>
  <c r="A16" i="101"/>
  <c r="G15" i="101"/>
  <c r="B15" i="101"/>
  <c r="A15" i="101"/>
  <c r="G14" i="101"/>
  <c r="B14" i="101"/>
  <c r="A14" i="101"/>
  <c r="G13" i="101"/>
  <c r="B13" i="101"/>
  <c r="A13" i="101"/>
  <c r="G12" i="101"/>
  <c r="B12" i="101"/>
  <c r="A12" i="101"/>
  <c r="G11" i="101"/>
  <c r="B11" i="101"/>
  <c r="A11" i="101"/>
  <c r="G10" i="101"/>
  <c r="B10" i="101"/>
  <c r="A10" i="101"/>
  <c r="G9" i="101"/>
  <c r="B9" i="101"/>
  <c r="A9" i="101"/>
  <c r="G8" i="101"/>
  <c r="B8" i="101"/>
  <c r="A8" i="101"/>
  <c r="G7" i="101"/>
  <c r="B7" i="101"/>
  <c r="A7" i="101"/>
  <c r="G6" i="101"/>
  <c r="B6" i="101"/>
  <c r="A6" i="101"/>
  <c r="G5" i="101"/>
  <c r="B5" i="101"/>
  <c r="A5" i="101"/>
  <c r="G4" i="101"/>
  <c r="L4" i="101"/>
  <c r="L5" i="101"/>
  <c r="L6" i="101"/>
  <c r="L7" i="101"/>
  <c r="L8" i="101"/>
  <c r="L9" i="101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B4" i="101"/>
  <c r="A4" i="101"/>
  <c r="B1" i="101"/>
  <c r="Q64" i="100"/>
  <c r="O64" i="100"/>
  <c r="I64" i="100"/>
  <c r="H64" i="100"/>
  <c r="F64" i="100"/>
  <c r="V44" i="100"/>
  <c r="E64" i="100"/>
  <c r="D64" i="100"/>
  <c r="C64" i="100"/>
  <c r="G63" i="100"/>
  <c r="B63" i="100"/>
  <c r="A63" i="100"/>
  <c r="G62" i="100"/>
  <c r="B62" i="100"/>
  <c r="A62" i="100"/>
  <c r="G61" i="100"/>
  <c r="B61" i="100"/>
  <c r="A61" i="100"/>
  <c r="G60" i="100"/>
  <c r="B60" i="100"/>
  <c r="A60" i="100"/>
  <c r="G59" i="100"/>
  <c r="B59" i="100"/>
  <c r="A59" i="100"/>
  <c r="G58" i="100"/>
  <c r="B58" i="100"/>
  <c r="A58" i="100"/>
  <c r="G57" i="100"/>
  <c r="B57" i="100"/>
  <c r="A57" i="100"/>
  <c r="G56" i="100"/>
  <c r="B56" i="100"/>
  <c r="A56" i="100"/>
  <c r="G55" i="100"/>
  <c r="B55" i="100"/>
  <c r="A55" i="100"/>
  <c r="G54" i="100"/>
  <c r="B54" i="100"/>
  <c r="A54" i="100"/>
  <c r="G53" i="100"/>
  <c r="B53" i="100"/>
  <c r="A53" i="100"/>
  <c r="G52" i="100"/>
  <c r="B52" i="100"/>
  <c r="A52" i="100"/>
  <c r="V51" i="100"/>
  <c r="AC100" i="1"/>
  <c r="G51" i="100"/>
  <c r="B51" i="100"/>
  <c r="A51" i="100"/>
  <c r="V50" i="100"/>
  <c r="AB100" i="1"/>
  <c r="G50" i="100"/>
  <c r="B50" i="100"/>
  <c r="A50" i="100"/>
  <c r="V49" i="100"/>
  <c r="AA100" i="1"/>
  <c r="G49" i="100"/>
  <c r="B49" i="100"/>
  <c r="A49" i="100"/>
  <c r="V48" i="100"/>
  <c r="Z100" i="1"/>
  <c r="G48" i="100"/>
  <c r="B48" i="100"/>
  <c r="A48" i="100"/>
  <c r="V47" i="100"/>
  <c r="Y100" i="1"/>
  <c r="G47" i="100"/>
  <c r="B47" i="100"/>
  <c r="A47" i="100"/>
  <c r="V46" i="100"/>
  <c r="G46" i="100"/>
  <c r="B46" i="100"/>
  <c r="A46" i="100"/>
  <c r="G45" i="100"/>
  <c r="B45" i="100"/>
  <c r="A45" i="100"/>
  <c r="G44" i="100"/>
  <c r="B44" i="100"/>
  <c r="A44" i="100"/>
  <c r="V43" i="100"/>
  <c r="G43" i="100"/>
  <c r="B43" i="100"/>
  <c r="A43" i="100"/>
  <c r="V42" i="100"/>
  <c r="G42" i="100"/>
  <c r="B42" i="100"/>
  <c r="A42" i="100"/>
  <c r="V41" i="100"/>
  <c r="G41" i="100"/>
  <c r="B41" i="100"/>
  <c r="A41" i="100"/>
  <c r="V40" i="100"/>
  <c r="S40" i="100"/>
  <c r="S41" i="100"/>
  <c r="S42" i="100"/>
  <c r="S43" i="100"/>
  <c r="S44" i="100"/>
  <c r="S45" i="100"/>
  <c r="S46" i="100"/>
  <c r="S47" i="100"/>
  <c r="S48" i="100"/>
  <c r="S49" i="100"/>
  <c r="S50" i="100"/>
  <c r="S51" i="100"/>
  <c r="S52" i="100"/>
  <c r="S53" i="100"/>
  <c r="S54" i="100"/>
  <c r="S55" i="100"/>
  <c r="S56" i="100"/>
  <c r="S57" i="100"/>
  <c r="S58" i="100"/>
  <c r="S59" i="100"/>
  <c r="S60" i="100"/>
  <c r="S61" i="100"/>
  <c r="S62" i="100"/>
  <c r="S63" i="100"/>
  <c r="S64" i="100"/>
  <c r="G40" i="100"/>
  <c r="B40" i="100"/>
  <c r="A40" i="100"/>
  <c r="G39" i="100"/>
  <c r="B39" i="100"/>
  <c r="A39" i="100"/>
  <c r="G38" i="100"/>
  <c r="B38" i="100"/>
  <c r="A38" i="100"/>
  <c r="G37" i="100"/>
  <c r="B37" i="100"/>
  <c r="A37" i="100"/>
  <c r="G36" i="100"/>
  <c r="B36" i="100"/>
  <c r="A36" i="100"/>
  <c r="R35" i="100"/>
  <c r="Q35" i="100"/>
  <c r="G35" i="100"/>
  <c r="B35" i="100"/>
  <c r="A35" i="100"/>
  <c r="G34" i="100"/>
  <c r="B34" i="100"/>
  <c r="A34" i="100"/>
  <c r="G33" i="100"/>
  <c r="B33" i="100"/>
  <c r="A33" i="100"/>
  <c r="G32" i="100"/>
  <c r="B32" i="100"/>
  <c r="A32" i="100"/>
  <c r="G31" i="100"/>
  <c r="B31" i="100"/>
  <c r="A31" i="100"/>
  <c r="G30" i="100"/>
  <c r="B30" i="100"/>
  <c r="A30" i="100"/>
  <c r="G29" i="100"/>
  <c r="B29" i="100"/>
  <c r="A29" i="100"/>
  <c r="G28" i="100"/>
  <c r="B28" i="100"/>
  <c r="A28" i="100"/>
  <c r="G27" i="100"/>
  <c r="B27" i="100"/>
  <c r="A27" i="100"/>
  <c r="G26" i="100"/>
  <c r="B26" i="100"/>
  <c r="A26" i="100"/>
  <c r="G25" i="100"/>
  <c r="B25" i="100"/>
  <c r="A25" i="100"/>
  <c r="G24" i="100"/>
  <c r="B24" i="100"/>
  <c r="A24" i="100"/>
  <c r="G23" i="100"/>
  <c r="B23" i="100"/>
  <c r="A23" i="100"/>
  <c r="G22" i="100"/>
  <c r="B22" i="100"/>
  <c r="A22" i="100"/>
  <c r="G21" i="100"/>
  <c r="B21" i="100"/>
  <c r="A21" i="100"/>
  <c r="G20" i="100"/>
  <c r="B20" i="100"/>
  <c r="A20" i="100"/>
  <c r="G19" i="100"/>
  <c r="B19" i="100"/>
  <c r="A19" i="100"/>
  <c r="G18" i="100"/>
  <c r="B18" i="100"/>
  <c r="A18" i="100"/>
  <c r="G17" i="100"/>
  <c r="B17" i="100"/>
  <c r="A17" i="100"/>
  <c r="G16" i="100"/>
  <c r="B16" i="100"/>
  <c r="A16" i="100"/>
  <c r="G15" i="100"/>
  <c r="B15" i="100"/>
  <c r="A15" i="100"/>
  <c r="G14" i="100"/>
  <c r="B14" i="100"/>
  <c r="A14" i="100"/>
  <c r="G13" i="100"/>
  <c r="B13" i="100"/>
  <c r="A13" i="100"/>
  <c r="G12" i="100"/>
  <c r="B12" i="100"/>
  <c r="A12" i="100"/>
  <c r="G11" i="100"/>
  <c r="B11" i="100"/>
  <c r="A11" i="100"/>
  <c r="G10" i="100"/>
  <c r="B10" i="100"/>
  <c r="A10" i="100"/>
  <c r="G9" i="100"/>
  <c r="B9" i="100"/>
  <c r="A9" i="100"/>
  <c r="G8" i="100"/>
  <c r="B8" i="100"/>
  <c r="A8" i="100"/>
  <c r="G7" i="100"/>
  <c r="B7" i="100"/>
  <c r="A7" i="100"/>
  <c r="G6" i="100"/>
  <c r="B6" i="100"/>
  <c r="A6" i="100"/>
  <c r="G5" i="100"/>
  <c r="B5" i="100"/>
  <c r="A5" i="100"/>
  <c r="G4" i="100"/>
  <c r="B4" i="100"/>
  <c r="A4" i="100"/>
  <c r="B1" i="100"/>
  <c r="Q64" i="99"/>
  <c r="O64" i="99"/>
  <c r="I64" i="99"/>
  <c r="V46" i="99"/>
  <c r="H64" i="99"/>
  <c r="F64" i="99"/>
  <c r="E64" i="99"/>
  <c r="D64" i="99"/>
  <c r="C64" i="99"/>
  <c r="V41" i="99"/>
  <c r="G63" i="99"/>
  <c r="B63" i="99"/>
  <c r="A63" i="99"/>
  <c r="G62" i="99"/>
  <c r="B62" i="99"/>
  <c r="A62" i="99"/>
  <c r="G61" i="99"/>
  <c r="B61" i="99"/>
  <c r="A61" i="99"/>
  <c r="G60" i="99"/>
  <c r="B60" i="99"/>
  <c r="A60" i="99"/>
  <c r="G59" i="99"/>
  <c r="B59" i="99"/>
  <c r="A59" i="99"/>
  <c r="G58" i="99"/>
  <c r="B58" i="99"/>
  <c r="A58" i="99"/>
  <c r="G57" i="99"/>
  <c r="B57" i="99"/>
  <c r="A57" i="99"/>
  <c r="G56" i="99"/>
  <c r="B56" i="99"/>
  <c r="A56" i="99"/>
  <c r="G55" i="99"/>
  <c r="B55" i="99"/>
  <c r="A55" i="99"/>
  <c r="G54" i="99"/>
  <c r="B54" i="99"/>
  <c r="A54" i="99"/>
  <c r="G53" i="99"/>
  <c r="B53" i="99"/>
  <c r="A53" i="99"/>
  <c r="G52" i="99"/>
  <c r="B52" i="99"/>
  <c r="A52" i="99"/>
  <c r="V51" i="99"/>
  <c r="AC99" i="1"/>
  <c r="G51" i="99"/>
  <c r="B51" i="99"/>
  <c r="A51" i="99"/>
  <c r="V50" i="99"/>
  <c r="AB99" i="1"/>
  <c r="G50" i="99"/>
  <c r="B50" i="99"/>
  <c r="A50" i="99"/>
  <c r="V49" i="99"/>
  <c r="AA99" i="1"/>
  <c r="G49" i="99"/>
  <c r="B49" i="99"/>
  <c r="A49" i="99"/>
  <c r="V48" i="99"/>
  <c r="Z99" i="1"/>
  <c r="G48" i="99"/>
  <c r="B48" i="99"/>
  <c r="A48" i="99"/>
  <c r="V47" i="99"/>
  <c r="Y99" i="1"/>
  <c r="G47" i="99"/>
  <c r="B47" i="99"/>
  <c r="A47" i="99"/>
  <c r="G46" i="99"/>
  <c r="B46" i="99"/>
  <c r="A46" i="99"/>
  <c r="G45" i="99"/>
  <c r="B45" i="99"/>
  <c r="A45" i="99"/>
  <c r="V44" i="99"/>
  <c r="G44" i="99"/>
  <c r="B44" i="99"/>
  <c r="A44" i="99"/>
  <c r="V43" i="99"/>
  <c r="G43" i="99"/>
  <c r="B43" i="99"/>
  <c r="A43" i="99"/>
  <c r="V42" i="99"/>
  <c r="G42" i="99"/>
  <c r="B42" i="99"/>
  <c r="A42" i="99"/>
  <c r="G41" i="99"/>
  <c r="B41" i="99"/>
  <c r="A41" i="99"/>
  <c r="S40" i="99"/>
  <c r="S41" i="99"/>
  <c r="S42" i="99"/>
  <c r="S43" i="99"/>
  <c r="S44" i="99"/>
  <c r="S45" i="99"/>
  <c r="S46" i="99"/>
  <c r="S47" i="99"/>
  <c r="S48" i="99"/>
  <c r="S49" i="99"/>
  <c r="S50" i="99"/>
  <c r="S51" i="99"/>
  <c r="S52" i="99"/>
  <c r="S53" i="99"/>
  <c r="S54" i="99"/>
  <c r="S55" i="99"/>
  <c r="S56" i="99"/>
  <c r="S57" i="99"/>
  <c r="S58" i="99"/>
  <c r="S59" i="99"/>
  <c r="S60" i="99"/>
  <c r="S61" i="99"/>
  <c r="S62" i="99"/>
  <c r="S63" i="99"/>
  <c r="S64" i="99"/>
  <c r="G40" i="99"/>
  <c r="B40" i="99"/>
  <c r="A40" i="99"/>
  <c r="G39" i="99"/>
  <c r="B39" i="99"/>
  <c r="A39" i="99"/>
  <c r="G38" i="99"/>
  <c r="B38" i="99"/>
  <c r="A38" i="99"/>
  <c r="G37" i="99"/>
  <c r="B37" i="99"/>
  <c r="A37" i="99"/>
  <c r="G36" i="99"/>
  <c r="B36" i="99"/>
  <c r="A36" i="99"/>
  <c r="R35" i="99"/>
  <c r="V40" i="99"/>
  <c r="Q35" i="99"/>
  <c r="G35" i="99"/>
  <c r="B35" i="99"/>
  <c r="A35" i="99"/>
  <c r="G34" i="99"/>
  <c r="B34" i="99"/>
  <c r="A34" i="99"/>
  <c r="G33" i="99"/>
  <c r="B33" i="99"/>
  <c r="A33" i="99"/>
  <c r="G32" i="99"/>
  <c r="B32" i="99"/>
  <c r="A32" i="99"/>
  <c r="G31" i="99"/>
  <c r="B31" i="99"/>
  <c r="A31" i="99"/>
  <c r="G30" i="99"/>
  <c r="B30" i="99"/>
  <c r="A30" i="99"/>
  <c r="G29" i="99"/>
  <c r="B29" i="99"/>
  <c r="A29" i="99"/>
  <c r="G28" i="99"/>
  <c r="B28" i="99"/>
  <c r="A28" i="99"/>
  <c r="G27" i="99"/>
  <c r="B27" i="99"/>
  <c r="A27" i="99"/>
  <c r="G26" i="99"/>
  <c r="B26" i="99"/>
  <c r="A26" i="99"/>
  <c r="G25" i="99"/>
  <c r="B25" i="99"/>
  <c r="A25" i="99"/>
  <c r="G24" i="99"/>
  <c r="B24" i="99"/>
  <c r="A24" i="99"/>
  <c r="G23" i="99"/>
  <c r="B23" i="99"/>
  <c r="A23" i="99"/>
  <c r="G22" i="99"/>
  <c r="B22" i="99"/>
  <c r="A22" i="99"/>
  <c r="G21" i="99"/>
  <c r="B21" i="99"/>
  <c r="A21" i="99"/>
  <c r="G20" i="99"/>
  <c r="B20" i="99"/>
  <c r="A20" i="99"/>
  <c r="G19" i="99"/>
  <c r="B19" i="99"/>
  <c r="A19" i="99"/>
  <c r="G18" i="99"/>
  <c r="B18" i="99"/>
  <c r="A18" i="99"/>
  <c r="G17" i="99"/>
  <c r="B17" i="99"/>
  <c r="A17" i="99"/>
  <c r="G16" i="99"/>
  <c r="B16" i="99"/>
  <c r="A16" i="99"/>
  <c r="G15" i="99"/>
  <c r="B15" i="99"/>
  <c r="A15" i="99"/>
  <c r="G14" i="99"/>
  <c r="B14" i="99"/>
  <c r="A14" i="99"/>
  <c r="G13" i="99"/>
  <c r="B13" i="99"/>
  <c r="A13" i="99"/>
  <c r="G12" i="99"/>
  <c r="B12" i="99"/>
  <c r="A12" i="99"/>
  <c r="G11" i="99"/>
  <c r="B11" i="99"/>
  <c r="A11" i="99"/>
  <c r="G10" i="99"/>
  <c r="B10" i="99"/>
  <c r="A10" i="99"/>
  <c r="G9" i="99"/>
  <c r="B9" i="99"/>
  <c r="A9" i="99"/>
  <c r="G8" i="99"/>
  <c r="B8" i="99"/>
  <c r="A8" i="99"/>
  <c r="G7" i="99"/>
  <c r="B7" i="99"/>
  <c r="A7" i="99"/>
  <c r="G6" i="99"/>
  <c r="B6" i="99"/>
  <c r="A6" i="99"/>
  <c r="G5" i="99"/>
  <c r="B5" i="99"/>
  <c r="A5" i="99"/>
  <c r="G4" i="99"/>
  <c r="B4" i="99"/>
  <c r="A4" i="99"/>
  <c r="B1" i="99"/>
  <c r="Q64" i="98"/>
  <c r="O64" i="98"/>
  <c r="V1" i="98"/>
  <c r="I64" i="98"/>
  <c r="H64" i="98"/>
  <c r="F64" i="98"/>
  <c r="E64" i="98"/>
  <c r="V43" i="98"/>
  <c r="D64" i="98"/>
  <c r="C64" i="98"/>
  <c r="V41" i="98"/>
  <c r="G63" i="98"/>
  <c r="B63" i="98"/>
  <c r="A63" i="98"/>
  <c r="G62" i="98"/>
  <c r="B62" i="98"/>
  <c r="A62" i="98"/>
  <c r="G61" i="98"/>
  <c r="B61" i="98"/>
  <c r="A61" i="98"/>
  <c r="G60" i="98"/>
  <c r="B60" i="98"/>
  <c r="A60" i="98"/>
  <c r="G59" i="98"/>
  <c r="B59" i="98"/>
  <c r="A59" i="98"/>
  <c r="G58" i="98"/>
  <c r="B58" i="98"/>
  <c r="A58" i="98"/>
  <c r="G57" i="98"/>
  <c r="B57" i="98"/>
  <c r="A57" i="98"/>
  <c r="G56" i="98"/>
  <c r="B56" i="98"/>
  <c r="A56" i="98"/>
  <c r="G55" i="98"/>
  <c r="B55" i="98"/>
  <c r="A55" i="98"/>
  <c r="G54" i="98"/>
  <c r="B54" i="98"/>
  <c r="A54" i="98"/>
  <c r="G53" i="98"/>
  <c r="B53" i="98"/>
  <c r="A53" i="98"/>
  <c r="G52" i="98"/>
  <c r="B52" i="98"/>
  <c r="A52" i="98"/>
  <c r="V51" i="98"/>
  <c r="AC98" i="1"/>
  <c r="G51" i="98"/>
  <c r="B51" i="98"/>
  <c r="A51" i="98"/>
  <c r="V50" i="98"/>
  <c r="AB98" i="1"/>
  <c r="G50" i="98"/>
  <c r="B50" i="98"/>
  <c r="A50" i="98"/>
  <c r="V49" i="98"/>
  <c r="AA98" i="1"/>
  <c r="G49" i="98"/>
  <c r="B49" i="98"/>
  <c r="A49" i="98"/>
  <c r="V48" i="98"/>
  <c r="Z98" i="1"/>
  <c r="G48" i="98"/>
  <c r="B48" i="98"/>
  <c r="A48" i="98"/>
  <c r="V47" i="98"/>
  <c r="Y98" i="1"/>
  <c r="G47" i="98"/>
  <c r="B47" i="98"/>
  <c r="A47" i="98"/>
  <c r="V46" i="98"/>
  <c r="G46" i="98"/>
  <c r="B46" i="98"/>
  <c r="A46" i="98"/>
  <c r="G45" i="98"/>
  <c r="B45" i="98"/>
  <c r="A45" i="98"/>
  <c r="V44" i="98"/>
  <c r="G44" i="98"/>
  <c r="B44" i="98"/>
  <c r="A44" i="98"/>
  <c r="G43" i="98"/>
  <c r="B43" i="98"/>
  <c r="A43" i="98"/>
  <c r="V42" i="98"/>
  <c r="G42" i="98"/>
  <c r="B42" i="98"/>
  <c r="A42" i="98"/>
  <c r="S41" i="98"/>
  <c r="S42" i="98"/>
  <c r="S43" i="98"/>
  <c r="S44" i="98"/>
  <c r="S45" i="98"/>
  <c r="S46" i="98"/>
  <c r="S47" i="98"/>
  <c r="S48" i="98"/>
  <c r="S49" i="98"/>
  <c r="S50" i="98"/>
  <c r="S51" i="98"/>
  <c r="S52" i="98"/>
  <c r="S53" i="98"/>
  <c r="S54" i="98"/>
  <c r="S55" i="98"/>
  <c r="S56" i="98"/>
  <c r="S57" i="98"/>
  <c r="S58" i="98"/>
  <c r="S59" i="98"/>
  <c r="S60" i="98"/>
  <c r="S61" i="98"/>
  <c r="S62" i="98"/>
  <c r="S63" i="98"/>
  <c r="S64" i="98"/>
  <c r="G41" i="98"/>
  <c r="B41" i="98"/>
  <c r="A41" i="98"/>
  <c r="S40" i="98"/>
  <c r="G40" i="98"/>
  <c r="B40" i="98"/>
  <c r="A40" i="98"/>
  <c r="G39" i="98"/>
  <c r="B39" i="98"/>
  <c r="A39" i="98"/>
  <c r="G38" i="98"/>
  <c r="B38" i="98"/>
  <c r="A38" i="98"/>
  <c r="G37" i="98"/>
  <c r="B37" i="98"/>
  <c r="A37" i="98"/>
  <c r="G36" i="98"/>
  <c r="B36" i="98"/>
  <c r="A36" i="98"/>
  <c r="R35" i="98"/>
  <c r="V40" i="98"/>
  <c r="Q35" i="98"/>
  <c r="G35" i="98"/>
  <c r="B35" i="98"/>
  <c r="A35" i="98"/>
  <c r="G34" i="98"/>
  <c r="B34" i="98"/>
  <c r="A34" i="98"/>
  <c r="G33" i="98"/>
  <c r="B33" i="98"/>
  <c r="A33" i="98"/>
  <c r="G32" i="98"/>
  <c r="B32" i="98"/>
  <c r="A32" i="98"/>
  <c r="G31" i="98"/>
  <c r="B31" i="98"/>
  <c r="A31" i="98"/>
  <c r="G30" i="98"/>
  <c r="B30" i="98"/>
  <c r="A30" i="98"/>
  <c r="G29" i="98"/>
  <c r="B29" i="98"/>
  <c r="A29" i="98"/>
  <c r="G28" i="98"/>
  <c r="B28" i="98"/>
  <c r="A28" i="98"/>
  <c r="G27" i="98"/>
  <c r="B27" i="98"/>
  <c r="A27" i="98"/>
  <c r="G26" i="98"/>
  <c r="B26" i="98"/>
  <c r="A26" i="98"/>
  <c r="G25" i="98"/>
  <c r="B25" i="98"/>
  <c r="A25" i="98"/>
  <c r="G24" i="98"/>
  <c r="B24" i="98"/>
  <c r="A24" i="98"/>
  <c r="G23" i="98"/>
  <c r="B23" i="98"/>
  <c r="A23" i="98"/>
  <c r="G22" i="98"/>
  <c r="B22" i="98"/>
  <c r="A22" i="98"/>
  <c r="G21" i="98"/>
  <c r="B21" i="98"/>
  <c r="A21" i="98"/>
  <c r="G20" i="98"/>
  <c r="B20" i="98"/>
  <c r="A20" i="98"/>
  <c r="G19" i="98"/>
  <c r="B19" i="98"/>
  <c r="A19" i="98"/>
  <c r="G18" i="98"/>
  <c r="B18" i="98"/>
  <c r="A18" i="98"/>
  <c r="G17" i="98"/>
  <c r="B17" i="98"/>
  <c r="A17" i="98"/>
  <c r="G16" i="98"/>
  <c r="B16" i="98"/>
  <c r="A16" i="98"/>
  <c r="G15" i="98"/>
  <c r="B15" i="98"/>
  <c r="A15" i="98"/>
  <c r="G14" i="98"/>
  <c r="B14" i="98"/>
  <c r="A14" i="98"/>
  <c r="G13" i="98"/>
  <c r="B13" i="98"/>
  <c r="A13" i="98"/>
  <c r="G12" i="98"/>
  <c r="B12" i="98"/>
  <c r="A12" i="98"/>
  <c r="G11" i="98"/>
  <c r="B11" i="98"/>
  <c r="A11" i="98"/>
  <c r="G10" i="98"/>
  <c r="B10" i="98"/>
  <c r="A10" i="98"/>
  <c r="G9" i="98"/>
  <c r="B9" i="98"/>
  <c r="A9" i="98"/>
  <c r="G8" i="98"/>
  <c r="B8" i="98"/>
  <c r="A8" i="98"/>
  <c r="G7" i="98"/>
  <c r="B7" i="98"/>
  <c r="A7" i="98"/>
  <c r="G6" i="98"/>
  <c r="B6" i="98"/>
  <c r="A6" i="98"/>
  <c r="G5" i="98"/>
  <c r="B5" i="98"/>
  <c r="A5" i="98"/>
  <c r="G4" i="98"/>
  <c r="L4" i="98"/>
  <c r="L5" i="98"/>
  <c r="L6" i="98"/>
  <c r="L7" i="98"/>
  <c r="L8" i="98"/>
  <c r="L9" i="98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62" i="98"/>
  <c r="L63" i="98"/>
  <c r="L64" i="98"/>
  <c r="B4" i="98"/>
  <c r="A4" i="98"/>
  <c r="B1" i="98"/>
  <c r="Q64" i="97"/>
  <c r="O64" i="97"/>
  <c r="V1" i="97"/>
  <c r="I64" i="97"/>
  <c r="V46" i="97"/>
  <c r="H64" i="97"/>
  <c r="F64" i="97"/>
  <c r="E64" i="97"/>
  <c r="D64" i="97"/>
  <c r="C64" i="97"/>
  <c r="V41" i="97"/>
  <c r="G63" i="97"/>
  <c r="B63" i="97"/>
  <c r="A63" i="97"/>
  <c r="G62" i="97"/>
  <c r="B62" i="97"/>
  <c r="A62" i="97"/>
  <c r="G61" i="97"/>
  <c r="B61" i="97"/>
  <c r="A61" i="97"/>
  <c r="G60" i="97"/>
  <c r="B60" i="97"/>
  <c r="A60" i="97"/>
  <c r="G59" i="97"/>
  <c r="B59" i="97"/>
  <c r="A59" i="97"/>
  <c r="G58" i="97"/>
  <c r="B58" i="97"/>
  <c r="A58" i="97"/>
  <c r="G57" i="97"/>
  <c r="B57" i="97"/>
  <c r="A57" i="97"/>
  <c r="G56" i="97"/>
  <c r="B56" i="97"/>
  <c r="A56" i="97"/>
  <c r="G55" i="97"/>
  <c r="B55" i="97"/>
  <c r="A55" i="97"/>
  <c r="G54" i="97"/>
  <c r="B54" i="97"/>
  <c r="A54" i="97"/>
  <c r="G53" i="97"/>
  <c r="B53" i="97"/>
  <c r="A53" i="97"/>
  <c r="G52" i="97"/>
  <c r="B52" i="97"/>
  <c r="A52" i="97"/>
  <c r="V51" i="97"/>
  <c r="AC97" i="1"/>
  <c r="G51" i="97"/>
  <c r="B51" i="97"/>
  <c r="A51" i="97"/>
  <c r="V50" i="97"/>
  <c r="AB97" i="1"/>
  <c r="G50" i="97"/>
  <c r="B50" i="97"/>
  <c r="A50" i="97"/>
  <c r="V49" i="97"/>
  <c r="AA97" i="1"/>
  <c r="G49" i="97"/>
  <c r="B49" i="97"/>
  <c r="A49" i="97"/>
  <c r="V48" i="97"/>
  <c r="Z97" i="1"/>
  <c r="G48" i="97"/>
  <c r="B48" i="97"/>
  <c r="A48" i="97"/>
  <c r="V47" i="97"/>
  <c r="Y97" i="1"/>
  <c r="G47" i="97"/>
  <c r="B47" i="97"/>
  <c r="A47" i="97"/>
  <c r="G46" i="97"/>
  <c r="B46" i="97"/>
  <c r="A46" i="97"/>
  <c r="G45" i="97"/>
  <c r="B45" i="97"/>
  <c r="A45" i="97"/>
  <c r="V44" i="97"/>
  <c r="G44" i="97"/>
  <c r="B44" i="97"/>
  <c r="A44" i="97"/>
  <c r="V43" i="97"/>
  <c r="G43" i="97"/>
  <c r="B43" i="97"/>
  <c r="A43" i="97"/>
  <c r="V42" i="97"/>
  <c r="G42" i="97"/>
  <c r="B42" i="97"/>
  <c r="A42" i="97"/>
  <c r="G41" i="97"/>
  <c r="B41" i="97"/>
  <c r="A41" i="97"/>
  <c r="S40" i="97"/>
  <c r="S41" i="97"/>
  <c r="S42" i="97"/>
  <c r="S43" i="97"/>
  <c r="S44" i="97"/>
  <c r="S45" i="97"/>
  <c r="S46" i="97"/>
  <c r="S47" i="97"/>
  <c r="S48" i="97"/>
  <c r="S49" i="97"/>
  <c r="S50" i="97"/>
  <c r="S51" i="97"/>
  <c r="S52" i="97"/>
  <c r="S53" i="97"/>
  <c r="S54" i="97"/>
  <c r="S55" i="97"/>
  <c r="S56" i="97"/>
  <c r="S57" i="97"/>
  <c r="S58" i="97"/>
  <c r="S59" i="97"/>
  <c r="S60" i="97"/>
  <c r="S61" i="97"/>
  <c r="S62" i="97"/>
  <c r="S63" i="97"/>
  <c r="S64" i="97"/>
  <c r="V52" i="97"/>
  <c r="G40" i="97"/>
  <c r="B40" i="97"/>
  <c r="A40" i="97"/>
  <c r="G39" i="97"/>
  <c r="B39" i="97"/>
  <c r="A39" i="97"/>
  <c r="G38" i="97"/>
  <c r="B38" i="97"/>
  <c r="A38" i="97"/>
  <c r="G37" i="97"/>
  <c r="B37" i="97"/>
  <c r="A37" i="97"/>
  <c r="G36" i="97"/>
  <c r="B36" i="97"/>
  <c r="A36" i="97"/>
  <c r="R35" i="97"/>
  <c r="V40" i="97"/>
  <c r="Q35" i="97"/>
  <c r="G35" i="97"/>
  <c r="B35" i="97"/>
  <c r="A35" i="97"/>
  <c r="G34" i="97"/>
  <c r="B34" i="97"/>
  <c r="A34" i="97"/>
  <c r="G33" i="97"/>
  <c r="B33" i="97"/>
  <c r="A33" i="97"/>
  <c r="G32" i="97"/>
  <c r="B32" i="97"/>
  <c r="A32" i="97"/>
  <c r="G31" i="97"/>
  <c r="B31" i="97"/>
  <c r="A31" i="97"/>
  <c r="G30" i="97"/>
  <c r="B30" i="97"/>
  <c r="A30" i="97"/>
  <c r="G29" i="97"/>
  <c r="B29" i="97"/>
  <c r="A29" i="97"/>
  <c r="G28" i="97"/>
  <c r="B28" i="97"/>
  <c r="A28" i="97"/>
  <c r="G27" i="97"/>
  <c r="B27" i="97"/>
  <c r="A27" i="97"/>
  <c r="G26" i="97"/>
  <c r="B26" i="97"/>
  <c r="A26" i="97"/>
  <c r="G25" i="97"/>
  <c r="B25" i="97"/>
  <c r="A25" i="97"/>
  <c r="G24" i="97"/>
  <c r="B24" i="97"/>
  <c r="A24" i="97"/>
  <c r="G23" i="97"/>
  <c r="B23" i="97"/>
  <c r="A23" i="97"/>
  <c r="G22" i="97"/>
  <c r="B22" i="97"/>
  <c r="A22" i="97"/>
  <c r="G21" i="97"/>
  <c r="B21" i="97"/>
  <c r="A21" i="97"/>
  <c r="G20" i="97"/>
  <c r="B20" i="97"/>
  <c r="A20" i="97"/>
  <c r="G19" i="97"/>
  <c r="B19" i="97"/>
  <c r="A19" i="97"/>
  <c r="G18" i="97"/>
  <c r="B18" i="97"/>
  <c r="A18" i="97"/>
  <c r="G17" i="97"/>
  <c r="B17" i="97"/>
  <c r="A17" i="97"/>
  <c r="G16" i="97"/>
  <c r="B16" i="97"/>
  <c r="A16" i="97"/>
  <c r="G15" i="97"/>
  <c r="B15" i="97"/>
  <c r="A15" i="97"/>
  <c r="G14" i="97"/>
  <c r="B14" i="97"/>
  <c r="A14" i="97"/>
  <c r="G13" i="97"/>
  <c r="B13" i="97"/>
  <c r="A13" i="97"/>
  <c r="G12" i="97"/>
  <c r="B12" i="97"/>
  <c r="A12" i="97"/>
  <c r="G11" i="97"/>
  <c r="B11" i="97"/>
  <c r="A11" i="97"/>
  <c r="G10" i="97"/>
  <c r="B10" i="97"/>
  <c r="A10" i="97"/>
  <c r="G9" i="97"/>
  <c r="B9" i="97"/>
  <c r="A9" i="97"/>
  <c r="G8" i="97"/>
  <c r="B8" i="97"/>
  <c r="A8" i="97"/>
  <c r="G7" i="97"/>
  <c r="B7" i="97"/>
  <c r="A7" i="97"/>
  <c r="G6" i="97"/>
  <c r="B6" i="97"/>
  <c r="A6" i="97"/>
  <c r="G5" i="97"/>
  <c r="B5" i="97"/>
  <c r="A5" i="97"/>
  <c r="G4" i="97"/>
  <c r="G64" i="97"/>
  <c r="V45" i="97"/>
  <c r="B4" i="97"/>
  <c r="A4" i="97"/>
  <c r="B1" i="97"/>
  <c r="Q64" i="96"/>
  <c r="O64" i="96"/>
  <c r="V1" i="96"/>
  <c r="I64" i="96"/>
  <c r="H64" i="96"/>
  <c r="F64" i="96"/>
  <c r="E64" i="96"/>
  <c r="V43" i="96"/>
  <c r="D64" i="96"/>
  <c r="C64" i="96"/>
  <c r="V41" i="96"/>
  <c r="G63" i="96"/>
  <c r="B63" i="96"/>
  <c r="A63" i="96"/>
  <c r="G62" i="96"/>
  <c r="B62" i="96"/>
  <c r="A62" i="96"/>
  <c r="G61" i="96"/>
  <c r="B61" i="96"/>
  <c r="A61" i="96"/>
  <c r="G60" i="96"/>
  <c r="B60" i="96"/>
  <c r="A60" i="96"/>
  <c r="G59" i="96"/>
  <c r="B59" i="96"/>
  <c r="A59" i="96"/>
  <c r="G58" i="96"/>
  <c r="B58" i="96"/>
  <c r="A58" i="96"/>
  <c r="G57" i="96"/>
  <c r="B57" i="96"/>
  <c r="A57" i="96"/>
  <c r="G56" i="96"/>
  <c r="B56" i="96"/>
  <c r="A56" i="96"/>
  <c r="G55" i="96"/>
  <c r="B55" i="96"/>
  <c r="A55" i="96"/>
  <c r="G54" i="96"/>
  <c r="B54" i="96"/>
  <c r="A54" i="96"/>
  <c r="G53" i="96"/>
  <c r="B53" i="96"/>
  <c r="A53" i="96"/>
  <c r="G52" i="96"/>
  <c r="B52" i="96"/>
  <c r="A52" i="96"/>
  <c r="V51" i="96"/>
  <c r="AC96" i="1"/>
  <c r="G51" i="96"/>
  <c r="B51" i="96"/>
  <c r="A51" i="96"/>
  <c r="V50" i="96"/>
  <c r="AB96" i="1"/>
  <c r="G50" i="96"/>
  <c r="B50" i="96"/>
  <c r="A50" i="96"/>
  <c r="V49" i="96"/>
  <c r="AA96" i="1"/>
  <c r="G49" i="96"/>
  <c r="B49" i="96"/>
  <c r="A49" i="96"/>
  <c r="V48" i="96"/>
  <c r="Z96" i="1"/>
  <c r="G48" i="96"/>
  <c r="B48" i="96"/>
  <c r="A48" i="96"/>
  <c r="V47" i="96"/>
  <c r="Y96" i="1"/>
  <c r="G47" i="96"/>
  <c r="B47" i="96"/>
  <c r="A47" i="96"/>
  <c r="V46" i="96"/>
  <c r="G46" i="96"/>
  <c r="B46" i="96"/>
  <c r="A46" i="96"/>
  <c r="G45" i="96"/>
  <c r="B45" i="96"/>
  <c r="A45" i="96"/>
  <c r="V44" i="96"/>
  <c r="G44" i="96"/>
  <c r="B44" i="96"/>
  <c r="A44" i="96"/>
  <c r="G43" i="96"/>
  <c r="B43" i="96"/>
  <c r="A43" i="96"/>
  <c r="V42" i="96"/>
  <c r="G42" i="96"/>
  <c r="B42" i="96"/>
  <c r="A42" i="96"/>
  <c r="G41" i="96"/>
  <c r="B41" i="96"/>
  <c r="A41" i="96"/>
  <c r="S40" i="96"/>
  <c r="S41" i="96"/>
  <c r="S42" i="96"/>
  <c r="S43" i="96"/>
  <c r="S44" i="96"/>
  <c r="S45" i="96"/>
  <c r="S46" i="96"/>
  <c r="S47" i="96"/>
  <c r="S48" i="96"/>
  <c r="S49" i="96"/>
  <c r="S50" i="96"/>
  <c r="S51" i="96"/>
  <c r="S52" i="96"/>
  <c r="S53" i="96"/>
  <c r="S54" i="96"/>
  <c r="S55" i="96"/>
  <c r="S56" i="96"/>
  <c r="S57" i="96"/>
  <c r="S58" i="96"/>
  <c r="S59" i="96"/>
  <c r="S60" i="96"/>
  <c r="S61" i="96"/>
  <c r="S62" i="96"/>
  <c r="S63" i="96"/>
  <c r="S64" i="96"/>
  <c r="G40" i="96"/>
  <c r="B40" i="96"/>
  <c r="A40" i="96"/>
  <c r="G39" i="96"/>
  <c r="B39" i="96"/>
  <c r="A39" i="96"/>
  <c r="G38" i="96"/>
  <c r="B38" i="96"/>
  <c r="A38" i="96"/>
  <c r="G37" i="96"/>
  <c r="B37" i="96"/>
  <c r="A37" i="96"/>
  <c r="G36" i="96"/>
  <c r="B36" i="96"/>
  <c r="A36" i="96"/>
  <c r="R35" i="96"/>
  <c r="V40" i="96"/>
  <c r="Q35" i="96"/>
  <c r="G35" i="96"/>
  <c r="B35" i="96"/>
  <c r="A35" i="96"/>
  <c r="G34" i="96"/>
  <c r="B34" i="96"/>
  <c r="A34" i="96"/>
  <c r="G33" i="96"/>
  <c r="B33" i="96"/>
  <c r="A33" i="96"/>
  <c r="G32" i="96"/>
  <c r="B32" i="96"/>
  <c r="A32" i="96"/>
  <c r="G31" i="96"/>
  <c r="B31" i="96"/>
  <c r="A31" i="96"/>
  <c r="G30" i="96"/>
  <c r="B30" i="96"/>
  <c r="A30" i="96"/>
  <c r="G29" i="96"/>
  <c r="B29" i="96"/>
  <c r="A29" i="96"/>
  <c r="G28" i="96"/>
  <c r="B28" i="96"/>
  <c r="A28" i="96"/>
  <c r="G27" i="96"/>
  <c r="B27" i="96"/>
  <c r="A27" i="96"/>
  <c r="G26" i="96"/>
  <c r="B26" i="96"/>
  <c r="A26" i="96"/>
  <c r="G25" i="96"/>
  <c r="B25" i="96"/>
  <c r="A25" i="96"/>
  <c r="G24" i="96"/>
  <c r="B24" i="96"/>
  <c r="A24" i="96"/>
  <c r="G23" i="96"/>
  <c r="B23" i="96"/>
  <c r="A23" i="96"/>
  <c r="G22" i="96"/>
  <c r="B22" i="96"/>
  <c r="A22" i="96"/>
  <c r="G21" i="96"/>
  <c r="B21" i="96"/>
  <c r="A21" i="96"/>
  <c r="G20" i="96"/>
  <c r="B20" i="96"/>
  <c r="A20" i="96"/>
  <c r="G19" i="96"/>
  <c r="B19" i="96"/>
  <c r="A19" i="96"/>
  <c r="G18" i="96"/>
  <c r="B18" i="96"/>
  <c r="A18" i="96"/>
  <c r="G17" i="96"/>
  <c r="B17" i="96"/>
  <c r="A17" i="96"/>
  <c r="G16" i="96"/>
  <c r="B16" i="96"/>
  <c r="A16" i="96"/>
  <c r="G15" i="96"/>
  <c r="B15" i="96"/>
  <c r="A15" i="96"/>
  <c r="G14" i="96"/>
  <c r="B14" i="96"/>
  <c r="A14" i="96"/>
  <c r="G13" i="96"/>
  <c r="B13" i="96"/>
  <c r="A13" i="96"/>
  <c r="G12" i="96"/>
  <c r="B12" i="96"/>
  <c r="A12" i="96"/>
  <c r="G11" i="96"/>
  <c r="B11" i="96"/>
  <c r="A11" i="96"/>
  <c r="G10" i="96"/>
  <c r="B10" i="96"/>
  <c r="A10" i="96"/>
  <c r="G9" i="96"/>
  <c r="B9" i="96"/>
  <c r="A9" i="96"/>
  <c r="G8" i="96"/>
  <c r="B8" i="96"/>
  <c r="A8" i="96"/>
  <c r="G7" i="96"/>
  <c r="B7" i="96"/>
  <c r="A7" i="96"/>
  <c r="G6" i="96"/>
  <c r="B6" i="96"/>
  <c r="A6" i="96"/>
  <c r="G5" i="96"/>
  <c r="B5" i="96"/>
  <c r="A5" i="96"/>
  <c r="G4" i="96"/>
  <c r="L4" i="96"/>
  <c r="L5" i="96"/>
  <c r="L6" i="96"/>
  <c r="L7" i="96"/>
  <c r="L8" i="96"/>
  <c r="L9" i="96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B4" i="96"/>
  <c r="A4" i="96"/>
  <c r="B1" i="96"/>
  <c r="Q64" i="95"/>
  <c r="O64" i="95"/>
  <c r="V1" i="95"/>
  <c r="I64" i="95"/>
  <c r="V46" i="95"/>
  <c r="H64" i="95"/>
  <c r="F64" i="95"/>
  <c r="E64" i="95"/>
  <c r="D64" i="95"/>
  <c r="C64" i="95"/>
  <c r="V41" i="95"/>
  <c r="G63" i="95"/>
  <c r="B63" i="95"/>
  <c r="A63" i="95"/>
  <c r="G62" i="95"/>
  <c r="B62" i="95"/>
  <c r="A62" i="95"/>
  <c r="G61" i="95"/>
  <c r="B61" i="95"/>
  <c r="A61" i="95"/>
  <c r="G60" i="95"/>
  <c r="B60" i="95"/>
  <c r="A60" i="95"/>
  <c r="G59" i="95"/>
  <c r="B59" i="95"/>
  <c r="A59" i="95"/>
  <c r="G58" i="95"/>
  <c r="B58" i="95"/>
  <c r="A58" i="95"/>
  <c r="G57" i="95"/>
  <c r="B57" i="95"/>
  <c r="A57" i="95"/>
  <c r="G56" i="95"/>
  <c r="B56" i="95"/>
  <c r="A56" i="95"/>
  <c r="G55" i="95"/>
  <c r="B55" i="95"/>
  <c r="A55" i="95"/>
  <c r="G54" i="95"/>
  <c r="B54" i="95"/>
  <c r="A54" i="95"/>
  <c r="G53" i="95"/>
  <c r="B53" i="95"/>
  <c r="A53" i="95"/>
  <c r="G52" i="95"/>
  <c r="B52" i="95"/>
  <c r="A52" i="95"/>
  <c r="V51" i="95"/>
  <c r="AC95" i="1"/>
  <c r="G51" i="95"/>
  <c r="B51" i="95"/>
  <c r="A51" i="95"/>
  <c r="V50" i="95"/>
  <c r="AB95" i="1"/>
  <c r="G50" i="95"/>
  <c r="B50" i="95"/>
  <c r="A50" i="95"/>
  <c r="V49" i="95"/>
  <c r="AA95" i="1"/>
  <c r="G49" i="95"/>
  <c r="B49" i="95"/>
  <c r="A49" i="95"/>
  <c r="V48" i="95"/>
  <c r="Z95" i="1"/>
  <c r="G48" i="95"/>
  <c r="B48" i="95"/>
  <c r="A48" i="95"/>
  <c r="V47" i="95"/>
  <c r="Y95" i="1"/>
  <c r="G47" i="95"/>
  <c r="B47" i="95"/>
  <c r="A47" i="95"/>
  <c r="G46" i="95"/>
  <c r="B46" i="95"/>
  <c r="A46" i="95"/>
  <c r="G45" i="95"/>
  <c r="B45" i="95"/>
  <c r="A45" i="95"/>
  <c r="V44" i="95"/>
  <c r="G44" i="95"/>
  <c r="B44" i="95"/>
  <c r="A44" i="95"/>
  <c r="V43" i="95"/>
  <c r="G43" i="95"/>
  <c r="B43" i="95"/>
  <c r="A43" i="95"/>
  <c r="V42" i="95"/>
  <c r="G42" i="95"/>
  <c r="B42" i="95"/>
  <c r="A42" i="95"/>
  <c r="G41" i="95"/>
  <c r="B41" i="95"/>
  <c r="A41" i="95"/>
  <c r="S40" i="95"/>
  <c r="S41" i="95"/>
  <c r="S42" i="95"/>
  <c r="S43" i="95"/>
  <c r="S44" i="95"/>
  <c r="S45" i="95"/>
  <c r="S46" i="95"/>
  <c r="S47" i="95"/>
  <c r="S48" i="95"/>
  <c r="S49" i="95"/>
  <c r="S50" i="95"/>
  <c r="S51" i="95"/>
  <c r="S52" i="95"/>
  <c r="S53" i="95"/>
  <c r="S54" i="95"/>
  <c r="S55" i="95"/>
  <c r="S56" i="95"/>
  <c r="S57" i="95"/>
  <c r="S58" i="95"/>
  <c r="S59" i="95"/>
  <c r="S60" i="95"/>
  <c r="S61" i="95"/>
  <c r="S62" i="95"/>
  <c r="S63" i="95"/>
  <c r="S64" i="95"/>
  <c r="G40" i="95"/>
  <c r="B40" i="95"/>
  <c r="A40" i="95"/>
  <c r="G39" i="95"/>
  <c r="B39" i="95"/>
  <c r="A39" i="95"/>
  <c r="G38" i="95"/>
  <c r="B38" i="95"/>
  <c r="A38" i="95"/>
  <c r="G37" i="95"/>
  <c r="B37" i="95"/>
  <c r="A37" i="95"/>
  <c r="G36" i="95"/>
  <c r="B36" i="95"/>
  <c r="A36" i="95"/>
  <c r="R35" i="95"/>
  <c r="V40" i="95"/>
  <c r="Q35" i="95"/>
  <c r="G35" i="95"/>
  <c r="B35" i="95"/>
  <c r="A35" i="95"/>
  <c r="G34" i="95"/>
  <c r="B34" i="95"/>
  <c r="A34" i="95"/>
  <c r="G33" i="95"/>
  <c r="B33" i="95"/>
  <c r="A33" i="95"/>
  <c r="G32" i="95"/>
  <c r="B32" i="95"/>
  <c r="A32" i="95"/>
  <c r="G31" i="95"/>
  <c r="B31" i="95"/>
  <c r="A31" i="95"/>
  <c r="G30" i="95"/>
  <c r="B30" i="95"/>
  <c r="A30" i="95"/>
  <c r="G29" i="95"/>
  <c r="B29" i="95"/>
  <c r="A29" i="95"/>
  <c r="G28" i="95"/>
  <c r="B28" i="95"/>
  <c r="A28" i="95"/>
  <c r="G27" i="95"/>
  <c r="B27" i="95"/>
  <c r="A27" i="95"/>
  <c r="G26" i="95"/>
  <c r="B26" i="95"/>
  <c r="A26" i="95"/>
  <c r="G25" i="95"/>
  <c r="B25" i="95"/>
  <c r="A25" i="95"/>
  <c r="G24" i="95"/>
  <c r="B24" i="95"/>
  <c r="A24" i="95"/>
  <c r="G23" i="95"/>
  <c r="B23" i="95"/>
  <c r="A23" i="95"/>
  <c r="G22" i="95"/>
  <c r="B22" i="95"/>
  <c r="A22" i="95"/>
  <c r="G21" i="95"/>
  <c r="B21" i="95"/>
  <c r="A21" i="95"/>
  <c r="G20" i="95"/>
  <c r="B20" i="95"/>
  <c r="A20" i="95"/>
  <c r="G19" i="95"/>
  <c r="B19" i="95"/>
  <c r="A19" i="95"/>
  <c r="G18" i="95"/>
  <c r="B18" i="95"/>
  <c r="A18" i="95"/>
  <c r="G17" i="95"/>
  <c r="B17" i="95"/>
  <c r="A17" i="95"/>
  <c r="G16" i="95"/>
  <c r="B16" i="95"/>
  <c r="A16" i="95"/>
  <c r="G15" i="95"/>
  <c r="B15" i="95"/>
  <c r="A15" i="95"/>
  <c r="G14" i="95"/>
  <c r="B14" i="95"/>
  <c r="A14" i="95"/>
  <c r="G13" i="95"/>
  <c r="B13" i="95"/>
  <c r="A13" i="95"/>
  <c r="G12" i="95"/>
  <c r="B12" i="95"/>
  <c r="A12" i="95"/>
  <c r="G11" i="95"/>
  <c r="B11" i="95"/>
  <c r="A11" i="95"/>
  <c r="G10" i="95"/>
  <c r="B10" i="95"/>
  <c r="A10" i="95"/>
  <c r="G9" i="95"/>
  <c r="B9" i="95"/>
  <c r="A9" i="95"/>
  <c r="G8" i="95"/>
  <c r="B8" i="95"/>
  <c r="A8" i="95"/>
  <c r="G7" i="95"/>
  <c r="B7" i="95"/>
  <c r="A7" i="95"/>
  <c r="G6" i="95"/>
  <c r="B6" i="95"/>
  <c r="A6" i="95"/>
  <c r="G5" i="95"/>
  <c r="B5" i="95"/>
  <c r="A5" i="95"/>
  <c r="G4" i="95"/>
  <c r="B4" i="95"/>
  <c r="A4" i="95"/>
  <c r="B1" i="95"/>
  <c r="Q64" i="94"/>
  <c r="O64" i="94"/>
  <c r="I64" i="94"/>
  <c r="H64" i="94"/>
  <c r="F64" i="94"/>
  <c r="E64" i="94"/>
  <c r="V43" i="94"/>
  <c r="D64" i="94"/>
  <c r="C64" i="94"/>
  <c r="V41" i="94"/>
  <c r="G63" i="94"/>
  <c r="B63" i="94"/>
  <c r="A63" i="94"/>
  <c r="G62" i="94"/>
  <c r="B62" i="94"/>
  <c r="A62" i="94"/>
  <c r="G61" i="94"/>
  <c r="B61" i="94"/>
  <c r="A61" i="94"/>
  <c r="G60" i="94"/>
  <c r="B60" i="94"/>
  <c r="A60" i="94"/>
  <c r="G59" i="94"/>
  <c r="B59" i="94"/>
  <c r="A59" i="94"/>
  <c r="G58" i="94"/>
  <c r="B58" i="94"/>
  <c r="A58" i="94"/>
  <c r="G57" i="94"/>
  <c r="B57" i="94"/>
  <c r="A57" i="94"/>
  <c r="G56" i="94"/>
  <c r="B56" i="94"/>
  <c r="A56" i="94"/>
  <c r="G55" i="94"/>
  <c r="B55" i="94"/>
  <c r="A55" i="94"/>
  <c r="G54" i="94"/>
  <c r="B54" i="94"/>
  <c r="A54" i="94"/>
  <c r="G53" i="94"/>
  <c r="B53" i="94"/>
  <c r="A53" i="94"/>
  <c r="G52" i="94"/>
  <c r="B52" i="94"/>
  <c r="A52" i="94"/>
  <c r="V51" i="94"/>
  <c r="AC94" i="1"/>
  <c r="G51" i="94"/>
  <c r="B51" i="94"/>
  <c r="A51" i="94"/>
  <c r="V50" i="94"/>
  <c r="AB94" i="1"/>
  <c r="G50" i="94"/>
  <c r="B50" i="94"/>
  <c r="A50" i="94"/>
  <c r="V49" i="94"/>
  <c r="AA94" i="1"/>
  <c r="G49" i="94"/>
  <c r="B49" i="94"/>
  <c r="A49" i="94"/>
  <c r="V48" i="94"/>
  <c r="Z94" i="1"/>
  <c r="G48" i="94"/>
  <c r="B48" i="94"/>
  <c r="A48" i="94"/>
  <c r="V47" i="94"/>
  <c r="Y94" i="1"/>
  <c r="G47" i="94"/>
  <c r="B47" i="94"/>
  <c r="A47" i="94"/>
  <c r="V46" i="94"/>
  <c r="G46" i="94"/>
  <c r="B46" i="94"/>
  <c r="A46" i="94"/>
  <c r="G45" i="94"/>
  <c r="B45" i="94"/>
  <c r="A45" i="94"/>
  <c r="V44" i="94"/>
  <c r="G44" i="94"/>
  <c r="B44" i="94"/>
  <c r="A44" i="94"/>
  <c r="G43" i="94"/>
  <c r="B43" i="94"/>
  <c r="A43" i="94"/>
  <c r="V42" i="94"/>
  <c r="G42" i="94"/>
  <c r="B42" i="94"/>
  <c r="A42" i="94"/>
  <c r="S41" i="94"/>
  <c r="S42" i="94"/>
  <c r="S43" i="94"/>
  <c r="S44" i="94"/>
  <c r="S45" i="94"/>
  <c r="S46" i="94"/>
  <c r="S47" i="94"/>
  <c r="S48" i="94"/>
  <c r="S49" i="94"/>
  <c r="S50" i="94"/>
  <c r="S51" i="94"/>
  <c r="S52" i="94"/>
  <c r="S53" i="94"/>
  <c r="S54" i="94"/>
  <c r="S55" i="94"/>
  <c r="S56" i="94"/>
  <c r="S57" i="94"/>
  <c r="S58" i="94"/>
  <c r="S59" i="94"/>
  <c r="S60" i="94"/>
  <c r="S61" i="94"/>
  <c r="S62" i="94"/>
  <c r="S63" i="94"/>
  <c r="S64" i="94"/>
  <c r="V52" i="94"/>
  <c r="G41" i="94"/>
  <c r="B41" i="94"/>
  <c r="A41" i="94"/>
  <c r="V40" i="94"/>
  <c r="S40" i="94"/>
  <c r="G40" i="94"/>
  <c r="B40" i="94"/>
  <c r="A40" i="94"/>
  <c r="G39" i="94"/>
  <c r="B39" i="94"/>
  <c r="A39" i="94"/>
  <c r="G38" i="94"/>
  <c r="B38" i="94"/>
  <c r="A38" i="94"/>
  <c r="G37" i="94"/>
  <c r="B37" i="94"/>
  <c r="A37" i="94"/>
  <c r="G36" i="94"/>
  <c r="B36" i="94"/>
  <c r="A36" i="94"/>
  <c r="R35" i="94"/>
  <c r="Q35" i="94"/>
  <c r="G35" i="94"/>
  <c r="B35" i="94"/>
  <c r="A35" i="94"/>
  <c r="G34" i="94"/>
  <c r="B34" i="94"/>
  <c r="A34" i="94"/>
  <c r="G33" i="94"/>
  <c r="B33" i="94"/>
  <c r="A33" i="94"/>
  <c r="G32" i="94"/>
  <c r="B32" i="94"/>
  <c r="A32" i="94"/>
  <c r="G31" i="94"/>
  <c r="B31" i="94"/>
  <c r="A31" i="94"/>
  <c r="G30" i="94"/>
  <c r="B30" i="94"/>
  <c r="A30" i="94"/>
  <c r="G29" i="94"/>
  <c r="B29" i="94"/>
  <c r="A29" i="94"/>
  <c r="G28" i="94"/>
  <c r="B28" i="94"/>
  <c r="A28" i="94"/>
  <c r="G27" i="94"/>
  <c r="B27" i="94"/>
  <c r="A27" i="94"/>
  <c r="G26" i="94"/>
  <c r="B26" i="94"/>
  <c r="A26" i="94"/>
  <c r="G25" i="94"/>
  <c r="B25" i="94"/>
  <c r="A25" i="94"/>
  <c r="G24" i="94"/>
  <c r="B24" i="94"/>
  <c r="A24" i="94"/>
  <c r="G23" i="94"/>
  <c r="B23" i="94"/>
  <c r="A23" i="94"/>
  <c r="G22" i="94"/>
  <c r="B22" i="94"/>
  <c r="A22" i="94"/>
  <c r="G21" i="94"/>
  <c r="B21" i="94"/>
  <c r="A21" i="94"/>
  <c r="G20" i="94"/>
  <c r="B20" i="94"/>
  <c r="A20" i="94"/>
  <c r="G19" i="94"/>
  <c r="B19" i="94"/>
  <c r="A19" i="94"/>
  <c r="G18" i="94"/>
  <c r="B18" i="94"/>
  <c r="A18" i="94"/>
  <c r="G17" i="94"/>
  <c r="B17" i="94"/>
  <c r="A17" i="94"/>
  <c r="G16" i="94"/>
  <c r="B16" i="94"/>
  <c r="A16" i="94"/>
  <c r="G15" i="94"/>
  <c r="B15" i="94"/>
  <c r="A15" i="94"/>
  <c r="G14" i="94"/>
  <c r="B14" i="94"/>
  <c r="A14" i="94"/>
  <c r="G13" i="94"/>
  <c r="B13" i="94"/>
  <c r="A13" i="94"/>
  <c r="G12" i="94"/>
  <c r="B12" i="94"/>
  <c r="A12" i="94"/>
  <c r="G11" i="94"/>
  <c r="B11" i="94"/>
  <c r="A11" i="94"/>
  <c r="G10" i="94"/>
  <c r="B10" i="94"/>
  <c r="A10" i="94"/>
  <c r="G9" i="94"/>
  <c r="B9" i="94"/>
  <c r="A9" i="94"/>
  <c r="G8" i="94"/>
  <c r="B8" i="94"/>
  <c r="A8" i="94"/>
  <c r="G7" i="94"/>
  <c r="B7" i="94"/>
  <c r="A7" i="94"/>
  <c r="G6" i="94"/>
  <c r="B6" i="94"/>
  <c r="A6" i="94"/>
  <c r="G5" i="94"/>
  <c r="B5" i="94"/>
  <c r="A5" i="94"/>
  <c r="G4" i="94"/>
  <c r="B4" i="94"/>
  <c r="A4" i="94"/>
  <c r="B1" i="94"/>
  <c r="Q64" i="93"/>
  <c r="O64" i="93"/>
  <c r="I64" i="93"/>
  <c r="H64" i="93"/>
  <c r="F64" i="93"/>
  <c r="E64" i="93"/>
  <c r="D64" i="93"/>
  <c r="C64" i="93"/>
  <c r="V41" i="93"/>
  <c r="G63" i="93"/>
  <c r="B63" i="93"/>
  <c r="A63" i="93"/>
  <c r="G62" i="93"/>
  <c r="B62" i="93"/>
  <c r="A62" i="93"/>
  <c r="G61" i="93"/>
  <c r="B61" i="93"/>
  <c r="A61" i="93"/>
  <c r="G60" i="93"/>
  <c r="B60" i="93"/>
  <c r="A60" i="93"/>
  <c r="G59" i="93"/>
  <c r="B59" i="93"/>
  <c r="A59" i="93"/>
  <c r="G58" i="93"/>
  <c r="B58" i="93"/>
  <c r="A58" i="93"/>
  <c r="G57" i="93"/>
  <c r="B57" i="93"/>
  <c r="A57" i="93"/>
  <c r="G56" i="93"/>
  <c r="B56" i="93"/>
  <c r="A56" i="93"/>
  <c r="G55" i="93"/>
  <c r="B55" i="93"/>
  <c r="A55" i="93"/>
  <c r="G54" i="93"/>
  <c r="B54" i="93"/>
  <c r="A54" i="93"/>
  <c r="G53" i="93"/>
  <c r="B53" i="93"/>
  <c r="A53" i="93"/>
  <c r="G52" i="93"/>
  <c r="B52" i="93"/>
  <c r="A52" i="93"/>
  <c r="V51" i="93"/>
  <c r="AC93" i="1"/>
  <c r="G51" i="93"/>
  <c r="B51" i="93"/>
  <c r="A51" i="93"/>
  <c r="V50" i="93"/>
  <c r="AB93" i="1"/>
  <c r="G50" i="93"/>
  <c r="B50" i="93"/>
  <c r="A50" i="93"/>
  <c r="V49" i="93"/>
  <c r="AA93" i="1"/>
  <c r="G49" i="93"/>
  <c r="B49" i="93"/>
  <c r="A49" i="93"/>
  <c r="V48" i="93"/>
  <c r="Z93" i="1"/>
  <c r="G48" i="93"/>
  <c r="B48" i="93"/>
  <c r="A48" i="93"/>
  <c r="V47" i="93"/>
  <c r="Y93" i="1"/>
  <c r="G47" i="93"/>
  <c r="B47" i="93"/>
  <c r="A47" i="93"/>
  <c r="V46" i="93"/>
  <c r="G46" i="93"/>
  <c r="B46" i="93"/>
  <c r="A46" i="93"/>
  <c r="G45" i="93"/>
  <c r="B45" i="93"/>
  <c r="A45" i="93"/>
  <c r="V44" i="93"/>
  <c r="G44" i="93"/>
  <c r="B44" i="93"/>
  <c r="A44" i="93"/>
  <c r="V43" i="93"/>
  <c r="G43" i="93"/>
  <c r="B43" i="93"/>
  <c r="A43" i="93"/>
  <c r="V42" i="93"/>
  <c r="G42" i="93"/>
  <c r="B42" i="93"/>
  <c r="A42" i="93"/>
  <c r="G41" i="93"/>
  <c r="B41" i="93"/>
  <c r="A41" i="93"/>
  <c r="S40" i="93"/>
  <c r="S41" i="93"/>
  <c r="S42" i="93"/>
  <c r="S43" i="93"/>
  <c r="S44" i="93"/>
  <c r="S45" i="93"/>
  <c r="S46" i="93"/>
  <c r="S47" i="93"/>
  <c r="S48" i="93"/>
  <c r="S49" i="93"/>
  <c r="S50" i="93"/>
  <c r="S51" i="93"/>
  <c r="S52" i="93"/>
  <c r="S53" i="93"/>
  <c r="S54" i="93"/>
  <c r="S55" i="93"/>
  <c r="S56" i="93"/>
  <c r="S57" i="93"/>
  <c r="S58" i="93"/>
  <c r="S59" i="93"/>
  <c r="S60" i="93"/>
  <c r="S61" i="93"/>
  <c r="S62" i="93"/>
  <c r="S63" i="93"/>
  <c r="S64" i="93"/>
  <c r="V52" i="93"/>
  <c r="G40" i="93"/>
  <c r="B40" i="93"/>
  <c r="A40" i="93"/>
  <c r="G39" i="93"/>
  <c r="B39" i="93"/>
  <c r="A39" i="93"/>
  <c r="G38" i="93"/>
  <c r="B38" i="93"/>
  <c r="A38" i="93"/>
  <c r="G37" i="93"/>
  <c r="B37" i="93"/>
  <c r="A37" i="93"/>
  <c r="G36" i="93"/>
  <c r="B36" i="93"/>
  <c r="A36" i="93"/>
  <c r="R35" i="93"/>
  <c r="V40" i="93"/>
  <c r="Q35" i="93"/>
  <c r="G35" i="93"/>
  <c r="B35" i="93"/>
  <c r="A35" i="93"/>
  <c r="G34" i="93"/>
  <c r="B34" i="93"/>
  <c r="A34" i="93"/>
  <c r="G33" i="93"/>
  <c r="B33" i="93"/>
  <c r="A33" i="93"/>
  <c r="G32" i="93"/>
  <c r="B32" i="93"/>
  <c r="A32" i="93"/>
  <c r="G31" i="93"/>
  <c r="B31" i="93"/>
  <c r="A31" i="93"/>
  <c r="G30" i="93"/>
  <c r="B30" i="93"/>
  <c r="A30" i="93"/>
  <c r="G29" i="93"/>
  <c r="B29" i="93"/>
  <c r="A29" i="93"/>
  <c r="G28" i="93"/>
  <c r="B28" i="93"/>
  <c r="A28" i="93"/>
  <c r="G27" i="93"/>
  <c r="B27" i="93"/>
  <c r="A27" i="93"/>
  <c r="G26" i="93"/>
  <c r="B26" i="93"/>
  <c r="A26" i="93"/>
  <c r="G25" i="93"/>
  <c r="B25" i="93"/>
  <c r="A25" i="93"/>
  <c r="G24" i="93"/>
  <c r="B24" i="93"/>
  <c r="A24" i="93"/>
  <c r="G23" i="93"/>
  <c r="B23" i="93"/>
  <c r="A23" i="93"/>
  <c r="G22" i="93"/>
  <c r="B22" i="93"/>
  <c r="A22" i="93"/>
  <c r="G21" i="93"/>
  <c r="B21" i="93"/>
  <c r="A21" i="93"/>
  <c r="G20" i="93"/>
  <c r="B20" i="93"/>
  <c r="A20" i="93"/>
  <c r="G19" i="93"/>
  <c r="B19" i="93"/>
  <c r="A19" i="93"/>
  <c r="G18" i="93"/>
  <c r="B18" i="93"/>
  <c r="A18" i="93"/>
  <c r="G17" i="93"/>
  <c r="B17" i="93"/>
  <c r="A17" i="93"/>
  <c r="G16" i="93"/>
  <c r="B16" i="93"/>
  <c r="A16" i="93"/>
  <c r="G15" i="93"/>
  <c r="B15" i="93"/>
  <c r="A15" i="93"/>
  <c r="G14" i="93"/>
  <c r="B14" i="93"/>
  <c r="A14" i="93"/>
  <c r="G13" i="93"/>
  <c r="B13" i="93"/>
  <c r="A13" i="93"/>
  <c r="G12" i="93"/>
  <c r="B12" i="93"/>
  <c r="A12" i="93"/>
  <c r="G11" i="93"/>
  <c r="B11" i="93"/>
  <c r="A11" i="93"/>
  <c r="G10" i="93"/>
  <c r="B10" i="93"/>
  <c r="A10" i="93"/>
  <c r="G9" i="93"/>
  <c r="B9" i="93"/>
  <c r="A9" i="93"/>
  <c r="G8" i="93"/>
  <c r="B8" i="93"/>
  <c r="A8" i="93"/>
  <c r="G7" i="93"/>
  <c r="B7" i="93"/>
  <c r="A7" i="93"/>
  <c r="G6" i="93"/>
  <c r="B6" i="93"/>
  <c r="A6" i="93"/>
  <c r="G5" i="93"/>
  <c r="B5" i="93"/>
  <c r="A5" i="93"/>
  <c r="G4" i="93"/>
  <c r="G64" i="93"/>
  <c r="V45" i="93"/>
  <c r="B4" i="93"/>
  <c r="A4" i="93"/>
  <c r="B1" i="93"/>
  <c r="Q64" i="92"/>
  <c r="O64" i="92"/>
  <c r="I64" i="92"/>
  <c r="H64" i="92"/>
  <c r="F64" i="92"/>
  <c r="E64" i="92"/>
  <c r="D64" i="92"/>
  <c r="C64" i="92"/>
  <c r="G63" i="92"/>
  <c r="B63" i="92"/>
  <c r="A63" i="92"/>
  <c r="G62" i="92"/>
  <c r="B62" i="92"/>
  <c r="A62" i="92"/>
  <c r="G61" i="92"/>
  <c r="B61" i="92"/>
  <c r="A61" i="92"/>
  <c r="G60" i="92"/>
  <c r="B60" i="92"/>
  <c r="A60" i="92"/>
  <c r="G59" i="92"/>
  <c r="B59" i="92"/>
  <c r="A59" i="92"/>
  <c r="G58" i="92"/>
  <c r="B58" i="92"/>
  <c r="A58" i="92"/>
  <c r="G57" i="92"/>
  <c r="B57" i="92"/>
  <c r="A57" i="92"/>
  <c r="G56" i="92"/>
  <c r="B56" i="92"/>
  <c r="A56" i="92"/>
  <c r="G55" i="92"/>
  <c r="B55" i="92"/>
  <c r="A55" i="92"/>
  <c r="G54" i="92"/>
  <c r="B54" i="92"/>
  <c r="A54" i="92"/>
  <c r="G53" i="92"/>
  <c r="B53" i="92"/>
  <c r="A53" i="92"/>
  <c r="G52" i="92"/>
  <c r="B52" i="92"/>
  <c r="A52" i="92"/>
  <c r="V51" i="92"/>
  <c r="AC92" i="1"/>
  <c r="G51" i="92"/>
  <c r="B51" i="92"/>
  <c r="A51" i="92"/>
  <c r="V50" i="92"/>
  <c r="AB92" i="1"/>
  <c r="G50" i="92"/>
  <c r="B50" i="92"/>
  <c r="A50" i="92"/>
  <c r="V49" i="92"/>
  <c r="AA92" i="1"/>
  <c r="G49" i="92"/>
  <c r="B49" i="92"/>
  <c r="A49" i="92"/>
  <c r="V48" i="92"/>
  <c r="Z92" i="1"/>
  <c r="G48" i="92"/>
  <c r="B48" i="92"/>
  <c r="A48" i="92"/>
  <c r="V47" i="92"/>
  <c r="Y92" i="1"/>
  <c r="G47" i="92"/>
  <c r="B47" i="92"/>
  <c r="A47" i="92"/>
  <c r="V46" i="92"/>
  <c r="G46" i="92"/>
  <c r="B46" i="92"/>
  <c r="A46" i="92"/>
  <c r="G45" i="92"/>
  <c r="B45" i="92"/>
  <c r="A45" i="92"/>
  <c r="V44" i="92"/>
  <c r="G44" i="92"/>
  <c r="B44" i="92"/>
  <c r="A44" i="92"/>
  <c r="V43" i="92"/>
  <c r="G43" i="92"/>
  <c r="B43" i="92"/>
  <c r="A43" i="92"/>
  <c r="V42" i="92"/>
  <c r="G42" i="92"/>
  <c r="B42" i="92"/>
  <c r="A42" i="92"/>
  <c r="V41" i="92"/>
  <c r="G41" i="92"/>
  <c r="B41" i="92"/>
  <c r="A41" i="92"/>
  <c r="V40" i="92"/>
  <c r="S40" i="92"/>
  <c r="S41" i="92"/>
  <c r="S42" i="92"/>
  <c r="S43" i="92"/>
  <c r="S44" i="92"/>
  <c r="S45" i="92"/>
  <c r="S46" i="92"/>
  <c r="S47" i="92"/>
  <c r="S48" i="92"/>
  <c r="S49" i="92"/>
  <c r="S50" i="92"/>
  <c r="S51" i="92"/>
  <c r="S52" i="92"/>
  <c r="S53" i="92"/>
  <c r="S54" i="92"/>
  <c r="S55" i="92"/>
  <c r="S56" i="92"/>
  <c r="S57" i="92"/>
  <c r="S58" i="92"/>
  <c r="S59" i="92"/>
  <c r="S60" i="92"/>
  <c r="S61" i="92"/>
  <c r="S62" i="92"/>
  <c r="S63" i="92"/>
  <c r="S64" i="92"/>
  <c r="G40" i="92"/>
  <c r="B40" i="92"/>
  <c r="A40" i="92"/>
  <c r="G39" i="92"/>
  <c r="B39" i="92"/>
  <c r="A39" i="92"/>
  <c r="G38" i="92"/>
  <c r="B38" i="92"/>
  <c r="A38" i="92"/>
  <c r="G37" i="92"/>
  <c r="B37" i="92"/>
  <c r="A37" i="92"/>
  <c r="G36" i="92"/>
  <c r="B36" i="92"/>
  <c r="A36" i="92"/>
  <c r="R35" i="92"/>
  <c r="Q35" i="92"/>
  <c r="G35" i="92"/>
  <c r="B35" i="92"/>
  <c r="A35" i="92"/>
  <c r="G34" i="92"/>
  <c r="B34" i="92"/>
  <c r="A34" i="92"/>
  <c r="G33" i="92"/>
  <c r="B33" i="92"/>
  <c r="A33" i="92"/>
  <c r="G32" i="92"/>
  <c r="B32" i="92"/>
  <c r="A32" i="92"/>
  <c r="G31" i="92"/>
  <c r="B31" i="92"/>
  <c r="A31" i="92"/>
  <c r="G30" i="92"/>
  <c r="B30" i="92"/>
  <c r="A30" i="92"/>
  <c r="G29" i="92"/>
  <c r="B29" i="92"/>
  <c r="A29" i="92"/>
  <c r="G28" i="92"/>
  <c r="B28" i="92"/>
  <c r="A28" i="92"/>
  <c r="G27" i="92"/>
  <c r="B27" i="92"/>
  <c r="A27" i="92"/>
  <c r="G26" i="92"/>
  <c r="B26" i="92"/>
  <c r="A26" i="92"/>
  <c r="G25" i="92"/>
  <c r="B25" i="92"/>
  <c r="A25" i="92"/>
  <c r="G24" i="92"/>
  <c r="B24" i="92"/>
  <c r="A24" i="92"/>
  <c r="G23" i="92"/>
  <c r="B23" i="92"/>
  <c r="A23" i="92"/>
  <c r="G22" i="92"/>
  <c r="B22" i="92"/>
  <c r="A22" i="92"/>
  <c r="G21" i="92"/>
  <c r="B21" i="92"/>
  <c r="A21" i="92"/>
  <c r="G20" i="92"/>
  <c r="B20" i="92"/>
  <c r="A20" i="92"/>
  <c r="G19" i="92"/>
  <c r="B19" i="92"/>
  <c r="A19" i="92"/>
  <c r="G18" i="92"/>
  <c r="B18" i="92"/>
  <c r="A18" i="92"/>
  <c r="G17" i="92"/>
  <c r="B17" i="92"/>
  <c r="A17" i="92"/>
  <c r="G16" i="92"/>
  <c r="B16" i="92"/>
  <c r="A16" i="92"/>
  <c r="G15" i="92"/>
  <c r="B15" i="92"/>
  <c r="A15" i="92"/>
  <c r="G14" i="92"/>
  <c r="B14" i="92"/>
  <c r="A14" i="92"/>
  <c r="G13" i="92"/>
  <c r="B13" i="92"/>
  <c r="A13" i="92"/>
  <c r="G12" i="92"/>
  <c r="B12" i="92"/>
  <c r="A12" i="92"/>
  <c r="G11" i="92"/>
  <c r="G64" i="92"/>
  <c r="V45" i="92"/>
  <c r="B11" i="92"/>
  <c r="A11" i="92"/>
  <c r="G10" i="92"/>
  <c r="B10" i="92"/>
  <c r="A10" i="92"/>
  <c r="G9" i="92"/>
  <c r="B9" i="92"/>
  <c r="A9" i="92"/>
  <c r="G8" i="92"/>
  <c r="B8" i="92"/>
  <c r="A8" i="92"/>
  <c r="G7" i="92"/>
  <c r="B7" i="92"/>
  <c r="A7" i="92"/>
  <c r="G6" i="92"/>
  <c r="B6" i="92"/>
  <c r="A6" i="92"/>
  <c r="G5" i="92"/>
  <c r="L5" i="92"/>
  <c r="L6" i="92"/>
  <c r="L7" i="92"/>
  <c r="L8" i="92"/>
  <c r="L9" i="92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B5" i="92"/>
  <c r="A5" i="92"/>
  <c r="L4" i="92"/>
  <c r="G4" i="92"/>
  <c r="B4" i="92"/>
  <c r="A4" i="92"/>
  <c r="B1" i="92"/>
  <c r="Q64" i="91"/>
  <c r="O64" i="91"/>
  <c r="V1" i="91"/>
  <c r="I64" i="91"/>
  <c r="H64" i="91"/>
  <c r="F64" i="91"/>
  <c r="E64" i="91"/>
  <c r="D64" i="91"/>
  <c r="V42" i="91"/>
  <c r="C64" i="91"/>
  <c r="V41" i="91"/>
  <c r="G63" i="91"/>
  <c r="B63" i="91"/>
  <c r="A63" i="91"/>
  <c r="G62" i="91"/>
  <c r="B62" i="91"/>
  <c r="A62" i="91"/>
  <c r="G61" i="91"/>
  <c r="B61" i="91"/>
  <c r="A61" i="91"/>
  <c r="G60" i="91"/>
  <c r="B60" i="91"/>
  <c r="A60" i="91"/>
  <c r="G59" i="91"/>
  <c r="B59" i="91"/>
  <c r="A59" i="91"/>
  <c r="G58" i="91"/>
  <c r="B58" i="91"/>
  <c r="A58" i="91"/>
  <c r="G57" i="91"/>
  <c r="B57" i="91"/>
  <c r="A57" i="91"/>
  <c r="G56" i="91"/>
  <c r="B56" i="91"/>
  <c r="A56" i="91"/>
  <c r="G55" i="91"/>
  <c r="B55" i="91"/>
  <c r="A55" i="91"/>
  <c r="G54" i="91"/>
  <c r="B54" i="91"/>
  <c r="A54" i="91"/>
  <c r="G53" i="91"/>
  <c r="B53" i="91"/>
  <c r="A53" i="91"/>
  <c r="G52" i="91"/>
  <c r="B52" i="91"/>
  <c r="A52" i="91"/>
  <c r="V51" i="91"/>
  <c r="AC91" i="1"/>
  <c r="G51" i="91"/>
  <c r="B51" i="91"/>
  <c r="A51" i="91"/>
  <c r="V50" i="91"/>
  <c r="AB91" i="1"/>
  <c r="G50" i="91"/>
  <c r="B50" i="91"/>
  <c r="A50" i="91"/>
  <c r="V49" i="91"/>
  <c r="AA91" i="1"/>
  <c r="G49" i="91"/>
  <c r="B49" i="91"/>
  <c r="A49" i="91"/>
  <c r="V48" i="91"/>
  <c r="Z91" i="1"/>
  <c r="G48" i="91"/>
  <c r="B48" i="91"/>
  <c r="A48" i="91"/>
  <c r="V47" i="91"/>
  <c r="Y91" i="1"/>
  <c r="G47" i="91"/>
  <c r="B47" i="91"/>
  <c r="A47" i="91"/>
  <c r="V46" i="91"/>
  <c r="G46" i="91"/>
  <c r="B46" i="91"/>
  <c r="A46" i="91"/>
  <c r="G45" i="91"/>
  <c r="B45" i="91"/>
  <c r="A45" i="91"/>
  <c r="V44" i="91"/>
  <c r="G44" i="91"/>
  <c r="B44" i="91"/>
  <c r="A44" i="91"/>
  <c r="V43" i="91"/>
  <c r="G43" i="91"/>
  <c r="B43" i="91"/>
  <c r="A43" i="91"/>
  <c r="G42" i="91"/>
  <c r="B42" i="91"/>
  <c r="A42" i="91"/>
  <c r="S41" i="91"/>
  <c r="S42" i="91"/>
  <c r="S43" i="91"/>
  <c r="S44" i="91"/>
  <c r="S45" i="91"/>
  <c r="S46" i="91"/>
  <c r="S47" i="91"/>
  <c r="S48" i="91"/>
  <c r="S49" i="91"/>
  <c r="S50" i="91"/>
  <c r="S51" i="91"/>
  <c r="S52" i="91"/>
  <c r="S53" i="91"/>
  <c r="S54" i="91"/>
  <c r="S55" i="91"/>
  <c r="S56" i="91"/>
  <c r="S57" i="91"/>
  <c r="S58" i="91"/>
  <c r="S59" i="91"/>
  <c r="S60" i="91"/>
  <c r="S61" i="91"/>
  <c r="S62" i="91"/>
  <c r="S63" i="91"/>
  <c r="S64" i="91"/>
  <c r="V52" i="91"/>
  <c r="G41" i="91"/>
  <c r="B41" i="91"/>
  <c r="A41" i="91"/>
  <c r="S40" i="91"/>
  <c r="G40" i="91"/>
  <c r="B40" i="91"/>
  <c r="A40" i="91"/>
  <c r="G39" i="91"/>
  <c r="B39" i="91"/>
  <c r="A39" i="91"/>
  <c r="G38" i="91"/>
  <c r="B38" i="91"/>
  <c r="A38" i="91"/>
  <c r="G37" i="91"/>
  <c r="B37" i="91"/>
  <c r="A37" i="91"/>
  <c r="G36" i="91"/>
  <c r="B36" i="91"/>
  <c r="A36" i="91"/>
  <c r="R35" i="91"/>
  <c r="V40" i="91"/>
  <c r="Q35" i="91"/>
  <c r="G35" i="91"/>
  <c r="B35" i="91"/>
  <c r="A35" i="91"/>
  <c r="G34" i="91"/>
  <c r="B34" i="91"/>
  <c r="A34" i="91"/>
  <c r="G33" i="91"/>
  <c r="B33" i="91"/>
  <c r="A33" i="91"/>
  <c r="G32" i="91"/>
  <c r="B32" i="91"/>
  <c r="A32" i="91"/>
  <c r="G31" i="91"/>
  <c r="B31" i="91"/>
  <c r="A31" i="91"/>
  <c r="G30" i="91"/>
  <c r="B30" i="91"/>
  <c r="A30" i="91"/>
  <c r="G29" i="91"/>
  <c r="B29" i="91"/>
  <c r="A29" i="91"/>
  <c r="G28" i="91"/>
  <c r="B28" i="91"/>
  <c r="A28" i="91"/>
  <c r="G27" i="91"/>
  <c r="B27" i="91"/>
  <c r="A27" i="91"/>
  <c r="G26" i="91"/>
  <c r="B26" i="91"/>
  <c r="A26" i="91"/>
  <c r="G25" i="91"/>
  <c r="B25" i="91"/>
  <c r="A25" i="91"/>
  <c r="G24" i="91"/>
  <c r="B24" i="91"/>
  <c r="A24" i="91"/>
  <c r="G23" i="91"/>
  <c r="B23" i="91"/>
  <c r="A23" i="91"/>
  <c r="G22" i="91"/>
  <c r="B22" i="91"/>
  <c r="A22" i="91"/>
  <c r="G21" i="91"/>
  <c r="B21" i="91"/>
  <c r="A21" i="91"/>
  <c r="G20" i="91"/>
  <c r="B20" i="91"/>
  <c r="A20" i="91"/>
  <c r="G19" i="91"/>
  <c r="B19" i="91"/>
  <c r="A19" i="91"/>
  <c r="G18" i="91"/>
  <c r="B18" i="91"/>
  <c r="A18" i="91"/>
  <c r="G17" i="91"/>
  <c r="B17" i="91"/>
  <c r="A17" i="91"/>
  <c r="G16" i="91"/>
  <c r="B16" i="91"/>
  <c r="A16" i="91"/>
  <c r="G15" i="91"/>
  <c r="B15" i="91"/>
  <c r="A15" i="91"/>
  <c r="G14" i="91"/>
  <c r="B14" i="91"/>
  <c r="A14" i="91"/>
  <c r="G13" i="91"/>
  <c r="B13" i="91"/>
  <c r="A13" i="91"/>
  <c r="G12" i="91"/>
  <c r="B12" i="91"/>
  <c r="A12" i="91"/>
  <c r="G11" i="91"/>
  <c r="B11" i="91"/>
  <c r="A11" i="91"/>
  <c r="G10" i="91"/>
  <c r="B10" i="91"/>
  <c r="A10" i="91"/>
  <c r="G9" i="91"/>
  <c r="B9" i="91"/>
  <c r="A9" i="91"/>
  <c r="G8" i="91"/>
  <c r="B8" i="91"/>
  <c r="A8" i="91"/>
  <c r="G7" i="91"/>
  <c r="B7" i="91"/>
  <c r="A7" i="91"/>
  <c r="G6" i="91"/>
  <c r="B6" i="91"/>
  <c r="A6" i="91"/>
  <c r="G5" i="91"/>
  <c r="B5" i="91"/>
  <c r="A5" i="91"/>
  <c r="L4" i="91"/>
  <c r="L5" i="91"/>
  <c r="G4" i="91"/>
  <c r="B4" i="91"/>
  <c r="A4" i="91"/>
  <c r="B1" i="91"/>
  <c r="Q64" i="90"/>
  <c r="O64" i="90"/>
  <c r="I64" i="90"/>
  <c r="H64" i="90"/>
  <c r="F64" i="90"/>
  <c r="E64" i="90"/>
  <c r="D64" i="90"/>
  <c r="C64" i="90"/>
  <c r="G63" i="90"/>
  <c r="B63" i="90"/>
  <c r="A63" i="90"/>
  <c r="G62" i="90"/>
  <c r="B62" i="90"/>
  <c r="A62" i="90"/>
  <c r="G61" i="90"/>
  <c r="B61" i="90"/>
  <c r="A61" i="90"/>
  <c r="G60" i="90"/>
  <c r="B60" i="90"/>
  <c r="A60" i="90"/>
  <c r="G59" i="90"/>
  <c r="B59" i="90"/>
  <c r="A59" i="90"/>
  <c r="G58" i="90"/>
  <c r="B58" i="90"/>
  <c r="A58" i="90"/>
  <c r="G57" i="90"/>
  <c r="B57" i="90"/>
  <c r="A57" i="90"/>
  <c r="G56" i="90"/>
  <c r="B56" i="90"/>
  <c r="A56" i="90"/>
  <c r="G55" i="90"/>
  <c r="B55" i="90"/>
  <c r="A55" i="90"/>
  <c r="G54" i="90"/>
  <c r="B54" i="90"/>
  <c r="A54" i="90"/>
  <c r="G53" i="90"/>
  <c r="B53" i="90"/>
  <c r="A53" i="90"/>
  <c r="G52" i="90"/>
  <c r="B52" i="90"/>
  <c r="A52" i="90"/>
  <c r="V51" i="90"/>
  <c r="AC90" i="1"/>
  <c r="G51" i="90"/>
  <c r="B51" i="90"/>
  <c r="A51" i="90"/>
  <c r="V50" i="90"/>
  <c r="AB90" i="1"/>
  <c r="G50" i="90"/>
  <c r="B50" i="90"/>
  <c r="A50" i="90"/>
  <c r="V49" i="90"/>
  <c r="AA90" i="1"/>
  <c r="G49" i="90"/>
  <c r="B49" i="90"/>
  <c r="A49" i="90"/>
  <c r="V48" i="90"/>
  <c r="Z90" i="1"/>
  <c r="G48" i="90"/>
  <c r="B48" i="90"/>
  <c r="A48" i="90"/>
  <c r="V47" i="90"/>
  <c r="Y90" i="1"/>
  <c r="G47" i="90"/>
  <c r="B47" i="90"/>
  <c r="A47" i="90"/>
  <c r="V46" i="90"/>
  <c r="G46" i="90"/>
  <c r="B46" i="90"/>
  <c r="A46" i="90"/>
  <c r="G45" i="90"/>
  <c r="B45" i="90"/>
  <c r="A45" i="90"/>
  <c r="V44" i="90"/>
  <c r="G44" i="90"/>
  <c r="B44" i="90"/>
  <c r="A44" i="90"/>
  <c r="V43" i="90"/>
  <c r="G43" i="90"/>
  <c r="B43" i="90"/>
  <c r="A43" i="90"/>
  <c r="V42" i="90"/>
  <c r="G42" i="90"/>
  <c r="B42" i="90"/>
  <c r="A42" i="90"/>
  <c r="V41" i="90"/>
  <c r="S41" i="90"/>
  <c r="S42" i="90"/>
  <c r="S43" i="90"/>
  <c r="S44" i="90"/>
  <c r="S45" i="90"/>
  <c r="S46" i="90"/>
  <c r="S47" i="90"/>
  <c r="S48" i="90"/>
  <c r="S49" i="90"/>
  <c r="S50" i="90"/>
  <c r="S51" i="90"/>
  <c r="S52" i="90"/>
  <c r="S53" i="90"/>
  <c r="S54" i="90"/>
  <c r="S55" i="90"/>
  <c r="S56" i="90"/>
  <c r="S57" i="90"/>
  <c r="S58" i="90"/>
  <c r="S59" i="90"/>
  <c r="S60" i="90"/>
  <c r="S61" i="90"/>
  <c r="S62" i="90"/>
  <c r="S63" i="90"/>
  <c r="S64" i="90"/>
  <c r="V52" i="90"/>
  <c r="G41" i="90"/>
  <c r="B41" i="90"/>
  <c r="A41" i="90"/>
  <c r="V40" i="90"/>
  <c r="S40" i="90"/>
  <c r="G40" i="90"/>
  <c r="B40" i="90"/>
  <c r="A40" i="90"/>
  <c r="G39" i="90"/>
  <c r="B39" i="90"/>
  <c r="A39" i="90"/>
  <c r="G38" i="90"/>
  <c r="B38" i="90"/>
  <c r="A38" i="90"/>
  <c r="G37" i="90"/>
  <c r="B37" i="90"/>
  <c r="A37" i="90"/>
  <c r="G36" i="90"/>
  <c r="B36" i="90"/>
  <c r="A36" i="90"/>
  <c r="R35" i="90"/>
  <c r="Q35" i="90"/>
  <c r="G35" i="90"/>
  <c r="B35" i="90"/>
  <c r="A35" i="90"/>
  <c r="G34" i="90"/>
  <c r="B34" i="90"/>
  <c r="A34" i="90"/>
  <c r="G33" i="90"/>
  <c r="B33" i="90"/>
  <c r="A33" i="90"/>
  <c r="G32" i="90"/>
  <c r="B32" i="90"/>
  <c r="A32" i="90"/>
  <c r="G31" i="90"/>
  <c r="B31" i="90"/>
  <c r="A31" i="90"/>
  <c r="G30" i="90"/>
  <c r="B30" i="90"/>
  <c r="A30" i="90"/>
  <c r="G29" i="90"/>
  <c r="B29" i="90"/>
  <c r="A29" i="90"/>
  <c r="G28" i="90"/>
  <c r="B28" i="90"/>
  <c r="A28" i="90"/>
  <c r="G27" i="90"/>
  <c r="B27" i="90"/>
  <c r="A27" i="90"/>
  <c r="G26" i="90"/>
  <c r="B26" i="90"/>
  <c r="A26" i="90"/>
  <c r="G25" i="90"/>
  <c r="B25" i="90"/>
  <c r="A25" i="90"/>
  <c r="G24" i="90"/>
  <c r="B24" i="90"/>
  <c r="A24" i="90"/>
  <c r="G23" i="90"/>
  <c r="B23" i="90"/>
  <c r="A23" i="90"/>
  <c r="G22" i="90"/>
  <c r="B22" i="90"/>
  <c r="A22" i="90"/>
  <c r="G21" i="90"/>
  <c r="B21" i="90"/>
  <c r="A21" i="90"/>
  <c r="G20" i="90"/>
  <c r="B20" i="90"/>
  <c r="A20" i="90"/>
  <c r="G19" i="90"/>
  <c r="B19" i="90"/>
  <c r="A19" i="90"/>
  <c r="G18" i="90"/>
  <c r="B18" i="90"/>
  <c r="A18" i="90"/>
  <c r="G17" i="90"/>
  <c r="B17" i="90"/>
  <c r="A17" i="90"/>
  <c r="G16" i="90"/>
  <c r="B16" i="90"/>
  <c r="A16" i="90"/>
  <c r="G15" i="90"/>
  <c r="B15" i="90"/>
  <c r="A15" i="90"/>
  <c r="G14" i="90"/>
  <c r="B14" i="90"/>
  <c r="A14" i="90"/>
  <c r="G13" i="90"/>
  <c r="B13" i="90"/>
  <c r="A13" i="90"/>
  <c r="G12" i="90"/>
  <c r="B12" i="90"/>
  <c r="A12" i="90"/>
  <c r="G11" i="90"/>
  <c r="B11" i="90"/>
  <c r="A11" i="90"/>
  <c r="G10" i="90"/>
  <c r="B10" i="90"/>
  <c r="A10" i="90"/>
  <c r="G9" i="90"/>
  <c r="B9" i="90"/>
  <c r="A9" i="90"/>
  <c r="G8" i="90"/>
  <c r="B8" i="90"/>
  <c r="A8" i="90"/>
  <c r="G7" i="90"/>
  <c r="B7" i="90"/>
  <c r="A7" i="90"/>
  <c r="G6" i="90"/>
  <c r="B6" i="90"/>
  <c r="A6" i="90"/>
  <c r="G5" i="90"/>
  <c r="B5" i="90"/>
  <c r="A5" i="90"/>
  <c r="L4" i="90"/>
  <c r="L5" i="90"/>
  <c r="L6" i="90"/>
  <c r="L7" i="90"/>
  <c r="L8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G4" i="90"/>
  <c r="B4" i="90"/>
  <c r="A4" i="90"/>
  <c r="V1" i="90"/>
  <c r="B1" i="90"/>
  <c r="Q64" i="89"/>
  <c r="O64" i="89"/>
  <c r="V1" i="89"/>
  <c r="I64" i="89"/>
  <c r="H64" i="89"/>
  <c r="F64" i="89"/>
  <c r="V44" i="89"/>
  <c r="E64" i="89"/>
  <c r="D64" i="89"/>
  <c r="C64" i="89"/>
  <c r="V41" i="89"/>
  <c r="G63" i="89"/>
  <c r="B63" i="89"/>
  <c r="A63" i="89"/>
  <c r="G62" i="89"/>
  <c r="B62" i="89"/>
  <c r="A62" i="89"/>
  <c r="G61" i="89"/>
  <c r="B61" i="89"/>
  <c r="A61" i="89"/>
  <c r="G60" i="89"/>
  <c r="B60" i="89"/>
  <c r="A60" i="89"/>
  <c r="G59" i="89"/>
  <c r="B59" i="89"/>
  <c r="A59" i="89"/>
  <c r="G58" i="89"/>
  <c r="B58" i="89"/>
  <c r="A58" i="89"/>
  <c r="G57" i="89"/>
  <c r="B57" i="89"/>
  <c r="A57" i="89"/>
  <c r="G56" i="89"/>
  <c r="B56" i="89"/>
  <c r="A56" i="89"/>
  <c r="G55" i="89"/>
  <c r="B55" i="89"/>
  <c r="A55" i="89"/>
  <c r="G54" i="89"/>
  <c r="B54" i="89"/>
  <c r="A54" i="89"/>
  <c r="G53" i="89"/>
  <c r="B53" i="89"/>
  <c r="A53" i="89"/>
  <c r="G52" i="89"/>
  <c r="B52" i="89"/>
  <c r="A52" i="89"/>
  <c r="V51" i="89"/>
  <c r="AC89" i="1"/>
  <c r="G51" i="89"/>
  <c r="B51" i="89"/>
  <c r="A51" i="89"/>
  <c r="V50" i="89"/>
  <c r="AB89" i="1"/>
  <c r="G50" i="89"/>
  <c r="B50" i="89"/>
  <c r="A50" i="89"/>
  <c r="V49" i="89"/>
  <c r="AA89" i="1"/>
  <c r="G49" i="89"/>
  <c r="B49" i="89"/>
  <c r="A49" i="89"/>
  <c r="V48" i="89"/>
  <c r="Z89" i="1"/>
  <c r="G48" i="89"/>
  <c r="B48" i="89"/>
  <c r="A48" i="89"/>
  <c r="V47" i="89"/>
  <c r="Y89" i="1"/>
  <c r="G47" i="89"/>
  <c r="B47" i="89"/>
  <c r="A47" i="89"/>
  <c r="V46" i="89"/>
  <c r="G46" i="89"/>
  <c r="B46" i="89"/>
  <c r="A46" i="89"/>
  <c r="G45" i="89"/>
  <c r="B45" i="89"/>
  <c r="A45" i="89"/>
  <c r="G44" i="89"/>
  <c r="B44" i="89"/>
  <c r="A44" i="89"/>
  <c r="V43" i="89"/>
  <c r="G43" i="89"/>
  <c r="B43" i="89"/>
  <c r="A43" i="89"/>
  <c r="V42" i="89"/>
  <c r="G42" i="89"/>
  <c r="B42" i="89"/>
  <c r="A42" i="89"/>
  <c r="G41" i="89"/>
  <c r="B41" i="89"/>
  <c r="A41" i="89"/>
  <c r="V40" i="89"/>
  <c r="S40" i="89"/>
  <c r="S41" i="89"/>
  <c r="S42" i="89"/>
  <c r="S43" i="89"/>
  <c r="S44" i="89"/>
  <c r="S45" i="89"/>
  <c r="S46" i="89"/>
  <c r="S47" i="89"/>
  <c r="S48" i="89"/>
  <c r="S49" i="89"/>
  <c r="S50" i="89"/>
  <c r="S51" i="89"/>
  <c r="S52" i="89"/>
  <c r="S53" i="89"/>
  <c r="S54" i="89"/>
  <c r="S55" i="89"/>
  <c r="S56" i="89"/>
  <c r="S57" i="89"/>
  <c r="S58" i="89"/>
  <c r="S59" i="89"/>
  <c r="S60" i="89"/>
  <c r="S61" i="89"/>
  <c r="S62" i="89"/>
  <c r="S63" i="89"/>
  <c r="S64" i="89"/>
  <c r="G40" i="89"/>
  <c r="B40" i="89"/>
  <c r="A40" i="89"/>
  <c r="G39" i="89"/>
  <c r="B39" i="89"/>
  <c r="A39" i="89"/>
  <c r="G38" i="89"/>
  <c r="B38" i="89"/>
  <c r="A38" i="89"/>
  <c r="G37" i="89"/>
  <c r="B37" i="89"/>
  <c r="A37" i="89"/>
  <c r="G36" i="89"/>
  <c r="B36" i="89"/>
  <c r="A36" i="89"/>
  <c r="R35" i="89"/>
  <c r="Q35" i="89"/>
  <c r="G35" i="89"/>
  <c r="B35" i="89"/>
  <c r="A35" i="89"/>
  <c r="G34" i="89"/>
  <c r="B34" i="89"/>
  <c r="A34" i="89"/>
  <c r="G33" i="89"/>
  <c r="B33" i="89"/>
  <c r="A33" i="89"/>
  <c r="G32" i="89"/>
  <c r="B32" i="89"/>
  <c r="A32" i="89"/>
  <c r="G31" i="89"/>
  <c r="B31" i="89"/>
  <c r="A31" i="89"/>
  <c r="G30" i="89"/>
  <c r="B30" i="89"/>
  <c r="A30" i="89"/>
  <c r="G29" i="89"/>
  <c r="B29" i="89"/>
  <c r="A29" i="89"/>
  <c r="G28" i="89"/>
  <c r="B28" i="89"/>
  <c r="A28" i="89"/>
  <c r="G27" i="89"/>
  <c r="B27" i="89"/>
  <c r="A27" i="89"/>
  <c r="G26" i="89"/>
  <c r="B26" i="89"/>
  <c r="A26" i="89"/>
  <c r="G25" i="89"/>
  <c r="B25" i="89"/>
  <c r="A25" i="89"/>
  <c r="G24" i="89"/>
  <c r="B24" i="89"/>
  <c r="A24" i="89"/>
  <c r="G23" i="89"/>
  <c r="B23" i="89"/>
  <c r="A23" i="89"/>
  <c r="G22" i="89"/>
  <c r="B22" i="89"/>
  <c r="A22" i="89"/>
  <c r="G21" i="89"/>
  <c r="B21" i="89"/>
  <c r="A21" i="89"/>
  <c r="G20" i="89"/>
  <c r="B20" i="89"/>
  <c r="A20" i="89"/>
  <c r="G19" i="89"/>
  <c r="B19" i="89"/>
  <c r="A19" i="89"/>
  <c r="G18" i="89"/>
  <c r="B18" i="89"/>
  <c r="A18" i="89"/>
  <c r="G17" i="89"/>
  <c r="B17" i="89"/>
  <c r="A17" i="89"/>
  <c r="G16" i="89"/>
  <c r="B16" i="89"/>
  <c r="A16" i="89"/>
  <c r="G15" i="89"/>
  <c r="B15" i="89"/>
  <c r="A15" i="89"/>
  <c r="G14" i="89"/>
  <c r="B14" i="89"/>
  <c r="A14" i="89"/>
  <c r="G13" i="89"/>
  <c r="B13" i="89"/>
  <c r="A13" i="89"/>
  <c r="G12" i="89"/>
  <c r="B12" i="89"/>
  <c r="A12" i="89"/>
  <c r="G11" i="89"/>
  <c r="B11" i="89"/>
  <c r="A11" i="89"/>
  <c r="G10" i="89"/>
  <c r="B10" i="89"/>
  <c r="A10" i="89"/>
  <c r="G9" i="89"/>
  <c r="B9" i="89"/>
  <c r="A9" i="89"/>
  <c r="G8" i="89"/>
  <c r="B8" i="89"/>
  <c r="A8" i="89"/>
  <c r="G7" i="89"/>
  <c r="B7" i="89"/>
  <c r="A7" i="89"/>
  <c r="G6" i="89"/>
  <c r="B6" i="89"/>
  <c r="A6" i="89"/>
  <c r="G5" i="89"/>
  <c r="B5" i="89"/>
  <c r="A5" i="89"/>
  <c r="G4" i="89"/>
  <c r="B4" i="89"/>
  <c r="A4" i="89"/>
  <c r="B1" i="89"/>
  <c r="Q64" i="88"/>
  <c r="O64" i="88"/>
  <c r="I64" i="88"/>
  <c r="H64" i="88"/>
  <c r="F64" i="88"/>
  <c r="E64" i="88"/>
  <c r="D64" i="88"/>
  <c r="C64" i="88"/>
  <c r="G63" i="88"/>
  <c r="B63" i="88"/>
  <c r="A63" i="88"/>
  <c r="G62" i="88"/>
  <c r="B62" i="88"/>
  <c r="A62" i="88"/>
  <c r="G61" i="88"/>
  <c r="B61" i="88"/>
  <c r="A61" i="88"/>
  <c r="G60" i="88"/>
  <c r="B60" i="88"/>
  <c r="A60" i="88"/>
  <c r="G59" i="88"/>
  <c r="B59" i="88"/>
  <c r="A59" i="88"/>
  <c r="G58" i="88"/>
  <c r="B58" i="88"/>
  <c r="A58" i="88"/>
  <c r="G57" i="88"/>
  <c r="B57" i="88"/>
  <c r="A57" i="88"/>
  <c r="G56" i="88"/>
  <c r="B56" i="88"/>
  <c r="A56" i="88"/>
  <c r="G55" i="88"/>
  <c r="B55" i="88"/>
  <c r="A55" i="88"/>
  <c r="G54" i="88"/>
  <c r="B54" i="88"/>
  <c r="A54" i="88"/>
  <c r="G53" i="88"/>
  <c r="B53" i="88"/>
  <c r="A53" i="88"/>
  <c r="G52" i="88"/>
  <c r="B52" i="88"/>
  <c r="A52" i="88"/>
  <c r="V51" i="88"/>
  <c r="AC88" i="1"/>
  <c r="G51" i="88"/>
  <c r="B51" i="88"/>
  <c r="A51" i="88"/>
  <c r="V50" i="88"/>
  <c r="AB88" i="1"/>
  <c r="G50" i="88"/>
  <c r="B50" i="88"/>
  <c r="A50" i="88"/>
  <c r="V49" i="88"/>
  <c r="AA88" i="1"/>
  <c r="G49" i="88"/>
  <c r="B49" i="88"/>
  <c r="A49" i="88"/>
  <c r="V48" i="88"/>
  <c r="Z88" i="1"/>
  <c r="G48" i="88"/>
  <c r="B48" i="88"/>
  <c r="A48" i="88"/>
  <c r="V47" i="88"/>
  <c r="Y88" i="1"/>
  <c r="G47" i="88"/>
  <c r="B47" i="88"/>
  <c r="A47" i="88"/>
  <c r="V46" i="88"/>
  <c r="G46" i="88"/>
  <c r="B46" i="88"/>
  <c r="A46" i="88"/>
  <c r="G45" i="88"/>
  <c r="B45" i="88"/>
  <c r="A45" i="88"/>
  <c r="V44" i="88"/>
  <c r="G44" i="88"/>
  <c r="B44" i="88"/>
  <c r="A44" i="88"/>
  <c r="V43" i="88"/>
  <c r="G43" i="88"/>
  <c r="B43" i="88"/>
  <c r="A43" i="88"/>
  <c r="V42" i="88"/>
  <c r="G42" i="88"/>
  <c r="B42" i="88"/>
  <c r="A42" i="88"/>
  <c r="V41" i="88"/>
  <c r="G41" i="88"/>
  <c r="B41" i="88"/>
  <c r="A41" i="88"/>
  <c r="S40" i="88"/>
  <c r="S41" i="88"/>
  <c r="S42" i="88"/>
  <c r="S43" i="88"/>
  <c r="S44" i="88"/>
  <c r="S45" i="88"/>
  <c r="S46" i="88"/>
  <c r="S47" i="88"/>
  <c r="S48" i="88"/>
  <c r="S49" i="88"/>
  <c r="S50" i="88"/>
  <c r="S51" i="88"/>
  <c r="S52" i="88"/>
  <c r="S53" i="88"/>
  <c r="S54" i="88"/>
  <c r="S55" i="88"/>
  <c r="S56" i="88"/>
  <c r="S57" i="88"/>
  <c r="S58" i="88"/>
  <c r="S59" i="88"/>
  <c r="S60" i="88"/>
  <c r="S61" i="88"/>
  <c r="S62" i="88"/>
  <c r="S63" i="88"/>
  <c r="S64" i="88"/>
  <c r="V52" i="88"/>
  <c r="G40" i="88"/>
  <c r="B40" i="88"/>
  <c r="A40" i="88"/>
  <c r="G39" i="88"/>
  <c r="B39" i="88"/>
  <c r="A39" i="88"/>
  <c r="G38" i="88"/>
  <c r="B38" i="88"/>
  <c r="A38" i="88"/>
  <c r="G37" i="88"/>
  <c r="B37" i="88"/>
  <c r="A37" i="88"/>
  <c r="G36" i="88"/>
  <c r="G64" i="88"/>
  <c r="V45" i="88"/>
  <c r="B36" i="88"/>
  <c r="A36" i="88"/>
  <c r="R35" i="88"/>
  <c r="V40" i="88"/>
  <c r="Q35" i="88"/>
  <c r="G35" i="88"/>
  <c r="B35" i="88"/>
  <c r="A35" i="88"/>
  <c r="G34" i="88"/>
  <c r="B34" i="88"/>
  <c r="A34" i="88"/>
  <c r="G33" i="88"/>
  <c r="B33" i="88"/>
  <c r="A33" i="88"/>
  <c r="G32" i="88"/>
  <c r="B32" i="88"/>
  <c r="A32" i="88"/>
  <c r="G31" i="88"/>
  <c r="B31" i="88"/>
  <c r="A31" i="88"/>
  <c r="G30" i="88"/>
  <c r="B30" i="88"/>
  <c r="A30" i="88"/>
  <c r="G29" i="88"/>
  <c r="B29" i="88"/>
  <c r="A29" i="88"/>
  <c r="G28" i="88"/>
  <c r="B28" i="88"/>
  <c r="A28" i="88"/>
  <c r="G27" i="88"/>
  <c r="B27" i="88"/>
  <c r="A27" i="88"/>
  <c r="G26" i="88"/>
  <c r="B26" i="88"/>
  <c r="A26" i="88"/>
  <c r="G25" i="88"/>
  <c r="B25" i="88"/>
  <c r="A25" i="88"/>
  <c r="G24" i="88"/>
  <c r="B24" i="88"/>
  <c r="A24" i="88"/>
  <c r="G23" i="88"/>
  <c r="B23" i="88"/>
  <c r="A23" i="88"/>
  <c r="G22" i="88"/>
  <c r="B22" i="88"/>
  <c r="A22" i="88"/>
  <c r="G21" i="88"/>
  <c r="B21" i="88"/>
  <c r="A21" i="88"/>
  <c r="G20" i="88"/>
  <c r="B20" i="88"/>
  <c r="A20" i="88"/>
  <c r="G19" i="88"/>
  <c r="B19" i="88"/>
  <c r="A19" i="88"/>
  <c r="G18" i="88"/>
  <c r="B18" i="88"/>
  <c r="A18" i="88"/>
  <c r="G17" i="88"/>
  <c r="B17" i="88"/>
  <c r="A17" i="88"/>
  <c r="G16" i="88"/>
  <c r="B16" i="88"/>
  <c r="A16" i="88"/>
  <c r="G15" i="88"/>
  <c r="B15" i="88"/>
  <c r="A15" i="88"/>
  <c r="G14" i="88"/>
  <c r="B14" i="88"/>
  <c r="A14" i="88"/>
  <c r="G13" i="88"/>
  <c r="B13" i="88"/>
  <c r="A13" i="88"/>
  <c r="G12" i="88"/>
  <c r="B12" i="88"/>
  <c r="A12" i="88"/>
  <c r="G11" i="88"/>
  <c r="B11" i="88"/>
  <c r="A11" i="88"/>
  <c r="G10" i="88"/>
  <c r="B10" i="88"/>
  <c r="A10" i="88"/>
  <c r="G9" i="88"/>
  <c r="B9" i="88"/>
  <c r="A9" i="88"/>
  <c r="G8" i="88"/>
  <c r="B8" i="88"/>
  <c r="A8" i="88"/>
  <c r="G7" i="88"/>
  <c r="B7" i="88"/>
  <c r="A7" i="88"/>
  <c r="G6" i="88"/>
  <c r="B6" i="88"/>
  <c r="A6" i="88"/>
  <c r="G5" i="88"/>
  <c r="B5" i="88"/>
  <c r="A5" i="88"/>
  <c r="G4" i="88"/>
  <c r="L4" i="88"/>
  <c r="L5" i="88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B4" i="88"/>
  <c r="A4" i="88"/>
  <c r="V1" i="88"/>
  <c r="B1" i="88"/>
  <c r="Q64" i="87"/>
  <c r="O64" i="87"/>
  <c r="I64" i="87"/>
  <c r="H64" i="87"/>
  <c r="F64" i="87"/>
  <c r="E64" i="87"/>
  <c r="D64" i="87"/>
  <c r="C64" i="87"/>
  <c r="G63" i="87"/>
  <c r="B63" i="87"/>
  <c r="A63" i="87"/>
  <c r="G62" i="87"/>
  <c r="B62" i="87"/>
  <c r="A62" i="87"/>
  <c r="G61" i="87"/>
  <c r="B61" i="87"/>
  <c r="A61" i="87"/>
  <c r="G60" i="87"/>
  <c r="B60" i="87"/>
  <c r="A60" i="87"/>
  <c r="G59" i="87"/>
  <c r="B59" i="87"/>
  <c r="A59" i="87"/>
  <c r="G58" i="87"/>
  <c r="B58" i="87"/>
  <c r="A58" i="87"/>
  <c r="G57" i="87"/>
  <c r="B57" i="87"/>
  <c r="A57" i="87"/>
  <c r="G56" i="87"/>
  <c r="B56" i="87"/>
  <c r="A56" i="87"/>
  <c r="G55" i="87"/>
  <c r="B55" i="87"/>
  <c r="A55" i="87"/>
  <c r="G54" i="87"/>
  <c r="B54" i="87"/>
  <c r="A54" i="87"/>
  <c r="G53" i="87"/>
  <c r="B53" i="87"/>
  <c r="A53" i="87"/>
  <c r="G52" i="87"/>
  <c r="B52" i="87"/>
  <c r="A52" i="87"/>
  <c r="V51" i="87"/>
  <c r="AC87" i="1"/>
  <c r="G51" i="87"/>
  <c r="B51" i="87"/>
  <c r="A51" i="87"/>
  <c r="V50" i="87"/>
  <c r="AB87" i="1"/>
  <c r="G50" i="87"/>
  <c r="B50" i="87"/>
  <c r="A50" i="87"/>
  <c r="V49" i="87"/>
  <c r="AA87" i="1"/>
  <c r="G49" i="87"/>
  <c r="B49" i="87"/>
  <c r="A49" i="87"/>
  <c r="V48" i="87"/>
  <c r="Z87" i="1"/>
  <c r="G48" i="87"/>
  <c r="B48" i="87"/>
  <c r="A48" i="87"/>
  <c r="V47" i="87"/>
  <c r="Y87" i="1"/>
  <c r="G47" i="87"/>
  <c r="B47" i="87"/>
  <c r="A47" i="87"/>
  <c r="V46" i="87"/>
  <c r="G46" i="87"/>
  <c r="B46" i="87"/>
  <c r="A46" i="87"/>
  <c r="G45" i="87"/>
  <c r="B45" i="87"/>
  <c r="A45" i="87"/>
  <c r="V44" i="87"/>
  <c r="G44" i="87"/>
  <c r="B44" i="87"/>
  <c r="A44" i="87"/>
  <c r="V43" i="87"/>
  <c r="G43" i="87"/>
  <c r="B43" i="87"/>
  <c r="A43" i="87"/>
  <c r="V42" i="87"/>
  <c r="G42" i="87"/>
  <c r="B42" i="87"/>
  <c r="A42" i="87"/>
  <c r="V41" i="87"/>
  <c r="S41" i="87"/>
  <c r="S42" i="87"/>
  <c r="S43" i="87"/>
  <c r="S44" i="87"/>
  <c r="S45" i="87"/>
  <c r="S46" i="87"/>
  <c r="S47" i="87"/>
  <c r="S48" i="87"/>
  <c r="S49" i="87"/>
  <c r="S50" i="87"/>
  <c r="S51" i="87"/>
  <c r="S52" i="87"/>
  <c r="S53" i="87"/>
  <c r="S54" i="87"/>
  <c r="S55" i="87"/>
  <c r="S56" i="87"/>
  <c r="S57" i="87"/>
  <c r="S58" i="87"/>
  <c r="S59" i="87"/>
  <c r="S60" i="87"/>
  <c r="S61" i="87"/>
  <c r="S62" i="87"/>
  <c r="S63" i="87"/>
  <c r="S64" i="87"/>
  <c r="G41" i="87"/>
  <c r="B41" i="87"/>
  <c r="A41" i="87"/>
  <c r="V40" i="87"/>
  <c r="S40" i="87"/>
  <c r="G40" i="87"/>
  <c r="B40" i="87"/>
  <c r="A40" i="87"/>
  <c r="G39" i="87"/>
  <c r="B39" i="87"/>
  <c r="A39" i="87"/>
  <c r="G38" i="87"/>
  <c r="B38" i="87"/>
  <c r="A38" i="87"/>
  <c r="G37" i="87"/>
  <c r="B37" i="87"/>
  <c r="A37" i="87"/>
  <c r="G36" i="87"/>
  <c r="B36" i="87"/>
  <c r="A36" i="87"/>
  <c r="R35" i="87"/>
  <c r="Q35" i="87"/>
  <c r="G35" i="87"/>
  <c r="B35" i="87"/>
  <c r="A35" i="87"/>
  <c r="G34" i="87"/>
  <c r="B34" i="87"/>
  <c r="A34" i="87"/>
  <c r="G33" i="87"/>
  <c r="B33" i="87"/>
  <c r="A33" i="87"/>
  <c r="G32" i="87"/>
  <c r="B32" i="87"/>
  <c r="A32" i="87"/>
  <c r="G31" i="87"/>
  <c r="B31" i="87"/>
  <c r="A31" i="87"/>
  <c r="G30" i="87"/>
  <c r="B30" i="87"/>
  <c r="A30" i="87"/>
  <c r="G29" i="87"/>
  <c r="B29" i="87"/>
  <c r="A29" i="87"/>
  <c r="G28" i="87"/>
  <c r="B28" i="87"/>
  <c r="A28" i="87"/>
  <c r="G27" i="87"/>
  <c r="B27" i="87"/>
  <c r="A27" i="87"/>
  <c r="G26" i="87"/>
  <c r="B26" i="87"/>
  <c r="A26" i="87"/>
  <c r="G25" i="87"/>
  <c r="B25" i="87"/>
  <c r="A25" i="87"/>
  <c r="G24" i="87"/>
  <c r="B24" i="87"/>
  <c r="A24" i="87"/>
  <c r="G23" i="87"/>
  <c r="B23" i="87"/>
  <c r="A23" i="87"/>
  <c r="G22" i="87"/>
  <c r="B22" i="87"/>
  <c r="A22" i="87"/>
  <c r="G21" i="87"/>
  <c r="B21" i="87"/>
  <c r="A21" i="87"/>
  <c r="G20" i="87"/>
  <c r="B20" i="87"/>
  <c r="A20" i="87"/>
  <c r="G19" i="87"/>
  <c r="B19" i="87"/>
  <c r="A19" i="87"/>
  <c r="G18" i="87"/>
  <c r="B18" i="87"/>
  <c r="A18" i="87"/>
  <c r="G17" i="87"/>
  <c r="B17" i="87"/>
  <c r="A17" i="87"/>
  <c r="G16" i="87"/>
  <c r="B16" i="87"/>
  <c r="A16" i="87"/>
  <c r="G15" i="87"/>
  <c r="B15" i="87"/>
  <c r="A15" i="87"/>
  <c r="G14" i="87"/>
  <c r="B14" i="87"/>
  <c r="A14" i="87"/>
  <c r="G13" i="87"/>
  <c r="B13" i="87"/>
  <c r="A13" i="87"/>
  <c r="G12" i="87"/>
  <c r="B12" i="87"/>
  <c r="A12" i="87"/>
  <c r="G11" i="87"/>
  <c r="B11" i="87"/>
  <c r="A11" i="87"/>
  <c r="G10" i="87"/>
  <c r="B10" i="87"/>
  <c r="A10" i="87"/>
  <c r="G9" i="87"/>
  <c r="B9" i="87"/>
  <c r="A9" i="87"/>
  <c r="G8" i="87"/>
  <c r="B8" i="87"/>
  <c r="A8" i="87"/>
  <c r="G7" i="87"/>
  <c r="B7" i="87"/>
  <c r="A7" i="87"/>
  <c r="G6" i="87"/>
  <c r="B6" i="87"/>
  <c r="A6" i="87"/>
  <c r="G5" i="87"/>
  <c r="B5" i="87"/>
  <c r="A5" i="87"/>
  <c r="L4" i="87"/>
  <c r="L5" i="87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40" i="87"/>
  <c r="L41" i="87"/>
  <c r="L42" i="87"/>
  <c r="L43" i="87"/>
  <c r="L44" i="87"/>
  <c r="L45" i="87"/>
  <c r="L46" i="87"/>
  <c r="L47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G4" i="87"/>
  <c r="B4" i="87"/>
  <c r="A4" i="87"/>
  <c r="V1" i="87"/>
  <c r="B1" i="87"/>
  <c r="Q64" i="86"/>
  <c r="O64" i="86"/>
  <c r="I64" i="86"/>
  <c r="H64" i="86"/>
  <c r="F64" i="86"/>
  <c r="V44" i="86"/>
  <c r="E64" i="86"/>
  <c r="D64" i="86"/>
  <c r="C64" i="86"/>
  <c r="G63" i="86"/>
  <c r="B63" i="86"/>
  <c r="A63" i="86"/>
  <c r="G62" i="86"/>
  <c r="B62" i="86"/>
  <c r="A62" i="86"/>
  <c r="G61" i="86"/>
  <c r="B61" i="86"/>
  <c r="A61" i="86"/>
  <c r="G60" i="86"/>
  <c r="B60" i="86"/>
  <c r="A60" i="86"/>
  <c r="G59" i="86"/>
  <c r="B59" i="86"/>
  <c r="A59" i="86"/>
  <c r="G58" i="86"/>
  <c r="B58" i="86"/>
  <c r="A58" i="86"/>
  <c r="G57" i="86"/>
  <c r="B57" i="86"/>
  <c r="A57" i="86"/>
  <c r="G56" i="86"/>
  <c r="B56" i="86"/>
  <c r="A56" i="86"/>
  <c r="G55" i="86"/>
  <c r="B55" i="86"/>
  <c r="A55" i="86"/>
  <c r="G54" i="86"/>
  <c r="B54" i="86"/>
  <c r="A54" i="86"/>
  <c r="G53" i="86"/>
  <c r="B53" i="86"/>
  <c r="A53" i="86"/>
  <c r="G52" i="86"/>
  <c r="B52" i="86"/>
  <c r="A52" i="86"/>
  <c r="V51" i="86"/>
  <c r="AC86" i="1"/>
  <c r="G51" i="86"/>
  <c r="B51" i="86"/>
  <c r="A51" i="86"/>
  <c r="V50" i="86"/>
  <c r="AB86" i="1"/>
  <c r="G50" i="86"/>
  <c r="B50" i="86"/>
  <c r="A50" i="86"/>
  <c r="V49" i="86"/>
  <c r="AA86" i="1"/>
  <c r="G49" i="86"/>
  <c r="B49" i="86"/>
  <c r="A49" i="86"/>
  <c r="V48" i="86"/>
  <c r="Z86" i="1"/>
  <c r="G48" i="86"/>
  <c r="B48" i="86"/>
  <c r="A48" i="86"/>
  <c r="V47" i="86"/>
  <c r="Y86" i="1"/>
  <c r="G47" i="86"/>
  <c r="B47" i="86"/>
  <c r="A47" i="86"/>
  <c r="V46" i="86"/>
  <c r="G46" i="86"/>
  <c r="B46" i="86"/>
  <c r="A46" i="86"/>
  <c r="G45" i="86"/>
  <c r="B45" i="86"/>
  <c r="A45" i="86"/>
  <c r="G44" i="86"/>
  <c r="B44" i="86"/>
  <c r="A44" i="86"/>
  <c r="V43" i="86"/>
  <c r="G43" i="86"/>
  <c r="B43" i="86"/>
  <c r="A43" i="86"/>
  <c r="V42" i="86"/>
  <c r="G42" i="86"/>
  <c r="B42" i="86"/>
  <c r="A42" i="86"/>
  <c r="V41" i="86"/>
  <c r="G41" i="86"/>
  <c r="B41" i="86"/>
  <c r="A41" i="86"/>
  <c r="S40" i="86"/>
  <c r="S41" i="86"/>
  <c r="S42" i="86"/>
  <c r="S43" i="86"/>
  <c r="S44" i="86"/>
  <c r="S45" i="86"/>
  <c r="S46" i="86"/>
  <c r="S47" i="86"/>
  <c r="S48" i="86"/>
  <c r="S49" i="86"/>
  <c r="S50" i="86"/>
  <c r="S51" i="86"/>
  <c r="S52" i="86"/>
  <c r="S53" i="86"/>
  <c r="S54" i="86"/>
  <c r="S55" i="86"/>
  <c r="S56" i="86"/>
  <c r="S57" i="86"/>
  <c r="S58" i="86"/>
  <c r="S59" i="86"/>
  <c r="S60" i="86"/>
  <c r="S61" i="86"/>
  <c r="S62" i="86"/>
  <c r="S63" i="86"/>
  <c r="S64" i="86"/>
  <c r="V52" i="86"/>
  <c r="G40" i="86"/>
  <c r="B40" i="86"/>
  <c r="A40" i="86"/>
  <c r="G39" i="86"/>
  <c r="B39" i="86"/>
  <c r="A39" i="86"/>
  <c r="G38" i="86"/>
  <c r="B38" i="86"/>
  <c r="A38" i="86"/>
  <c r="G37" i="86"/>
  <c r="B37" i="86"/>
  <c r="A37" i="86"/>
  <c r="G36" i="86"/>
  <c r="B36" i="86"/>
  <c r="A36" i="86"/>
  <c r="R35" i="86"/>
  <c r="V40" i="86"/>
  <c r="Q35" i="86"/>
  <c r="G35" i="86"/>
  <c r="B35" i="86"/>
  <c r="A35" i="86"/>
  <c r="G34" i="86"/>
  <c r="B34" i="86"/>
  <c r="A34" i="86"/>
  <c r="G33" i="86"/>
  <c r="B33" i="86"/>
  <c r="A33" i="86"/>
  <c r="G32" i="86"/>
  <c r="B32" i="86"/>
  <c r="A32" i="86"/>
  <c r="G31" i="86"/>
  <c r="B31" i="86"/>
  <c r="A31" i="86"/>
  <c r="G30" i="86"/>
  <c r="B30" i="86"/>
  <c r="A30" i="86"/>
  <c r="G29" i="86"/>
  <c r="B29" i="86"/>
  <c r="A29" i="86"/>
  <c r="G28" i="86"/>
  <c r="B28" i="86"/>
  <c r="A28" i="86"/>
  <c r="G27" i="86"/>
  <c r="B27" i="86"/>
  <c r="A27" i="86"/>
  <c r="G26" i="86"/>
  <c r="B26" i="86"/>
  <c r="A26" i="86"/>
  <c r="G25" i="86"/>
  <c r="B25" i="86"/>
  <c r="A25" i="86"/>
  <c r="G24" i="86"/>
  <c r="B24" i="86"/>
  <c r="A24" i="86"/>
  <c r="G23" i="86"/>
  <c r="B23" i="86"/>
  <c r="A23" i="86"/>
  <c r="G22" i="86"/>
  <c r="B22" i="86"/>
  <c r="A22" i="86"/>
  <c r="G21" i="86"/>
  <c r="B21" i="86"/>
  <c r="A21" i="86"/>
  <c r="G20" i="86"/>
  <c r="B20" i="86"/>
  <c r="A20" i="86"/>
  <c r="G19" i="86"/>
  <c r="B19" i="86"/>
  <c r="A19" i="86"/>
  <c r="G18" i="86"/>
  <c r="B18" i="86"/>
  <c r="A18" i="86"/>
  <c r="G17" i="86"/>
  <c r="B17" i="86"/>
  <c r="A17" i="86"/>
  <c r="G16" i="86"/>
  <c r="B16" i="86"/>
  <c r="A16" i="86"/>
  <c r="G15" i="86"/>
  <c r="B15" i="86"/>
  <c r="A15" i="86"/>
  <c r="G14" i="86"/>
  <c r="B14" i="86"/>
  <c r="A14" i="86"/>
  <c r="G13" i="86"/>
  <c r="B13" i="86"/>
  <c r="A13" i="86"/>
  <c r="G12" i="86"/>
  <c r="B12" i="86"/>
  <c r="A12" i="86"/>
  <c r="G11" i="86"/>
  <c r="B11" i="86"/>
  <c r="A11" i="86"/>
  <c r="G10" i="86"/>
  <c r="B10" i="86"/>
  <c r="A10" i="86"/>
  <c r="G9" i="86"/>
  <c r="B9" i="86"/>
  <c r="A9" i="86"/>
  <c r="G8" i="86"/>
  <c r="B8" i="86"/>
  <c r="A8" i="86"/>
  <c r="G7" i="86"/>
  <c r="B7" i="86"/>
  <c r="A7" i="86"/>
  <c r="G6" i="86"/>
  <c r="B6" i="86"/>
  <c r="A6" i="86"/>
  <c r="G5" i="86"/>
  <c r="B5" i="86"/>
  <c r="A5" i="86"/>
  <c r="G4" i="86"/>
  <c r="B4" i="86"/>
  <c r="A4" i="86"/>
  <c r="B1" i="86"/>
  <c r="Q64" i="85"/>
  <c r="O64" i="85"/>
  <c r="I64" i="85"/>
  <c r="H64" i="85"/>
  <c r="F64" i="85"/>
  <c r="V44" i="85"/>
  <c r="E64" i="85"/>
  <c r="D64" i="85"/>
  <c r="V42" i="85"/>
  <c r="C64" i="85"/>
  <c r="G63" i="85"/>
  <c r="B63" i="85"/>
  <c r="A63" i="85"/>
  <c r="G62" i="85"/>
  <c r="B62" i="85"/>
  <c r="A62" i="85"/>
  <c r="G61" i="85"/>
  <c r="B61" i="85"/>
  <c r="A61" i="85"/>
  <c r="G60" i="85"/>
  <c r="B60" i="85"/>
  <c r="A60" i="85"/>
  <c r="G59" i="85"/>
  <c r="B59" i="85"/>
  <c r="A59" i="85"/>
  <c r="G58" i="85"/>
  <c r="B58" i="85"/>
  <c r="A58" i="85"/>
  <c r="G57" i="85"/>
  <c r="B57" i="85"/>
  <c r="A57" i="85"/>
  <c r="G56" i="85"/>
  <c r="B56" i="85"/>
  <c r="A56" i="85"/>
  <c r="G55" i="85"/>
  <c r="B55" i="85"/>
  <c r="A55" i="85"/>
  <c r="G54" i="85"/>
  <c r="B54" i="85"/>
  <c r="A54" i="85"/>
  <c r="G53" i="85"/>
  <c r="B53" i="85"/>
  <c r="A53" i="85"/>
  <c r="G52" i="85"/>
  <c r="B52" i="85"/>
  <c r="A52" i="85"/>
  <c r="V51" i="85"/>
  <c r="AC85" i="1"/>
  <c r="G51" i="85"/>
  <c r="B51" i="85"/>
  <c r="A51" i="85"/>
  <c r="V50" i="85"/>
  <c r="AB85" i="1"/>
  <c r="G50" i="85"/>
  <c r="B50" i="85"/>
  <c r="A50" i="85"/>
  <c r="V49" i="85"/>
  <c r="AA85" i="1"/>
  <c r="G49" i="85"/>
  <c r="B49" i="85"/>
  <c r="A49" i="85"/>
  <c r="V48" i="85"/>
  <c r="Z85" i="1"/>
  <c r="G48" i="85"/>
  <c r="B48" i="85"/>
  <c r="A48" i="85"/>
  <c r="V47" i="85"/>
  <c r="Y85" i="1"/>
  <c r="G47" i="85"/>
  <c r="B47" i="85"/>
  <c r="A47" i="85"/>
  <c r="V46" i="85"/>
  <c r="G46" i="85"/>
  <c r="B46" i="85"/>
  <c r="A46" i="85"/>
  <c r="G45" i="85"/>
  <c r="B45" i="85"/>
  <c r="A45" i="85"/>
  <c r="G44" i="85"/>
  <c r="B44" i="85"/>
  <c r="A44" i="85"/>
  <c r="V43" i="85"/>
  <c r="G43" i="85"/>
  <c r="B43" i="85"/>
  <c r="A43" i="85"/>
  <c r="G42" i="85"/>
  <c r="B42" i="85"/>
  <c r="A42" i="85"/>
  <c r="V41" i="85"/>
  <c r="G41" i="85"/>
  <c r="B41" i="85"/>
  <c r="A41" i="85"/>
  <c r="V40" i="85"/>
  <c r="S40" i="85"/>
  <c r="S41" i="85"/>
  <c r="S42" i="85"/>
  <c r="S43" i="85"/>
  <c r="S44" i="85"/>
  <c r="S45" i="85"/>
  <c r="S46" i="85"/>
  <c r="S47" i="85"/>
  <c r="S48" i="85"/>
  <c r="S49" i="85"/>
  <c r="S50" i="85"/>
  <c r="S51" i="85"/>
  <c r="S52" i="85"/>
  <c r="S53" i="85"/>
  <c r="S54" i="85"/>
  <c r="S55" i="85"/>
  <c r="S56" i="85"/>
  <c r="S57" i="85"/>
  <c r="S58" i="85"/>
  <c r="S59" i="85"/>
  <c r="S60" i="85"/>
  <c r="S61" i="85"/>
  <c r="S62" i="85"/>
  <c r="S63" i="85"/>
  <c r="S64" i="85"/>
  <c r="G40" i="85"/>
  <c r="B40" i="85"/>
  <c r="A40" i="85"/>
  <c r="G39" i="85"/>
  <c r="B39" i="85"/>
  <c r="A39" i="85"/>
  <c r="G38" i="85"/>
  <c r="B38" i="85"/>
  <c r="A38" i="85"/>
  <c r="G37" i="85"/>
  <c r="B37" i="85"/>
  <c r="A37" i="85"/>
  <c r="G36" i="85"/>
  <c r="B36" i="85"/>
  <c r="A36" i="85"/>
  <c r="R35" i="85"/>
  <c r="Q35" i="85"/>
  <c r="G35" i="85"/>
  <c r="B35" i="85"/>
  <c r="A35" i="85"/>
  <c r="G34" i="85"/>
  <c r="B34" i="85"/>
  <c r="A34" i="85"/>
  <c r="G33" i="85"/>
  <c r="B33" i="85"/>
  <c r="A33" i="85"/>
  <c r="G32" i="85"/>
  <c r="B32" i="85"/>
  <c r="A32" i="85"/>
  <c r="G31" i="85"/>
  <c r="B31" i="85"/>
  <c r="A31" i="85"/>
  <c r="G30" i="85"/>
  <c r="B30" i="85"/>
  <c r="A30" i="85"/>
  <c r="G29" i="85"/>
  <c r="B29" i="85"/>
  <c r="A29" i="85"/>
  <c r="G28" i="85"/>
  <c r="B28" i="85"/>
  <c r="A28" i="85"/>
  <c r="G27" i="85"/>
  <c r="B27" i="85"/>
  <c r="A27" i="85"/>
  <c r="G26" i="85"/>
  <c r="B26" i="85"/>
  <c r="A26" i="85"/>
  <c r="G25" i="85"/>
  <c r="B25" i="85"/>
  <c r="A25" i="85"/>
  <c r="G24" i="85"/>
  <c r="B24" i="85"/>
  <c r="A24" i="85"/>
  <c r="G23" i="85"/>
  <c r="B23" i="85"/>
  <c r="A23" i="85"/>
  <c r="G22" i="85"/>
  <c r="B22" i="85"/>
  <c r="A22" i="85"/>
  <c r="G21" i="85"/>
  <c r="B21" i="85"/>
  <c r="A21" i="85"/>
  <c r="G20" i="85"/>
  <c r="B20" i="85"/>
  <c r="A20" i="85"/>
  <c r="G19" i="85"/>
  <c r="B19" i="85"/>
  <c r="A19" i="85"/>
  <c r="G18" i="85"/>
  <c r="B18" i="85"/>
  <c r="A18" i="85"/>
  <c r="G17" i="85"/>
  <c r="B17" i="85"/>
  <c r="A17" i="85"/>
  <c r="G16" i="85"/>
  <c r="B16" i="85"/>
  <c r="A16" i="85"/>
  <c r="G15" i="85"/>
  <c r="B15" i="85"/>
  <c r="A15" i="85"/>
  <c r="G14" i="85"/>
  <c r="B14" i="85"/>
  <c r="A14" i="85"/>
  <c r="G13" i="85"/>
  <c r="B13" i="85"/>
  <c r="A13" i="85"/>
  <c r="G12" i="85"/>
  <c r="B12" i="85"/>
  <c r="A12" i="85"/>
  <c r="G11" i="85"/>
  <c r="B11" i="85"/>
  <c r="A11" i="85"/>
  <c r="G10" i="85"/>
  <c r="B10" i="85"/>
  <c r="A10" i="85"/>
  <c r="G9" i="85"/>
  <c r="B9" i="85"/>
  <c r="A9" i="85"/>
  <c r="G8" i="85"/>
  <c r="B8" i="85"/>
  <c r="A8" i="85"/>
  <c r="G7" i="85"/>
  <c r="B7" i="85"/>
  <c r="A7" i="85"/>
  <c r="G6" i="85"/>
  <c r="B6" i="85"/>
  <c r="A6" i="85"/>
  <c r="G5" i="85"/>
  <c r="B5" i="85"/>
  <c r="A5" i="85"/>
  <c r="G4" i="85"/>
  <c r="L4" i="85"/>
  <c r="L5" i="85"/>
  <c r="L6" i="85"/>
  <c r="L7" i="85"/>
  <c r="L8" i="85"/>
  <c r="L9" i="85"/>
  <c r="L10" i="85"/>
  <c r="L11" i="85"/>
  <c r="L12" i="85"/>
  <c r="L13" i="85"/>
  <c r="L14" i="85"/>
  <c r="L15" i="85"/>
  <c r="L16" i="85"/>
  <c r="L17" i="85"/>
  <c r="L18" i="85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8" i="85"/>
  <c r="L39" i="85"/>
  <c r="L40" i="85"/>
  <c r="L41" i="85"/>
  <c r="L42" i="85"/>
  <c r="L43" i="85"/>
  <c r="L44" i="85"/>
  <c r="L45" i="85"/>
  <c r="L46" i="85"/>
  <c r="L47" i="85"/>
  <c r="L48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B4" i="85"/>
  <c r="A4" i="85"/>
  <c r="V1" i="85"/>
  <c r="B1" i="85"/>
  <c r="Q64" i="84"/>
  <c r="O64" i="84"/>
  <c r="I64" i="84"/>
  <c r="H64" i="84"/>
  <c r="F64" i="84"/>
  <c r="V44" i="84"/>
  <c r="E64" i="84"/>
  <c r="D64" i="84"/>
  <c r="V42" i="84"/>
  <c r="C64" i="84"/>
  <c r="G63" i="84"/>
  <c r="B63" i="84"/>
  <c r="A63" i="84"/>
  <c r="G62" i="84"/>
  <c r="B62" i="84"/>
  <c r="A62" i="84"/>
  <c r="G61" i="84"/>
  <c r="B61" i="84"/>
  <c r="A61" i="84"/>
  <c r="G60" i="84"/>
  <c r="B60" i="84"/>
  <c r="A60" i="84"/>
  <c r="G59" i="84"/>
  <c r="B59" i="84"/>
  <c r="A59" i="84"/>
  <c r="G58" i="84"/>
  <c r="B58" i="84"/>
  <c r="A58" i="84"/>
  <c r="G57" i="84"/>
  <c r="B57" i="84"/>
  <c r="A57" i="84"/>
  <c r="G56" i="84"/>
  <c r="B56" i="84"/>
  <c r="A56" i="84"/>
  <c r="G55" i="84"/>
  <c r="B55" i="84"/>
  <c r="A55" i="84"/>
  <c r="G54" i="84"/>
  <c r="B54" i="84"/>
  <c r="A54" i="84"/>
  <c r="G53" i="84"/>
  <c r="B53" i="84"/>
  <c r="A53" i="84"/>
  <c r="G52" i="84"/>
  <c r="B52" i="84"/>
  <c r="A52" i="84"/>
  <c r="V51" i="84"/>
  <c r="AC84" i="1"/>
  <c r="G51" i="84"/>
  <c r="B51" i="84"/>
  <c r="A51" i="84"/>
  <c r="V50" i="84"/>
  <c r="AB84" i="1"/>
  <c r="G50" i="84"/>
  <c r="B50" i="84"/>
  <c r="A50" i="84"/>
  <c r="V49" i="84"/>
  <c r="AA84" i="1"/>
  <c r="G49" i="84"/>
  <c r="B49" i="84"/>
  <c r="A49" i="84"/>
  <c r="V48" i="84"/>
  <c r="Z84" i="1"/>
  <c r="G48" i="84"/>
  <c r="B48" i="84"/>
  <c r="A48" i="84"/>
  <c r="V47" i="84"/>
  <c r="Y84" i="1"/>
  <c r="G47" i="84"/>
  <c r="B47" i="84"/>
  <c r="A47" i="84"/>
  <c r="V46" i="84"/>
  <c r="G46" i="84"/>
  <c r="B46" i="84"/>
  <c r="A46" i="84"/>
  <c r="G45" i="84"/>
  <c r="B45" i="84"/>
  <c r="A45" i="84"/>
  <c r="G44" i="84"/>
  <c r="B44" i="84"/>
  <c r="A44" i="84"/>
  <c r="V43" i="84"/>
  <c r="G43" i="84"/>
  <c r="B43" i="84"/>
  <c r="A43" i="84"/>
  <c r="G42" i="84"/>
  <c r="B42" i="84"/>
  <c r="A42" i="84"/>
  <c r="V41" i="84"/>
  <c r="G41" i="84"/>
  <c r="B41" i="84"/>
  <c r="A41" i="84"/>
  <c r="V40" i="84"/>
  <c r="S40" i="84"/>
  <c r="S41" i="84"/>
  <c r="S42" i="84"/>
  <c r="S43" i="84"/>
  <c r="S44" i="84"/>
  <c r="S45" i="84"/>
  <c r="S46" i="84"/>
  <c r="S47" i="84"/>
  <c r="S48" i="84"/>
  <c r="S49" i="84"/>
  <c r="S50" i="84"/>
  <c r="S51" i="84"/>
  <c r="S52" i="84"/>
  <c r="S53" i="84"/>
  <c r="S54" i="84"/>
  <c r="S55" i="84"/>
  <c r="S56" i="84"/>
  <c r="S57" i="84"/>
  <c r="S58" i="84"/>
  <c r="S59" i="84"/>
  <c r="S60" i="84"/>
  <c r="S61" i="84"/>
  <c r="S62" i="84"/>
  <c r="S63" i="84"/>
  <c r="S64" i="84"/>
  <c r="G40" i="84"/>
  <c r="B40" i="84"/>
  <c r="A40" i="84"/>
  <c r="G39" i="84"/>
  <c r="B39" i="84"/>
  <c r="A39" i="84"/>
  <c r="G38" i="84"/>
  <c r="B38" i="84"/>
  <c r="A38" i="84"/>
  <c r="G37" i="84"/>
  <c r="B37" i="84"/>
  <c r="A37" i="84"/>
  <c r="G36" i="84"/>
  <c r="B36" i="84"/>
  <c r="A36" i="84"/>
  <c r="R35" i="84"/>
  <c r="Q35" i="84"/>
  <c r="G35" i="84"/>
  <c r="B35" i="84"/>
  <c r="A35" i="84"/>
  <c r="G34" i="84"/>
  <c r="B34" i="84"/>
  <c r="A34" i="84"/>
  <c r="G33" i="84"/>
  <c r="B33" i="84"/>
  <c r="A33" i="84"/>
  <c r="G32" i="84"/>
  <c r="B32" i="84"/>
  <c r="A32" i="84"/>
  <c r="G31" i="84"/>
  <c r="B31" i="84"/>
  <c r="A31" i="84"/>
  <c r="G30" i="84"/>
  <c r="B30" i="84"/>
  <c r="A30" i="84"/>
  <c r="G29" i="84"/>
  <c r="B29" i="84"/>
  <c r="A29" i="84"/>
  <c r="G28" i="84"/>
  <c r="B28" i="84"/>
  <c r="A28" i="84"/>
  <c r="G27" i="84"/>
  <c r="B27" i="84"/>
  <c r="A27" i="84"/>
  <c r="G26" i="84"/>
  <c r="B26" i="84"/>
  <c r="A26" i="84"/>
  <c r="G25" i="84"/>
  <c r="B25" i="84"/>
  <c r="A25" i="84"/>
  <c r="G24" i="84"/>
  <c r="B24" i="84"/>
  <c r="A24" i="84"/>
  <c r="G23" i="84"/>
  <c r="B23" i="84"/>
  <c r="A23" i="84"/>
  <c r="G22" i="84"/>
  <c r="B22" i="84"/>
  <c r="A22" i="84"/>
  <c r="G21" i="84"/>
  <c r="B21" i="84"/>
  <c r="A21" i="84"/>
  <c r="G20" i="84"/>
  <c r="B20" i="84"/>
  <c r="A20" i="84"/>
  <c r="G19" i="84"/>
  <c r="B19" i="84"/>
  <c r="A19" i="84"/>
  <c r="G18" i="84"/>
  <c r="B18" i="84"/>
  <c r="A18" i="84"/>
  <c r="G17" i="84"/>
  <c r="B17" i="84"/>
  <c r="A17" i="84"/>
  <c r="G16" i="84"/>
  <c r="B16" i="84"/>
  <c r="A16" i="84"/>
  <c r="G15" i="84"/>
  <c r="B15" i="84"/>
  <c r="A15" i="84"/>
  <c r="G14" i="84"/>
  <c r="B14" i="84"/>
  <c r="A14" i="84"/>
  <c r="G13" i="84"/>
  <c r="B13" i="84"/>
  <c r="A13" i="84"/>
  <c r="G12" i="84"/>
  <c r="B12" i="84"/>
  <c r="A12" i="84"/>
  <c r="G11" i="84"/>
  <c r="B11" i="84"/>
  <c r="A11" i="84"/>
  <c r="G10" i="84"/>
  <c r="B10" i="84"/>
  <c r="A10" i="84"/>
  <c r="G9" i="84"/>
  <c r="B9" i="84"/>
  <c r="A9" i="84"/>
  <c r="G8" i="84"/>
  <c r="B8" i="84"/>
  <c r="A8" i="84"/>
  <c r="G7" i="84"/>
  <c r="B7" i="84"/>
  <c r="A7" i="84"/>
  <c r="L6" i="84"/>
  <c r="L7" i="84"/>
  <c r="L8" i="84"/>
  <c r="L9" i="84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L37" i="84"/>
  <c r="L38" i="84"/>
  <c r="L39" i="84"/>
  <c r="L40" i="84"/>
  <c r="L41" i="84"/>
  <c r="L42" i="84"/>
  <c r="L43" i="84"/>
  <c r="L44" i="84"/>
  <c r="L45" i="84"/>
  <c r="L46" i="84"/>
  <c r="L47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G6" i="84"/>
  <c r="B6" i="84"/>
  <c r="A6" i="84"/>
  <c r="G5" i="84"/>
  <c r="B5" i="84"/>
  <c r="A5" i="84"/>
  <c r="L4" i="84"/>
  <c r="L5" i="84"/>
  <c r="G4" i="84"/>
  <c r="G64" i="84"/>
  <c r="V45" i="84"/>
  <c r="B4" i="84"/>
  <c r="A4" i="84"/>
  <c r="B1" i="84"/>
  <c r="Q64" i="83"/>
  <c r="O64" i="83"/>
  <c r="I64" i="83"/>
  <c r="H64" i="83"/>
  <c r="F64" i="83"/>
  <c r="E64" i="83"/>
  <c r="V43" i="83"/>
  <c r="D64" i="83"/>
  <c r="C64" i="83"/>
  <c r="G63" i="83"/>
  <c r="B63" i="83"/>
  <c r="A63" i="83"/>
  <c r="G62" i="83"/>
  <c r="B62" i="83"/>
  <c r="A62" i="83"/>
  <c r="G61" i="83"/>
  <c r="B61" i="83"/>
  <c r="A61" i="83"/>
  <c r="G60" i="83"/>
  <c r="B60" i="83"/>
  <c r="A60" i="83"/>
  <c r="G59" i="83"/>
  <c r="B59" i="83"/>
  <c r="A59" i="83"/>
  <c r="G58" i="83"/>
  <c r="B58" i="83"/>
  <c r="A58" i="83"/>
  <c r="G57" i="83"/>
  <c r="B57" i="83"/>
  <c r="A57" i="83"/>
  <c r="G56" i="83"/>
  <c r="B56" i="83"/>
  <c r="A56" i="83"/>
  <c r="G55" i="83"/>
  <c r="B55" i="83"/>
  <c r="A55" i="83"/>
  <c r="G54" i="83"/>
  <c r="B54" i="83"/>
  <c r="A54" i="83"/>
  <c r="G53" i="83"/>
  <c r="B53" i="83"/>
  <c r="A53" i="83"/>
  <c r="G52" i="83"/>
  <c r="B52" i="83"/>
  <c r="A52" i="83"/>
  <c r="V51" i="83"/>
  <c r="AC83" i="1"/>
  <c r="G51" i="83"/>
  <c r="B51" i="83"/>
  <c r="A51" i="83"/>
  <c r="V50" i="83"/>
  <c r="AB83" i="1"/>
  <c r="G50" i="83"/>
  <c r="B50" i="83"/>
  <c r="A50" i="83"/>
  <c r="V49" i="83"/>
  <c r="AA83" i="1"/>
  <c r="G49" i="83"/>
  <c r="B49" i="83"/>
  <c r="A49" i="83"/>
  <c r="V48" i="83"/>
  <c r="Z83" i="1"/>
  <c r="G48" i="83"/>
  <c r="B48" i="83"/>
  <c r="A48" i="83"/>
  <c r="V47" i="83"/>
  <c r="Y83" i="1"/>
  <c r="G47" i="83"/>
  <c r="B47" i="83"/>
  <c r="A47" i="83"/>
  <c r="V46" i="83"/>
  <c r="G46" i="83"/>
  <c r="B46" i="83"/>
  <c r="A46" i="83"/>
  <c r="G45" i="83"/>
  <c r="B45" i="83"/>
  <c r="A45" i="83"/>
  <c r="V44" i="83"/>
  <c r="G44" i="83"/>
  <c r="B44" i="83"/>
  <c r="A44" i="83"/>
  <c r="G43" i="83"/>
  <c r="B43" i="83"/>
  <c r="A43" i="83"/>
  <c r="V42" i="83"/>
  <c r="G42" i="83"/>
  <c r="B42" i="83"/>
  <c r="A42" i="83"/>
  <c r="V41" i="83"/>
  <c r="G41" i="83"/>
  <c r="B41" i="83"/>
  <c r="A41" i="83"/>
  <c r="V40" i="83"/>
  <c r="S40" i="83"/>
  <c r="S41" i="83"/>
  <c r="S42" i="83"/>
  <c r="S43" i="83"/>
  <c r="S44" i="83"/>
  <c r="S45" i="83"/>
  <c r="S46" i="83"/>
  <c r="S47" i="83"/>
  <c r="S48" i="83"/>
  <c r="S49" i="83"/>
  <c r="S50" i="83"/>
  <c r="S51" i="83"/>
  <c r="S52" i="83"/>
  <c r="S53" i="83"/>
  <c r="S54" i="83"/>
  <c r="S55" i="83"/>
  <c r="S56" i="83"/>
  <c r="S57" i="83"/>
  <c r="S58" i="83"/>
  <c r="S59" i="83"/>
  <c r="S60" i="83"/>
  <c r="S61" i="83"/>
  <c r="S62" i="83"/>
  <c r="S63" i="83"/>
  <c r="S64" i="83"/>
  <c r="V52" i="83"/>
  <c r="G40" i="83"/>
  <c r="B40" i="83"/>
  <c r="A40" i="83"/>
  <c r="G39" i="83"/>
  <c r="B39" i="83"/>
  <c r="A39" i="83"/>
  <c r="G38" i="83"/>
  <c r="B38" i="83"/>
  <c r="A38" i="83"/>
  <c r="G37" i="83"/>
  <c r="B37" i="83"/>
  <c r="A37" i="83"/>
  <c r="G36" i="83"/>
  <c r="B36" i="83"/>
  <c r="A36" i="83"/>
  <c r="R35" i="83"/>
  <c r="Q35" i="83"/>
  <c r="G35" i="83"/>
  <c r="B35" i="83"/>
  <c r="A35" i="83"/>
  <c r="G34" i="83"/>
  <c r="B34" i="83"/>
  <c r="A34" i="83"/>
  <c r="G33" i="83"/>
  <c r="B33" i="83"/>
  <c r="A33" i="83"/>
  <c r="G32" i="83"/>
  <c r="B32" i="83"/>
  <c r="A32" i="83"/>
  <c r="G31" i="83"/>
  <c r="B31" i="83"/>
  <c r="A31" i="83"/>
  <c r="G30" i="83"/>
  <c r="B30" i="83"/>
  <c r="A30" i="83"/>
  <c r="G29" i="83"/>
  <c r="B29" i="83"/>
  <c r="A29" i="83"/>
  <c r="G28" i="83"/>
  <c r="B28" i="83"/>
  <c r="A28" i="83"/>
  <c r="G27" i="83"/>
  <c r="B27" i="83"/>
  <c r="A27" i="83"/>
  <c r="G26" i="83"/>
  <c r="B26" i="83"/>
  <c r="A26" i="83"/>
  <c r="G25" i="83"/>
  <c r="B25" i="83"/>
  <c r="A25" i="83"/>
  <c r="G24" i="83"/>
  <c r="B24" i="83"/>
  <c r="A24" i="83"/>
  <c r="G23" i="83"/>
  <c r="B23" i="83"/>
  <c r="A23" i="83"/>
  <c r="G22" i="83"/>
  <c r="B22" i="83"/>
  <c r="A22" i="83"/>
  <c r="G21" i="83"/>
  <c r="B21" i="83"/>
  <c r="A21" i="83"/>
  <c r="G20" i="83"/>
  <c r="B20" i="83"/>
  <c r="A20" i="83"/>
  <c r="G19" i="83"/>
  <c r="B19" i="83"/>
  <c r="A19" i="83"/>
  <c r="G18" i="83"/>
  <c r="B18" i="83"/>
  <c r="A18" i="83"/>
  <c r="G17" i="83"/>
  <c r="B17" i="83"/>
  <c r="A17" i="83"/>
  <c r="G16" i="83"/>
  <c r="B16" i="83"/>
  <c r="A16" i="83"/>
  <c r="G15" i="83"/>
  <c r="B15" i="83"/>
  <c r="A15" i="83"/>
  <c r="G14" i="83"/>
  <c r="B14" i="83"/>
  <c r="A14" i="83"/>
  <c r="G13" i="83"/>
  <c r="B13" i="83"/>
  <c r="A13" i="83"/>
  <c r="G12" i="83"/>
  <c r="B12" i="83"/>
  <c r="A12" i="83"/>
  <c r="G11" i="83"/>
  <c r="B11" i="83"/>
  <c r="A11" i="83"/>
  <c r="G10" i="83"/>
  <c r="B10" i="83"/>
  <c r="A10" i="83"/>
  <c r="G9" i="83"/>
  <c r="B9" i="83"/>
  <c r="A9" i="83"/>
  <c r="G8" i="83"/>
  <c r="B8" i="83"/>
  <c r="A8" i="83"/>
  <c r="G7" i="83"/>
  <c r="B7" i="83"/>
  <c r="A7" i="83"/>
  <c r="G6" i="83"/>
  <c r="B6" i="83"/>
  <c r="A6" i="83"/>
  <c r="G5" i="83"/>
  <c r="B5" i="83"/>
  <c r="A5" i="83"/>
  <c r="G4" i="83"/>
  <c r="B4" i="83"/>
  <c r="A4" i="83"/>
  <c r="V1" i="83"/>
  <c r="B1" i="83"/>
  <c r="Q64" i="82"/>
  <c r="O64" i="82"/>
  <c r="I64" i="82"/>
  <c r="H64" i="82"/>
  <c r="F64" i="82"/>
  <c r="V44" i="82"/>
  <c r="E64" i="82"/>
  <c r="D64" i="82"/>
  <c r="C64" i="82"/>
  <c r="G63" i="82"/>
  <c r="B63" i="82"/>
  <c r="A63" i="82"/>
  <c r="G62" i="82"/>
  <c r="B62" i="82"/>
  <c r="A62" i="82"/>
  <c r="G61" i="82"/>
  <c r="B61" i="82"/>
  <c r="A61" i="82"/>
  <c r="G60" i="82"/>
  <c r="B60" i="82"/>
  <c r="A60" i="82"/>
  <c r="G59" i="82"/>
  <c r="B59" i="82"/>
  <c r="A59" i="82"/>
  <c r="G58" i="82"/>
  <c r="B58" i="82"/>
  <c r="A58" i="82"/>
  <c r="G57" i="82"/>
  <c r="B57" i="82"/>
  <c r="A57" i="82"/>
  <c r="G56" i="82"/>
  <c r="B56" i="82"/>
  <c r="A56" i="82"/>
  <c r="G55" i="82"/>
  <c r="B55" i="82"/>
  <c r="A55" i="82"/>
  <c r="G54" i="82"/>
  <c r="B54" i="82"/>
  <c r="A54" i="82"/>
  <c r="G53" i="82"/>
  <c r="B53" i="82"/>
  <c r="A53" i="82"/>
  <c r="G52" i="82"/>
  <c r="B52" i="82"/>
  <c r="A52" i="82"/>
  <c r="V51" i="82"/>
  <c r="AC82" i="1"/>
  <c r="G51" i="82"/>
  <c r="B51" i="82"/>
  <c r="A51" i="82"/>
  <c r="V50" i="82"/>
  <c r="AB82" i="1"/>
  <c r="G50" i="82"/>
  <c r="B50" i="82"/>
  <c r="A50" i="82"/>
  <c r="V49" i="82"/>
  <c r="AA82" i="1"/>
  <c r="G49" i="82"/>
  <c r="B49" i="82"/>
  <c r="A49" i="82"/>
  <c r="V48" i="82"/>
  <c r="Z82" i="1"/>
  <c r="G48" i="82"/>
  <c r="B48" i="82"/>
  <c r="A48" i="82"/>
  <c r="V47" i="82"/>
  <c r="Y82" i="1"/>
  <c r="G47" i="82"/>
  <c r="B47" i="82"/>
  <c r="A47" i="82"/>
  <c r="V46" i="82"/>
  <c r="G46" i="82"/>
  <c r="B46" i="82"/>
  <c r="A46" i="82"/>
  <c r="G45" i="82"/>
  <c r="B45" i="82"/>
  <c r="A45" i="82"/>
  <c r="G44" i="82"/>
  <c r="B44" i="82"/>
  <c r="A44" i="82"/>
  <c r="V43" i="82"/>
  <c r="G43" i="82"/>
  <c r="B43" i="82"/>
  <c r="A43" i="82"/>
  <c r="V42" i="82"/>
  <c r="G42" i="82"/>
  <c r="B42" i="82"/>
  <c r="A42" i="82"/>
  <c r="V41" i="82"/>
  <c r="G41" i="82"/>
  <c r="B41" i="82"/>
  <c r="A41" i="82"/>
  <c r="V40" i="82"/>
  <c r="S40" i="82"/>
  <c r="S41" i="82"/>
  <c r="S42" i="82"/>
  <c r="S43" i="82"/>
  <c r="S44" i="82"/>
  <c r="S45" i="82"/>
  <c r="S46" i="82"/>
  <c r="S47" i="82"/>
  <c r="S48" i="82"/>
  <c r="S49" i="82"/>
  <c r="S50" i="82"/>
  <c r="S51" i="82"/>
  <c r="S52" i="82"/>
  <c r="S53" i="82"/>
  <c r="S54" i="82"/>
  <c r="S55" i="82"/>
  <c r="S56" i="82"/>
  <c r="S57" i="82"/>
  <c r="S58" i="82"/>
  <c r="S59" i="82"/>
  <c r="S60" i="82"/>
  <c r="S61" i="82"/>
  <c r="S62" i="82"/>
  <c r="S63" i="82"/>
  <c r="S64" i="82"/>
  <c r="V52" i="82"/>
  <c r="G40" i="82"/>
  <c r="B40" i="82"/>
  <c r="A40" i="82"/>
  <c r="G39" i="82"/>
  <c r="B39" i="82"/>
  <c r="A39" i="82"/>
  <c r="G38" i="82"/>
  <c r="B38" i="82"/>
  <c r="A38" i="82"/>
  <c r="G37" i="82"/>
  <c r="B37" i="82"/>
  <c r="A37" i="82"/>
  <c r="G36" i="82"/>
  <c r="B36" i="82"/>
  <c r="A36" i="82"/>
  <c r="R35" i="82"/>
  <c r="Q35" i="82"/>
  <c r="G35" i="82"/>
  <c r="B35" i="82"/>
  <c r="A35" i="82"/>
  <c r="G34" i="82"/>
  <c r="B34" i="82"/>
  <c r="A34" i="82"/>
  <c r="G33" i="82"/>
  <c r="B33" i="82"/>
  <c r="A33" i="82"/>
  <c r="G32" i="82"/>
  <c r="B32" i="82"/>
  <c r="A32" i="82"/>
  <c r="G31" i="82"/>
  <c r="B31" i="82"/>
  <c r="A31" i="82"/>
  <c r="G30" i="82"/>
  <c r="B30" i="82"/>
  <c r="A30" i="82"/>
  <c r="G29" i="82"/>
  <c r="B29" i="82"/>
  <c r="A29" i="82"/>
  <c r="G28" i="82"/>
  <c r="B28" i="82"/>
  <c r="A28" i="82"/>
  <c r="G27" i="82"/>
  <c r="B27" i="82"/>
  <c r="A27" i="82"/>
  <c r="G26" i="82"/>
  <c r="B26" i="82"/>
  <c r="A26" i="82"/>
  <c r="G25" i="82"/>
  <c r="B25" i="82"/>
  <c r="A25" i="82"/>
  <c r="G24" i="82"/>
  <c r="B24" i="82"/>
  <c r="A24" i="82"/>
  <c r="G23" i="82"/>
  <c r="B23" i="82"/>
  <c r="A23" i="82"/>
  <c r="G22" i="82"/>
  <c r="B22" i="82"/>
  <c r="A22" i="82"/>
  <c r="G21" i="82"/>
  <c r="B21" i="82"/>
  <c r="A21" i="82"/>
  <c r="G20" i="82"/>
  <c r="B20" i="82"/>
  <c r="A20" i="82"/>
  <c r="G19" i="82"/>
  <c r="B19" i="82"/>
  <c r="A19" i="82"/>
  <c r="G18" i="82"/>
  <c r="B18" i="82"/>
  <c r="A18" i="82"/>
  <c r="G17" i="82"/>
  <c r="B17" i="82"/>
  <c r="A17" i="82"/>
  <c r="G16" i="82"/>
  <c r="B16" i="82"/>
  <c r="A16" i="82"/>
  <c r="G15" i="82"/>
  <c r="B15" i="82"/>
  <c r="A15" i="82"/>
  <c r="G14" i="82"/>
  <c r="B14" i="82"/>
  <c r="A14" i="82"/>
  <c r="G13" i="82"/>
  <c r="B13" i="82"/>
  <c r="A13" i="82"/>
  <c r="G12" i="82"/>
  <c r="B12" i="82"/>
  <c r="A12" i="82"/>
  <c r="G11" i="82"/>
  <c r="B11" i="82"/>
  <c r="A11" i="82"/>
  <c r="G10" i="82"/>
  <c r="B10" i="82"/>
  <c r="A10" i="82"/>
  <c r="G9" i="82"/>
  <c r="B9" i="82"/>
  <c r="A9" i="82"/>
  <c r="G8" i="82"/>
  <c r="B8" i="82"/>
  <c r="A8" i="82"/>
  <c r="G7" i="82"/>
  <c r="B7" i="82"/>
  <c r="A7" i="82"/>
  <c r="G6" i="82"/>
  <c r="B6" i="82"/>
  <c r="A6" i="82"/>
  <c r="G5" i="82"/>
  <c r="B5" i="82"/>
  <c r="A5" i="82"/>
  <c r="L4" i="82"/>
  <c r="L5" i="82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G4" i="82"/>
  <c r="B4" i="82"/>
  <c r="A4" i="82"/>
  <c r="V1" i="82"/>
  <c r="B1" i="82"/>
  <c r="Q64" i="81"/>
  <c r="O64" i="81"/>
  <c r="I64" i="81"/>
  <c r="H64" i="81"/>
  <c r="F64" i="81"/>
  <c r="E64" i="81"/>
  <c r="D64" i="81"/>
  <c r="C64" i="81"/>
  <c r="G63" i="81"/>
  <c r="B63" i="81"/>
  <c r="A63" i="81"/>
  <c r="G62" i="81"/>
  <c r="B62" i="81"/>
  <c r="A62" i="81"/>
  <c r="G61" i="81"/>
  <c r="B61" i="81"/>
  <c r="A61" i="81"/>
  <c r="G60" i="81"/>
  <c r="B60" i="81"/>
  <c r="A60" i="81"/>
  <c r="G59" i="81"/>
  <c r="B59" i="81"/>
  <c r="A59" i="81"/>
  <c r="G58" i="81"/>
  <c r="B58" i="81"/>
  <c r="A58" i="81"/>
  <c r="G57" i="81"/>
  <c r="B57" i="81"/>
  <c r="A57" i="81"/>
  <c r="G56" i="81"/>
  <c r="B56" i="81"/>
  <c r="A56" i="81"/>
  <c r="G55" i="81"/>
  <c r="B55" i="81"/>
  <c r="A55" i="81"/>
  <c r="G54" i="81"/>
  <c r="B54" i="81"/>
  <c r="A54" i="81"/>
  <c r="G53" i="81"/>
  <c r="B53" i="81"/>
  <c r="A53" i="81"/>
  <c r="G52" i="81"/>
  <c r="B52" i="81"/>
  <c r="A52" i="81"/>
  <c r="V51" i="81"/>
  <c r="AC81" i="1"/>
  <c r="G51" i="81"/>
  <c r="B51" i="81"/>
  <c r="A51" i="81"/>
  <c r="V50" i="81"/>
  <c r="AB81" i="1"/>
  <c r="G50" i="81"/>
  <c r="B50" i="81"/>
  <c r="A50" i="81"/>
  <c r="V49" i="81"/>
  <c r="AA81" i="1"/>
  <c r="G49" i="81"/>
  <c r="B49" i="81"/>
  <c r="A49" i="81"/>
  <c r="V48" i="81"/>
  <c r="Z81" i="1"/>
  <c r="G48" i="81"/>
  <c r="B48" i="81"/>
  <c r="A48" i="81"/>
  <c r="V47" i="81"/>
  <c r="Y81" i="1"/>
  <c r="G47" i="81"/>
  <c r="B47" i="81"/>
  <c r="A47" i="81"/>
  <c r="V46" i="81"/>
  <c r="G46" i="81"/>
  <c r="B46" i="81"/>
  <c r="A46" i="81"/>
  <c r="G45" i="81"/>
  <c r="B45" i="81"/>
  <c r="A45" i="81"/>
  <c r="V44" i="81"/>
  <c r="G44" i="81"/>
  <c r="B44" i="81"/>
  <c r="A44" i="81"/>
  <c r="V43" i="81"/>
  <c r="G43" i="81"/>
  <c r="B43" i="81"/>
  <c r="A43" i="81"/>
  <c r="V42" i="81"/>
  <c r="G42" i="81"/>
  <c r="B42" i="81"/>
  <c r="A42" i="81"/>
  <c r="V41" i="81"/>
  <c r="S41" i="81"/>
  <c r="S42" i="81"/>
  <c r="S43" i="81"/>
  <c r="S44" i="81"/>
  <c r="S45" i="81"/>
  <c r="S46" i="81"/>
  <c r="S47" i="81"/>
  <c r="S48" i="81"/>
  <c r="S49" i="81"/>
  <c r="S50" i="81"/>
  <c r="S51" i="81"/>
  <c r="S52" i="81"/>
  <c r="S53" i="81"/>
  <c r="S54" i="81"/>
  <c r="S55" i="81"/>
  <c r="S56" i="81"/>
  <c r="S57" i="81"/>
  <c r="S58" i="81"/>
  <c r="S59" i="81"/>
  <c r="S60" i="81"/>
  <c r="S61" i="81"/>
  <c r="S62" i="81"/>
  <c r="S63" i="81"/>
  <c r="S64" i="81"/>
  <c r="G41" i="81"/>
  <c r="B41" i="81"/>
  <c r="A41" i="81"/>
  <c r="V40" i="81"/>
  <c r="S40" i="81"/>
  <c r="G40" i="81"/>
  <c r="B40" i="81"/>
  <c r="A40" i="81"/>
  <c r="G39" i="81"/>
  <c r="B39" i="81"/>
  <c r="A39" i="81"/>
  <c r="G38" i="81"/>
  <c r="B38" i="81"/>
  <c r="A38" i="81"/>
  <c r="G37" i="81"/>
  <c r="B37" i="81"/>
  <c r="A37" i="81"/>
  <c r="G36" i="81"/>
  <c r="B36" i="81"/>
  <c r="A36" i="81"/>
  <c r="R35" i="81"/>
  <c r="Q35" i="81"/>
  <c r="G35" i="81"/>
  <c r="B35" i="81"/>
  <c r="A35" i="81"/>
  <c r="G34" i="81"/>
  <c r="B34" i="81"/>
  <c r="A34" i="81"/>
  <c r="G33" i="81"/>
  <c r="B33" i="81"/>
  <c r="A33" i="81"/>
  <c r="G32" i="81"/>
  <c r="B32" i="81"/>
  <c r="A32" i="81"/>
  <c r="G31" i="81"/>
  <c r="B31" i="81"/>
  <c r="A31" i="81"/>
  <c r="G30" i="81"/>
  <c r="B30" i="81"/>
  <c r="A30" i="81"/>
  <c r="G29" i="81"/>
  <c r="B29" i="81"/>
  <c r="A29" i="81"/>
  <c r="G28" i="81"/>
  <c r="B28" i="81"/>
  <c r="A28" i="81"/>
  <c r="G27" i="81"/>
  <c r="B27" i="81"/>
  <c r="A27" i="81"/>
  <c r="G26" i="81"/>
  <c r="B26" i="81"/>
  <c r="A26" i="81"/>
  <c r="G25" i="81"/>
  <c r="B25" i="81"/>
  <c r="A25" i="81"/>
  <c r="G24" i="81"/>
  <c r="B24" i="81"/>
  <c r="A24" i="81"/>
  <c r="G23" i="81"/>
  <c r="B23" i="81"/>
  <c r="A23" i="81"/>
  <c r="G22" i="81"/>
  <c r="B22" i="81"/>
  <c r="A22" i="81"/>
  <c r="G21" i="81"/>
  <c r="B21" i="81"/>
  <c r="A21" i="81"/>
  <c r="G20" i="81"/>
  <c r="B20" i="81"/>
  <c r="A20" i="81"/>
  <c r="G19" i="81"/>
  <c r="B19" i="81"/>
  <c r="A19" i="81"/>
  <c r="G18" i="81"/>
  <c r="B18" i="81"/>
  <c r="A18" i="81"/>
  <c r="G17" i="81"/>
  <c r="B17" i="81"/>
  <c r="A17" i="81"/>
  <c r="G16" i="81"/>
  <c r="B16" i="81"/>
  <c r="A16" i="81"/>
  <c r="G15" i="81"/>
  <c r="B15" i="81"/>
  <c r="A15" i="81"/>
  <c r="G14" i="81"/>
  <c r="B14" i="81"/>
  <c r="A14" i="81"/>
  <c r="G13" i="81"/>
  <c r="B13" i="81"/>
  <c r="A13" i="81"/>
  <c r="G12" i="81"/>
  <c r="B12" i="81"/>
  <c r="A12" i="81"/>
  <c r="G11" i="81"/>
  <c r="G64" i="81"/>
  <c r="V45" i="81"/>
  <c r="B11" i="81"/>
  <c r="A11" i="81"/>
  <c r="G10" i="81"/>
  <c r="B10" i="81"/>
  <c r="A10" i="81"/>
  <c r="G9" i="81"/>
  <c r="B9" i="81"/>
  <c r="A9" i="81"/>
  <c r="G8" i="81"/>
  <c r="B8" i="81"/>
  <c r="A8" i="81"/>
  <c r="G7" i="81"/>
  <c r="B7" i="81"/>
  <c r="A7" i="81"/>
  <c r="G6" i="81"/>
  <c r="B6" i="81"/>
  <c r="A6" i="81"/>
  <c r="G5" i="81"/>
  <c r="L5" i="81"/>
  <c r="L6" i="81"/>
  <c r="L7" i="81"/>
  <c r="L8" i="81"/>
  <c r="L9" i="81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B5" i="81"/>
  <c r="A5" i="81"/>
  <c r="L4" i="81"/>
  <c r="G4" i="81"/>
  <c r="B4" i="81"/>
  <c r="A4" i="81"/>
  <c r="V1" i="81"/>
  <c r="B1" i="81"/>
  <c r="Q64" i="80"/>
  <c r="O64" i="80"/>
  <c r="V1" i="80"/>
  <c r="I64" i="80"/>
  <c r="H64" i="80"/>
  <c r="F64" i="80"/>
  <c r="E64" i="80"/>
  <c r="D64" i="80"/>
  <c r="V42" i="80"/>
  <c r="C64" i="80"/>
  <c r="V41" i="80"/>
  <c r="G63" i="80"/>
  <c r="B63" i="80"/>
  <c r="A63" i="80"/>
  <c r="G62" i="80"/>
  <c r="B62" i="80"/>
  <c r="A62" i="80"/>
  <c r="G61" i="80"/>
  <c r="B61" i="80"/>
  <c r="A61" i="80"/>
  <c r="G60" i="80"/>
  <c r="B60" i="80"/>
  <c r="A60" i="80"/>
  <c r="G59" i="80"/>
  <c r="B59" i="80"/>
  <c r="A59" i="80"/>
  <c r="G58" i="80"/>
  <c r="B58" i="80"/>
  <c r="A58" i="80"/>
  <c r="G57" i="80"/>
  <c r="B57" i="80"/>
  <c r="A57" i="80"/>
  <c r="G56" i="80"/>
  <c r="B56" i="80"/>
  <c r="A56" i="80"/>
  <c r="G55" i="80"/>
  <c r="B55" i="80"/>
  <c r="A55" i="80"/>
  <c r="G54" i="80"/>
  <c r="B54" i="80"/>
  <c r="A54" i="80"/>
  <c r="G53" i="80"/>
  <c r="B53" i="80"/>
  <c r="A53" i="80"/>
  <c r="G52" i="80"/>
  <c r="B52" i="80"/>
  <c r="A52" i="80"/>
  <c r="V51" i="80"/>
  <c r="AC80" i="1"/>
  <c r="G51" i="80"/>
  <c r="B51" i="80"/>
  <c r="A51" i="80"/>
  <c r="V50" i="80"/>
  <c r="AB80" i="1"/>
  <c r="G50" i="80"/>
  <c r="B50" i="80"/>
  <c r="A50" i="80"/>
  <c r="V49" i="80"/>
  <c r="AA80" i="1"/>
  <c r="G49" i="80"/>
  <c r="B49" i="80"/>
  <c r="A49" i="80"/>
  <c r="V48" i="80"/>
  <c r="Z80" i="1"/>
  <c r="G48" i="80"/>
  <c r="B48" i="80"/>
  <c r="A48" i="80"/>
  <c r="V47" i="80"/>
  <c r="Y80" i="1"/>
  <c r="G47" i="80"/>
  <c r="B47" i="80"/>
  <c r="A47" i="80"/>
  <c r="V46" i="80"/>
  <c r="G46" i="80"/>
  <c r="B46" i="80"/>
  <c r="A46" i="80"/>
  <c r="G45" i="80"/>
  <c r="B45" i="80"/>
  <c r="A45" i="80"/>
  <c r="V44" i="80"/>
  <c r="G44" i="80"/>
  <c r="B44" i="80"/>
  <c r="A44" i="80"/>
  <c r="V43" i="80"/>
  <c r="G43" i="80"/>
  <c r="B43" i="80"/>
  <c r="A43" i="80"/>
  <c r="G42" i="80"/>
  <c r="B42" i="80"/>
  <c r="A42" i="80"/>
  <c r="S41" i="80"/>
  <c r="S42" i="80"/>
  <c r="S43" i="80"/>
  <c r="S44" i="80"/>
  <c r="S45" i="80"/>
  <c r="S46" i="80"/>
  <c r="S47" i="80"/>
  <c r="S48" i="80"/>
  <c r="S49" i="80"/>
  <c r="S50" i="80"/>
  <c r="S51" i="80"/>
  <c r="S52" i="80"/>
  <c r="S53" i="80"/>
  <c r="S54" i="80"/>
  <c r="S55" i="80"/>
  <c r="S56" i="80"/>
  <c r="S57" i="80"/>
  <c r="S58" i="80"/>
  <c r="S59" i="80"/>
  <c r="S60" i="80"/>
  <c r="S61" i="80"/>
  <c r="S62" i="80"/>
  <c r="S63" i="80"/>
  <c r="S64" i="80"/>
  <c r="V52" i="80"/>
  <c r="G41" i="80"/>
  <c r="B41" i="80"/>
  <c r="A41" i="80"/>
  <c r="S40" i="80"/>
  <c r="G40" i="80"/>
  <c r="B40" i="80"/>
  <c r="A40" i="80"/>
  <c r="G39" i="80"/>
  <c r="B39" i="80"/>
  <c r="A39" i="80"/>
  <c r="G38" i="80"/>
  <c r="B38" i="80"/>
  <c r="A38" i="80"/>
  <c r="G37" i="80"/>
  <c r="B37" i="80"/>
  <c r="A37" i="80"/>
  <c r="G36" i="80"/>
  <c r="B36" i="80"/>
  <c r="A36" i="80"/>
  <c r="R35" i="80"/>
  <c r="V40" i="80"/>
  <c r="Q35" i="80"/>
  <c r="G35" i="80"/>
  <c r="B35" i="80"/>
  <c r="A35" i="80"/>
  <c r="G34" i="80"/>
  <c r="B34" i="80"/>
  <c r="A34" i="80"/>
  <c r="G33" i="80"/>
  <c r="B33" i="80"/>
  <c r="A33" i="80"/>
  <c r="G32" i="80"/>
  <c r="B32" i="80"/>
  <c r="A32" i="80"/>
  <c r="G31" i="80"/>
  <c r="B31" i="80"/>
  <c r="A31" i="80"/>
  <c r="G30" i="80"/>
  <c r="B30" i="80"/>
  <c r="A30" i="80"/>
  <c r="G29" i="80"/>
  <c r="B29" i="80"/>
  <c r="A29" i="80"/>
  <c r="G28" i="80"/>
  <c r="B28" i="80"/>
  <c r="A28" i="80"/>
  <c r="G27" i="80"/>
  <c r="B27" i="80"/>
  <c r="A27" i="80"/>
  <c r="G26" i="80"/>
  <c r="B26" i="80"/>
  <c r="A26" i="80"/>
  <c r="G25" i="80"/>
  <c r="B25" i="80"/>
  <c r="A25" i="80"/>
  <c r="G24" i="80"/>
  <c r="B24" i="80"/>
  <c r="A24" i="80"/>
  <c r="G23" i="80"/>
  <c r="B23" i="80"/>
  <c r="A23" i="80"/>
  <c r="G22" i="80"/>
  <c r="B22" i="80"/>
  <c r="A22" i="80"/>
  <c r="G21" i="80"/>
  <c r="B21" i="80"/>
  <c r="A21" i="80"/>
  <c r="G20" i="80"/>
  <c r="B20" i="80"/>
  <c r="A20" i="80"/>
  <c r="G19" i="80"/>
  <c r="B19" i="80"/>
  <c r="A19" i="80"/>
  <c r="G18" i="80"/>
  <c r="B18" i="80"/>
  <c r="A18" i="80"/>
  <c r="G17" i="80"/>
  <c r="B17" i="80"/>
  <c r="A17" i="80"/>
  <c r="G16" i="80"/>
  <c r="B16" i="80"/>
  <c r="A16" i="80"/>
  <c r="G15" i="80"/>
  <c r="B15" i="80"/>
  <c r="A15" i="80"/>
  <c r="G14" i="80"/>
  <c r="B14" i="80"/>
  <c r="A14" i="80"/>
  <c r="G13" i="80"/>
  <c r="B13" i="80"/>
  <c r="A13" i="80"/>
  <c r="G12" i="80"/>
  <c r="B12" i="80"/>
  <c r="A12" i="80"/>
  <c r="G11" i="80"/>
  <c r="B11" i="80"/>
  <c r="A11" i="80"/>
  <c r="G10" i="80"/>
  <c r="B10" i="80"/>
  <c r="A10" i="80"/>
  <c r="G9" i="80"/>
  <c r="B9" i="80"/>
  <c r="A9" i="80"/>
  <c r="G8" i="80"/>
  <c r="B8" i="80"/>
  <c r="A8" i="80"/>
  <c r="G7" i="80"/>
  <c r="B7" i="80"/>
  <c r="A7" i="80"/>
  <c r="G6" i="80"/>
  <c r="B6" i="80"/>
  <c r="A6" i="80"/>
  <c r="G5" i="80"/>
  <c r="B5" i="80"/>
  <c r="A5" i="80"/>
  <c r="L4" i="80"/>
  <c r="L5" i="80"/>
  <c r="G4" i="80"/>
  <c r="B4" i="80"/>
  <c r="A4" i="80"/>
  <c r="B1" i="80"/>
  <c r="Q64" i="79"/>
  <c r="O64" i="79"/>
  <c r="I64" i="79"/>
  <c r="H64" i="79"/>
  <c r="F64" i="79"/>
  <c r="E64" i="79"/>
  <c r="D64" i="79"/>
  <c r="C64" i="79"/>
  <c r="G63" i="79"/>
  <c r="B63" i="79"/>
  <c r="A63" i="79"/>
  <c r="G62" i="79"/>
  <c r="B62" i="79"/>
  <c r="A62" i="79"/>
  <c r="G61" i="79"/>
  <c r="B61" i="79"/>
  <c r="A61" i="79"/>
  <c r="G60" i="79"/>
  <c r="B60" i="79"/>
  <c r="A60" i="79"/>
  <c r="G59" i="79"/>
  <c r="B59" i="79"/>
  <c r="A59" i="79"/>
  <c r="G58" i="79"/>
  <c r="B58" i="79"/>
  <c r="A58" i="79"/>
  <c r="G57" i="79"/>
  <c r="B57" i="79"/>
  <c r="A57" i="79"/>
  <c r="G56" i="79"/>
  <c r="B56" i="79"/>
  <c r="A56" i="79"/>
  <c r="G55" i="79"/>
  <c r="B55" i="79"/>
  <c r="A55" i="79"/>
  <c r="G54" i="79"/>
  <c r="B54" i="79"/>
  <c r="A54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G53" i="79"/>
  <c r="B53" i="79"/>
  <c r="A53" i="79"/>
  <c r="G52" i="79"/>
  <c r="B52" i="79"/>
  <c r="A52" i="79"/>
  <c r="V51" i="79"/>
  <c r="AC79" i="1"/>
  <c r="G51" i="79"/>
  <c r="B51" i="79"/>
  <c r="A51" i="79"/>
  <c r="V50" i="79"/>
  <c r="AB79" i="1"/>
  <c r="G50" i="79"/>
  <c r="B50" i="79"/>
  <c r="A50" i="79"/>
  <c r="V49" i="79"/>
  <c r="AA79" i="1"/>
  <c r="G49" i="79"/>
  <c r="B49" i="79"/>
  <c r="A49" i="79"/>
  <c r="V48" i="79"/>
  <c r="Z79" i="1"/>
  <c r="G48" i="79"/>
  <c r="B48" i="79"/>
  <c r="A48" i="79"/>
  <c r="V47" i="79"/>
  <c r="Y79" i="1"/>
  <c r="G47" i="79"/>
  <c r="B47" i="79"/>
  <c r="A47" i="79"/>
  <c r="V46" i="79"/>
  <c r="G46" i="79"/>
  <c r="B46" i="79"/>
  <c r="A46" i="79"/>
  <c r="G45" i="79"/>
  <c r="B45" i="79"/>
  <c r="A45" i="79"/>
  <c r="V44" i="79"/>
  <c r="G44" i="79"/>
  <c r="B44" i="79"/>
  <c r="A44" i="79"/>
  <c r="V43" i="79"/>
  <c r="G43" i="79"/>
  <c r="B43" i="79"/>
  <c r="A43" i="79"/>
  <c r="V42" i="79"/>
  <c r="G42" i="79"/>
  <c r="B42" i="79"/>
  <c r="A42" i="79"/>
  <c r="V41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G41" i="79"/>
  <c r="B41" i="79"/>
  <c r="A41" i="79"/>
  <c r="V40" i="79"/>
  <c r="S40" i="79"/>
  <c r="G40" i="79"/>
  <c r="B40" i="79"/>
  <c r="A40" i="79"/>
  <c r="G39" i="79"/>
  <c r="B39" i="79"/>
  <c r="A39" i="79"/>
  <c r="G38" i="79"/>
  <c r="B38" i="79"/>
  <c r="A38" i="79"/>
  <c r="G37" i="79"/>
  <c r="B37" i="79"/>
  <c r="A37" i="79"/>
  <c r="G36" i="79"/>
  <c r="B36" i="79"/>
  <c r="A36" i="79"/>
  <c r="R35" i="79"/>
  <c r="Q35" i="79"/>
  <c r="G35" i="79"/>
  <c r="B35" i="79"/>
  <c r="A35" i="79"/>
  <c r="G34" i="79"/>
  <c r="B34" i="79"/>
  <c r="A34" i="79"/>
  <c r="G33" i="79"/>
  <c r="B33" i="79"/>
  <c r="A33" i="79"/>
  <c r="G32" i="79"/>
  <c r="B32" i="79"/>
  <c r="A32" i="79"/>
  <c r="G31" i="79"/>
  <c r="B31" i="79"/>
  <c r="A31" i="79"/>
  <c r="G30" i="79"/>
  <c r="B30" i="79"/>
  <c r="A30" i="79"/>
  <c r="G29" i="79"/>
  <c r="B29" i="79"/>
  <c r="A29" i="79"/>
  <c r="G28" i="79"/>
  <c r="B28" i="79"/>
  <c r="A28" i="79"/>
  <c r="G27" i="79"/>
  <c r="B27" i="79"/>
  <c r="A27" i="79"/>
  <c r="G26" i="79"/>
  <c r="B26" i="79"/>
  <c r="A26" i="79"/>
  <c r="G25" i="79"/>
  <c r="B25" i="79"/>
  <c r="A25" i="79"/>
  <c r="G24" i="79"/>
  <c r="B24" i="79"/>
  <c r="A24" i="79"/>
  <c r="G23" i="79"/>
  <c r="B23" i="79"/>
  <c r="A23" i="79"/>
  <c r="G22" i="79"/>
  <c r="B22" i="79"/>
  <c r="A22" i="79"/>
  <c r="G21" i="79"/>
  <c r="B21" i="79"/>
  <c r="A21" i="79"/>
  <c r="G20" i="79"/>
  <c r="B20" i="79"/>
  <c r="A20" i="79"/>
  <c r="G19" i="79"/>
  <c r="B19" i="79"/>
  <c r="A19" i="79"/>
  <c r="G18" i="79"/>
  <c r="B18" i="79"/>
  <c r="A18" i="79"/>
  <c r="G17" i="79"/>
  <c r="B17" i="79"/>
  <c r="A17" i="79"/>
  <c r="G16" i="79"/>
  <c r="B16" i="79"/>
  <c r="A16" i="79"/>
  <c r="G15" i="79"/>
  <c r="B15" i="79"/>
  <c r="A15" i="79"/>
  <c r="G14" i="79"/>
  <c r="B14" i="79"/>
  <c r="A14" i="79"/>
  <c r="G13" i="79"/>
  <c r="B13" i="79"/>
  <c r="A13" i="79"/>
  <c r="G12" i="79"/>
  <c r="B12" i="79"/>
  <c r="A12" i="79"/>
  <c r="G11" i="79"/>
  <c r="G64" i="79"/>
  <c r="V45" i="79"/>
  <c r="B11" i="79"/>
  <c r="A11" i="79"/>
  <c r="G10" i="79"/>
  <c r="B10" i="79"/>
  <c r="A10" i="79"/>
  <c r="G9" i="79"/>
  <c r="B9" i="79"/>
  <c r="A9" i="79"/>
  <c r="G8" i="79"/>
  <c r="B8" i="79"/>
  <c r="A8" i="79"/>
  <c r="G7" i="79"/>
  <c r="B7" i="79"/>
  <c r="A7" i="79"/>
  <c r="G6" i="79"/>
  <c r="B6" i="79"/>
  <c r="A6" i="79"/>
  <c r="L5" i="79"/>
  <c r="L6" i="79"/>
  <c r="L7" i="79"/>
  <c r="L8" i="79"/>
  <c r="L9" i="79"/>
  <c r="L10" i="79"/>
  <c r="L11" i="79"/>
  <c r="L12" i="79"/>
  <c r="L13" i="79"/>
  <c r="L14" i="79"/>
  <c r="G5" i="79"/>
  <c r="B5" i="79"/>
  <c r="A5" i="79"/>
  <c r="L4" i="79"/>
  <c r="G4" i="79"/>
  <c r="B4" i="79"/>
  <c r="A4" i="79"/>
  <c r="B1" i="79"/>
  <c r="Q64" i="78"/>
  <c r="O64" i="78"/>
  <c r="I64" i="78"/>
  <c r="H64" i="78"/>
  <c r="F64" i="78"/>
  <c r="V44" i="78"/>
  <c r="E64" i="78"/>
  <c r="D64" i="78"/>
  <c r="V42" i="78"/>
  <c r="C64" i="78"/>
  <c r="G63" i="78"/>
  <c r="B63" i="78"/>
  <c r="A63" i="78"/>
  <c r="G62" i="78"/>
  <c r="B62" i="78"/>
  <c r="A62" i="78"/>
  <c r="G61" i="78"/>
  <c r="B61" i="78"/>
  <c r="A61" i="78"/>
  <c r="G60" i="78"/>
  <c r="B60" i="78"/>
  <c r="A60" i="78"/>
  <c r="G59" i="78"/>
  <c r="B59" i="78"/>
  <c r="A59" i="78"/>
  <c r="G58" i="78"/>
  <c r="B58" i="78"/>
  <c r="A58" i="78"/>
  <c r="G57" i="78"/>
  <c r="B57" i="78"/>
  <c r="A57" i="78"/>
  <c r="G56" i="78"/>
  <c r="B56" i="78"/>
  <c r="A56" i="78"/>
  <c r="G55" i="78"/>
  <c r="B55" i="78"/>
  <c r="A55" i="78"/>
  <c r="G54" i="78"/>
  <c r="B54" i="78"/>
  <c r="A54" i="78"/>
  <c r="G53" i="78"/>
  <c r="B53" i="78"/>
  <c r="A53" i="78"/>
  <c r="G52" i="78"/>
  <c r="B52" i="78"/>
  <c r="A52" i="78"/>
  <c r="V51" i="78"/>
  <c r="AC78" i="1"/>
  <c r="G51" i="78"/>
  <c r="B51" i="78"/>
  <c r="A51" i="78"/>
  <c r="V50" i="78"/>
  <c r="AB78" i="1"/>
  <c r="G50" i="78"/>
  <c r="B50" i="78"/>
  <c r="A50" i="78"/>
  <c r="V49" i="78"/>
  <c r="AA78" i="1"/>
  <c r="G49" i="78"/>
  <c r="B49" i="78"/>
  <c r="A49" i="78"/>
  <c r="V48" i="78"/>
  <c r="Z78" i="1"/>
  <c r="G48" i="78"/>
  <c r="B48" i="78"/>
  <c r="A48" i="78"/>
  <c r="V47" i="78"/>
  <c r="Y78" i="1"/>
  <c r="G47" i="78"/>
  <c r="B47" i="78"/>
  <c r="A47" i="78"/>
  <c r="V46" i="78"/>
  <c r="G46" i="78"/>
  <c r="B46" i="78"/>
  <c r="A46" i="78"/>
  <c r="G45" i="78"/>
  <c r="B45" i="78"/>
  <c r="A45" i="78"/>
  <c r="G44" i="78"/>
  <c r="B44" i="78"/>
  <c r="A44" i="78"/>
  <c r="V43" i="78"/>
  <c r="G43" i="78"/>
  <c r="B43" i="78"/>
  <c r="A43" i="78"/>
  <c r="G42" i="78"/>
  <c r="B42" i="78"/>
  <c r="A42" i="78"/>
  <c r="V41" i="78"/>
  <c r="S41" i="78"/>
  <c r="S42" i="78"/>
  <c r="S43" i="78"/>
  <c r="S44" i="78"/>
  <c r="S45" i="78"/>
  <c r="S46" i="78"/>
  <c r="S47" i="78"/>
  <c r="S48" i="78"/>
  <c r="S49" i="78"/>
  <c r="S50" i="78"/>
  <c r="S51" i="78"/>
  <c r="S52" i="78"/>
  <c r="S53" i="78"/>
  <c r="S54" i="78"/>
  <c r="S55" i="78"/>
  <c r="S56" i="78"/>
  <c r="S57" i="78"/>
  <c r="S58" i="78"/>
  <c r="S59" i="78"/>
  <c r="S60" i="78"/>
  <c r="S61" i="78"/>
  <c r="S62" i="78"/>
  <c r="S63" i="78"/>
  <c r="S64" i="78"/>
  <c r="G41" i="78"/>
  <c r="B41" i="78"/>
  <c r="A41" i="78"/>
  <c r="V40" i="78"/>
  <c r="S40" i="78"/>
  <c r="G40" i="78"/>
  <c r="B40" i="78"/>
  <c r="A40" i="78"/>
  <c r="G39" i="78"/>
  <c r="B39" i="78"/>
  <c r="A39" i="78"/>
  <c r="G38" i="78"/>
  <c r="B38" i="78"/>
  <c r="A38" i="78"/>
  <c r="G37" i="78"/>
  <c r="B37" i="78"/>
  <c r="A37" i="78"/>
  <c r="G36" i="78"/>
  <c r="B36" i="78"/>
  <c r="A36" i="78"/>
  <c r="R35" i="78"/>
  <c r="Q35" i="78"/>
  <c r="G35" i="78"/>
  <c r="B35" i="78"/>
  <c r="A35" i="78"/>
  <c r="G34" i="78"/>
  <c r="B34" i="78"/>
  <c r="A34" i="78"/>
  <c r="G33" i="78"/>
  <c r="B33" i="78"/>
  <c r="A33" i="78"/>
  <c r="G32" i="78"/>
  <c r="B32" i="78"/>
  <c r="A32" i="78"/>
  <c r="G31" i="78"/>
  <c r="B31" i="78"/>
  <c r="A31" i="78"/>
  <c r="G30" i="78"/>
  <c r="B30" i="78"/>
  <c r="A30" i="78"/>
  <c r="G29" i="78"/>
  <c r="B29" i="78"/>
  <c r="A29" i="78"/>
  <c r="G28" i="78"/>
  <c r="B28" i="78"/>
  <c r="A28" i="78"/>
  <c r="G27" i="78"/>
  <c r="B27" i="78"/>
  <c r="A27" i="78"/>
  <c r="G26" i="78"/>
  <c r="B26" i="78"/>
  <c r="A26" i="78"/>
  <c r="G25" i="78"/>
  <c r="B25" i="78"/>
  <c r="A25" i="78"/>
  <c r="G24" i="78"/>
  <c r="B24" i="78"/>
  <c r="A24" i="78"/>
  <c r="G23" i="78"/>
  <c r="B23" i="78"/>
  <c r="A23" i="78"/>
  <c r="G22" i="78"/>
  <c r="B22" i="78"/>
  <c r="A22" i="78"/>
  <c r="G21" i="78"/>
  <c r="B21" i="78"/>
  <c r="A21" i="78"/>
  <c r="G20" i="78"/>
  <c r="B20" i="78"/>
  <c r="A20" i="78"/>
  <c r="G19" i="78"/>
  <c r="B19" i="78"/>
  <c r="A19" i="78"/>
  <c r="G18" i="78"/>
  <c r="B18" i="78"/>
  <c r="A18" i="78"/>
  <c r="G17" i="78"/>
  <c r="B17" i="78"/>
  <c r="A17" i="78"/>
  <c r="G16" i="78"/>
  <c r="B16" i="78"/>
  <c r="A16" i="78"/>
  <c r="G15" i="78"/>
  <c r="B15" i="78"/>
  <c r="A15" i="78"/>
  <c r="G14" i="78"/>
  <c r="B14" i="78"/>
  <c r="A14" i="78"/>
  <c r="G13" i="78"/>
  <c r="B13" i="78"/>
  <c r="A13" i="78"/>
  <c r="G12" i="78"/>
  <c r="B12" i="78"/>
  <c r="A12" i="78"/>
  <c r="G11" i="78"/>
  <c r="B11" i="78"/>
  <c r="A11" i="78"/>
  <c r="G10" i="78"/>
  <c r="B10" i="78"/>
  <c r="A10" i="78"/>
  <c r="G9" i="78"/>
  <c r="B9" i="78"/>
  <c r="A9" i="78"/>
  <c r="G8" i="78"/>
  <c r="B8" i="78"/>
  <c r="A8" i="78"/>
  <c r="G7" i="78"/>
  <c r="B7" i="78"/>
  <c r="A7" i="78"/>
  <c r="G6" i="78"/>
  <c r="B6" i="78"/>
  <c r="A6" i="78"/>
  <c r="G5" i="78"/>
  <c r="B5" i="78"/>
  <c r="A5" i="78"/>
  <c r="G4" i="78"/>
  <c r="B4" i="78"/>
  <c r="A4" i="78"/>
  <c r="B1" i="78"/>
  <c r="Q64" i="77"/>
  <c r="O64" i="77"/>
  <c r="I64" i="77"/>
  <c r="H64" i="77"/>
  <c r="F64" i="77"/>
  <c r="V44" i="77"/>
  <c r="E64" i="77"/>
  <c r="D64" i="77"/>
  <c r="C64" i="77"/>
  <c r="G63" i="77"/>
  <c r="B63" i="77"/>
  <c r="A63" i="77"/>
  <c r="G62" i="77"/>
  <c r="B62" i="77"/>
  <c r="A62" i="77"/>
  <c r="G61" i="77"/>
  <c r="B61" i="77"/>
  <c r="A61" i="77"/>
  <c r="G60" i="77"/>
  <c r="B60" i="77"/>
  <c r="A60" i="77"/>
  <c r="G59" i="77"/>
  <c r="B59" i="77"/>
  <c r="A59" i="77"/>
  <c r="G58" i="77"/>
  <c r="B58" i="77"/>
  <c r="A58" i="77"/>
  <c r="G57" i="77"/>
  <c r="B57" i="77"/>
  <c r="A57" i="77"/>
  <c r="G56" i="77"/>
  <c r="B56" i="77"/>
  <c r="A56" i="77"/>
  <c r="G55" i="77"/>
  <c r="B55" i="77"/>
  <c r="A55" i="77"/>
  <c r="G54" i="77"/>
  <c r="B54" i="77"/>
  <c r="A54" i="77"/>
  <c r="G53" i="77"/>
  <c r="B53" i="77"/>
  <c r="A53" i="77"/>
  <c r="G52" i="77"/>
  <c r="B52" i="77"/>
  <c r="A52" i="77"/>
  <c r="V51" i="77"/>
  <c r="AC77" i="1"/>
  <c r="G51" i="77"/>
  <c r="B51" i="77"/>
  <c r="A51" i="77"/>
  <c r="V50" i="77"/>
  <c r="AB77" i="1"/>
  <c r="G50" i="77"/>
  <c r="B50" i="77"/>
  <c r="A50" i="77"/>
  <c r="V49" i="77"/>
  <c r="AA77" i="1"/>
  <c r="G49" i="77"/>
  <c r="B49" i="77"/>
  <c r="A49" i="77"/>
  <c r="V48" i="77"/>
  <c r="Z77" i="1"/>
  <c r="G48" i="77"/>
  <c r="B48" i="77"/>
  <c r="A48" i="77"/>
  <c r="V47" i="77"/>
  <c r="Y77" i="1"/>
  <c r="G47" i="77"/>
  <c r="B47" i="77"/>
  <c r="A47" i="77"/>
  <c r="V46" i="77"/>
  <c r="G46" i="77"/>
  <c r="B46" i="77"/>
  <c r="A46" i="77"/>
  <c r="G45" i="77"/>
  <c r="B45" i="77"/>
  <c r="A45" i="77"/>
  <c r="G44" i="77"/>
  <c r="B44" i="77"/>
  <c r="A44" i="77"/>
  <c r="V43" i="77"/>
  <c r="G43" i="77"/>
  <c r="B43" i="77"/>
  <c r="A43" i="77"/>
  <c r="V42" i="77"/>
  <c r="G42" i="77"/>
  <c r="B42" i="77"/>
  <c r="A42" i="77"/>
  <c r="V41" i="77"/>
  <c r="S41" i="77"/>
  <c r="S42" i="77"/>
  <c r="S43" i="77"/>
  <c r="S44" i="77"/>
  <c r="S45" i="77"/>
  <c r="S46" i="77"/>
  <c r="S47" i="77"/>
  <c r="S48" i="77"/>
  <c r="S49" i="77"/>
  <c r="S50" i="77"/>
  <c r="S51" i="77"/>
  <c r="S52" i="77"/>
  <c r="S53" i="77"/>
  <c r="S54" i="77"/>
  <c r="S55" i="77"/>
  <c r="S56" i="77"/>
  <c r="S57" i="77"/>
  <c r="S58" i="77"/>
  <c r="S59" i="77"/>
  <c r="S60" i="77"/>
  <c r="S61" i="77"/>
  <c r="S62" i="77"/>
  <c r="S63" i="77"/>
  <c r="S64" i="77"/>
  <c r="G41" i="77"/>
  <c r="B41" i="77"/>
  <c r="A41" i="77"/>
  <c r="S40" i="77"/>
  <c r="G40" i="77"/>
  <c r="B40" i="77"/>
  <c r="A40" i="77"/>
  <c r="G39" i="77"/>
  <c r="B39" i="77"/>
  <c r="A39" i="77"/>
  <c r="G38" i="77"/>
  <c r="B38" i="77"/>
  <c r="A38" i="77"/>
  <c r="G37" i="77"/>
  <c r="B37" i="77"/>
  <c r="A37" i="77"/>
  <c r="G36" i="77"/>
  <c r="B36" i="77"/>
  <c r="A36" i="77"/>
  <c r="R35" i="77"/>
  <c r="V40" i="77"/>
  <c r="Q35" i="77"/>
  <c r="G35" i="77"/>
  <c r="B35" i="77"/>
  <c r="A35" i="77"/>
  <c r="G34" i="77"/>
  <c r="B34" i="77"/>
  <c r="A34" i="77"/>
  <c r="G33" i="77"/>
  <c r="B33" i="77"/>
  <c r="A33" i="77"/>
  <c r="G32" i="77"/>
  <c r="B32" i="77"/>
  <c r="A32" i="77"/>
  <c r="G31" i="77"/>
  <c r="B31" i="77"/>
  <c r="A31" i="77"/>
  <c r="G30" i="77"/>
  <c r="B30" i="77"/>
  <c r="A30" i="77"/>
  <c r="G29" i="77"/>
  <c r="B29" i="77"/>
  <c r="A29" i="77"/>
  <c r="G28" i="77"/>
  <c r="B28" i="77"/>
  <c r="A28" i="77"/>
  <c r="G27" i="77"/>
  <c r="B27" i="77"/>
  <c r="A27" i="77"/>
  <c r="G26" i="77"/>
  <c r="B26" i="77"/>
  <c r="A26" i="77"/>
  <c r="G25" i="77"/>
  <c r="B25" i="77"/>
  <c r="A25" i="77"/>
  <c r="G24" i="77"/>
  <c r="B24" i="77"/>
  <c r="A24" i="77"/>
  <c r="G23" i="77"/>
  <c r="B23" i="77"/>
  <c r="A23" i="77"/>
  <c r="G22" i="77"/>
  <c r="B22" i="77"/>
  <c r="A22" i="77"/>
  <c r="G21" i="77"/>
  <c r="B21" i="77"/>
  <c r="A21" i="77"/>
  <c r="G20" i="77"/>
  <c r="B20" i="77"/>
  <c r="A20" i="77"/>
  <c r="G19" i="77"/>
  <c r="B19" i="77"/>
  <c r="A19" i="77"/>
  <c r="G18" i="77"/>
  <c r="B18" i="77"/>
  <c r="A18" i="77"/>
  <c r="G17" i="77"/>
  <c r="B17" i="77"/>
  <c r="A17" i="77"/>
  <c r="G16" i="77"/>
  <c r="B16" i="77"/>
  <c r="A16" i="77"/>
  <c r="G15" i="77"/>
  <c r="B15" i="77"/>
  <c r="A15" i="77"/>
  <c r="G14" i="77"/>
  <c r="B14" i="77"/>
  <c r="A14" i="77"/>
  <c r="G13" i="77"/>
  <c r="B13" i="77"/>
  <c r="A13" i="77"/>
  <c r="G12" i="77"/>
  <c r="B12" i="77"/>
  <c r="A12" i="77"/>
  <c r="G11" i="77"/>
  <c r="B11" i="77"/>
  <c r="A11" i="77"/>
  <c r="G10" i="77"/>
  <c r="B10" i="77"/>
  <c r="A10" i="77"/>
  <c r="G9" i="77"/>
  <c r="B9" i="77"/>
  <c r="A9" i="77"/>
  <c r="G8" i="77"/>
  <c r="B8" i="77"/>
  <c r="A8" i="77"/>
  <c r="G7" i="77"/>
  <c r="B7" i="77"/>
  <c r="A7" i="77"/>
  <c r="G6" i="77"/>
  <c r="B6" i="77"/>
  <c r="A6" i="77"/>
  <c r="G5" i="77"/>
  <c r="B5" i="77"/>
  <c r="A5" i="77"/>
  <c r="L4" i="77"/>
  <c r="L5" i="77"/>
  <c r="L6" i="77"/>
  <c r="L7" i="77"/>
  <c r="L8" i="77"/>
  <c r="L9" i="77"/>
  <c r="L10" i="77"/>
  <c r="G4" i="77"/>
  <c r="B4" i="77"/>
  <c r="A4" i="77"/>
  <c r="B1" i="77"/>
  <c r="Q64" i="76"/>
  <c r="O64" i="76"/>
  <c r="I64" i="76"/>
  <c r="V46" i="76"/>
  <c r="H64" i="76"/>
  <c r="F64" i="76"/>
  <c r="E64" i="76"/>
  <c r="D64" i="76"/>
  <c r="V42" i="76"/>
  <c r="C64" i="76"/>
  <c r="G63" i="76"/>
  <c r="B63" i="76"/>
  <c r="A63" i="76"/>
  <c r="G62" i="76"/>
  <c r="B62" i="76"/>
  <c r="A62" i="76"/>
  <c r="G61" i="76"/>
  <c r="B61" i="76"/>
  <c r="A61" i="76"/>
  <c r="G60" i="76"/>
  <c r="B60" i="76"/>
  <c r="A60" i="76"/>
  <c r="G59" i="76"/>
  <c r="B59" i="76"/>
  <c r="A59" i="76"/>
  <c r="G58" i="76"/>
  <c r="B58" i="76"/>
  <c r="A58" i="76"/>
  <c r="G57" i="76"/>
  <c r="B57" i="76"/>
  <c r="A57" i="76"/>
  <c r="G56" i="76"/>
  <c r="B56" i="76"/>
  <c r="A56" i="76"/>
  <c r="G55" i="76"/>
  <c r="B55" i="76"/>
  <c r="A55" i="76"/>
  <c r="G54" i="76"/>
  <c r="B54" i="76"/>
  <c r="A54" i="76"/>
  <c r="G53" i="76"/>
  <c r="B53" i="76"/>
  <c r="A53" i="76"/>
  <c r="G52" i="76"/>
  <c r="B52" i="76"/>
  <c r="A52" i="76"/>
  <c r="V51" i="76"/>
  <c r="AC76" i="1"/>
  <c r="G51" i="76"/>
  <c r="B51" i="76"/>
  <c r="A51" i="76"/>
  <c r="V50" i="76"/>
  <c r="AB76" i="1"/>
  <c r="G50" i="76"/>
  <c r="B50" i="76"/>
  <c r="A50" i="76"/>
  <c r="V49" i="76"/>
  <c r="AA76" i="1"/>
  <c r="G49" i="76"/>
  <c r="B49" i="76"/>
  <c r="A49" i="76"/>
  <c r="V48" i="76"/>
  <c r="Z76" i="1"/>
  <c r="G48" i="76"/>
  <c r="B48" i="76"/>
  <c r="A48" i="76"/>
  <c r="V47" i="76"/>
  <c r="Y76" i="1"/>
  <c r="G47" i="76"/>
  <c r="B47" i="76"/>
  <c r="A47" i="76"/>
  <c r="G46" i="76"/>
  <c r="B46" i="76"/>
  <c r="A46" i="76"/>
  <c r="G45" i="76"/>
  <c r="B45" i="76"/>
  <c r="A45" i="76"/>
  <c r="V44" i="76"/>
  <c r="G44" i="76"/>
  <c r="B44" i="76"/>
  <c r="A44" i="76"/>
  <c r="V43" i="76"/>
  <c r="G43" i="76"/>
  <c r="B43" i="76"/>
  <c r="A43" i="76"/>
  <c r="G42" i="76"/>
  <c r="B42" i="76"/>
  <c r="A42" i="76"/>
  <c r="V41" i="76"/>
  <c r="G41" i="76"/>
  <c r="B41" i="76"/>
  <c r="A41" i="76"/>
  <c r="V40" i="76"/>
  <c r="S40" i="76"/>
  <c r="S41" i="76"/>
  <c r="S42" i="76"/>
  <c r="S43" i="76"/>
  <c r="S44" i="76"/>
  <c r="S45" i="76"/>
  <c r="S46" i="76"/>
  <c r="S47" i="76"/>
  <c r="S48" i="76"/>
  <c r="S49" i="76"/>
  <c r="S50" i="76"/>
  <c r="S51" i="76"/>
  <c r="S52" i="76"/>
  <c r="S53" i="76"/>
  <c r="S54" i="76"/>
  <c r="S55" i="76"/>
  <c r="S56" i="76"/>
  <c r="S57" i="76"/>
  <c r="S58" i="76"/>
  <c r="S59" i="76"/>
  <c r="S60" i="76"/>
  <c r="S61" i="76"/>
  <c r="S62" i="76"/>
  <c r="S63" i="76"/>
  <c r="S64" i="76"/>
  <c r="V52" i="76"/>
  <c r="G40" i="76"/>
  <c r="B40" i="76"/>
  <c r="A40" i="76"/>
  <c r="G39" i="76"/>
  <c r="B39" i="76"/>
  <c r="A39" i="76"/>
  <c r="G38" i="76"/>
  <c r="B38" i="76"/>
  <c r="A38" i="76"/>
  <c r="G37" i="76"/>
  <c r="B37" i="76"/>
  <c r="A37" i="76"/>
  <c r="G36" i="76"/>
  <c r="B36" i="76"/>
  <c r="A36" i="76"/>
  <c r="R35" i="76"/>
  <c r="Q35" i="76"/>
  <c r="G35" i="76"/>
  <c r="B35" i="76"/>
  <c r="A35" i="76"/>
  <c r="G34" i="76"/>
  <c r="B34" i="76"/>
  <c r="A34" i="76"/>
  <c r="G33" i="76"/>
  <c r="B33" i="76"/>
  <c r="A33" i="76"/>
  <c r="G32" i="76"/>
  <c r="B32" i="76"/>
  <c r="A32" i="76"/>
  <c r="G31" i="76"/>
  <c r="B31" i="76"/>
  <c r="A31" i="76"/>
  <c r="G30" i="76"/>
  <c r="B30" i="76"/>
  <c r="A30" i="76"/>
  <c r="G29" i="76"/>
  <c r="B29" i="76"/>
  <c r="A29" i="76"/>
  <c r="G28" i="76"/>
  <c r="B28" i="76"/>
  <c r="A28" i="76"/>
  <c r="G27" i="76"/>
  <c r="B27" i="76"/>
  <c r="A27" i="76"/>
  <c r="G26" i="76"/>
  <c r="B26" i="76"/>
  <c r="A26" i="76"/>
  <c r="G25" i="76"/>
  <c r="B25" i="76"/>
  <c r="A25" i="76"/>
  <c r="G24" i="76"/>
  <c r="B24" i="76"/>
  <c r="A24" i="76"/>
  <c r="G23" i="76"/>
  <c r="B23" i="76"/>
  <c r="A23" i="76"/>
  <c r="G22" i="76"/>
  <c r="B22" i="76"/>
  <c r="A22" i="76"/>
  <c r="G21" i="76"/>
  <c r="B21" i="76"/>
  <c r="A21" i="76"/>
  <c r="G20" i="76"/>
  <c r="B20" i="76"/>
  <c r="A20" i="76"/>
  <c r="G19" i="76"/>
  <c r="B19" i="76"/>
  <c r="A19" i="76"/>
  <c r="G18" i="76"/>
  <c r="B18" i="76"/>
  <c r="A18" i="76"/>
  <c r="G17" i="76"/>
  <c r="B17" i="76"/>
  <c r="A17" i="76"/>
  <c r="G16" i="76"/>
  <c r="B16" i="76"/>
  <c r="A16" i="76"/>
  <c r="G15" i="76"/>
  <c r="B15" i="76"/>
  <c r="A15" i="76"/>
  <c r="G14" i="76"/>
  <c r="B14" i="76"/>
  <c r="A14" i="76"/>
  <c r="G13" i="76"/>
  <c r="B13" i="76"/>
  <c r="A13" i="76"/>
  <c r="G12" i="76"/>
  <c r="B12" i="76"/>
  <c r="A12" i="76"/>
  <c r="G11" i="76"/>
  <c r="B11" i="76"/>
  <c r="A11" i="76"/>
  <c r="G10" i="76"/>
  <c r="B10" i="76"/>
  <c r="A10" i="76"/>
  <c r="G9" i="76"/>
  <c r="B9" i="76"/>
  <c r="A9" i="76"/>
  <c r="G8" i="76"/>
  <c r="B8" i="76"/>
  <c r="A8" i="76"/>
  <c r="G7" i="76"/>
  <c r="B7" i="76"/>
  <c r="A7" i="76"/>
  <c r="L6" i="76"/>
  <c r="L7" i="76"/>
  <c r="G6" i="76"/>
  <c r="B6" i="76"/>
  <c r="A6" i="76"/>
  <c r="G5" i="76"/>
  <c r="B5" i="76"/>
  <c r="A5" i="76"/>
  <c r="L4" i="76"/>
  <c r="L5" i="76"/>
  <c r="G4" i="76"/>
  <c r="B4" i="76"/>
  <c r="A4" i="76"/>
  <c r="V1" i="76"/>
  <c r="B1" i="76"/>
  <c r="Q64" i="75"/>
  <c r="O64" i="75"/>
  <c r="V1" i="75"/>
  <c r="I64" i="75"/>
  <c r="H64" i="75"/>
  <c r="F64" i="75"/>
  <c r="V44" i="75"/>
  <c r="E64" i="75"/>
  <c r="V43" i="75"/>
  <c r="D64" i="75"/>
  <c r="V42" i="75"/>
  <c r="C64" i="75"/>
  <c r="G63" i="75"/>
  <c r="B63" i="75"/>
  <c r="A63" i="75"/>
  <c r="G62" i="75"/>
  <c r="B62" i="75"/>
  <c r="A62" i="75"/>
  <c r="G61" i="75"/>
  <c r="B61" i="75"/>
  <c r="A61" i="75"/>
  <c r="G60" i="75"/>
  <c r="B60" i="75"/>
  <c r="A60" i="75"/>
  <c r="G59" i="75"/>
  <c r="B59" i="75"/>
  <c r="A59" i="75"/>
  <c r="G58" i="75"/>
  <c r="B58" i="75"/>
  <c r="A58" i="75"/>
  <c r="G57" i="75"/>
  <c r="B57" i="75"/>
  <c r="A57" i="75"/>
  <c r="G56" i="75"/>
  <c r="B56" i="75"/>
  <c r="A56" i="75"/>
  <c r="G55" i="75"/>
  <c r="B55" i="75"/>
  <c r="A55" i="75"/>
  <c r="G54" i="75"/>
  <c r="B54" i="75"/>
  <c r="A54" i="75"/>
  <c r="G53" i="75"/>
  <c r="B53" i="75"/>
  <c r="A53" i="75"/>
  <c r="G52" i="75"/>
  <c r="B52" i="75"/>
  <c r="A52" i="75"/>
  <c r="V51" i="75"/>
  <c r="AC75" i="1"/>
  <c r="G51" i="75"/>
  <c r="B51" i="75"/>
  <c r="A51" i="75"/>
  <c r="V50" i="75"/>
  <c r="AB75" i="1"/>
  <c r="G50" i="75"/>
  <c r="B50" i="75"/>
  <c r="A50" i="75"/>
  <c r="V49" i="75"/>
  <c r="AA75" i="1"/>
  <c r="G49" i="75"/>
  <c r="B49" i="75"/>
  <c r="A49" i="75"/>
  <c r="V48" i="75"/>
  <c r="Z75" i="1"/>
  <c r="G48" i="75"/>
  <c r="B48" i="75"/>
  <c r="A48" i="75"/>
  <c r="V47" i="75"/>
  <c r="Y75" i="1"/>
  <c r="G47" i="75"/>
  <c r="B47" i="75"/>
  <c r="A47" i="75"/>
  <c r="V46" i="75"/>
  <c r="G46" i="75"/>
  <c r="B46" i="75"/>
  <c r="A46" i="75"/>
  <c r="G45" i="75"/>
  <c r="B45" i="75"/>
  <c r="A45" i="75"/>
  <c r="G44" i="75"/>
  <c r="B44" i="75"/>
  <c r="A44" i="75"/>
  <c r="G43" i="75"/>
  <c r="B43" i="75"/>
  <c r="A43" i="75"/>
  <c r="G42" i="75"/>
  <c r="B42" i="75"/>
  <c r="A42" i="75"/>
  <c r="V41" i="75"/>
  <c r="G41" i="75"/>
  <c r="B41" i="75"/>
  <c r="A41" i="75"/>
  <c r="S40" i="75"/>
  <c r="S41" i="75"/>
  <c r="S42" i="75"/>
  <c r="S43" i="75"/>
  <c r="S44" i="75"/>
  <c r="S45" i="75"/>
  <c r="S46" i="75"/>
  <c r="S47" i="75"/>
  <c r="S48" i="75"/>
  <c r="S49" i="75"/>
  <c r="S50" i="75"/>
  <c r="S51" i="75"/>
  <c r="S52" i="75"/>
  <c r="S53" i="75"/>
  <c r="S54" i="75"/>
  <c r="S55" i="75"/>
  <c r="S56" i="75"/>
  <c r="S57" i="75"/>
  <c r="S58" i="75"/>
  <c r="S59" i="75"/>
  <c r="S60" i="75"/>
  <c r="S61" i="75"/>
  <c r="S62" i="75"/>
  <c r="S63" i="75"/>
  <c r="S64" i="75"/>
  <c r="G40" i="75"/>
  <c r="B40" i="75"/>
  <c r="A40" i="75"/>
  <c r="G39" i="75"/>
  <c r="B39" i="75"/>
  <c r="A39" i="75"/>
  <c r="G38" i="75"/>
  <c r="B38" i="75"/>
  <c r="A38" i="75"/>
  <c r="G37" i="75"/>
  <c r="B37" i="75"/>
  <c r="A37" i="75"/>
  <c r="G36" i="75"/>
  <c r="B36" i="75"/>
  <c r="A36" i="75"/>
  <c r="R35" i="75"/>
  <c r="V40" i="75"/>
  <c r="Q35" i="75"/>
  <c r="G35" i="75"/>
  <c r="B35" i="75"/>
  <c r="A35" i="75"/>
  <c r="G34" i="75"/>
  <c r="B34" i="75"/>
  <c r="A34" i="75"/>
  <c r="G33" i="75"/>
  <c r="B33" i="75"/>
  <c r="A33" i="75"/>
  <c r="G32" i="75"/>
  <c r="B32" i="75"/>
  <c r="A32" i="75"/>
  <c r="G31" i="75"/>
  <c r="B31" i="75"/>
  <c r="A31" i="75"/>
  <c r="G30" i="75"/>
  <c r="B30" i="75"/>
  <c r="A30" i="75"/>
  <c r="G29" i="75"/>
  <c r="B29" i="75"/>
  <c r="A29" i="75"/>
  <c r="G28" i="75"/>
  <c r="B28" i="75"/>
  <c r="A28" i="75"/>
  <c r="G27" i="75"/>
  <c r="B27" i="75"/>
  <c r="A27" i="75"/>
  <c r="G26" i="75"/>
  <c r="B26" i="75"/>
  <c r="A26" i="75"/>
  <c r="G25" i="75"/>
  <c r="B25" i="75"/>
  <c r="A25" i="75"/>
  <c r="G24" i="75"/>
  <c r="B24" i="75"/>
  <c r="A24" i="75"/>
  <c r="G23" i="75"/>
  <c r="B23" i="75"/>
  <c r="A23" i="75"/>
  <c r="G22" i="75"/>
  <c r="B22" i="75"/>
  <c r="A22" i="75"/>
  <c r="G21" i="75"/>
  <c r="B21" i="75"/>
  <c r="A21" i="75"/>
  <c r="G20" i="75"/>
  <c r="B20" i="75"/>
  <c r="A20" i="75"/>
  <c r="G19" i="75"/>
  <c r="B19" i="75"/>
  <c r="A19" i="75"/>
  <c r="G18" i="75"/>
  <c r="B18" i="75"/>
  <c r="A18" i="75"/>
  <c r="G17" i="75"/>
  <c r="B17" i="75"/>
  <c r="A17" i="75"/>
  <c r="G16" i="75"/>
  <c r="B16" i="75"/>
  <c r="A16" i="75"/>
  <c r="G15" i="75"/>
  <c r="B15" i="75"/>
  <c r="A15" i="75"/>
  <c r="G14" i="75"/>
  <c r="B14" i="75"/>
  <c r="A14" i="75"/>
  <c r="G13" i="75"/>
  <c r="B13" i="75"/>
  <c r="A13" i="75"/>
  <c r="G12" i="75"/>
  <c r="B12" i="75"/>
  <c r="A12" i="75"/>
  <c r="G11" i="75"/>
  <c r="B11" i="75"/>
  <c r="A11" i="75"/>
  <c r="G10" i="75"/>
  <c r="B10" i="75"/>
  <c r="A10" i="75"/>
  <c r="G9" i="75"/>
  <c r="B9" i="75"/>
  <c r="A9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7" i="75"/>
  <c r="L28" i="75"/>
  <c r="L29" i="75"/>
  <c r="L30" i="75"/>
  <c r="L31" i="75"/>
  <c r="L32" i="75"/>
  <c r="L33" i="75"/>
  <c r="L34" i="75"/>
  <c r="L35" i="75"/>
  <c r="L36" i="75"/>
  <c r="L37" i="75"/>
  <c r="L38" i="75"/>
  <c r="L39" i="75"/>
  <c r="L40" i="75"/>
  <c r="L41" i="75"/>
  <c r="L42" i="75"/>
  <c r="L43" i="75"/>
  <c r="L44" i="75"/>
  <c r="L45" i="75"/>
  <c r="L46" i="75"/>
  <c r="L47" i="75"/>
  <c r="L48" i="75"/>
  <c r="L49" i="75"/>
  <c r="L50" i="75"/>
  <c r="L51" i="75"/>
  <c r="L52" i="75"/>
  <c r="L53" i="75"/>
  <c r="L54" i="75"/>
  <c r="L55" i="75"/>
  <c r="L56" i="75"/>
  <c r="L57" i="75"/>
  <c r="L58" i="75"/>
  <c r="L59" i="75"/>
  <c r="L60" i="75"/>
  <c r="L61" i="75"/>
  <c r="L62" i="75"/>
  <c r="L63" i="75"/>
  <c r="L64" i="75"/>
  <c r="G8" i="75"/>
  <c r="B8" i="75"/>
  <c r="A8" i="75"/>
  <c r="G7" i="75"/>
  <c r="B7" i="75"/>
  <c r="A7" i="75"/>
  <c r="G6" i="75"/>
  <c r="B6" i="75"/>
  <c r="A6" i="75"/>
  <c r="G5" i="75"/>
  <c r="G64" i="75"/>
  <c r="V45" i="75"/>
  <c r="B5" i="75"/>
  <c r="A5" i="75"/>
  <c r="G4" i="75"/>
  <c r="L4" i="75"/>
  <c r="L5" i="75"/>
  <c r="L6" i="75"/>
  <c r="L7" i="75"/>
  <c r="B4" i="75"/>
  <c r="A4" i="75"/>
  <c r="B1" i="75"/>
  <c r="Q64" i="74"/>
  <c r="O64" i="74"/>
  <c r="V1" i="74"/>
  <c r="I64" i="74"/>
  <c r="V46" i="74"/>
  <c r="H64" i="74"/>
  <c r="F64" i="74"/>
  <c r="V44" i="74"/>
  <c r="E64" i="74"/>
  <c r="D64" i="74"/>
  <c r="C64" i="74"/>
  <c r="G63" i="74"/>
  <c r="B63" i="74"/>
  <c r="A63" i="74"/>
  <c r="G62" i="74"/>
  <c r="B62" i="74"/>
  <c r="A62" i="74"/>
  <c r="G61" i="74"/>
  <c r="B61" i="74"/>
  <c r="A61" i="74"/>
  <c r="G60" i="74"/>
  <c r="B60" i="74"/>
  <c r="A60" i="74"/>
  <c r="G59" i="74"/>
  <c r="B59" i="74"/>
  <c r="A59" i="74"/>
  <c r="G58" i="74"/>
  <c r="B58" i="74"/>
  <c r="A58" i="74"/>
  <c r="G57" i="74"/>
  <c r="B57" i="74"/>
  <c r="A57" i="74"/>
  <c r="G56" i="74"/>
  <c r="B56" i="74"/>
  <c r="A56" i="74"/>
  <c r="G55" i="74"/>
  <c r="B55" i="74"/>
  <c r="A55" i="74"/>
  <c r="G54" i="74"/>
  <c r="B54" i="74"/>
  <c r="A54" i="74"/>
  <c r="G53" i="74"/>
  <c r="B53" i="74"/>
  <c r="A53" i="74"/>
  <c r="G52" i="74"/>
  <c r="B52" i="74"/>
  <c r="A52" i="74"/>
  <c r="V51" i="74"/>
  <c r="AC74" i="1"/>
  <c r="G51" i="74"/>
  <c r="B51" i="74"/>
  <c r="A51" i="74"/>
  <c r="V50" i="74"/>
  <c r="AB74" i="1"/>
  <c r="G50" i="74"/>
  <c r="B50" i="74"/>
  <c r="A50" i="74"/>
  <c r="V49" i="74"/>
  <c r="AA74" i="1"/>
  <c r="G49" i="74"/>
  <c r="B49" i="74"/>
  <c r="A49" i="74"/>
  <c r="V48" i="74"/>
  <c r="Z74" i="1"/>
  <c r="G48" i="74"/>
  <c r="B48" i="74"/>
  <c r="A48" i="74"/>
  <c r="V47" i="74"/>
  <c r="Y74" i="1"/>
  <c r="G47" i="74"/>
  <c r="B47" i="74"/>
  <c r="A47" i="74"/>
  <c r="G46" i="74"/>
  <c r="B46" i="74"/>
  <c r="A46" i="74"/>
  <c r="G45" i="74"/>
  <c r="B45" i="74"/>
  <c r="A45" i="74"/>
  <c r="G44" i="74"/>
  <c r="B44" i="74"/>
  <c r="A44" i="74"/>
  <c r="V43" i="74"/>
  <c r="G43" i="74"/>
  <c r="B43" i="74"/>
  <c r="A43" i="74"/>
  <c r="V42" i="74"/>
  <c r="G42" i="74"/>
  <c r="B42" i="74"/>
  <c r="A42" i="74"/>
  <c r="V41" i="74"/>
  <c r="G41" i="74"/>
  <c r="B41" i="74"/>
  <c r="A41" i="74"/>
  <c r="S40" i="74"/>
  <c r="S41" i="74"/>
  <c r="S42" i="74"/>
  <c r="S43" i="74"/>
  <c r="S44" i="74"/>
  <c r="S45" i="74"/>
  <c r="S46" i="74"/>
  <c r="S47" i="74"/>
  <c r="S48" i="74"/>
  <c r="S49" i="74"/>
  <c r="S50" i="74"/>
  <c r="S51" i="74"/>
  <c r="S52" i="74"/>
  <c r="S53" i="74"/>
  <c r="S54" i="74"/>
  <c r="S55" i="74"/>
  <c r="S56" i="74"/>
  <c r="S57" i="74"/>
  <c r="S58" i="74"/>
  <c r="S59" i="74"/>
  <c r="S60" i="74"/>
  <c r="S61" i="74"/>
  <c r="S62" i="74"/>
  <c r="S63" i="74"/>
  <c r="S64" i="74"/>
  <c r="V52" i="74"/>
  <c r="G40" i="74"/>
  <c r="B40" i="74"/>
  <c r="A40" i="74"/>
  <c r="G39" i="74"/>
  <c r="B39" i="74"/>
  <c r="A39" i="74"/>
  <c r="G38" i="74"/>
  <c r="B38" i="74"/>
  <c r="A38" i="74"/>
  <c r="G37" i="74"/>
  <c r="B37" i="74"/>
  <c r="A37" i="74"/>
  <c r="G36" i="74"/>
  <c r="B36" i="74"/>
  <c r="A36" i="74"/>
  <c r="R35" i="74"/>
  <c r="V40" i="74"/>
  <c r="Q35" i="74"/>
  <c r="G35" i="74"/>
  <c r="B35" i="74"/>
  <c r="A35" i="74"/>
  <c r="G34" i="74"/>
  <c r="B34" i="74"/>
  <c r="A34" i="74"/>
  <c r="G33" i="74"/>
  <c r="B33" i="74"/>
  <c r="A33" i="74"/>
  <c r="G32" i="74"/>
  <c r="B32" i="74"/>
  <c r="A32" i="74"/>
  <c r="G31" i="74"/>
  <c r="B31" i="74"/>
  <c r="A31" i="74"/>
  <c r="G30" i="74"/>
  <c r="B30" i="74"/>
  <c r="A30" i="74"/>
  <c r="G29" i="74"/>
  <c r="B29" i="74"/>
  <c r="A29" i="74"/>
  <c r="G28" i="74"/>
  <c r="B28" i="74"/>
  <c r="A28" i="74"/>
  <c r="G27" i="74"/>
  <c r="B27" i="74"/>
  <c r="A27" i="74"/>
  <c r="G26" i="74"/>
  <c r="B26" i="74"/>
  <c r="A26" i="74"/>
  <c r="G25" i="74"/>
  <c r="B25" i="74"/>
  <c r="A25" i="74"/>
  <c r="G24" i="74"/>
  <c r="B24" i="74"/>
  <c r="A24" i="74"/>
  <c r="G23" i="74"/>
  <c r="B23" i="74"/>
  <c r="A23" i="74"/>
  <c r="G22" i="74"/>
  <c r="B22" i="74"/>
  <c r="A22" i="74"/>
  <c r="G21" i="74"/>
  <c r="B21" i="74"/>
  <c r="A21" i="74"/>
  <c r="G20" i="74"/>
  <c r="B20" i="74"/>
  <c r="A20" i="74"/>
  <c r="G19" i="74"/>
  <c r="B19" i="74"/>
  <c r="A19" i="74"/>
  <c r="G18" i="74"/>
  <c r="B18" i="74"/>
  <c r="A18" i="74"/>
  <c r="G17" i="74"/>
  <c r="B17" i="74"/>
  <c r="A17" i="74"/>
  <c r="G16" i="74"/>
  <c r="B16" i="74"/>
  <c r="A16" i="74"/>
  <c r="G15" i="74"/>
  <c r="B15" i="74"/>
  <c r="A15" i="74"/>
  <c r="G14" i="74"/>
  <c r="B14" i="74"/>
  <c r="A14" i="74"/>
  <c r="G13" i="74"/>
  <c r="B13" i="74"/>
  <c r="A13" i="74"/>
  <c r="G12" i="74"/>
  <c r="B12" i="74"/>
  <c r="A12" i="74"/>
  <c r="G11" i="74"/>
  <c r="B11" i="74"/>
  <c r="A11" i="74"/>
  <c r="G10" i="74"/>
  <c r="B10" i="74"/>
  <c r="A10" i="74"/>
  <c r="G9" i="74"/>
  <c r="B9" i="74"/>
  <c r="A9" i="74"/>
  <c r="G8" i="74"/>
  <c r="B8" i="74"/>
  <c r="A8" i="74"/>
  <c r="G7" i="74"/>
  <c r="B7" i="74"/>
  <c r="A7" i="74"/>
  <c r="G6" i="74"/>
  <c r="B6" i="74"/>
  <c r="A6" i="74"/>
  <c r="G5" i="74"/>
  <c r="B5" i="74"/>
  <c r="A5" i="74"/>
  <c r="G4" i="74"/>
  <c r="B4" i="74"/>
  <c r="A4" i="74"/>
  <c r="B1" i="74"/>
  <c r="Q64" i="73"/>
  <c r="O64" i="73"/>
  <c r="I64" i="73"/>
  <c r="H64" i="73"/>
  <c r="F64" i="73"/>
  <c r="E64" i="73"/>
  <c r="V43" i="73"/>
  <c r="D64" i="73"/>
  <c r="C64" i="73"/>
  <c r="G63" i="73"/>
  <c r="B63" i="73"/>
  <c r="A63" i="73"/>
  <c r="G62" i="73"/>
  <c r="B62" i="73"/>
  <c r="A62" i="73"/>
  <c r="G61" i="73"/>
  <c r="B61" i="73"/>
  <c r="A61" i="73"/>
  <c r="G60" i="73"/>
  <c r="B60" i="73"/>
  <c r="A60" i="73"/>
  <c r="G59" i="73"/>
  <c r="B59" i="73"/>
  <c r="A59" i="73"/>
  <c r="G58" i="73"/>
  <c r="B58" i="73"/>
  <c r="A58" i="73"/>
  <c r="G57" i="73"/>
  <c r="B57" i="73"/>
  <c r="A57" i="73"/>
  <c r="G56" i="73"/>
  <c r="B56" i="73"/>
  <c r="A56" i="73"/>
  <c r="G55" i="73"/>
  <c r="B55" i="73"/>
  <c r="A55" i="73"/>
  <c r="G54" i="73"/>
  <c r="B54" i="73"/>
  <c r="A54" i="73"/>
  <c r="G53" i="73"/>
  <c r="B53" i="73"/>
  <c r="A53" i="73"/>
  <c r="G52" i="73"/>
  <c r="B52" i="73"/>
  <c r="A52" i="73"/>
  <c r="V51" i="73"/>
  <c r="AC73" i="1"/>
  <c r="G51" i="73"/>
  <c r="B51" i="73"/>
  <c r="A51" i="73"/>
  <c r="V50" i="73"/>
  <c r="AB73" i="1"/>
  <c r="G50" i="73"/>
  <c r="B50" i="73"/>
  <c r="A50" i="73"/>
  <c r="V49" i="73"/>
  <c r="AA73" i="1"/>
  <c r="G49" i="73"/>
  <c r="B49" i="73"/>
  <c r="A49" i="73"/>
  <c r="V48" i="73"/>
  <c r="Z73" i="1"/>
  <c r="G48" i="73"/>
  <c r="B48" i="73"/>
  <c r="A48" i="73"/>
  <c r="V47" i="73"/>
  <c r="Y73" i="1"/>
  <c r="G47" i="73"/>
  <c r="B47" i="73"/>
  <c r="A47" i="73"/>
  <c r="V46" i="73"/>
  <c r="G46" i="73"/>
  <c r="B46" i="73"/>
  <c r="A46" i="73"/>
  <c r="G45" i="73"/>
  <c r="B45" i="73"/>
  <c r="A45" i="73"/>
  <c r="V44" i="73"/>
  <c r="G44" i="73"/>
  <c r="B44" i="73"/>
  <c r="A44" i="73"/>
  <c r="G43" i="73"/>
  <c r="B43" i="73"/>
  <c r="A43" i="73"/>
  <c r="V42" i="73"/>
  <c r="G42" i="73"/>
  <c r="B42" i="73"/>
  <c r="A42" i="73"/>
  <c r="V41" i="73"/>
  <c r="G41" i="73"/>
  <c r="B41" i="73"/>
  <c r="A41" i="73"/>
  <c r="S40" i="73"/>
  <c r="S41" i="73"/>
  <c r="S42" i="73"/>
  <c r="S43" i="73"/>
  <c r="S44" i="73"/>
  <c r="S45" i="73"/>
  <c r="S46" i="73"/>
  <c r="S47" i="73"/>
  <c r="S48" i="73"/>
  <c r="S49" i="73"/>
  <c r="S50" i="73"/>
  <c r="S51" i="73"/>
  <c r="S52" i="73"/>
  <c r="S53" i="73"/>
  <c r="S54" i="73"/>
  <c r="S55" i="73"/>
  <c r="S56" i="73"/>
  <c r="S57" i="73"/>
  <c r="S58" i="73"/>
  <c r="S59" i="73"/>
  <c r="S60" i="73"/>
  <c r="S61" i="73"/>
  <c r="S62" i="73"/>
  <c r="S63" i="73"/>
  <c r="S64" i="73"/>
  <c r="G40" i="73"/>
  <c r="B40" i="73"/>
  <c r="A40" i="73"/>
  <c r="G39" i="73"/>
  <c r="B39" i="73"/>
  <c r="A39" i="73"/>
  <c r="G38" i="73"/>
  <c r="B38" i="73"/>
  <c r="A38" i="73"/>
  <c r="G37" i="73"/>
  <c r="B37" i="73"/>
  <c r="A37" i="73"/>
  <c r="G36" i="73"/>
  <c r="B36" i="73"/>
  <c r="A36" i="73"/>
  <c r="R35" i="73"/>
  <c r="V40" i="73"/>
  <c r="Q35" i="73"/>
  <c r="G35" i="73"/>
  <c r="B35" i="73"/>
  <c r="A35" i="73"/>
  <c r="G34" i="73"/>
  <c r="B34" i="73"/>
  <c r="A34" i="73"/>
  <c r="G33" i="73"/>
  <c r="B33" i="73"/>
  <c r="A33" i="73"/>
  <c r="G32" i="73"/>
  <c r="B32" i="73"/>
  <c r="A32" i="73"/>
  <c r="G31" i="73"/>
  <c r="B31" i="73"/>
  <c r="A31" i="73"/>
  <c r="G30" i="73"/>
  <c r="B30" i="73"/>
  <c r="A30" i="73"/>
  <c r="G29" i="73"/>
  <c r="B29" i="73"/>
  <c r="A29" i="73"/>
  <c r="G28" i="73"/>
  <c r="B28" i="73"/>
  <c r="A28" i="73"/>
  <c r="G27" i="73"/>
  <c r="B27" i="73"/>
  <c r="A27" i="73"/>
  <c r="G26" i="73"/>
  <c r="B26" i="73"/>
  <c r="A26" i="73"/>
  <c r="G25" i="73"/>
  <c r="B25" i="73"/>
  <c r="A25" i="73"/>
  <c r="G24" i="73"/>
  <c r="B24" i="73"/>
  <c r="A24" i="73"/>
  <c r="G23" i="73"/>
  <c r="B23" i="73"/>
  <c r="A23" i="73"/>
  <c r="G22" i="73"/>
  <c r="B22" i="73"/>
  <c r="A22" i="73"/>
  <c r="G21" i="73"/>
  <c r="B21" i="73"/>
  <c r="A21" i="73"/>
  <c r="G20" i="73"/>
  <c r="B20" i="73"/>
  <c r="A20" i="73"/>
  <c r="G19" i="73"/>
  <c r="B19" i="73"/>
  <c r="A19" i="73"/>
  <c r="G18" i="73"/>
  <c r="B18" i="73"/>
  <c r="A18" i="73"/>
  <c r="G17" i="73"/>
  <c r="B17" i="73"/>
  <c r="A17" i="73"/>
  <c r="G16" i="73"/>
  <c r="B16" i="73"/>
  <c r="A16" i="73"/>
  <c r="G15" i="73"/>
  <c r="B15" i="73"/>
  <c r="A15" i="73"/>
  <c r="G14" i="73"/>
  <c r="B14" i="73"/>
  <c r="A14" i="73"/>
  <c r="G13" i="73"/>
  <c r="B13" i="73"/>
  <c r="A13" i="73"/>
  <c r="G12" i="73"/>
  <c r="B12" i="73"/>
  <c r="A12" i="73"/>
  <c r="G11" i="73"/>
  <c r="B11" i="73"/>
  <c r="A11" i="73"/>
  <c r="G10" i="73"/>
  <c r="B10" i="73"/>
  <c r="A10" i="73"/>
  <c r="G9" i="73"/>
  <c r="B9" i="73"/>
  <c r="A9" i="73"/>
  <c r="G8" i="73"/>
  <c r="B8" i="73"/>
  <c r="A8" i="73"/>
  <c r="G7" i="73"/>
  <c r="B7" i="73"/>
  <c r="A7" i="73"/>
  <c r="G6" i="73"/>
  <c r="B6" i="73"/>
  <c r="A6" i="73"/>
  <c r="G5" i="73"/>
  <c r="B5" i="73"/>
  <c r="A5" i="73"/>
  <c r="G4" i="73"/>
  <c r="L4" i="73"/>
  <c r="L5" i="73"/>
  <c r="L6" i="73"/>
  <c r="L7" i="73"/>
  <c r="L8" i="73"/>
  <c r="L9" i="73"/>
  <c r="L10" i="73"/>
  <c r="L11" i="73"/>
  <c r="L12" i="73"/>
  <c r="L13" i="73"/>
  <c r="L14" i="73"/>
  <c r="L15" i="73"/>
  <c r="L16" i="73"/>
  <c r="L17" i="73"/>
  <c r="L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38" i="73"/>
  <c r="L39" i="73"/>
  <c r="L40" i="73"/>
  <c r="L41" i="73"/>
  <c r="L42" i="73"/>
  <c r="L43" i="73"/>
  <c r="L44" i="73"/>
  <c r="L45" i="73"/>
  <c r="L46" i="73"/>
  <c r="L47" i="73"/>
  <c r="L48" i="73"/>
  <c r="L49" i="73"/>
  <c r="L50" i="73"/>
  <c r="L51" i="73"/>
  <c r="L52" i="73"/>
  <c r="L53" i="73"/>
  <c r="L54" i="73"/>
  <c r="L55" i="73"/>
  <c r="L56" i="73"/>
  <c r="L57" i="73"/>
  <c r="L58" i="73"/>
  <c r="L59" i="73"/>
  <c r="L60" i="73"/>
  <c r="L61" i="73"/>
  <c r="L62" i="73"/>
  <c r="L63" i="73"/>
  <c r="L64" i="73"/>
  <c r="B4" i="73"/>
  <c r="A4" i="73"/>
  <c r="V1" i="73"/>
  <c r="B1" i="73"/>
  <c r="Q64" i="72"/>
  <c r="O64" i="72"/>
  <c r="I64" i="72"/>
  <c r="V46" i="72"/>
  <c r="H64" i="72"/>
  <c r="F64" i="72"/>
  <c r="V44" i="72"/>
  <c r="E64" i="72"/>
  <c r="D64" i="72"/>
  <c r="V42" i="72"/>
  <c r="C64" i="72"/>
  <c r="G63" i="72"/>
  <c r="B63" i="72"/>
  <c r="A63" i="72"/>
  <c r="G62" i="72"/>
  <c r="B62" i="72"/>
  <c r="A62" i="72"/>
  <c r="G61" i="72"/>
  <c r="B61" i="72"/>
  <c r="A61" i="72"/>
  <c r="G60" i="72"/>
  <c r="B60" i="72"/>
  <c r="A60" i="72"/>
  <c r="G59" i="72"/>
  <c r="B59" i="72"/>
  <c r="A59" i="72"/>
  <c r="G58" i="72"/>
  <c r="B58" i="72"/>
  <c r="A58" i="72"/>
  <c r="G57" i="72"/>
  <c r="B57" i="72"/>
  <c r="A57" i="72"/>
  <c r="G56" i="72"/>
  <c r="B56" i="72"/>
  <c r="A56" i="72"/>
  <c r="G55" i="72"/>
  <c r="B55" i="72"/>
  <c r="A55" i="72"/>
  <c r="G54" i="72"/>
  <c r="B54" i="72"/>
  <c r="A54" i="72"/>
  <c r="G53" i="72"/>
  <c r="B53" i="72"/>
  <c r="A53" i="72"/>
  <c r="G52" i="72"/>
  <c r="B52" i="72"/>
  <c r="A52" i="72"/>
  <c r="V51" i="72"/>
  <c r="AC72" i="1"/>
  <c r="G51" i="72"/>
  <c r="B51" i="72"/>
  <c r="A51" i="72"/>
  <c r="V50" i="72"/>
  <c r="AB72" i="1"/>
  <c r="G50" i="72"/>
  <c r="B50" i="72"/>
  <c r="A50" i="72"/>
  <c r="V49" i="72"/>
  <c r="AA72" i="1"/>
  <c r="G49" i="72"/>
  <c r="B49" i="72"/>
  <c r="A49" i="72"/>
  <c r="V48" i="72"/>
  <c r="Z72" i="1"/>
  <c r="G48" i="72"/>
  <c r="B48" i="72"/>
  <c r="A48" i="72"/>
  <c r="V47" i="72"/>
  <c r="Y72" i="1"/>
  <c r="G47" i="72"/>
  <c r="B47" i="72"/>
  <c r="A47" i="72"/>
  <c r="G46" i="72"/>
  <c r="B46" i="72"/>
  <c r="A46" i="72"/>
  <c r="G45" i="72"/>
  <c r="B45" i="72"/>
  <c r="A45" i="72"/>
  <c r="G44" i="72"/>
  <c r="B44" i="72"/>
  <c r="A44" i="72"/>
  <c r="V43" i="72"/>
  <c r="G43" i="72"/>
  <c r="B43" i="72"/>
  <c r="A43" i="72"/>
  <c r="G42" i="72"/>
  <c r="B42" i="72"/>
  <c r="A42" i="72"/>
  <c r="V41" i="72"/>
  <c r="G41" i="72"/>
  <c r="B41" i="72"/>
  <c r="A41" i="72"/>
  <c r="V40" i="72"/>
  <c r="S40" i="72"/>
  <c r="S41" i="72"/>
  <c r="S42" i="72"/>
  <c r="S43" i="72"/>
  <c r="S44" i="72"/>
  <c r="S45" i="72"/>
  <c r="S46" i="72"/>
  <c r="S47" i="72"/>
  <c r="S48" i="72"/>
  <c r="S49" i="72"/>
  <c r="S50" i="72"/>
  <c r="S51" i="72"/>
  <c r="S52" i="72"/>
  <c r="S53" i="72"/>
  <c r="S54" i="72"/>
  <c r="S55" i="72"/>
  <c r="S56" i="72"/>
  <c r="S57" i="72"/>
  <c r="S58" i="72"/>
  <c r="S59" i="72"/>
  <c r="S60" i="72"/>
  <c r="S61" i="72"/>
  <c r="S62" i="72"/>
  <c r="S63" i="72"/>
  <c r="S64" i="72"/>
  <c r="G40" i="72"/>
  <c r="B40" i="72"/>
  <c r="A40" i="72"/>
  <c r="G39" i="72"/>
  <c r="B39" i="72"/>
  <c r="A39" i="72"/>
  <c r="G38" i="72"/>
  <c r="B38" i="72"/>
  <c r="A38" i="72"/>
  <c r="G37" i="72"/>
  <c r="B37" i="72"/>
  <c r="A37" i="72"/>
  <c r="G36" i="72"/>
  <c r="B36" i="72"/>
  <c r="A36" i="72"/>
  <c r="R35" i="72"/>
  <c r="Q35" i="72"/>
  <c r="G35" i="72"/>
  <c r="B35" i="72"/>
  <c r="A35" i="72"/>
  <c r="G34" i="72"/>
  <c r="B34" i="72"/>
  <c r="A34" i="72"/>
  <c r="G33" i="72"/>
  <c r="B33" i="72"/>
  <c r="A33" i="72"/>
  <c r="G32" i="72"/>
  <c r="B32" i="72"/>
  <c r="A32" i="72"/>
  <c r="G31" i="72"/>
  <c r="B31" i="72"/>
  <c r="A31" i="72"/>
  <c r="G30" i="72"/>
  <c r="B30" i="72"/>
  <c r="A30" i="72"/>
  <c r="G29" i="72"/>
  <c r="B29" i="72"/>
  <c r="A29" i="72"/>
  <c r="G28" i="72"/>
  <c r="B28" i="72"/>
  <c r="A28" i="72"/>
  <c r="G27" i="72"/>
  <c r="B27" i="72"/>
  <c r="A27" i="72"/>
  <c r="G26" i="72"/>
  <c r="B26" i="72"/>
  <c r="A26" i="72"/>
  <c r="G25" i="72"/>
  <c r="B25" i="72"/>
  <c r="A25" i="72"/>
  <c r="G24" i="72"/>
  <c r="B24" i="72"/>
  <c r="A24" i="72"/>
  <c r="G23" i="72"/>
  <c r="B23" i="72"/>
  <c r="A23" i="72"/>
  <c r="G22" i="72"/>
  <c r="B22" i="72"/>
  <c r="A22" i="72"/>
  <c r="G21" i="72"/>
  <c r="B21" i="72"/>
  <c r="A21" i="72"/>
  <c r="G20" i="72"/>
  <c r="B20" i="72"/>
  <c r="A20" i="72"/>
  <c r="G19" i="72"/>
  <c r="B19" i="72"/>
  <c r="A19" i="72"/>
  <c r="G18" i="72"/>
  <c r="B18" i="72"/>
  <c r="A18" i="72"/>
  <c r="G17" i="72"/>
  <c r="B17" i="72"/>
  <c r="A17" i="72"/>
  <c r="G16" i="72"/>
  <c r="B16" i="72"/>
  <c r="A16" i="72"/>
  <c r="G15" i="72"/>
  <c r="B15" i="72"/>
  <c r="A15" i="72"/>
  <c r="G14" i="72"/>
  <c r="B14" i="72"/>
  <c r="A14" i="72"/>
  <c r="G13" i="72"/>
  <c r="B13" i="72"/>
  <c r="A13" i="72"/>
  <c r="G12" i="72"/>
  <c r="B12" i="72"/>
  <c r="A12" i="72"/>
  <c r="G11" i="72"/>
  <c r="B11" i="72"/>
  <c r="A11" i="72"/>
  <c r="G10" i="72"/>
  <c r="B10" i="72"/>
  <c r="A10" i="72"/>
  <c r="G9" i="72"/>
  <c r="B9" i="72"/>
  <c r="A9" i="72"/>
  <c r="G8" i="72"/>
  <c r="B8" i="72"/>
  <c r="A8" i="72"/>
  <c r="G7" i="72"/>
  <c r="B7" i="72"/>
  <c r="A7" i="72"/>
  <c r="G6" i="72"/>
  <c r="B6" i="72"/>
  <c r="A6" i="72"/>
  <c r="G5" i="72"/>
  <c r="B5" i="72"/>
  <c r="A5" i="72"/>
  <c r="G4" i="72"/>
  <c r="G64" i="72"/>
  <c r="V45" i="72"/>
  <c r="B4" i="72"/>
  <c r="A4" i="72"/>
  <c r="B1" i="72"/>
  <c r="Q64" i="71"/>
  <c r="O64" i="71"/>
  <c r="I64" i="71"/>
  <c r="H64" i="71"/>
  <c r="F64" i="71"/>
  <c r="E64" i="71"/>
  <c r="V43" i="71"/>
  <c r="D64" i="71"/>
  <c r="C64" i="71"/>
  <c r="G63" i="71"/>
  <c r="B63" i="71"/>
  <c r="A63" i="71"/>
  <c r="G62" i="71"/>
  <c r="B62" i="71"/>
  <c r="A62" i="71"/>
  <c r="G61" i="71"/>
  <c r="B61" i="71"/>
  <c r="A61" i="71"/>
  <c r="G60" i="71"/>
  <c r="B60" i="71"/>
  <c r="A60" i="71"/>
  <c r="G59" i="71"/>
  <c r="B59" i="71"/>
  <c r="A59" i="71"/>
  <c r="G58" i="71"/>
  <c r="B58" i="71"/>
  <c r="A58" i="71"/>
  <c r="G57" i="71"/>
  <c r="B57" i="71"/>
  <c r="A57" i="71"/>
  <c r="G56" i="71"/>
  <c r="B56" i="71"/>
  <c r="A56" i="71"/>
  <c r="G55" i="71"/>
  <c r="B55" i="71"/>
  <c r="A55" i="71"/>
  <c r="G54" i="71"/>
  <c r="B54" i="71"/>
  <c r="A54" i="71"/>
  <c r="G53" i="71"/>
  <c r="B53" i="71"/>
  <c r="A53" i="71"/>
  <c r="G52" i="71"/>
  <c r="B52" i="71"/>
  <c r="A52" i="71"/>
  <c r="V51" i="71"/>
  <c r="AC71" i="1"/>
  <c r="G51" i="71"/>
  <c r="B51" i="71"/>
  <c r="A51" i="71"/>
  <c r="V50" i="71"/>
  <c r="AB71" i="1"/>
  <c r="G50" i="71"/>
  <c r="B50" i="71"/>
  <c r="A50" i="71"/>
  <c r="V49" i="71"/>
  <c r="AA71" i="1"/>
  <c r="G49" i="71"/>
  <c r="B49" i="71"/>
  <c r="A49" i="71"/>
  <c r="V48" i="71"/>
  <c r="Z71" i="1"/>
  <c r="G48" i="71"/>
  <c r="B48" i="71"/>
  <c r="A48" i="71"/>
  <c r="V47" i="71"/>
  <c r="Y71" i="1"/>
  <c r="G47" i="71"/>
  <c r="B47" i="71"/>
  <c r="A47" i="71"/>
  <c r="V46" i="71"/>
  <c r="G46" i="71"/>
  <c r="B46" i="71"/>
  <c r="A46" i="71"/>
  <c r="G45" i="71"/>
  <c r="B45" i="71"/>
  <c r="A45" i="71"/>
  <c r="V44" i="71"/>
  <c r="G44" i="71"/>
  <c r="B44" i="71"/>
  <c r="A44" i="71"/>
  <c r="G43" i="71"/>
  <c r="B43" i="71"/>
  <c r="A43" i="71"/>
  <c r="V42" i="71"/>
  <c r="S42" i="71"/>
  <c r="S43" i="71"/>
  <c r="S44" i="71"/>
  <c r="S45" i="71"/>
  <c r="S46" i="71"/>
  <c r="S47" i="71"/>
  <c r="S48" i="71"/>
  <c r="S49" i="71"/>
  <c r="S50" i="71"/>
  <c r="S51" i="71"/>
  <c r="S52" i="71"/>
  <c r="S53" i="71"/>
  <c r="S54" i="71"/>
  <c r="S55" i="71"/>
  <c r="S56" i="71"/>
  <c r="S57" i="71"/>
  <c r="S58" i="71"/>
  <c r="S59" i="71"/>
  <c r="S60" i="71"/>
  <c r="S61" i="71"/>
  <c r="S62" i="71"/>
  <c r="S63" i="71"/>
  <c r="S64" i="71"/>
  <c r="G42" i="71"/>
  <c r="B42" i="71"/>
  <c r="A42" i="71"/>
  <c r="V41" i="71"/>
  <c r="S41" i="71"/>
  <c r="G41" i="71"/>
  <c r="B41" i="71"/>
  <c r="A41" i="71"/>
  <c r="V40" i="71"/>
  <c r="S40" i="71"/>
  <c r="G40" i="71"/>
  <c r="B40" i="71"/>
  <c r="A40" i="71"/>
  <c r="G39" i="71"/>
  <c r="B39" i="71"/>
  <c r="A39" i="71"/>
  <c r="G38" i="71"/>
  <c r="B38" i="71"/>
  <c r="A38" i="71"/>
  <c r="G37" i="71"/>
  <c r="B37" i="71"/>
  <c r="A37" i="71"/>
  <c r="G36" i="71"/>
  <c r="B36" i="71"/>
  <c r="A36" i="71"/>
  <c r="R35" i="71"/>
  <c r="Q35" i="71"/>
  <c r="G35" i="71"/>
  <c r="B35" i="71"/>
  <c r="A35" i="71"/>
  <c r="G34" i="71"/>
  <c r="B34" i="71"/>
  <c r="A34" i="71"/>
  <c r="G33" i="71"/>
  <c r="B33" i="71"/>
  <c r="A33" i="71"/>
  <c r="G32" i="71"/>
  <c r="B32" i="71"/>
  <c r="A32" i="71"/>
  <c r="G31" i="71"/>
  <c r="B31" i="71"/>
  <c r="A31" i="71"/>
  <c r="G30" i="71"/>
  <c r="B30" i="71"/>
  <c r="A30" i="71"/>
  <c r="G29" i="71"/>
  <c r="B29" i="71"/>
  <c r="A29" i="71"/>
  <c r="G28" i="71"/>
  <c r="B28" i="71"/>
  <c r="A28" i="71"/>
  <c r="G27" i="71"/>
  <c r="B27" i="71"/>
  <c r="A27" i="71"/>
  <c r="G26" i="71"/>
  <c r="B26" i="71"/>
  <c r="A26" i="71"/>
  <c r="G25" i="71"/>
  <c r="B25" i="71"/>
  <c r="A25" i="71"/>
  <c r="G24" i="71"/>
  <c r="B24" i="71"/>
  <c r="A24" i="71"/>
  <c r="G23" i="71"/>
  <c r="B23" i="71"/>
  <c r="A23" i="71"/>
  <c r="G22" i="71"/>
  <c r="B22" i="71"/>
  <c r="A22" i="71"/>
  <c r="G21" i="71"/>
  <c r="B21" i="71"/>
  <c r="A21" i="71"/>
  <c r="G20" i="71"/>
  <c r="B20" i="71"/>
  <c r="A20" i="71"/>
  <c r="G19" i="71"/>
  <c r="B19" i="71"/>
  <c r="A19" i="71"/>
  <c r="G18" i="71"/>
  <c r="B18" i="71"/>
  <c r="A18" i="71"/>
  <c r="G17" i="71"/>
  <c r="B17" i="71"/>
  <c r="A17" i="71"/>
  <c r="G16" i="71"/>
  <c r="B16" i="71"/>
  <c r="A16" i="71"/>
  <c r="G15" i="71"/>
  <c r="B15" i="71"/>
  <c r="A15" i="71"/>
  <c r="G14" i="71"/>
  <c r="B14" i="71"/>
  <c r="A14" i="71"/>
  <c r="G13" i="71"/>
  <c r="B13" i="71"/>
  <c r="A13" i="71"/>
  <c r="G12" i="71"/>
  <c r="B12" i="71"/>
  <c r="A12" i="71"/>
  <c r="G11" i="71"/>
  <c r="B11" i="71"/>
  <c r="A11" i="71"/>
  <c r="G10" i="71"/>
  <c r="B10" i="71"/>
  <c r="A10" i="71"/>
  <c r="G9" i="71"/>
  <c r="B9" i="71"/>
  <c r="A9" i="71"/>
  <c r="G8" i="71"/>
  <c r="B8" i="71"/>
  <c r="A8" i="71"/>
  <c r="G7" i="71"/>
  <c r="B7" i="71"/>
  <c r="A7" i="71"/>
  <c r="G6" i="71"/>
  <c r="B6" i="71"/>
  <c r="A6" i="71"/>
  <c r="G5" i="71"/>
  <c r="G64" i="71"/>
  <c r="V45" i="71"/>
  <c r="B5" i="71"/>
  <c r="A5" i="71"/>
  <c r="L4" i="71"/>
  <c r="L5" i="71"/>
  <c r="L6" i="71"/>
  <c r="L7" i="71"/>
  <c r="L8" i="71"/>
  <c r="L9" i="71"/>
  <c r="L10" i="71"/>
  <c r="L11" i="71"/>
  <c r="L12" i="71"/>
  <c r="L13" i="71"/>
  <c r="L14" i="71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8" i="71"/>
  <c r="L39" i="71"/>
  <c r="L40" i="71"/>
  <c r="L41" i="71"/>
  <c r="L42" i="71"/>
  <c r="L43" i="71"/>
  <c r="L44" i="71"/>
  <c r="L45" i="71"/>
  <c r="L46" i="71"/>
  <c r="L47" i="71"/>
  <c r="L48" i="71"/>
  <c r="L49" i="71"/>
  <c r="L50" i="71"/>
  <c r="L51" i="71"/>
  <c r="L52" i="71"/>
  <c r="L53" i="71"/>
  <c r="L54" i="71"/>
  <c r="L55" i="71"/>
  <c r="L56" i="71"/>
  <c r="L57" i="71"/>
  <c r="L58" i="71"/>
  <c r="L59" i="71"/>
  <c r="L60" i="71"/>
  <c r="L61" i="71"/>
  <c r="L62" i="71"/>
  <c r="L63" i="71"/>
  <c r="L64" i="71"/>
  <c r="G4" i="71"/>
  <c r="B4" i="71"/>
  <c r="A4" i="71"/>
  <c r="B1" i="71"/>
  <c r="Q64" i="70"/>
  <c r="O64" i="70"/>
  <c r="I64" i="70"/>
  <c r="V46" i="70"/>
  <c r="H64" i="70"/>
  <c r="F64" i="70"/>
  <c r="E64" i="70"/>
  <c r="D64" i="70"/>
  <c r="C64" i="70"/>
  <c r="G63" i="70"/>
  <c r="B63" i="70"/>
  <c r="A63" i="70"/>
  <c r="G62" i="70"/>
  <c r="B62" i="70"/>
  <c r="A62" i="70"/>
  <c r="G61" i="70"/>
  <c r="B61" i="70"/>
  <c r="A61" i="70"/>
  <c r="G60" i="70"/>
  <c r="B60" i="70"/>
  <c r="A60" i="70"/>
  <c r="G59" i="70"/>
  <c r="B59" i="70"/>
  <c r="A59" i="70"/>
  <c r="G58" i="70"/>
  <c r="B58" i="70"/>
  <c r="A58" i="70"/>
  <c r="G57" i="70"/>
  <c r="B57" i="70"/>
  <c r="A57" i="70"/>
  <c r="G56" i="70"/>
  <c r="B56" i="70"/>
  <c r="A56" i="70"/>
  <c r="G55" i="70"/>
  <c r="B55" i="70"/>
  <c r="A55" i="70"/>
  <c r="G54" i="70"/>
  <c r="B54" i="70"/>
  <c r="A54" i="70"/>
  <c r="G53" i="70"/>
  <c r="B53" i="70"/>
  <c r="A53" i="70"/>
  <c r="G52" i="70"/>
  <c r="B52" i="70"/>
  <c r="A52" i="70"/>
  <c r="V51" i="70"/>
  <c r="AC70" i="1"/>
  <c r="G51" i="70"/>
  <c r="B51" i="70"/>
  <c r="A51" i="70"/>
  <c r="V50" i="70"/>
  <c r="AB70" i="1"/>
  <c r="G50" i="70"/>
  <c r="B50" i="70"/>
  <c r="A50" i="70"/>
  <c r="V49" i="70"/>
  <c r="AA70" i="1"/>
  <c r="G49" i="70"/>
  <c r="B49" i="70"/>
  <c r="A49" i="70"/>
  <c r="V48" i="70"/>
  <c r="Z70" i="1"/>
  <c r="G48" i="70"/>
  <c r="B48" i="70"/>
  <c r="A48" i="70"/>
  <c r="V47" i="70"/>
  <c r="Y70" i="1"/>
  <c r="G47" i="70"/>
  <c r="B47" i="70"/>
  <c r="A47" i="70"/>
  <c r="G46" i="70"/>
  <c r="B46" i="70"/>
  <c r="A46" i="70"/>
  <c r="G45" i="70"/>
  <c r="B45" i="70"/>
  <c r="A45" i="70"/>
  <c r="V44" i="70"/>
  <c r="G44" i="70"/>
  <c r="B44" i="70"/>
  <c r="A44" i="70"/>
  <c r="V43" i="70"/>
  <c r="G43" i="70"/>
  <c r="B43" i="70"/>
  <c r="A43" i="70"/>
  <c r="V42" i="70"/>
  <c r="G42" i="70"/>
  <c r="B42" i="70"/>
  <c r="A42" i="70"/>
  <c r="V41" i="70"/>
  <c r="G41" i="70"/>
  <c r="B41" i="70"/>
  <c r="A41" i="70"/>
  <c r="V40" i="70"/>
  <c r="S40" i="70"/>
  <c r="S41" i="70"/>
  <c r="S42" i="70"/>
  <c r="S43" i="70"/>
  <c r="S44" i="70"/>
  <c r="S45" i="70"/>
  <c r="S46" i="70"/>
  <c r="S47" i="70"/>
  <c r="S48" i="70"/>
  <c r="S49" i="70"/>
  <c r="S50" i="70"/>
  <c r="S51" i="70"/>
  <c r="S52" i="70"/>
  <c r="S53" i="70"/>
  <c r="S54" i="70"/>
  <c r="S55" i="70"/>
  <c r="S56" i="70"/>
  <c r="S57" i="70"/>
  <c r="S58" i="70"/>
  <c r="S59" i="70"/>
  <c r="S60" i="70"/>
  <c r="S61" i="70"/>
  <c r="S62" i="70"/>
  <c r="S63" i="70"/>
  <c r="S64" i="70"/>
  <c r="V52" i="70"/>
  <c r="G40" i="70"/>
  <c r="B40" i="70"/>
  <c r="A40" i="70"/>
  <c r="G39" i="70"/>
  <c r="B39" i="70"/>
  <c r="A39" i="70"/>
  <c r="G38" i="70"/>
  <c r="B38" i="70"/>
  <c r="A38" i="70"/>
  <c r="G37" i="70"/>
  <c r="B37" i="70"/>
  <c r="A37" i="70"/>
  <c r="G36" i="70"/>
  <c r="B36" i="70"/>
  <c r="A36" i="70"/>
  <c r="R35" i="70"/>
  <c r="Q35" i="70"/>
  <c r="G35" i="70"/>
  <c r="B35" i="70"/>
  <c r="A35" i="70"/>
  <c r="G34" i="70"/>
  <c r="B34" i="70"/>
  <c r="A34" i="70"/>
  <c r="G33" i="70"/>
  <c r="B33" i="70"/>
  <c r="A33" i="70"/>
  <c r="G32" i="70"/>
  <c r="B32" i="70"/>
  <c r="A32" i="70"/>
  <c r="G31" i="70"/>
  <c r="B31" i="70"/>
  <c r="A31" i="70"/>
  <c r="G30" i="70"/>
  <c r="B30" i="70"/>
  <c r="A30" i="70"/>
  <c r="G29" i="70"/>
  <c r="B29" i="70"/>
  <c r="A29" i="70"/>
  <c r="G28" i="70"/>
  <c r="B28" i="70"/>
  <c r="A28" i="70"/>
  <c r="G27" i="70"/>
  <c r="B27" i="70"/>
  <c r="A27" i="70"/>
  <c r="G26" i="70"/>
  <c r="B26" i="70"/>
  <c r="A26" i="70"/>
  <c r="G25" i="70"/>
  <c r="B25" i="70"/>
  <c r="A25" i="70"/>
  <c r="G24" i="70"/>
  <c r="B24" i="70"/>
  <c r="A24" i="70"/>
  <c r="G23" i="70"/>
  <c r="B23" i="70"/>
  <c r="A23" i="70"/>
  <c r="G22" i="70"/>
  <c r="B22" i="70"/>
  <c r="A22" i="70"/>
  <c r="G21" i="70"/>
  <c r="B21" i="70"/>
  <c r="A21" i="70"/>
  <c r="G20" i="70"/>
  <c r="B20" i="70"/>
  <c r="A20" i="70"/>
  <c r="G19" i="70"/>
  <c r="B19" i="70"/>
  <c r="A19" i="70"/>
  <c r="G18" i="70"/>
  <c r="B18" i="70"/>
  <c r="A18" i="70"/>
  <c r="G17" i="70"/>
  <c r="B17" i="70"/>
  <c r="A17" i="70"/>
  <c r="G16" i="70"/>
  <c r="B16" i="70"/>
  <c r="A16" i="70"/>
  <c r="G15" i="70"/>
  <c r="B15" i="70"/>
  <c r="A15" i="70"/>
  <c r="G14" i="70"/>
  <c r="B14" i="70"/>
  <c r="A14" i="70"/>
  <c r="G13" i="70"/>
  <c r="B13" i="70"/>
  <c r="A13" i="70"/>
  <c r="G12" i="70"/>
  <c r="B12" i="70"/>
  <c r="A12" i="70"/>
  <c r="G11" i="70"/>
  <c r="B11" i="70"/>
  <c r="A11" i="70"/>
  <c r="G10" i="70"/>
  <c r="B10" i="70"/>
  <c r="A10" i="70"/>
  <c r="G9" i="70"/>
  <c r="B9" i="70"/>
  <c r="A9" i="70"/>
  <c r="G8" i="70"/>
  <c r="B8" i="70"/>
  <c r="A8" i="70"/>
  <c r="G7" i="70"/>
  <c r="B7" i="70"/>
  <c r="A7" i="70"/>
  <c r="G6" i="70"/>
  <c r="B6" i="70"/>
  <c r="A6" i="70"/>
  <c r="G5" i="70"/>
  <c r="L5" i="70"/>
  <c r="L6" i="70"/>
  <c r="L7" i="70"/>
  <c r="L8" i="70"/>
  <c r="L9" i="70"/>
  <c r="L10" i="70"/>
  <c r="L11" i="70"/>
  <c r="L12" i="70"/>
  <c r="L13" i="70"/>
  <c r="L14" i="70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35" i="70"/>
  <c r="L36" i="70"/>
  <c r="L37" i="70"/>
  <c r="L38" i="70"/>
  <c r="L39" i="70"/>
  <c r="L40" i="70"/>
  <c r="L41" i="70"/>
  <c r="L42" i="70"/>
  <c r="L43" i="70"/>
  <c r="L44" i="70"/>
  <c r="L45" i="70"/>
  <c r="L46" i="70"/>
  <c r="L47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62" i="70"/>
  <c r="L63" i="70"/>
  <c r="L64" i="70"/>
  <c r="B5" i="70"/>
  <c r="A5" i="70"/>
  <c r="L4" i="70"/>
  <c r="G4" i="70"/>
  <c r="B4" i="70"/>
  <c r="A4" i="70"/>
  <c r="V1" i="70"/>
  <c r="B1" i="70"/>
  <c r="Q64" i="69"/>
  <c r="O64" i="69"/>
  <c r="I64" i="69"/>
  <c r="H64" i="69"/>
  <c r="F64" i="69"/>
  <c r="E64" i="69"/>
  <c r="V43" i="69"/>
  <c r="D64" i="69"/>
  <c r="V42" i="69"/>
  <c r="C64" i="69"/>
  <c r="V41" i="69"/>
  <c r="G63" i="69"/>
  <c r="B63" i="69"/>
  <c r="A63" i="69"/>
  <c r="G62" i="69"/>
  <c r="B62" i="69"/>
  <c r="A62" i="69"/>
  <c r="G61" i="69"/>
  <c r="B61" i="69"/>
  <c r="A61" i="69"/>
  <c r="G60" i="69"/>
  <c r="B60" i="69"/>
  <c r="A60" i="69"/>
  <c r="G59" i="69"/>
  <c r="B59" i="69"/>
  <c r="A59" i="69"/>
  <c r="G58" i="69"/>
  <c r="B58" i="69"/>
  <c r="A58" i="69"/>
  <c r="G57" i="69"/>
  <c r="B57" i="69"/>
  <c r="A57" i="69"/>
  <c r="G56" i="69"/>
  <c r="B56" i="69"/>
  <c r="A56" i="69"/>
  <c r="G55" i="69"/>
  <c r="B55" i="69"/>
  <c r="A55" i="69"/>
  <c r="G54" i="69"/>
  <c r="B54" i="69"/>
  <c r="A54" i="69"/>
  <c r="G53" i="69"/>
  <c r="B53" i="69"/>
  <c r="A53" i="69"/>
  <c r="G52" i="69"/>
  <c r="B52" i="69"/>
  <c r="A52" i="69"/>
  <c r="V51" i="69"/>
  <c r="AC69" i="1"/>
  <c r="G51" i="69"/>
  <c r="B51" i="69"/>
  <c r="A51" i="69"/>
  <c r="V50" i="69"/>
  <c r="AB69" i="1"/>
  <c r="G50" i="69"/>
  <c r="B50" i="69"/>
  <c r="A50" i="69"/>
  <c r="V49" i="69"/>
  <c r="AA69" i="1"/>
  <c r="G49" i="69"/>
  <c r="B49" i="69"/>
  <c r="A49" i="69"/>
  <c r="V48" i="69"/>
  <c r="Z69" i="1"/>
  <c r="G48" i="69"/>
  <c r="B48" i="69"/>
  <c r="A48" i="69"/>
  <c r="V47" i="69"/>
  <c r="Y69" i="1"/>
  <c r="G47" i="69"/>
  <c r="B47" i="69"/>
  <c r="A47" i="69"/>
  <c r="V46" i="69"/>
  <c r="G46" i="69"/>
  <c r="B46" i="69"/>
  <c r="A46" i="69"/>
  <c r="G45" i="69"/>
  <c r="B45" i="69"/>
  <c r="A45" i="69"/>
  <c r="V44" i="69"/>
  <c r="G44" i="69"/>
  <c r="B44" i="69"/>
  <c r="A44" i="69"/>
  <c r="G43" i="69"/>
  <c r="B43" i="69"/>
  <c r="A43" i="69"/>
  <c r="G42" i="69"/>
  <c r="B42" i="69"/>
  <c r="A42" i="69"/>
  <c r="G41" i="69"/>
  <c r="B41" i="69"/>
  <c r="A41" i="69"/>
  <c r="S40" i="69"/>
  <c r="S41" i="69"/>
  <c r="S42" i="69"/>
  <c r="S43" i="69"/>
  <c r="S44" i="69"/>
  <c r="S45" i="69"/>
  <c r="S46" i="69"/>
  <c r="S47" i="69"/>
  <c r="S48" i="69"/>
  <c r="S49" i="69"/>
  <c r="S50" i="69"/>
  <c r="S51" i="69"/>
  <c r="S52" i="69"/>
  <c r="S53" i="69"/>
  <c r="S54" i="69"/>
  <c r="S55" i="69"/>
  <c r="S56" i="69"/>
  <c r="S57" i="69"/>
  <c r="S58" i="69"/>
  <c r="S59" i="69"/>
  <c r="S60" i="69"/>
  <c r="S61" i="69"/>
  <c r="S62" i="69"/>
  <c r="S63" i="69"/>
  <c r="S64" i="69"/>
  <c r="G40" i="69"/>
  <c r="B40" i="69"/>
  <c r="A40" i="69"/>
  <c r="G39" i="69"/>
  <c r="B39" i="69"/>
  <c r="A39" i="69"/>
  <c r="G38" i="69"/>
  <c r="B38" i="69"/>
  <c r="A38" i="69"/>
  <c r="G37" i="69"/>
  <c r="B37" i="69"/>
  <c r="A37" i="69"/>
  <c r="G36" i="69"/>
  <c r="B36" i="69"/>
  <c r="A36" i="69"/>
  <c r="R35" i="69"/>
  <c r="V40" i="69"/>
  <c r="Q35" i="69"/>
  <c r="G35" i="69"/>
  <c r="B35" i="69"/>
  <c r="A35" i="69"/>
  <c r="G34" i="69"/>
  <c r="B34" i="69"/>
  <c r="A34" i="69"/>
  <c r="G33" i="69"/>
  <c r="B33" i="69"/>
  <c r="A33" i="69"/>
  <c r="G32" i="69"/>
  <c r="B32" i="69"/>
  <c r="A32" i="69"/>
  <c r="G31" i="69"/>
  <c r="B31" i="69"/>
  <c r="A31" i="69"/>
  <c r="G30" i="69"/>
  <c r="B30" i="69"/>
  <c r="A30" i="69"/>
  <c r="G29" i="69"/>
  <c r="B29" i="69"/>
  <c r="A29" i="69"/>
  <c r="G28" i="69"/>
  <c r="B28" i="69"/>
  <c r="A28" i="69"/>
  <c r="G27" i="69"/>
  <c r="B27" i="69"/>
  <c r="A27" i="69"/>
  <c r="G26" i="69"/>
  <c r="B26" i="69"/>
  <c r="A26" i="69"/>
  <c r="G25" i="69"/>
  <c r="B25" i="69"/>
  <c r="A25" i="69"/>
  <c r="G24" i="69"/>
  <c r="B24" i="69"/>
  <c r="A24" i="69"/>
  <c r="G23" i="69"/>
  <c r="B23" i="69"/>
  <c r="A23" i="69"/>
  <c r="G22" i="69"/>
  <c r="B22" i="69"/>
  <c r="A22" i="69"/>
  <c r="G21" i="69"/>
  <c r="B21" i="69"/>
  <c r="A21" i="69"/>
  <c r="G20" i="69"/>
  <c r="B20" i="69"/>
  <c r="A20" i="69"/>
  <c r="G19" i="69"/>
  <c r="B19" i="69"/>
  <c r="A19" i="69"/>
  <c r="G18" i="69"/>
  <c r="B18" i="69"/>
  <c r="A18" i="69"/>
  <c r="G17" i="69"/>
  <c r="B17" i="69"/>
  <c r="A17" i="69"/>
  <c r="G16" i="69"/>
  <c r="B16" i="69"/>
  <c r="A16" i="69"/>
  <c r="G15" i="69"/>
  <c r="B15" i="69"/>
  <c r="A15" i="69"/>
  <c r="G14" i="69"/>
  <c r="B14" i="69"/>
  <c r="A14" i="69"/>
  <c r="G13" i="69"/>
  <c r="B13" i="69"/>
  <c r="A13" i="69"/>
  <c r="G12" i="69"/>
  <c r="B12" i="69"/>
  <c r="A12" i="69"/>
  <c r="G11" i="69"/>
  <c r="B11" i="69"/>
  <c r="A11" i="69"/>
  <c r="G10" i="69"/>
  <c r="B10" i="69"/>
  <c r="A10" i="69"/>
  <c r="G9" i="69"/>
  <c r="B9" i="69"/>
  <c r="A9" i="69"/>
  <c r="G8" i="69"/>
  <c r="B8" i="69"/>
  <c r="A8" i="69"/>
  <c r="G7" i="69"/>
  <c r="B7" i="69"/>
  <c r="A7" i="69"/>
  <c r="G6" i="69"/>
  <c r="B6" i="69"/>
  <c r="A6" i="69"/>
  <c r="G5" i="69"/>
  <c r="B5" i="69"/>
  <c r="A5" i="69"/>
  <c r="G4" i="69"/>
  <c r="G64" i="69"/>
  <c r="V45" i="69"/>
  <c r="B4" i="69"/>
  <c r="A4" i="69"/>
  <c r="B1" i="69"/>
  <c r="Q64" i="68"/>
  <c r="O64" i="68"/>
  <c r="I64" i="68"/>
  <c r="V46" i="68"/>
  <c r="H64" i="68"/>
  <c r="F64" i="68"/>
  <c r="E64" i="68"/>
  <c r="D64" i="68"/>
  <c r="C64" i="68"/>
  <c r="G63" i="68"/>
  <c r="B63" i="68"/>
  <c r="G62" i="68"/>
  <c r="B62" i="68"/>
  <c r="A62" i="68"/>
  <c r="G61" i="68"/>
  <c r="B61" i="68"/>
  <c r="A61" i="68"/>
  <c r="G60" i="68"/>
  <c r="B60" i="68"/>
  <c r="A60" i="68"/>
  <c r="G59" i="68"/>
  <c r="B59" i="68"/>
  <c r="A59" i="68"/>
  <c r="G58" i="68"/>
  <c r="B58" i="68"/>
  <c r="A58" i="68"/>
  <c r="G57" i="68"/>
  <c r="B57" i="68"/>
  <c r="A57" i="68"/>
  <c r="G56" i="68"/>
  <c r="B56" i="68"/>
  <c r="A56" i="68"/>
  <c r="G55" i="68"/>
  <c r="B55" i="68"/>
  <c r="A55" i="68"/>
  <c r="G54" i="68"/>
  <c r="B54" i="68"/>
  <c r="A54" i="68"/>
  <c r="G53" i="68"/>
  <c r="B53" i="68"/>
  <c r="A53" i="68"/>
  <c r="G52" i="68"/>
  <c r="B52" i="68"/>
  <c r="A52" i="68"/>
  <c r="V51" i="68"/>
  <c r="AC68" i="1"/>
  <c r="G51" i="68"/>
  <c r="B51" i="68"/>
  <c r="A51" i="68"/>
  <c r="V50" i="68"/>
  <c r="AB68" i="1"/>
  <c r="G50" i="68"/>
  <c r="B50" i="68"/>
  <c r="A50" i="68"/>
  <c r="V49" i="68"/>
  <c r="AA68" i="1"/>
  <c r="G49" i="68"/>
  <c r="B49" i="68"/>
  <c r="A49" i="68"/>
  <c r="V48" i="68"/>
  <c r="Z68" i="1"/>
  <c r="G48" i="68"/>
  <c r="B48" i="68"/>
  <c r="A48" i="68"/>
  <c r="V47" i="68"/>
  <c r="Y68" i="1"/>
  <c r="G47" i="68"/>
  <c r="B47" i="68"/>
  <c r="A47" i="68"/>
  <c r="G46" i="68"/>
  <c r="B46" i="68"/>
  <c r="A46" i="68"/>
  <c r="G45" i="68"/>
  <c r="B45" i="68"/>
  <c r="A45" i="68"/>
  <c r="V44" i="68"/>
  <c r="G44" i="68"/>
  <c r="B44" i="68"/>
  <c r="A44" i="68"/>
  <c r="V43" i="68"/>
  <c r="G43" i="68"/>
  <c r="B43" i="68"/>
  <c r="A43" i="68"/>
  <c r="V42" i="68"/>
  <c r="G42" i="68"/>
  <c r="B42" i="68"/>
  <c r="A42" i="68"/>
  <c r="V41" i="68"/>
  <c r="G41" i="68"/>
  <c r="B41" i="68"/>
  <c r="A41" i="68"/>
  <c r="V40" i="68"/>
  <c r="S40" i="68"/>
  <c r="S41" i="68"/>
  <c r="S42" i="68"/>
  <c r="S43" i="68"/>
  <c r="S44" i="68"/>
  <c r="S45" i="68"/>
  <c r="S46" i="68"/>
  <c r="S47" i="68"/>
  <c r="S48" i="68"/>
  <c r="S49" i="68"/>
  <c r="S50" i="68"/>
  <c r="S51" i="68"/>
  <c r="S52" i="68"/>
  <c r="S53" i="68"/>
  <c r="S54" i="68"/>
  <c r="S55" i="68"/>
  <c r="S56" i="68"/>
  <c r="S57" i="68"/>
  <c r="S58" i="68"/>
  <c r="S59" i="68"/>
  <c r="S60" i="68"/>
  <c r="S61" i="68"/>
  <c r="S62" i="68"/>
  <c r="S63" i="68"/>
  <c r="S64" i="68"/>
  <c r="V52" i="68"/>
  <c r="G40" i="68"/>
  <c r="B40" i="68"/>
  <c r="A40" i="68"/>
  <c r="G39" i="68"/>
  <c r="B39" i="68"/>
  <c r="A39" i="68"/>
  <c r="G38" i="68"/>
  <c r="B38" i="68"/>
  <c r="A38" i="68"/>
  <c r="G37" i="68"/>
  <c r="B37" i="68"/>
  <c r="A37" i="68"/>
  <c r="G36" i="68"/>
  <c r="B36" i="68"/>
  <c r="A36" i="68"/>
  <c r="R35" i="68"/>
  <c r="Q35" i="68"/>
  <c r="G35" i="68"/>
  <c r="B35" i="68"/>
  <c r="A35" i="68"/>
  <c r="G34" i="68"/>
  <c r="B34" i="68"/>
  <c r="A34" i="68"/>
  <c r="G33" i="68"/>
  <c r="B33" i="68"/>
  <c r="A33" i="68"/>
  <c r="G32" i="68"/>
  <c r="B32" i="68"/>
  <c r="A32" i="68"/>
  <c r="G31" i="68"/>
  <c r="B31" i="68"/>
  <c r="A31" i="68"/>
  <c r="G30" i="68"/>
  <c r="B30" i="68"/>
  <c r="A30" i="68"/>
  <c r="G29" i="68"/>
  <c r="B29" i="68"/>
  <c r="A29" i="68"/>
  <c r="G28" i="68"/>
  <c r="B28" i="68"/>
  <c r="A28" i="68"/>
  <c r="G27" i="68"/>
  <c r="B27" i="68"/>
  <c r="A27" i="68"/>
  <c r="G26" i="68"/>
  <c r="B26" i="68"/>
  <c r="A26" i="68"/>
  <c r="G25" i="68"/>
  <c r="B25" i="68"/>
  <c r="A25" i="68"/>
  <c r="G24" i="68"/>
  <c r="B24" i="68"/>
  <c r="A24" i="68"/>
  <c r="G23" i="68"/>
  <c r="B23" i="68"/>
  <c r="A23" i="68"/>
  <c r="G22" i="68"/>
  <c r="B22" i="68"/>
  <c r="A22" i="68"/>
  <c r="G21" i="68"/>
  <c r="B21" i="68"/>
  <c r="A21" i="68"/>
  <c r="G20" i="68"/>
  <c r="B20" i="68"/>
  <c r="A20" i="68"/>
  <c r="G19" i="68"/>
  <c r="B19" i="68"/>
  <c r="A19" i="68"/>
  <c r="G18" i="68"/>
  <c r="B18" i="68"/>
  <c r="A18" i="68"/>
  <c r="G17" i="68"/>
  <c r="B17" i="68"/>
  <c r="A17" i="68"/>
  <c r="G16" i="68"/>
  <c r="B16" i="68"/>
  <c r="A16" i="68"/>
  <c r="G15" i="68"/>
  <c r="B15" i="68"/>
  <c r="A15" i="68"/>
  <c r="G14" i="68"/>
  <c r="B14" i="68"/>
  <c r="A14" i="68"/>
  <c r="G13" i="68"/>
  <c r="B13" i="68"/>
  <c r="A13" i="68"/>
  <c r="G12" i="68"/>
  <c r="B12" i="68"/>
  <c r="A12" i="68"/>
  <c r="G11" i="68"/>
  <c r="B11" i="68"/>
  <c r="A11" i="68"/>
  <c r="G10" i="68"/>
  <c r="B10" i="68"/>
  <c r="A10" i="68"/>
  <c r="G9" i="68"/>
  <c r="B9" i="68"/>
  <c r="A9" i="68"/>
  <c r="G8" i="68"/>
  <c r="B8" i="68"/>
  <c r="A8" i="68"/>
  <c r="G7" i="68"/>
  <c r="B7" i="68"/>
  <c r="A7" i="68"/>
  <c r="G6" i="68"/>
  <c r="B6" i="68"/>
  <c r="A6" i="68"/>
  <c r="G5" i="68"/>
  <c r="L5" i="68"/>
  <c r="L6" i="68"/>
  <c r="L7" i="68"/>
  <c r="L8" i="68"/>
  <c r="L9" i="68"/>
  <c r="L10" i="68"/>
  <c r="L11" i="68"/>
  <c r="L12" i="68"/>
  <c r="L13" i="68"/>
  <c r="L14" i="68"/>
  <c r="L15" i="68"/>
  <c r="L16" i="68"/>
  <c r="L17" i="68"/>
  <c r="L18" i="68"/>
  <c r="L19" i="68"/>
  <c r="L20" i="68"/>
  <c r="L21" i="68"/>
  <c r="L22" i="68"/>
  <c r="L23" i="68"/>
  <c r="L24" i="68"/>
  <c r="L25" i="68"/>
  <c r="L26" i="68"/>
  <c r="L27" i="68"/>
  <c r="L28" i="68"/>
  <c r="L29" i="68"/>
  <c r="L30" i="68"/>
  <c r="L31" i="68"/>
  <c r="L32" i="68"/>
  <c r="L33" i="68"/>
  <c r="L34" i="68"/>
  <c r="L35" i="68"/>
  <c r="L36" i="68"/>
  <c r="L37" i="68"/>
  <c r="L38" i="68"/>
  <c r="L39" i="68"/>
  <c r="L40" i="68"/>
  <c r="L41" i="68"/>
  <c r="L42" i="68"/>
  <c r="L43" i="68"/>
  <c r="L44" i="68"/>
  <c r="L45" i="68"/>
  <c r="L46" i="68"/>
  <c r="L47" i="68"/>
  <c r="L48" i="68"/>
  <c r="L49" i="68"/>
  <c r="L50" i="68"/>
  <c r="L51" i="68"/>
  <c r="L52" i="68"/>
  <c r="L53" i="68"/>
  <c r="L54" i="68"/>
  <c r="L55" i="68"/>
  <c r="L56" i="68"/>
  <c r="L57" i="68"/>
  <c r="L58" i="68"/>
  <c r="L59" i="68"/>
  <c r="L60" i="68"/>
  <c r="L61" i="68"/>
  <c r="L62" i="68"/>
  <c r="L63" i="68"/>
  <c r="L64" i="68"/>
  <c r="B5" i="68"/>
  <c r="A5" i="68"/>
  <c r="L4" i="68"/>
  <c r="G4" i="68"/>
  <c r="B4" i="68"/>
  <c r="A4" i="68"/>
  <c r="V1" i="68"/>
  <c r="B1" i="68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5" i="18"/>
  <c r="B6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5" i="50"/>
  <c r="B6" i="50"/>
  <c r="B7" i="50"/>
  <c r="B8" i="50"/>
  <c r="B9" i="50"/>
  <c r="B10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24" i="50"/>
  <c r="B25" i="50"/>
  <c r="B26" i="50"/>
  <c r="B27" i="50"/>
  <c r="B28" i="50"/>
  <c r="B29" i="50"/>
  <c r="B30" i="50"/>
  <c r="B31" i="50"/>
  <c r="B32" i="50"/>
  <c r="B33" i="50"/>
  <c r="B34" i="50"/>
  <c r="B35" i="50"/>
  <c r="B36" i="50"/>
  <c r="B37" i="50"/>
  <c r="B38" i="50"/>
  <c r="B39" i="50"/>
  <c r="B40" i="50"/>
  <c r="B41" i="50"/>
  <c r="B42" i="50"/>
  <c r="B43" i="50"/>
  <c r="B44" i="50"/>
  <c r="B45" i="50"/>
  <c r="B46" i="50"/>
  <c r="B47" i="50"/>
  <c r="B48" i="50"/>
  <c r="B49" i="50"/>
  <c r="B50" i="50"/>
  <c r="B51" i="50"/>
  <c r="B52" i="50"/>
  <c r="B53" i="50"/>
  <c r="B54" i="50"/>
  <c r="B55" i="50"/>
  <c r="B56" i="50"/>
  <c r="B57" i="50"/>
  <c r="B58" i="50"/>
  <c r="B59" i="50"/>
  <c r="B60" i="50"/>
  <c r="B61" i="50"/>
  <c r="B62" i="50"/>
  <c r="B63" i="50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2" i="53"/>
  <c r="B23" i="53"/>
  <c r="B24" i="53"/>
  <c r="B25" i="53"/>
  <c r="B26" i="53"/>
  <c r="B27" i="53"/>
  <c r="B28" i="53"/>
  <c r="B29" i="53"/>
  <c r="B30" i="53"/>
  <c r="B31" i="53"/>
  <c r="B32" i="53"/>
  <c r="B33" i="53"/>
  <c r="B34" i="53"/>
  <c r="B35" i="53"/>
  <c r="B36" i="53"/>
  <c r="B37" i="53"/>
  <c r="B38" i="53"/>
  <c r="B39" i="53"/>
  <c r="B40" i="53"/>
  <c r="B41" i="53"/>
  <c r="B42" i="53"/>
  <c r="B43" i="53"/>
  <c r="B44" i="53"/>
  <c r="B45" i="53"/>
  <c r="B46" i="53"/>
  <c r="B47" i="53"/>
  <c r="B48" i="53"/>
  <c r="B49" i="53"/>
  <c r="B50" i="53"/>
  <c r="B51" i="53"/>
  <c r="B52" i="53"/>
  <c r="B53" i="53"/>
  <c r="B54" i="53"/>
  <c r="B55" i="53"/>
  <c r="B56" i="53"/>
  <c r="B57" i="53"/>
  <c r="B58" i="53"/>
  <c r="B59" i="53"/>
  <c r="B60" i="53"/>
  <c r="B61" i="53"/>
  <c r="B62" i="53"/>
  <c r="B63" i="53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B45" i="54"/>
  <c r="B46" i="54"/>
  <c r="B47" i="54"/>
  <c r="B48" i="54"/>
  <c r="B49" i="54"/>
  <c r="B50" i="54"/>
  <c r="B51" i="54"/>
  <c r="B52" i="54"/>
  <c r="B53" i="54"/>
  <c r="B54" i="54"/>
  <c r="B55" i="54"/>
  <c r="B56" i="54"/>
  <c r="B57" i="54"/>
  <c r="B58" i="54"/>
  <c r="B59" i="54"/>
  <c r="B60" i="54"/>
  <c r="B61" i="54"/>
  <c r="B62" i="54"/>
  <c r="B63" i="54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1" i="56"/>
  <c r="B62" i="56"/>
  <c r="B63" i="56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2" i="57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45" i="57"/>
  <c r="B46" i="57"/>
  <c r="B47" i="57"/>
  <c r="B48" i="57"/>
  <c r="B49" i="57"/>
  <c r="B50" i="57"/>
  <c r="B51" i="57"/>
  <c r="B52" i="57"/>
  <c r="B53" i="57"/>
  <c r="B54" i="57"/>
  <c r="B55" i="57"/>
  <c r="B56" i="57"/>
  <c r="B57" i="57"/>
  <c r="B58" i="57"/>
  <c r="B59" i="57"/>
  <c r="B60" i="57"/>
  <c r="B61" i="57"/>
  <c r="B62" i="57"/>
  <c r="B63" i="57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63" i="59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1" i="61"/>
  <c r="B42" i="61"/>
  <c r="B43" i="61"/>
  <c r="B44" i="61"/>
  <c r="B45" i="61"/>
  <c r="B46" i="61"/>
  <c r="B47" i="61"/>
  <c r="B48" i="61"/>
  <c r="B49" i="61"/>
  <c r="B50" i="61"/>
  <c r="B51" i="61"/>
  <c r="B52" i="61"/>
  <c r="B53" i="61"/>
  <c r="B54" i="61"/>
  <c r="B55" i="61"/>
  <c r="B56" i="61"/>
  <c r="B57" i="61"/>
  <c r="B58" i="61"/>
  <c r="B59" i="61"/>
  <c r="B60" i="61"/>
  <c r="B61" i="61"/>
  <c r="B62" i="61"/>
  <c r="B63" i="61"/>
  <c r="B5" i="62"/>
  <c r="B6" i="62"/>
  <c r="B7" i="62"/>
  <c r="B8" i="62"/>
  <c r="B9" i="62"/>
  <c r="B10" i="62"/>
  <c r="B11" i="62"/>
  <c r="B12" i="62"/>
  <c r="B13" i="62"/>
  <c r="B14" i="62"/>
  <c r="B15" i="62"/>
  <c r="B16" i="62"/>
  <c r="B17" i="62"/>
  <c r="B18" i="62"/>
  <c r="B19" i="62"/>
  <c r="B20" i="62"/>
  <c r="B21" i="62"/>
  <c r="B22" i="62"/>
  <c r="B23" i="62"/>
  <c r="B24" i="62"/>
  <c r="B25" i="62"/>
  <c r="B26" i="62"/>
  <c r="B27" i="62"/>
  <c r="B28" i="62"/>
  <c r="B29" i="62"/>
  <c r="B30" i="62"/>
  <c r="B31" i="62"/>
  <c r="B32" i="62"/>
  <c r="B33" i="62"/>
  <c r="B34" i="62"/>
  <c r="B35" i="62"/>
  <c r="B36" i="62"/>
  <c r="B37" i="62"/>
  <c r="B38" i="62"/>
  <c r="B39" i="62"/>
  <c r="B40" i="62"/>
  <c r="B41" i="62"/>
  <c r="B42" i="62"/>
  <c r="B43" i="62"/>
  <c r="B44" i="62"/>
  <c r="B45" i="62"/>
  <c r="B46" i="62"/>
  <c r="B47" i="62"/>
  <c r="B48" i="62"/>
  <c r="B49" i="62"/>
  <c r="B50" i="62"/>
  <c r="B51" i="62"/>
  <c r="B52" i="62"/>
  <c r="B53" i="62"/>
  <c r="B54" i="62"/>
  <c r="B55" i="62"/>
  <c r="B56" i="62"/>
  <c r="B57" i="62"/>
  <c r="B58" i="62"/>
  <c r="B59" i="62"/>
  <c r="B60" i="62"/>
  <c r="B61" i="62"/>
  <c r="B62" i="62"/>
  <c r="B63" i="62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4" i="3"/>
  <c r="B4" i="4"/>
  <c r="B4" i="5"/>
  <c r="B4" i="6"/>
  <c r="B4" i="7"/>
  <c r="B4" i="8"/>
  <c r="B4" i="22"/>
  <c r="B4" i="21"/>
  <c r="B4" i="20"/>
  <c r="B4" i="19"/>
  <c r="B4" i="18"/>
  <c r="B4" i="17"/>
  <c r="B4" i="15"/>
  <c r="B4" i="14"/>
  <c r="B4" i="13"/>
  <c r="B4" i="12"/>
  <c r="B4" i="11"/>
  <c r="B4" i="10"/>
  <c r="B4" i="9"/>
  <c r="B4" i="33"/>
  <c r="B4" i="32"/>
  <c r="B4" i="31"/>
  <c r="B4" i="30"/>
  <c r="B4" i="29"/>
  <c r="B4" i="28"/>
  <c r="B4" i="27"/>
  <c r="B4" i="26"/>
  <c r="B4" i="25"/>
  <c r="B4" i="24"/>
  <c r="B4" i="23"/>
  <c r="B4" i="42"/>
  <c r="B4" i="41"/>
  <c r="B4" i="40"/>
  <c r="B4" i="39"/>
  <c r="B4" i="38"/>
  <c r="B4" i="37"/>
  <c r="B4" i="36"/>
  <c r="B4" i="35"/>
  <c r="B4" i="34"/>
  <c r="B4" i="47"/>
  <c r="B4" i="46"/>
  <c r="B4" i="45"/>
  <c r="B4" i="44"/>
  <c r="B4" i="43"/>
  <c r="B4" i="51"/>
  <c r="B4" i="49"/>
  <c r="B4" i="48"/>
  <c r="B4" i="50"/>
  <c r="B4" i="53"/>
  <c r="B4" i="54"/>
  <c r="B4" i="55"/>
  <c r="B4" i="56"/>
  <c r="B4" i="57"/>
  <c r="B4" i="58"/>
  <c r="B4" i="59"/>
  <c r="B4" i="60"/>
  <c r="B4" i="61"/>
  <c r="B4" i="62"/>
  <c r="B4" i="67"/>
  <c r="B4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5" i="39"/>
  <c r="A6" i="39"/>
  <c r="A7" i="39"/>
  <c r="A8" i="39"/>
  <c r="A9" i="39"/>
  <c r="A10" i="39"/>
  <c r="A11" i="39"/>
  <c r="A12" i="39"/>
  <c r="A13" i="39"/>
  <c r="A14" i="39"/>
  <c r="A15" i="39"/>
  <c r="A16" i="39"/>
  <c r="A17" i="39"/>
  <c r="A18" i="39"/>
  <c r="A19" i="39"/>
  <c r="A20" i="39"/>
  <c r="A21" i="39"/>
  <c r="A22" i="39"/>
  <c r="A23" i="39"/>
  <c r="A24" i="39"/>
  <c r="A25" i="39"/>
  <c r="A26" i="39"/>
  <c r="A27" i="39"/>
  <c r="A28" i="39"/>
  <c r="A29" i="39"/>
  <c r="A30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A59" i="39"/>
  <c r="A60" i="39"/>
  <c r="A61" i="39"/>
  <c r="A62" i="39"/>
  <c r="A63" i="39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5" i="37"/>
  <c r="A6" i="37"/>
  <c r="A7" i="37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0" i="37"/>
  <c r="A61" i="37"/>
  <c r="A62" i="37"/>
  <c r="A63" i="37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5" i="47"/>
  <c r="A6" i="47"/>
  <c r="A7" i="47"/>
  <c r="A8" i="47"/>
  <c r="A9" i="47"/>
  <c r="A10" i="47"/>
  <c r="A11" i="47"/>
  <c r="A12" i="47"/>
  <c r="A13" i="47"/>
  <c r="A14" i="47"/>
  <c r="A15" i="47"/>
  <c r="A16" i="47"/>
  <c r="A17" i="47"/>
  <c r="A18" i="47"/>
  <c r="A19" i="47"/>
  <c r="A20" i="47"/>
  <c r="A21" i="47"/>
  <c r="A22" i="47"/>
  <c r="A23" i="47"/>
  <c r="A24" i="47"/>
  <c r="A25" i="47"/>
  <c r="A26" i="47"/>
  <c r="A27" i="47"/>
  <c r="A28" i="47"/>
  <c r="A29" i="47"/>
  <c r="A30" i="47"/>
  <c r="A31" i="47"/>
  <c r="A32" i="47"/>
  <c r="A33" i="47"/>
  <c r="A34" i="47"/>
  <c r="A35" i="47"/>
  <c r="A36" i="47"/>
  <c r="A37" i="47"/>
  <c r="A38" i="47"/>
  <c r="A39" i="47"/>
  <c r="A40" i="47"/>
  <c r="A41" i="47"/>
  <c r="A42" i="47"/>
  <c r="A43" i="47"/>
  <c r="A44" i="47"/>
  <c r="A45" i="47"/>
  <c r="A46" i="47"/>
  <c r="A47" i="47"/>
  <c r="A48" i="47"/>
  <c r="A49" i="47"/>
  <c r="A50" i="47"/>
  <c r="A51" i="47"/>
  <c r="A52" i="47"/>
  <c r="A53" i="47"/>
  <c r="A54" i="47"/>
  <c r="A55" i="47"/>
  <c r="A56" i="47"/>
  <c r="A57" i="47"/>
  <c r="A58" i="47"/>
  <c r="A59" i="47"/>
  <c r="A60" i="47"/>
  <c r="A61" i="47"/>
  <c r="A62" i="47"/>
  <c r="A63" i="47"/>
  <c r="A5" i="46"/>
  <c r="A6" i="46"/>
  <c r="A7" i="46"/>
  <c r="A8" i="46"/>
  <c r="A9" i="46"/>
  <c r="A10" i="46"/>
  <c r="A11" i="46"/>
  <c r="A12" i="46"/>
  <c r="A13" i="46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36" i="46"/>
  <c r="A37" i="46"/>
  <c r="A38" i="46"/>
  <c r="A39" i="46"/>
  <c r="A40" i="46"/>
  <c r="A41" i="46"/>
  <c r="A42" i="46"/>
  <c r="A43" i="46"/>
  <c r="A44" i="46"/>
  <c r="A45" i="46"/>
  <c r="A46" i="46"/>
  <c r="A47" i="46"/>
  <c r="A48" i="46"/>
  <c r="A49" i="46"/>
  <c r="A50" i="46"/>
  <c r="A51" i="46"/>
  <c r="A52" i="46"/>
  <c r="A53" i="46"/>
  <c r="A54" i="46"/>
  <c r="A55" i="46"/>
  <c r="A56" i="46"/>
  <c r="A57" i="46"/>
  <c r="A58" i="46"/>
  <c r="A59" i="46"/>
  <c r="A60" i="46"/>
  <c r="A61" i="46"/>
  <c r="A62" i="46"/>
  <c r="A63" i="46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7" i="45"/>
  <c r="A58" i="45"/>
  <c r="A59" i="45"/>
  <c r="A60" i="45"/>
  <c r="A61" i="45"/>
  <c r="A62" i="45"/>
  <c r="A63" i="45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1" i="44"/>
  <c r="A32" i="44"/>
  <c r="A33" i="44"/>
  <c r="A34" i="44"/>
  <c r="A35" i="44"/>
  <c r="A36" i="44"/>
  <c r="A37" i="44"/>
  <c r="A38" i="44"/>
  <c r="A39" i="44"/>
  <c r="A40" i="44"/>
  <c r="A41" i="44"/>
  <c r="A42" i="44"/>
  <c r="A43" i="44"/>
  <c r="A44" i="44"/>
  <c r="A45" i="44"/>
  <c r="A46" i="44"/>
  <c r="A47" i="44"/>
  <c r="A48" i="44"/>
  <c r="A49" i="44"/>
  <c r="A50" i="44"/>
  <c r="A51" i="44"/>
  <c r="A52" i="44"/>
  <c r="A53" i="44"/>
  <c r="A54" i="44"/>
  <c r="A55" i="44"/>
  <c r="A56" i="44"/>
  <c r="A57" i="44"/>
  <c r="A58" i="44"/>
  <c r="A59" i="44"/>
  <c r="A60" i="44"/>
  <c r="A61" i="44"/>
  <c r="A62" i="44"/>
  <c r="A63" i="44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23" i="51"/>
  <c r="A24" i="51"/>
  <c r="A25" i="51"/>
  <c r="A26" i="51"/>
  <c r="A27" i="51"/>
  <c r="A28" i="51"/>
  <c r="A29" i="51"/>
  <c r="A30" i="51"/>
  <c r="A31" i="51"/>
  <c r="A32" i="51"/>
  <c r="A33" i="51"/>
  <c r="A34" i="51"/>
  <c r="A35" i="51"/>
  <c r="A36" i="51"/>
  <c r="A37" i="51"/>
  <c r="A38" i="51"/>
  <c r="A39" i="51"/>
  <c r="A40" i="51"/>
  <c r="A41" i="51"/>
  <c r="A42" i="51"/>
  <c r="A43" i="51"/>
  <c r="A44" i="51"/>
  <c r="A45" i="51"/>
  <c r="A46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3" i="51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A19" i="49"/>
  <c r="A20" i="49"/>
  <c r="A21" i="49"/>
  <c r="A22" i="49"/>
  <c r="A23" i="49"/>
  <c r="A24" i="49"/>
  <c r="A25" i="49"/>
  <c r="A26" i="49"/>
  <c r="A27" i="49"/>
  <c r="A28" i="49"/>
  <c r="A29" i="49"/>
  <c r="A30" i="49"/>
  <c r="A31" i="49"/>
  <c r="A32" i="49"/>
  <c r="A33" i="49"/>
  <c r="A34" i="49"/>
  <c r="A35" i="49"/>
  <c r="A36" i="49"/>
  <c r="A37" i="49"/>
  <c r="A38" i="49"/>
  <c r="A39" i="49"/>
  <c r="A40" i="49"/>
  <c r="A41" i="49"/>
  <c r="A42" i="49"/>
  <c r="A43" i="49"/>
  <c r="A44" i="49"/>
  <c r="A45" i="49"/>
  <c r="A46" i="49"/>
  <c r="A47" i="49"/>
  <c r="A48" i="49"/>
  <c r="A49" i="49"/>
  <c r="A50" i="49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49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5" i="53"/>
  <c r="A6" i="53"/>
  <c r="A7" i="53"/>
  <c r="A8" i="53"/>
  <c r="A9" i="53"/>
  <c r="A10" i="53"/>
  <c r="A11" i="53"/>
  <c r="A12" i="53"/>
  <c r="A13" i="53"/>
  <c r="A14" i="53"/>
  <c r="A15" i="53"/>
  <c r="A16" i="53"/>
  <c r="A17" i="53"/>
  <c r="A18" i="53"/>
  <c r="A19" i="53"/>
  <c r="A20" i="53"/>
  <c r="A21" i="53"/>
  <c r="A22" i="53"/>
  <c r="A23" i="53"/>
  <c r="A24" i="53"/>
  <c r="A25" i="53"/>
  <c r="A26" i="53"/>
  <c r="A27" i="53"/>
  <c r="A28" i="53"/>
  <c r="A29" i="53"/>
  <c r="A30" i="53"/>
  <c r="A31" i="53"/>
  <c r="A32" i="53"/>
  <c r="A33" i="53"/>
  <c r="A34" i="53"/>
  <c r="A35" i="53"/>
  <c r="A36" i="53"/>
  <c r="A37" i="53"/>
  <c r="A38" i="53"/>
  <c r="A39" i="53"/>
  <c r="A40" i="53"/>
  <c r="A41" i="53"/>
  <c r="A42" i="53"/>
  <c r="A43" i="53"/>
  <c r="A44" i="53"/>
  <c r="A45" i="53"/>
  <c r="A46" i="53"/>
  <c r="A47" i="53"/>
  <c r="A48" i="53"/>
  <c r="A49" i="53"/>
  <c r="A50" i="53"/>
  <c r="A51" i="53"/>
  <c r="A52" i="53"/>
  <c r="A53" i="53"/>
  <c r="A54" i="53"/>
  <c r="A55" i="53"/>
  <c r="A56" i="53"/>
  <c r="A57" i="53"/>
  <c r="A58" i="53"/>
  <c r="A59" i="53"/>
  <c r="A60" i="53"/>
  <c r="A61" i="53"/>
  <c r="A62" i="53"/>
  <c r="A63" i="53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5" i="55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20" i="55"/>
  <c r="A21" i="55"/>
  <c r="A22" i="55"/>
  <c r="A23" i="55"/>
  <c r="A24" i="55"/>
  <c r="A25" i="55"/>
  <c r="A26" i="55"/>
  <c r="A27" i="55"/>
  <c r="A28" i="55"/>
  <c r="A29" i="55"/>
  <c r="A30" i="55"/>
  <c r="A31" i="55"/>
  <c r="A32" i="55"/>
  <c r="A33" i="55"/>
  <c r="A34" i="55"/>
  <c r="A35" i="55"/>
  <c r="A36" i="55"/>
  <c r="A37" i="55"/>
  <c r="A38" i="55"/>
  <c r="A39" i="55"/>
  <c r="A40" i="55"/>
  <c r="A41" i="55"/>
  <c r="A42" i="55"/>
  <c r="A43" i="55"/>
  <c r="A44" i="55"/>
  <c r="A45" i="55"/>
  <c r="A46" i="55"/>
  <c r="A47" i="55"/>
  <c r="A48" i="55"/>
  <c r="A49" i="55"/>
  <c r="A50" i="55"/>
  <c r="A51" i="55"/>
  <c r="A52" i="55"/>
  <c r="A53" i="55"/>
  <c r="A54" i="55"/>
  <c r="A55" i="55"/>
  <c r="A56" i="55"/>
  <c r="A57" i="55"/>
  <c r="A58" i="55"/>
  <c r="A59" i="55"/>
  <c r="A60" i="55"/>
  <c r="A61" i="55"/>
  <c r="A62" i="55"/>
  <c r="A63" i="55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30" i="57"/>
  <c r="A31" i="57"/>
  <c r="A32" i="57"/>
  <c r="A33" i="57"/>
  <c r="A34" i="57"/>
  <c r="A35" i="57"/>
  <c r="A36" i="57"/>
  <c r="A37" i="57"/>
  <c r="A38" i="57"/>
  <c r="A39" i="57"/>
  <c r="A40" i="57"/>
  <c r="A41" i="57"/>
  <c r="A42" i="57"/>
  <c r="A43" i="57"/>
  <c r="A44" i="57"/>
  <c r="A45" i="57"/>
  <c r="A46" i="57"/>
  <c r="A47" i="57"/>
  <c r="A48" i="57"/>
  <c r="A49" i="57"/>
  <c r="A50" i="57"/>
  <c r="A51" i="57"/>
  <c r="A52" i="57"/>
  <c r="A53" i="57"/>
  <c r="A54" i="57"/>
  <c r="A55" i="57"/>
  <c r="A56" i="57"/>
  <c r="A57" i="57"/>
  <c r="A58" i="57"/>
  <c r="A59" i="57"/>
  <c r="A60" i="57"/>
  <c r="A61" i="57"/>
  <c r="A62" i="57"/>
  <c r="A63" i="57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3" i="58"/>
  <c r="A34" i="58"/>
  <c r="A35" i="58"/>
  <c r="A36" i="58"/>
  <c r="A37" i="58"/>
  <c r="A38" i="58"/>
  <c r="A39" i="58"/>
  <c r="A40" i="58"/>
  <c r="A41" i="58"/>
  <c r="A42" i="58"/>
  <c r="A43" i="58"/>
  <c r="A44" i="58"/>
  <c r="A45" i="58"/>
  <c r="A46" i="58"/>
  <c r="A47" i="58"/>
  <c r="A48" i="58"/>
  <c r="A49" i="58"/>
  <c r="A50" i="58"/>
  <c r="A51" i="58"/>
  <c r="A52" i="58"/>
  <c r="A53" i="58"/>
  <c r="A54" i="58"/>
  <c r="A55" i="58"/>
  <c r="A56" i="58"/>
  <c r="A57" i="58"/>
  <c r="A58" i="58"/>
  <c r="A59" i="58"/>
  <c r="A60" i="58"/>
  <c r="A61" i="58"/>
  <c r="A62" i="58"/>
  <c r="A63" i="58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23" i="59"/>
  <c r="A24" i="59"/>
  <c r="A25" i="59"/>
  <c r="A26" i="59"/>
  <c r="A27" i="59"/>
  <c r="A28" i="59"/>
  <c r="A29" i="59"/>
  <c r="A30" i="59"/>
  <c r="A31" i="59"/>
  <c r="A32" i="59"/>
  <c r="A33" i="59"/>
  <c r="A34" i="59"/>
  <c r="A35" i="59"/>
  <c r="A36" i="59"/>
  <c r="A37" i="59"/>
  <c r="A38" i="59"/>
  <c r="A39" i="59"/>
  <c r="A40" i="59"/>
  <c r="A41" i="59"/>
  <c r="A42" i="59"/>
  <c r="A43" i="59"/>
  <c r="A44" i="59"/>
  <c r="A45" i="59"/>
  <c r="A46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A44" i="60"/>
  <c r="A45" i="60"/>
  <c r="A46" i="60"/>
  <c r="A47" i="60"/>
  <c r="A48" i="60"/>
  <c r="A49" i="60"/>
  <c r="A50" i="60"/>
  <c r="A51" i="60"/>
  <c r="A52" i="60"/>
  <c r="A53" i="60"/>
  <c r="A54" i="60"/>
  <c r="A55" i="60"/>
  <c r="A56" i="60"/>
  <c r="A57" i="60"/>
  <c r="A58" i="60"/>
  <c r="A59" i="60"/>
  <c r="A60" i="60"/>
  <c r="A61" i="60"/>
  <c r="A62" i="60"/>
  <c r="A63" i="60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5" i="67"/>
  <c r="A6" i="67"/>
  <c r="A7" i="67"/>
  <c r="A8" i="67"/>
  <c r="A9" i="67"/>
  <c r="A10" i="67"/>
  <c r="A11" i="67"/>
  <c r="A12" i="67"/>
  <c r="A13" i="67"/>
  <c r="A14" i="67"/>
  <c r="A15" i="67"/>
  <c r="A16" i="67"/>
  <c r="A17" i="67"/>
  <c r="A18" i="67"/>
  <c r="A19" i="67"/>
  <c r="A20" i="67"/>
  <c r="A21" i="67"/>
  <c r="A22" i="67"/>
  <c r="A23" i="67"/>
  <c r="A24" i="67"/>
  <c r="A25" i="67"/>
  <c r="A26" i="67"/>
  <c r="A27" i="67"/>
  <c r="A28" i="67"/>
  <c r="A29" i="67"/>
  <c r="A30" i="67"/>
  <c r="A31" i="67"/>
  <c r="A32" i="67"/>
  <c r="A33" i="67"/>
  <c r="A34" i="67"/>
  <c r="A35" i="67"/>
  <c r="A36" i="67"/>
  <c r="A37" i="67"/>
  <c r="A38" i="67"/>
  <c r="A39" i="67"/>
  <c r="A40" i="67"/>
  <c r="A41" i="67"/>
  <c r="A42" i="67"/>
  <c r="A43" i="67"/>
  <c r="A44" i="67"/>
  <c r="A45" i="67"/>
  <c r="A46" i="67"/>
  <c r="A47" i="67"/>
  <c r="A48" i="67"/>
  <c r="A49" i="67"/>
  <c r="A50" i="67"/>
  <c r="A51" i="67"/>
  <c r="A52" i="67"/>
  <c r="A53" i="67"/>
  <c r="A54" i="67"/>
  <c r="A55" i="67"/>
  <c r="A56" i="67"/>
  <c r="A57" i="67"/>
  <c r="A58" i="67"/>
  <c r="A59" i="67"/>
  <c r="A60" i="67"/>
  <c r="A61" i="67"/>
  <c r="A62" i="67"/>
  <c r="A63" i="67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4" i="3"/>
  <c r="A4" i="4"/>
  <c r="A4" i="5"/>
  <c r="A4" i="6"/>
  <c r="A4" i="7"/>
  <c r="A4" i="8"/>
  <c r="A4" i="22"/>
  <c r="A4" i="21"/>
  <c r="A4" i="20"/>
  <c r="A4" i="19"/>
  <c r="A4" i="18"/>
  <c r="A4" i="17"/>
  <c r="A4" i="15"/>
  <c r="A4" i="14"/>
  <c r="A4" i="13"/>
  <c r="A4" i="12"/>
  <c r="A4" i="11"/>
  <c r="A4" i="10"/>
  <c r="A4" i="9"/>
  <c r="A4" i="33"/>
  <c r="A4" i="32"/>
  <c r="A4" i="31"/>
  <c r="A4" i="30"/>
  <c r="A4" i="29"/>
  <c r="A4" i="28"/>
  <c r="A4" i="27"/>
  <c r="A4" i="26"/>
  <c r="A4" i="25"/>
  <c r="A4" i="24"/>
  <c r="A4" i="23"/>
  <c r="A4" i="42"/>
  <c r="A4" i="41"/>
  <c r="A4" i="40"/>
  <c r="A4" i="39"/>
  <c r="A4" i="38"/>
  <c r="A4" i="37"/>
  <c r="A4" i="36"/>
  <c r="A4" i="35"/>
  <c r="A4" i="34"/>
  <c r="A4" i="47"/>
  <c r="A4" i="46"/>
  <c r="A4" i="45"/>
  <c r="A4" i="44"/>
  <c r="A4" i="43"/>
  <c r="A4" i="51"/>
  <c r="A4" i="49"/>
  <c r="A4" i="48"/>
  <c r="A4" i="50"/>
  <c r="A4" i="53"/>
  <c r="A4" i="54"/>
  <c r="A4" i="55"/>
  <c r="A4" i="56"/>
  <c r="A4" i="57"/>
  <c r="A4" i="58"/>
  <c r="A4" i="59"/>
  <c r="A4" i="60"/>
  <c r="A4" i="61"/>
  <c r="A4" i="62"/>
  <c r="A4" i="67"/>
  <c r="A4" i="2"/>
  <c r="S1" i="67"/>
  <c r="O1" i="67"/>
  <c r="E1" i="67"/>
  <c r="Q64" i="67"/>
  <c r="O64" i="67"/>
  <c r="I64" i="67"/>
  <c r="H64" i="67"/>
  <c r="F64" i="67"/>
  <c r="E64" i="67"/>
  <c r="D64" i="67"/>
  <c r="C64" i="67"/>
  <c r="G63" i="67"/>
  <c r="G62" i="67"/>
  <c r="G61" i="67"/>
  <c r="G60" i="67"/>
  <c r="G59" i="67"/>
  <c r="G58" i="67"/>
  <c r="G57" i="67"/>
  <c r="G56" i="67"/>
  <c r="G55" i="67"/>
  <c r="G54" i="67"/>
  <c r="G53" i="67"/>
  <c r="G52" i="67"/>
  <c r="V51" i="67"/>
  <c r="AC67" i="1"/>
  <c r="G51" i="67"/>
  <c r="V50" i="67"/>
  <c r="AB67" i="1"/>
  <c r="G50" i="67"/>
  <c r="V49" i="67"/>
  <c r="AA67" i="1"/>
  <c r="G49" i="67"/>
  <c r="V48" i="67"/>
  <c r="Z67" i="1"/>
  <c r="G48" i="67"/>
  <c r="V47" i="67"/>
  <c r="Y67" i="1"/>
  <c r="G47" i="67"/>
  <c r="V46" i="67"/>
  <c r="G46" i="67"/>
  <c r="G45" i="67"/>
  <c r="V44" i="67"/>
  <c r="G44" i="67"/>
  <c r="V43" i="67"/>
  <c r="G43" i="67"/>
  <c r="V42" i="67"/>
  <c r="G42" i="67"/>
  <c r="V41" i="67"/>
  <c r="S41" i="67"/>
  <c r="S42" i="67"/>
  <c r="S43" i="67"/>
  <c r="S44" i="67"/>
  <c r="S45" i="67"/>
  <c r="S46" i="67"/>
  <c r="S47" i="67"/>
  <c r="S48" i="67"/>
  <c r="S49" i="67"/>
  <c r="S50" i="67"/>
  <c r="S51" i="67"/>
  <c r="S52" i="67"/>
  <c r="S53" i="67"/>
  <c r="S54" i="67"/>
  <c r="S55" i="67"/>
  <c r="S56" i="67"/>
  <c r="S57" i="67"/>
  <c r="S58" i="67"/>
  <c r="S59" i="67"/>
  <c r="S60" i="67"/>
  <c r="S61" i="67"/>
  <c r="S62" i="67"/>
  <c r="S63" i="67"/>
  <c r="S64" i="67"/>
  <c r="G41" i="67"/>
  <c r="V40" i="67"/>
  <c r="S40" i="67"/>
  <c r="G40" i="67"/>
  <c r="G39" i="67"/>
  <c r="G38" i="67"/>
  <c r="G37" i="67"/>
  <c r="G36" i="67"/>
  <c r="R35" i="67"/>
  <c r="Q35" i="67"/>
  <c r="G35" i="67"/>
  <c r="G34" i="67"/>
  <c r="G33" i="67"/>
  <c r="G32" i="67"/>
  <c r="G31" i="67"/>
  <c r="G30" i="67"/>
  <c r="G29" i="67"/>
  <c r="G28" i="67"/>
  <c r="G27" i="67"/>
  <c r="G26" i="67"/>
  <c r="G25" i="67"/>
  <c r="G24" i="67"/>
  <c r="G23" i="67"/>
  <c r="G22" i="67"/>
  <c r="G21" i="67"/>
  <c r="G20" i="67"/>
  <c r="G19" i="67"/>
  <c r="G18" i="67"/>
  <c r="G17" i="67"/>
  <c r="G16" i="67"/>
  <c r="G15" i="67"/>
  <c r="G14" i="67"/>
  <c r="G13" i="67"/>
  <c r="G12" i="67"/>
  <c r="G11" i="67"/>
  <c r="G10" i="67"/>
  <c r="G9" i="67"/>
  <c r="G8" i="67"/>
  <c r="G7" i="67"/>
  <c r="G6" i="67"/>
  <c r="G5" i="67"/>
  <c r="L4" i="67"/>
  <c r="L5" i="67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57" i="67"/>
  <c r="L58" i="67"/>
  <c r="L59" i="67"/>
  <c r="L60" i="67"/>
  <c r="L61" i="67"/>
  <c r="L62" i="67"/>
  <c r="L63" i="67"/>
  <c r="L64" i="67"/>
  <c r="G4" i="67"/>
  <c r="G64" i="67"/>
  <c r="V45" i="67"/>
  <c r="V1" i="67"/>
  <c r="B1" i="67"/>
  <c r="C7" i="65"/>
  <c r="R7" i="4"/>
  <c r="V39" i="4"/>
  <c r="R9" i="1"/>
  <c r="R7" i="5"/>
  <c r="R7" i="6"/>
  <c r="R7" i="7"/>
  <c r="R7" i="8"/>
  <c r="R7" i="22"/>
  <c r="R7" i="21"/>
  <c r="R7" i="20"/>
  <c r="R7" i="19"/>
  <c r="V39" i="19"/>
  <c r="R17" i="1"/>
  <c r="R7" i="18"/>
  <c r="V39" i="18"/>
  <c r="R18" i="1"/>
  <c r="R7" i="17"/>
  <c r="R7" i="16"/>
  <c r="R7" i="15"/>
  <c r="R7" i="14"/>
  <c r="R7" i="13"/>
  <c r="R7" i="12"/>
  <c r="R7" i="11"/>
  <c r="R7" i="10"/>
  <c r="R7" i="9"/>
  <c r="R7" i="33"/>
  <c r="R7" i="32"/>
  <c r="R7" i="31"/>
  <c r="R7" i="30"/>
  <c r="R7" i="29"/>
  <c r="R7" i="28"/>
  <c r="R7" i="27"/>
  <c r="R7" i="26"/>
  <c r="R7" i="25"/>
  <c r="R7" i="24"/>
  <c r="R7" i="23"/>
  <c r="R7" i="42"/>
  <c r="R7" i="41"/>
  <c r="R7" i="40"/>
  <c r="R7" i="39"/>
  <c r="R7" i="38"/>
  <c r="R7" i="37"/>
  <c r="R7" i="36"/>
  <c r="R7" i="35"/>
  <c r="R7" i="34"/>
  <c r="R7" i="47"/>
  <c r="R7" i="46"/>
  <c r="R7" i="45"/>
  <c r="R7" i="44"/>
  <c r="R7" i="43"/>
  <c r="R7" i="51"/>
  <c r="R7" i="49"/>
  <c r="R7" i="48"/>
  <c r="R7" i="50"/>
  <c r="R7" i="53"/>
  <c r="R7" i="54"/>
  <c r="R7" i="55"/>
  <c r="R7" i="56"/>
  <c r="R7" i="57"/>
  <c r="R7" i="58"/>
  <c r="R7" i="59"/>
  <c r="R7" i="60"/>
  <c r="R7" i="61"/>
  <c r="R7" i="62"/>
  <c r="R7" i="2"/>
  <c r="V51" i="3"/>
  <c r="AC8" i="1" s="1"/>
  <c r="V51" i="4"/>
  <c r="AC9" i="1"/>
  <c r="V51" i="5"/>
  <c r="AC10" i="1"/>
  <c r="V51" i="6"/>
  <c r="AC11" i="1"/>
  <c r="V51" i="7"/>
  <c r="AC12" i="1"/>
  <c r="V51" i="8"/>
  <c r="AC13" i="1"/>
  <c r="V51" i="22"/>
  <c r="AC14" i="1"/>
  <c r="V51" i="21"/>
  <c r="AC15" i="1"/>
  <c r="V51" i="20"/>
  <c r="AC16" i="1"/>
  <c r="V51" i="19"/>
  <c r="AC17" i="1"/>
  <c r="V51" i="18"/>
  <c r="AC18" i="1"/>
  <c r="V51" i="17"/>
  <c r="AC19" i="1"/>
  <c r="V51" i="16"/>
  <c r="AC20" i="1"/>
  <c r="V51" i="15"/>
  <c r="AC21" i="1"/>
  <c r="V51" i="14"/>
  <c r="AC22" i="1"/>
  <c r="V51" i="13"/>
  <c r="V51" i="12"/>
  <c r="AC24" i="1"/>
  <c r="V51" i="11"/>
  <c r="AC25" i="1"/>
  <c r="V51" i="10"/>
  <c r="AC26" i="1"/>
  <c r="V51" i="9"/>
  <c r="AC27" i="1"/>
  <c r="V51" i="33"/>
  <c r="AC28" i="1"/>
  <c r="V51" i="32"/>
  <c r="AC29" i="1"/>
  <c r="V51" i="31"/>
  <c r="AC30" i="1"/>
  <c r="V51" i="30"/>
  <c r="AC31" i="1"/>
  <c r="V51" i="29"/>
  <c r="AC32" i="1"/>
  <c r="V51" i="28"/>
  <c r="AC33" i="1"/>
  <c r="V51" i="27"/>
  <c r="AC34" i="1"/>
  <c r="V51" i="26"/>
  <c r="AC35" i="1"/>
  <c r="V51" i="25"/>
  <c r="AC36" i="1"/>
  <c r="V51" i="24"/>
  <c r="AC37" i="1"/>
  <c r="V51" i="23"/>
  <c r="AC38" i="1"/>
  <c r="V51" i="42"/>
  <c r="V51" i="41"/>
  <c r="AC40" i="1"/>
  <c r="V51" i="40"/>
  <c r="AC41" i="1"/>
  <c r="V51" i="39"/>
  <c r="AC42" i="1"/>
  <c r="V51" i="38"/>
  <c r="AC43" i="1"/>
  <c r="V51" i="37"/>
  <c r="AC44" i="1"/>
  <c r="V51" i="36"/>
  <c r="AC45" i="1"/>
  <c r="V51" i="35"/>
  <c r="AC46" i="1"/>
  <c r="V51" i="34"/>
  <c r="AC47" i="1"/>
  <c r="V51" i="47"/>
  <c r="AC48" i="1"/>
  <c r="V51" i="46"/>
  <c r="AC49" i="1"/>
  <c r="V51" i="45"/>
  <c r="AC50" i="1"/>
  <c r="V51" i="44"/>
  <c r="AC51" i="1"/>
  <c r="V51" i="43"/>
  <c r="AC52" i="1"/>
  <c r="V51" i="51"/>
  <c r="AC53" i="1"/>
  <c r="V51" i="49"/>
  <c r="AC54" i="1"/>
  <c r="V51" i="48"/>
  <c r="AC55" i="1"/>
  <c r="V51" i="50"/>
  <c r="AC56" i="1"/>
  <c r="V51" i="53"/>
  <c r="AC57" i="1" s="1"/>
  <c r="V51" i="54"/>
  <c r="AC58" i="1"/>
  <c r="V51" i="55"/>
  <c r="AC59" i="1"/>
  <c r="V51" i="56"/>
  <c r="AC60" i="1"/>
  <c r="V51" i="57"/>
  <c r="AC61" i="1"/>
  <c r="V51" i="58"/>
  <c r="AC62" i="1"/>
  <c r="V51" i="59"/>
  <c r="V51" i="60"/>
  <c r="AC64" i="1"/>
  <c r="V51" i="61"/>
  <c r="AC65" i="1"/>
  <c r="V51" i="62"/>
  <c r="AC66" i="1"/>
  <c r="V51" i="2"/>
  <c r="AC7" i="1" s="1"/>
  <c r="C9" i="64"/>
  <c r="AL46" i="65"/>
  <c r="AJ18" i="65"/>
  <c r="AI18" i="65"/>
  <c r="AH18" i="65"/>
  <c r="AG18" i="65"/>
  <c r="AJ17" i="65"/>
  <c r="AI17" i="65"/>
  <c r="AH17" i="65"/>
  <c r="AG17" i="65"/>
  <c r="AJ16" i="65"/>
  <c r="AI16" i="65"/>
  <c r="AH16" i="65"/>
  <c r="AG16" i="65"/>
  <c r="AJ15" i="65"/>
  <c r="AI15" i="65"/>
  <c r="AH15" i="65"/>
  <c r="AG15" i="65"/>
  <c r="AJ14" i="65"/>
  <c r="AI14" i="65"/>
  <c r="AH14" i="65"/>
  <c r="AG14" i="65"/>
  <c r="AJ13" i="65"/>
  <c r="AI13" i="65"/>
  <c r="AH13" i="65"/>
  <c r="AG13" i="65"/>
  <c r="AJ12" i="65"/>
  <c r="AI12" i="65"/>
  <c r="AH12" i="65"/>
  <c r="AG12" i="65"/>
  <c r="AJ11" i="65"/>
  <c r="AI11" i="65"/>
  <c r="AH11" i="65"/>
  <c r="AG11" i="65"/>
  <c r="AJ10" i="65"/>
  <c r="AI10" i="65"/>
  <c r="AH10" i="65"/>
  <c r="AG10" i="65"/>
  <c r="AJ9" i="65"/>
  <c r="AI9" i="65"/>
  <c r="AH9" i="65"/>
  <c r="AG9" i="65"/>
  <c r="AJ8" i="65"/>
  <c r="AI8" i="65"/>
  <c r="AH8" i="65"/>
  <c r="AG8" i="65"/>
  <c r="AJ7" i="65"/>
  <c r="AI7" i="65"/>
  <c r="AH7" i="65"/>
  <c r="AG7" i="65"/>
  <c r="AJ6" i="65"/>
  <c r="AI6" i="65"/>
  <c r="AH6" i="65"/>
  <c r="AG6" i="65"/>
  <c r="AB59" i="65"/>
  <c r="AB58" i="65"/>
  <c r="AB57" i="65"/>
  <c r="AB56" i="65"/>
  <c r="AB55" i="65"/>
  <c r="AB54" i="65"/>
  <c r="AB53" i="65"/>
  <c r="AB52" i="65"/>
  <c r="AB51" i="65"/>
  <c r="AB50" i="65"/>
  <c r="AB49" i="65"/>
  <c r="AB48" i="65"/>
  <c r="AB47" i="65"/>
  <c r="AB46" i="65"/>
  <c r="AB45" i="65"/>
  <c r="AB44" i="65"/>
  <c r="AB43" i="65"/>
  <c r="AB42" i="65"/>
  <c r="AB41" i="65"/>
  <c r="AB40" i="65"/>
  <c r="AB39" i="65"/>
  <c r="AB38" i="65"/>
  <c r="AB37" i="65"/>
  <c r="AB36" i="65"/>
  <c r="AB35" i="65"/>
  <c r="AB34" i="65"/>
  <c r="AB33" i="65"/>
  <c r="AB32" i="65"/>
  <c r="AB31" i="65"/>
  <c r="AB30" i="65"/>
  <c r="AB29" i="65"/>
  <c r="AB28" i="65"/>
  <c r="AB27" i="65"/>
  <c r="AB26" i="65"/>
  <c r="AB25" i="65"/>
  <c r="B44" i="65"/>
  <c r="B45" i="65"/>
  <c r="B46" i="65"/>
  <c r="B47" i="65"/>
  <c r="B59" i="65"/>
  <c r="B58" i="65"/>
  <c r="B57" i="65"/>
  <c r="B56" i="65"/>
  <c r="B55" i="65"/>
  <c r="B54" i="65"/>
  <c r="B53" i="65"/>
  <c r="B52" i="65"/>
  <c r="B51" i="65"/>
  <c r="B50" i="65"/>
  <c r="B49" i="65"/>
  <c r="B48" i="65"/>
  <c r="B43" i="65"/>
  <c r="B42" i="65"/>
  <c r="B41" i="65"/>
  <c r="B40" i="65"/>
  <c r="B39" i="65"/>
  <c r="B38" i="65"/>
  <c r="B37" i="65"/>
  <c r="B36" i="65"/>
  <c r="B35" i="65"/>
  <c r="B34" i="65"/>
  <c r="B33" i="65"/>
  <c r="B32" i="65"/>
  <c r="B31" i="65"/>
  <c r="B30" i="65"/>
  <c r="B29" i="65"/>
  <c r="B28" i="65"/>
  <c r="B27" i="65"/>
  <c r="B26" i="65"/>
  <c r="B25" i="65"/>
  <c r="B24" i="65"/>
  <c r="B16" i="65"/>
  <c r="B15" i="65"/>
  <c r="A16" i="65"/>
  <c r="A15" i="65"/>
  <c r="AB24" i="65"/>
  <c r="AB23" i="65"/>
  <c r="AB22" i="65"/>
  <c r="AB21" i="65"/>
  <c r="AB20" i="65"/>
  <c r="AB19" i="65"/>
  <c r="AB18" i="65"/>
  <c r="AB17" i="65"/>
  <c r="AB16" i="65"/>
  <c r="AB15" i="65"/>
  <c r="S13" i="65"/>
  <c r="R13" i="65"/>
  <c r="Q13" i="65"/>
  <c r="P13" i="65"/>
  <c r="G4" i="5"/>
  <c r="L4" i="5"/>
  <c r="L5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4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11" i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4" i="7"/>
  <c r="L4" i="7"/>
  <c r="L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4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13" i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4" i="22"/>
  <c r="L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4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15" i="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4" i="20"/>
  <c r="L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4" i="19"/>
  <c r="L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4" i="18"/>
  <c r="L4" i="18"/>
  <c r="G5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18" i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4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19" i="1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4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20" i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4" i="15"/>
  <c r="L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4" i="14"/>
  <c r="L4" i="14"/>
  <c r="L5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4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23" i="1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4" i="12"/>
  <c r="L4" i="12"/>
  <c r="L5" i="12"/>
  <c r="G5" i="12"/>
  <c r="G6" i="12"/>
  <c r="G64" i="12"/>
  <c r="K24" i="1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4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25" i="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4" i="10"/>
  <c r="G5" i="10"/>
  <c r="G6" i="10"/>
  <c r="G64" i="10"/>
  <c r="K26" i="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4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27" i="1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4" i="33"/>
  <c r="L4" i="33"/>
  <c r="G5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28" i="1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4" i="32"/>
  <c r="L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4" i="31"/>
  <c r="L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4" i="30"/>
  <c r="L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4" i="29"/>
  <c r="L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4" i="28"/>
  <c r="L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4" i="27"/>
  <c r="L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4" i="26"/>
  <c r="L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4" i="25"/>
  <c r="L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4" i="24"/>
  <c r="L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4" i="23"/>
  <c r="L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4" i="42"/>
  <c r="L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60" i="42"/>
  <c r="G61" i="42"/>
  <c r="G62" i="42"/>
  <c r="G63" i="42"/>
  <c r="G4" i="41"/>
  <c r="L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4" i="40"/>
  <c r="L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4" i="39"/>
  <c r="L4" i="39"/>
  <c r="G5" i="39"/>
  <c r="L5" i="39"/>
  <c r="L6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4" i="37"/>
  <c r="L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4" i="36"/>
  <c r="L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4" i="35"/>
  <c r="L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4" i="34"/>
  <c r="L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4" i="47"/>
  <c r="L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4" i="46"/>
  <c r="L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4" i="45"/>
  <c r="L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4" i="44"/>
  <c r="L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4" i="43"/>
  <c r="L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52" i="51"/>
  <c r="G53" i="51"/>
  <c r="G54" i="51"/>
  <c r="G55" i="51"/>
  <c r="G56" i="51"/>
  <c r="G57" i="51"/>
  <c r="G58" i="51"/>
  <c r="G59" i="51"/>
  <c r="G60" i="51"/>
  <c r="G61" i="51"/>
  <c r="G62" i="51"/>
  <c r="G63" i="51"/>
  <c r="G4" i="49"/>
  <c r="L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4" i="48"/>
  <c r="L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G4" i="50"/>
  <c r="L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G37" i="50"/>
  <c r="G38" i="50"/>
  <c r="G39" i="50"/>
  <c r="G40" i="50"/>
  <c r="G41" i="50"/>
  <c r="G42" i="50"/>
  <c r="G43" i="50"/>
  <c r="G44" i="50"/>
  <c r="G45" i="50"/>
  <c r="G46" i="50"/>
  <c r="G47" i="50"/>
  <c r="G48" i="50"/>
  <c r="G49" i="50"/>
  <c r="G50" i="50"/>
  <c r="G51" i="50"/>
  <c r="G52" i="50"/>
  <c r="G53" i="50"/>
  <c r="G54" i="50"/>
  <c r="G55" i="50"/>
  <c r="G56" i="50"/>
  <c r="G57" i="50"/>
  <c r="G58" i="50"/>
  <c r="G59" i="50"/>
  <c r="G60" i="50"/>
  <c r="G61" i="50"/>
  <c r="G62" i="50"/>
  <c r="G63" i="50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4" i="54"/>
  <c r="L4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38" i="54"/>
  <c r="G39" i="54"/>
  <c r="G40" i="54"/>
  <c r="G41" i="54"/>
  <c r="G42" i="54"/>
  <c r="G43" i="54"/>
  <c r="G44" i="54"/>
  <c r="G45" i="54"/>
  <c r="G46" i="54"/>
  <c r="G47" i="54"/>
  <c r="G48" i="54"/>
  <c r="G49" i="54"/>
  <c r="G50" i="54"/>
  <c r="G51" i="54"/>
  <c r="G52" i="54"/>
  <c r="G53" i="54"/>
  <c r="G54" i="54"/>
  <c r="G55" i="54"/>
  <c r="G56" i="54"/>
  <c r="G57" i="54"/>
  <c r="G58" i="54"/>
  <c r="G59" i="54"/>
  <c r="G60" i="54"/>
  <c r="G61" i="54"/>
  <c r="G62" i="54"/>
  <c r="G63" i="54"/>
  <c r="G4" i="55"/>
  <c r="L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53" i="55"/>
  <c r="G54" i="55"/>
  <c r="G55" i="55"/>
  <c r="G56" i="55"/>
  <c r="G57" i="55"/>
  <c r="G58" i="55"/>
  <c r="G59" i="55"/>
  <c r="G60" i="55"/>
  <c r="G61" i="55"/>
  <c r="G62" i="55"/>
  <c r="G63" i="55"/>
  <c r="G4" i="56"/>
  <c r="L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58" i="56"/>
  <c r="G59" i="56"/>
  <c r="G60" i="56"/>
  <c r="G61" i="56"/>
  <c r="G62" i="56"/>
  <c r="G63" i="56"/>
  <c r="G4" i="57"/>
  <c r="L4" i="57"/>
  <c r="L5" i="57"/>
  <c r="G5" i="57"/>
  <c r="G6" i="57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4" i="58"/>
  <c r="L4" i="58"/>
  <c r="G5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3" i="58"/>
  <c r="G44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58" i="58"/>
  <c r="G59" i="58"/>
  <c r="G60" i="58"/>
  <c r="G61" i="58"/>
  <c r="G62" i="58"/>
  <c r="G63" i="58"/>
  <c r="G4" i="59"/>
  <c r="L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4" i="60"/>
  <c r="L4" i="60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4" i="61"/>
  <c r="L4" i="61"/>
  <c r="L5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1" i="61"/>
  <c r="G42" i="61"/>
  <c r="G43" i="61"/>
  <c r="G44" i="61"/>
  <c r="G45" i="61"/>
  <c r="G46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4" i="62"/>
  <c r="L4" i="62"/>
  <c r="G5" i="62"/>
  <c r="G6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N66" i="1"/>
  <c r="N62" i="1"/>
  <c r="N59" i="1"/>
  <c r="N58" i="1"/>
  <c r="N55" i="1"/>
  <c r="N52" i="1"/>
  <c r="V1" i="44"/>
  <c r="N48" i="1"/>
  <c r="N45" i="1"/>
  <c r="N40" i="1"/>
  <c r="N37" i="1"/>
  <c r="N36" i="1"/>
  <c r="N33" i="1"/>
  <c r="N32" i="1"/>
  <c r="N30" i="1"/>
  <c r="N29" i="1"/>
  <c r="V1" i="33"/>
  <c r="N27" i="1"/>
  <c r="N26" i="1"/>
  <c r="N22" i="1"/>
  <c r="V1" i="15"/>
  <c r="N17" i="1"/>
  <c r="N14" i="1"/>
  <c r="N11" i="1"/>
  <c r="S40" i="62"/>
  <c r="S41" i="62"/>
  <c r="S42" i="62"/>
  <c r="S43" i="62"/>
  <c r="S44" i="62"/>
  <c r="S45" i="62"/>
  <c r="S46" i="62"/>
  <c r="S47" i="62"/>
  <c r="S48" i="62"/>
  <c r="S49" i="62"/>
  <c r="S50" i="62"/>
  <c r="S51" i="62"/>
  <c r="S52" i="62"/>
  <c r="S53" i="62"/>
  <c r="S54" i="62"/>
  <c r="S55" i="62"/>
  <c r="S56" i="62"/>
  <c r="S57" i="62"/>
  <c r="S58" i="62"/>
  <c r="S59" i="62"/>
  <c r="S60" i="62"/>
  <c r="S61" i="62"/>
  <c r="S62" i="62"/>
  <c r="S63" i="62"/>
  <c r="S64" i="62"/>
  <c r="V52" i="62"/>
  <c r="S40" i="61"/>
  <c r="S41" i="61"/>
  <c r="S42" i="61"/>
  <c r="S43" i="61"/>
  <c r="S44" i="61"/>
  <c r="S45" i="61"/>
  <c r="S46" i="61"/>
  <c r="S47" i="61"/>
  <c r="S48" i="61"/>
  <c r="S49" i="61"/>
  <c r="S50" i="61"/>
  <c r="S51" i="61"/>
  <c r="S52" i="61"/>
  <c r="S53" i="61"/>
  <c r="S54" i="61"/>
  <c r="S55" i="61"/>
  <c r="S56" i="61"/>
  <c r="S57" i="61"/>
  <c r="S58" i="61"/>
  <c r="S59" i="61"/>
  <c r="S60" i="61"/>
  <c r="S61" i="61"/>
  <c r="S62" i="61"/>
  <c r="S63" i="61"/>
  <c r="S64" i="61"/>
  <c r="M65" i="1"/>
  <c r="S40" i="60"/>
  <c r="S41" i="60"/>
  <c r="S42" i="60"/>
  <c r="S43" i="60"/>
  <c r="S44" i="60"/>
  <c r="S45" i="60"/>
  <c r="S46" i="60"/>
  <c r="S47" i="60"/>
  <c r="S48" i="60"/>
  <c r="S49" i="60"/>
  <c r="S50" i="60"/>
  <c r="S51" i="60"/>
  <c r="S52" i="60"/>
  <c r="S53" i="60"/>
  <c r="S54" i="60"/>
  <c r="S55" i="60"/>
  <c r="S56" i="60"/>
  <c r="S57" i="60"/>
  <c r="S58" i="60"/>
  <c r="S59" i="60"/>
  <c r="S60" i="60"/>
  <c r="S61" i="60"/>
  <c r="S62" i="60"/>
  <c r="S63" i="60"/>
  <c r="S64" i="60"/>
  <c r="S40" i="59"/>
  <c r="S41" i="59"/>
  <c r="S42" i="59"/>
  <c r="S43" i="59"/>
  <c r="S44" i="59"/>
  <c r="S45" i="59"/>
  <c r="S46" i="59"/>
  <c r="S47" i="59"/>
  <c r="S48" i="59"/>
  <c r="S49" i="59"/>
  <c r="S50" i="59"/>
  <c r="S51" i="59"/>
  <c r="S52" i="59"/>
  <c r="S53" i="59"/>
  <c r="S54" i="59"/>
  <c r="S55" i="59"/>
  <c r="S56" i="59"/>
  <c r="S57" i="59"/>
  <c r="S58" i="59"/>
  <c r="S59" i="59"/>
  <c r="S60" i="59"/>
  <c r="S61" i="59"/>
  <c r="S62" i="59"/>
  <c r="S63" i="59"/>
  <c r="S64" i="59"/>
  <c r="S40" i="58"/>
  <c r="S41" i="58"/>
  <c r="S42" i="58"/>
  <c r="S43" i="58"/>
  <c r="S44" i="58"/>
  <c r="S45" i="58"/>
  <c r="S46" i="58"/>
  <c r="S47" i="58"/>
  <c r="S48" i="58"/>
  <c r="S49" i="58"/>
  <c r="S50" i="58"/>
  <c r="S51" i="58"/>
  <c r="S52" i="58"/>
  <c r="S53" i="58"/>
  <c r="S54" i="58"/>
  <c r="S55" i="58"/>
  <c r="S56" i="58"/>
  <c r="S57" i="58"/>
  <c r="S58" i="58"/>
  <c r="S59" i="58"/>
  <c r="S60" i="58"/>
  <c r="S61" i="58"/>
  <c r="S62" i="58"/>
  <c r="S63" i="58"/>
  <c r="S64" i="58"/>
  <c r="S40" i="57"/>
  <c r="S41" i="57"/>
  <c r="S42" i="57"/>
  <c r="S43" i="57"/>
  <c r="S44" i="57"/>
  <c r="S45" i="57"/>
  <c r="S46" i="57"/>
  <c r="S47" i="57"/>
  <c r="S48" i="57"/>
  <c r="S49" i="57"/>
  <c r="S50" i="57"/>
  <c r="S51" i="57"/>
  <c r="S52" i="57"/>
  <c r="S53" i="57"/>
  <c r="S54" i="57"/>
  <c r="S55" i="57"/>
  <c r="S56" i="57"/>
  <c r="S57" i="57"/>
  <c r="S58" i="57"/>
  <c r="S59" i="57"/>
  <c r="S60" i="57"/>
  <c r="S61" i="57"/>
  <c r="S62" i="57"/>
  <c r="S63" i="57"/>
  <c r="S64" i="57"/>
  <c r="M61" i="1"/>
  <c r="S40" i="56"/>
  <c r="S41" i="56"/>
  <c r="S42" i="56"/>
  <c r="S43" i="56"/>
  <c r="S44" i="56"/>
  <c r="S45" i="56"/>
  <c r="S46" i="56"/>
  <c r="S47" i="56"/>
  <c r="S48" i="56"/>
  <c r="S49" i="56"/>
  <c r="S50" i="56"/>
  <c r="S51" i="56"/>
  <c r="S52" i="56"/>
  <c r="S53" i="56"/>
  <c r="S54" i="56"/>
  <c r="S55" i="56"/>
  <c r="S56" i="56"/>
  <c r="S57" i="56"/>
  <c r="S58" i="56"/>
  <c r="S59" i="56"/>
  <c r="S60" i="56"/>
  <c r="S61" i="56"/>
  <c r="S62" i="56"/>
  <c r="S63" i="56"/>
  <c r="S64" i="56"/>
  <c r="S40" i="55"/>
  <c r="S41" i="55"/>
  <c r="S42" i="55"/>
  <c r="S43" i="55"/>
  <c r="S44" i="55"/>
  <c r="S45" i="55"/>
  <c r="S46" i="55"/>
  <c r="S47" i="55"/>
  <c r="S48" i="55"/>
  <c r="S49" i="55"/>
  <c r="S50" i="55"/>
  <c r="S51" i="55"/>
  <c r="S52" i="55"/>
  <c r="S53" i="55"/>
  <c r="S54" i="55"/>
  <c r="S55" i="55"/>
  <c r="S56" i="55"/>
  <c r="S57" i="55"/>
  <c r="S58" i="55"/>
  <c r="S59" i="55"/>
  <c r="S60" i="55"/>
  <c r="S61" i="55"/>
  <c r="S62" i="55"/>
  <c r="S63" i="55"/>
  <c r="S64" i="55"/>
  <c r="S40" i="54"/>
  <c r="S41" i="54"/>
  <c r="S42" i="54"/>
  <c r="S43" i="54"/>
  <c r="S44" i="54"/>
  <c r="S45" i="54"/>
  <c r="S46" i="54"/>
  <c r="S47" i="54"/>
  <c r="S48" i="54"/>
  <c r="S49" i="54"/>
  <c r="S50" i="54"/>
  <c r="S51" i="54"/>
  <c r="S52" i="54"/>
  <c r="S53" i="54"/>
  <c r="S54" i="54"/>
  <c r="S55" i="54"/>
  <c r="S56" i="54"/>
  <c r="S57" i="54"/>
  <c r="S58" i="54"/>
  <c r="S59" i="54"/>
  <c r="S60" i="54"/>
  <c r="S61" i="54"/>
  <c r="S62" i="54"/>
  <c r="S63" i="54"/>
  <c r="S64" i="54"/>
  <c r="S40" i="53"/>
  <c r="S41" i="53" s="1"/>
  <c r="S42" i="53" s="1"/>
  <c r="S43" i="53" s="1"/>
  <c r="S44" i="53" s="1"/>
  <c r="S45" i="53" s="1"/>
  <c r="S46" i="53" s="1"/>
  <c r="S47" i="53" s="1"/>
  <c r="S48" i="53" s="1"/>
  <c r="S49" i="53" s="1"/>
  <c r="S50" i="53" s="1"/>
  <c r="S51" i="53" s="1"/>
  <c r="S52" i="53" s="1"/>
  <c r="S53" i="53" s="1"/>
  <c r="S54" i="53" s="1"/>
  <c r="S55" i="53" s="1"/>
  <c r="S56" i="53" s="1"/>
  <c r="S57" i="53" s="1"/>
  <c r="S58" i="53" s="1"/>
  <c r="S59" i="53" s="1"/>
  <c r="S60" i="53" s="1"/>
  <c r="S61" i="53" s="1"/>
  <c r="S62" i="53" s="1"/>
  <c r="S63" i="53" s="1"/>
  <c r="S64" i="53" s="1"/>
  <c r="S40" i="50"/>
  <c r="S41" i="50"/>
  <c r="S42" i="50"/>
  <c r="S43" i="50"/>
  <c r="S44" i="50"/>
  <c r="S45" i="50"/>
  <c r="S46" i="50"/>
  <c r="S47" i="50"/>
  <c r="S48" i="50"/>
  <c r="S49" i="50"/>
  <c r="S50" i="50"/>
  <c r="S51" i="50"/>
  <c r="S52" i="50"/>
  <c r="S53" i="50"/>
  <c r="S54" i="50"/>
  <c r="S55" i="50"/>
  <c r="S56" i="50"/>
  <c r="S57" i="50"/>
  <c r="S58" i="50"/>
  <c r="S59" i="50"/>
  <c r="S60" i="50"/>
  <c r="S61" i="50"/>
  <c r="S62" i="50"/>
  <c r="S63" i="50"/>
  <c r="S64" i="50"/>
  <c r="M56" i="1"/>
  <c r="S40" i="48"/>
  <c r="S41" i="48"/>
  <c r="S42" i="48"/>
  <c r="S43" i="48"/>
  <c r="S44" i="48"/>
  <c r="S45" i="48"/>
  <c r="S46" i="48"/>
  <c r="S47" i="48"/>
  <c r="S48" i="48"/>
  <c r="S49" i="48"/>
  <c r="S50" i="48"/>
  <c r="S51" i="48"/>
  <c r="S52" i="48"/>
  <c r="S53" i="48"/>
  <c r="S54" i="48"/>
  <c r="S55" i="48"/>
  <c r="S56" i="48"/>
  <c r="S57" i="48"/>
  <c r="S58" i="48"/>
  <c r="S59" i="48"/>
  <c r="S60" i="48"/>
  <c r="S61" i="48"/>
  <c r="S62" i="48"/>
  <c r="S63" i="48"/>
  <c r="S64" i="48"/>
  <c r="S40" i="49"/>
  <c r="S41" i="49"/>
  <c r="S42" i="49"/>
  <c r="S43" i="49"/>
  <c r="S44" i="49"/>
  <c r="S45" i="49"/>
  <c r="S46" i="49"/>
  <c r="S47" i="49"/>
  <c r="S48" i="49"/>
  <c r="S49" i="49"/>
  <c r="S50" i="49"/>
  <c r="S51" i="49"/>
  <c r="S52" i="49"/>
  <c r="S53" i="49"/>
  <c r="S54" i="49"/>
  <c r="S55" i="49"/>
  <c r="S56" i="49"/>
  <c r="S57" i="49"/>
  <c r="S58" i="49"/>
  <c r="S59" i="49"/>
  <c r="S60" i="49"/>
  <c r="S61" i="49"/>
  <c r="S62" i="49"/>
  <c r="S63" i="49"/>
  <c r="S64" i="49"/>
  <c r="S40" i="51"/>
  <c r="S41" i="51"/>
  <c r="S42" i="51"/>
  <c r="S43" i="51"/>
  <c r="S44" i="51"/>
  <c r="S45" i="51"/>
  <c r="S46" i="51"/>
  <c r="S47" i="51"/>
  <c r="S48" i="51"/>
  <c r="S49" i="51"/>
  <c r="S50" i="51"/>
  <c r="S51" i="51"/>
  <c r="S52" i="51"/>
  <c r="S53" i="51"/>
  <c r="S54" i="51"/>
  <c r="S55" i="51"/>
  <c r="S56" i="51"/>
  <c r="S57" i="51"/>
  <c r="S58" i="51"/>
  <c r="S59" i="51"/>
  <c r="S60" i="51"/>
  <c r="S61" i="51"/>
  <c r="S62" i="51"/>
  <c r="S63" i="51"/>
  <c r="S64" i="51"/>
  <c r="S40" i="43"/>
  <c r="S41" i="43"/>
  <c r="S42" i="43"/>
  <c r="S43" i="43"/>
  <c r="S44" i="43"/>
  <c r="S45" i="43"/>
  <c r="S46" i="43"/>
  <c r="S47" i="43"/>
  <c r="S48" i="43"/>
  <c r="S49" i="43"/>
  <c r="S50" i="43"/>
  <c r="S51" i="43"/>
  <c r="S52" i="43"/>
  <c r="S53" i="43"/>
  <c r="S54" i="43"/>
  <c r="S55" i="43"/>
  <c r="S56" i="43"/>
  <c r="S57" i="43"/>
  <c r="S58" i="43"/>
  <c r="S59" i="43"/>
  <c r="S60" i="43"/>
  <c r="S61" i="43"/>
  <c r="S62" i="43"/>
  <c r="S63" i="43"/>
  <c r="S64" i="43"/>
  <c r="S40" i="44"/>
  <c r="S41" i="44"/>
  <c r="S42" i="44"/>
  <c r="S43" i="44"/>
  <c r="S44" i="44"/>
  <c r="S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V52" i="44"/>
  <c r="S40" i="45"/>
  <c r="S41" i="45"/>
  <c r="S42" i="45"/>
  <c r="S43" i="45"/>
  <c r="S44" i="45"/>
  <c r="S45" i="45"/>
  <c r="S46" i="45"/>
  <c r="S47" i="45"/>
  <c r="S48" i="45"/>
  <c r="S49" i="45"/>
  <c r="S50" i="45"/>
  <c r="S51" i="45"/>
  <c r="S52" i="45"/>
  <c r="S53" i="45"/>
  <c r="S54" i="45"/>
  <c r="S55" i="45"/>
  <c r="S56" i="45"/>
  <c r="S57" i="45"/>
  <c r="S58" i="45"/>
  <c r="S59" i="45"/>
  <c r="S60" i="45"/>
  <c r="S61" i="45"/>
  <c r="S62" i="45"/>
  <c r="S63" i="45"/>
  <c r="S64" i="45"/>
  <c r="S40" i="46"/>
  <c r="S41" i="46"/>
  <c r="S42" i="46"/>
  <c r="S43" i="46"/>
  <c r="S44" i="46"/>
  <c r="S45" i="46"/>
  <c r="S46" i="46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40" i="47"/>
  <c r="S41" i="47"/>
  <c r="S42" i="47"/>
  <c r="S43" i="47"/>
  <c r="S44" i="47"/>
  <c r="S45" i="47"/>
  <c r="S46" i="47"/>
  <c r="S47" i="47"/>
  <c r="S48" i="47"/>
  <c r="S49" i="47"/>
  <c r="S50" i="47"/>
  <c r="S51" i="47"/>
  <c r="S52" i="47"/>
  <c r="S53" i="47"/>
  <c r="S54" i="47"/>
  <c r="S55" i="47"/>
  <c r="S56" i="47"/>
  <c r="S57" i="47"/>
  <c r="S58" i="47"/>
  <c r="S59" i="47"/>
  <c r="S60" i="47"/>
  <c r="S61" i="47"/>
  <c r="S62" i="47"/>
  <c r="S63" i="47"/>
  <c r="S64" i="47"/>
  <c r="V52" i="47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S57" i="36"/>
  <c r="S58" i="36"/>
  <c r="S59" i="36"/>
  <c r="S60" i="36"/>
  <c r="S61" i="36"/>
  <c r="S62" i="36"/>
  <c r="S63" i="36"/>
  <c r="S64" i="36"/>
  <c r="M45" i="1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60" i="37"/>
  <c r="S61" i="37"/>
  <c r="S62" i="37"/>
  <c r="S63" i="37"/>
  <c r="S64" i="37"/>
  <c r="S40" i="38"/>
  <c r="S41" i="38"/>
  <c r="S42" i="38"/>
  <c r="S43" i="38"/>
  <c r="S44" i="38"/>
  <c r="S45" i="38"/>
  <c r="S46" i="38"/>
  <c r="S47" i="38"/>
  <c r="S48" i="38"/>
  <c r="S49" i="38"/>
  <c r="S50" i="38"/>
  <c r="S51" i="38"/>
  <c r="S52" i="38"/>
  <c r="S53" i="38"/>
  <c r="S54" i="38"/>
  <c r="S55" i="38"/>
  <c r="S56" i="38"/>
  <c r="S57" i="38"/>
  <c r="S58" i="38"/>
  <c r="S59" i="38"/>
  <c r="S60" i="38"/>
  <c r="S61" i="38"/>
  <c r="S62" i="38"/>
  <c r="S63" i="38"/>
  <c r="S64" i="38"/>
  <c r="V52" i="38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56" i="39"/>
  <c r="S57" i="39"/>
  <c r="S58" i="39"/>
  <c r="S59" i="39"/>
  <c r="S60" i="39"/>
  <c r="S61" i="39"/>
  <c r="S62" i="39"/>
  <c r="S63" i="39"/>
  <c r="S64" i="39"/>
  <c r="M42" i="1"/>
  <c r="S40" i="40"/>
  <c r="S41" i="40"/>
  <c r="S42" i="40"/>
  <c r="S43" i="40"/>
  <c r="S44" i="40"/>
  <c r="S45" i="40"/>
  <c r="S46" i="40"/>
  <c r="S47" i="40"/>
  <c r="S48" i="40"/>
  <c r="S49" i="40"/>
  <c r="S50" i="40"/>
  <c r="S51" i="40"/>
  <c r="S52" i="40"/>
  <c r="S53" i="40"/>
  <c r="S54" i="40"/>
  <c r="S55" i="40"/>
  <c r="S56" i="40"/>
  <c r="S57" i="40"/>
  <c r="S58" i="40"/>
  <c r="S59" i="40"/>
  <c r="S60" i="40"/>
  <c r="S61" i="40"/>
  <c r="S62" i="40"/>
  <c r="S63" i="40"/>
  <c r="S64" i="40"/>
  <c r="S40" i="41"/>
  <c r="S41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S56" i="41"/>
  <c r="S57" i="41"/>
  <c r="S58" i="41"/>
  <c r="S59" i="41"/>
  <c r="S60" i="41"/>
  <c r="S61" i="41"/>
  <c r="S62" i="41"/>
  <c r="S63" i="41"/>
  <c r="S64" i="41"/>
  <c r="S40" i="42"/>
  <c r="S41" i="42"/>
  <c r="S42" i="42"/>
  <c r="S43" i="42"/>
  <c r="S44" i="42"/>
  <c r="S45" i="42"/>
  <c r="S46" i="42"/>
  <c r="S47" i="42"/>
  <c r="S48" i="42"/>
  <c r="S49" i="42"/>
  <c r="S50" i="42"/>
  <c r="S51" i="42"/>
  <c r="S52" i="42"/>
  <c r="S53" i="42"/>
  <c r="S54" i="42"/>
  <c r="S55" i="42"/>
  <c r="S56" i="42"/>
  <c r="S57" i="42"/>
  <c r="S58" i="42"/>
  <c r="S59" i="42"/>
  <c r="S60" i="42"/>
  <c r="S61" i="42"/>
  <c r="S62" i="42"/>
  <c r="S63" i="42"/>
  <c r="S64" i="42"/>
  <c r="V52" i="42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M34" i="1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V52" i="28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V52" i="29"/>
  <c r="V39" i="29"/>
  <c r="V53" i="29"/>
  <c r="AD32" i="1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V52" i="10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M24" i="1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V52" i="13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V52" i="14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M16" i="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C64" i="62"/>
  <c r="J66" i="1"/>
  <c r="C64" i="61"/>
  <c r="J65" i="1"/>
  <c r="C64" i="60"/>
  <c r="C64" i="59"/>
  <c r="J63" i="1"/>
  <c r="C64" i="58"/>
  <c r="C64" i="57"/>
  <c r="V41" i="57"/>
  <c r="T61" i="1"/>
  <c r="C64" i="56"/>
  <c r="C64" i="55"/>
  <c r="C64" i="54"/>
  <c r="J58" i="1"/>
  <c r="C64" i="53"/>
  <c r="J57" i="1"/>
  <c r="C64" i="50"/>
  <c r="C64" i="48"/>
  <c r="J55" i="1"/>
  <c r="C64" i="49"/>
  <c r="J54" i="1"/>
  <c r="C64" i="51"/>
  <c r="V41" i="51"/>
  <c r="T53" i="1"/>
  <c r="C64" i="43"/>
  <c r="C64" i="44"/>
  <c r="C64" i="45"/>
  <c r="J50" i="1"/>
  <c r="C64" i="46"/>
  <c r="J49" i="1"/>
  <c r="C64" i="47"/>
  <c r="C64" i="34"/>
  <c r="J47" i="1"/>
  <c r="C64" i="35"/>
  <c r="J46" i="1"/>
  <c r="C64" i="36"/>
  <c r="V41" i="36"/>
  <c r="T45" i="1"/>
  <c r="J45" i="1"/>
  <c r="C64" i="37"/>
  <c r="C64" i="38"/>
  <c r="J43" i="1"/>
  <c r="C64" i="39"/>
  <c r="J42" i="1"/>
  <c r="C64" i="40"/>
  <c r="J41" i="1"/>
  <c r="C64" i="41"/>
  <c r="C64" i="42"/>
  <c r="J39" i="1"/>
  <c r="C64" i="23"/>
  <c r="J38" i="1"/>
  <c r="C64" i="24"/>
  <c r="J37" i="1"/>
  <c r="C64" i="25"/>
  <c r="J36" i="1"/>
  <c r="C64" i="26"/>
  <c r="J35" i="1"/>
  <c r="C64" i="27"/>
  <c r="J34" i="1"/>
  <c r="C64" i="28"/>
  <c r="J33" i="1"/>
  <c r="C64" i="29"/>
  <c r="C64" i="30"/>
  <c r="J31" i="1"/>
  <c r="C64" i="31"/>
  <c r="J30" i="1"/>
  <c r="C64" i="32"/>
  <c r="J29" i="1"/>
  <c r="C64" i="33"/>
  <c r="C64" i="9"/>
  <c r="J27" i="1"/>
  <c r="C64" i="10"/>
  <c r="J26" i="1"/>
  <c r="C64" i="11"/>
  <c r="J25" i="1"/>
  <c r="C64" i="12"/>
  <c r="J24" i="1"/>
  <c r="C64" i="13"/>
  <c r="J23" i="1"/>
  <c r="C64" i="14"/>
  <c r="J22" i="1"/>
  <c r="C64" i="15"/>
  <c r="J21" i="1"/>
  <c r="C64" i="16"/>
  <c r="J20" i="1"/>
  <c r="C64" i="17"/>
  <c r="C64" i="18"/>
  <c r="J18" i="1"/>
  <c r="C64" i="19"/>
  <c r="J17" i="1"/>
  <c r="C64" i="20"/>
  <c r="J16" i="1"/>
  <c r="C64" i="21"/>
  <c r="J15" i="1"/>
  <c r="C64" i="22"/>
  <c r="V41" i="22"/>
  <c r="T14" i="1"/>
  <c r="C64" i="8"/>
  <c r="J13" i="1"/>
  <c r="C64" i="7"/>
  <c r="J12" i="1"/>
  <c r="C64" i="6"/>
  <c r="J11" i="1"/>
  <c r="C64" i="5"/>
  <c r="J10" i="1"/>
  <c r="E64" i="62"/>
  <c r="V43" i="62"/>
  <c r="W66" i="1"/>
  <c r="E64" i="61"/>
  <c r="V43" i="61"/>
  <c r="W65" i="1"/>
  <c r="E64" i="60"/>
  <c r="V43" i="60"/>
  <c r="W64" i="1"/>
  <c r="E64" i="59"/>
  <c r="V43" i="59"/>
  <c r="W63" i="1"/>
  <c r="E64" i="58"/>
  <c r="V43" i="58"/>
  <c r="W62" i="1"/>
  <c r="E64" i="57"/>
  <c r="V43" i="57"/>
  <c r="W61" i="1"/>
  <c r="E64" i="56"/>
  <c r="V43" i="56"/>
  <c r="W60" i="1"/>
  <c r="E64" i="55"/>
  <c r="V43" i="55"/>
  <c r="W59" i="1"/>
  <c r="E64" i="54"/>
  <c r="V43" i="54"/>
  <c r="W58" i="1"/>
  <c r="E64" i="53"/>
  <c r="V43" i="53"/>
  <c r="W57" i="1"/>
  <c r="E64" i="50"/>
  <c r="V43" i="50"/>
  <c r="W56" i="1"/>
  <c r="E64" i="48"/>
  <c r="V43" i="48"/>
  <c r="W55" i="1"/>
  <c r="E64" i="49"/>
  <c r="V43" i="49"/>
  <c r="W54" i="1"/>
  <c r="E64" i="51"/>
  <c r="V43" i="51"/>
  <c r="W53" i="1"/>
  <c r="E64" i="43"/>
  <c r="V43" i="43"/>
  <c r="W52" i="1"/>
  <c r="E64" i="44"/>
  <c r="V43" i="44"/>
  <c r="W51" i="1"/>
  <c r="E64" i="45"/>
  <c r="V43" i="45"/>
  <c r="W50" i="1"/>
  <c r="E64" i="46"/>
  <c r="V43" i="46"/>
  <c r="W49" i="1"/>
  <c r="E64" i="47"/>
  <c r="V43" i="47"/>
  <c r="W48" i="1"/>
  <c r="E64" i="34"/>
  <c r="V43" i="34"/>
  <c r="W47" i="1"/>
  <c r="E64" i="35"/>
  <c r="V43" i="35"/>
  <c r="W46" i="1"/>
  <c r="E64" i="36"/>
  <c r="V43" i="36"/>
  <c r="W45" i="1"/>
  <c r="E64" i="37"/>
  <c r="V43" i="37"/>
  <c r="W44" i="1"/>
  <c r="E64" i="38"/>
  <c r="V43" i="38"/>
  <c r="W43" i="1"/>
  <c r="E64" i="39"/>
  <c r="V43" i="39"/>
  <c r="W42" i="1"/>
  <c r="E64" i="40"/>
  <c r="V43" i="40"/>
  <c r="W41" i="1"/>
  <c r="E64" i="41"/>
  <c r="V43" i="41"/>
  <c r="W40" i="1"/>
  <c r="E64" i="42"/>
  <c r="V43" i="42"/>
  <c r="W39" i="1"/>
  <c r="E64" i="23"/>
  <c r="V43" i="23"/>
  <c r="W38" i="1"/>
  <c r="E64" i="24"/>
  <c r="V43" i="24"/>
  <c r="W37" i="1"/>
  <c r="E64" i="25"/>
  <c r="V43" i="25"/>
  <c r="W36" i="1"/>
  <c r="E64" i="26"/>
  <c r="V43" i="26"/>
  <c r="W35" i="1"/>
  <c r="E64" i="27"/>
  <c r="V43" i="27"/>
  <c r="W34" i="1"/>
  <c r="E64" i="28"/>
  <c r="V43" i="28"/>
  <c r="W33" i="1"/>
  <c r="E64" i="29"/>
  <c r="V43" i="29"/>
  <c r="W32" i="1"/>
  <c r="E64" i="30"/>
  <c r="V43" i="30"/>
  <c r="W31" i="1"/>
  <c r="E64" i="31"/>
  <c r="V43" i="31"/>
  <c r="W30" i="1"/>
  <c r="E64" i="32"/>
  <c r="V43" i="32"/>
  <c r="W29" i="1"/>
  <c r="E64" i="33"/>
  <c r="V43" i="33"/>
  <c r="W28" i="1"/>
  <c r="E64" i="9"/>
  <c r="V43" i="9"/>
  <c r="W27" i="1"/>
  <c r="E64" i="10"/>
  <c r="V43" i="10"/>
  <c r="W26" i="1"/>
  <c r="E64" i="11"/>
  <c r="V43" i="11"/>
  <c r="W25" i="1"/>
  <c r="E64" i="12"/>
  <c r="V43" i="12"/>
  <c r="W24" i="1"/>
  <c r="E64" i="13"/>
  <c r="V43" i="13"/>
  <c r="W23" i="1"/>
  <c r="E64" i="14"/>
  <c r="V43" i="14"/>
  <c r="W22" i="1"/>
  <c r="E64" i="15"/>
  <c r="V43" i="15"/>
  <c r="W21" i="1"/>
  <c r="E64" i="16"/>
  <c r="V43" i="16"/>
  <c r="W20" i="1"/>
  <c r="E64" i="17"/>
  <c r="V43" i="17"/>
  <c r="W19" i="1"/>
  <c r="E64" i="18"/>
  <c r="V43" i="18"/>
  <c r="W18" i="1"/>
  <c r="E64" i="19"/>
  <c r="V43" i="19"/>
  <c r="W17" i="1"/>
  <c r="E64" i="20"/>
  <c r="V43" i="20"/>
  <c r="W16" i="1"/>
  <c r="E64" i="21"/>
  <c r="V43" i="21"/>
  <c r="W15" i="1"/>
  <c r="E64" i="22"/>
  <c r="V43" i="22"/>
  <c r="W14" i="1"/>
  <c r="E64" i="8"/>
  <c r="V43" i="8"/>
  <c r="W13" i="1"/>
  <c r="E64" i="7"/>
  <c r="V43" i="7"/>
  <c r="W12" i="1"/>
  <c r="E64" i="6"/>
  <c r="V43" i="6"/>
  <c r="W11" i="1"/>
  <c r="E64" i="5"/>
  <c r="V43" i="5"/>
  <c r="W10" i="1"/>
  <c r="E64" i="4"/>
  <c r="V43" i="4"/>
  <c r="W9" i="1"/>
  <c r="V1" i="12"/>
  <c r="V1" i="36"/>
  <c r="V1" i="35"/>
  <c r="V1" i="48"/>
  <c r="V1" i="54"/>
  <c r="V1" i="55"/>
  <c r="V1" i="62"/>
  <c r="V1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4" i="3"/>
  <c r="L4" i="3"/>
  <c r="L5" i="3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8" i="1" s="1"/>
  <c r="G4" i="4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7" i="1" s="1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B58" i="64"/>
  <c r="B59" i="64"/>
  <c r="B60" i="64"/>
  <c r="B61" i="64"/>
  <c r="B62" i="64"/>
  <c r="B63" i="64"/>
  <c r="B64" i="64"/>
  <c r="B65" i="64"/>
  <c r="B66" i="64"/>
  <c r="B67" i="64"/>
  <c r="B9" i="64"/>
  <c r="S1" i="62"/>
  <c r="O1" i="62"/>
  <c r="E1" i="62"/>
  <c r="S1" i="61"/>
  <c r="O1" i="61"/>
  <c r="E1" i="61"/>
  <c r="S1" i="60"/>
  <c r="O1" i="60"/>
  <c r="E1" i="60"/>
  <c r="S1" i="59"/>
  <c r="O1" i="59"/>
  <c r="E1" i="59"/>
  <c r="S1" i="58"/>
  <c r="O1" i="58"/>
  <c r="E1" i="58"/>
  <c r="S1" i="57"/>
  <c r="O1" i="57"/>
  <c r="E1" i="57"/>
  <c r="S1" i="56"/>
  <c r="O1" i="56"/>
  <c r="E1" i="56"/>
  <c r="S1" i="55"/>
  <c r="O1" i="55"/>
  <c r="E1" i="55"/>
  <c r="S1" i="53"/>
  <c r="O1" i="53"/>
  <c r="S1" i="54"/>
  <c r="O1" i="54"/>
  <c r="E1" i="54"/>
  <c r="E1" i="53"/>
  <c r="Q64" i="62"/>
  <c r="O64" i="62"/>
  <c r="I64" i="62"/>
  <c r="V46" i="62"/>
  <c r="X66" i="1"/>
  <c r="H64" i="62"/>
  <c r="F64" i="62"/>
  <c r="V44" i="62"/>
  <c r="U66" i="1"/>
  <c r="D64" i="62"/>
  <c r="V42" i="62"/>
  <c r="V66" i="1"/>
  <c r="V50" i="62"/>
  <c r="AB66" i="1"/>
  <c r="V49" i="62"/>
  <c r="AA66" i="1"/>
  <c r="V48" i="62"/>
  <c r="Z66" i="1"/>
  <c r="V47" i="62"/>
  <c r="Y66" i="1"/>
  <c r="R35" i="62"/>
  <c r="V40" i="62"/>
  <c r="S66" i="1"/>
  <c r="Q35" i="62"/>
  <c r="V39" i="62"/>
  <c r="B1" i="62"/>
  <c r="Q64" i="61"/>
  <c r="O64" i="61"/>
  <c r="I64" i="61"/>
  <c r="V46" i="61"/>
  <c r="X65" i="1"/>
  <c r="H64" i="61"/>
  <c r="F64" i="61"/>
  <c r="V44" i="61"/>
  <c r="U65" i="1"/>
  <c r="D64" i="61"/>
  <c r="V42" i="61"/>
  <c r="V65" i="1"/>
  <c r="V41" i="61"/>
  <c r="T65" i="1"/>
  <c r="V50" i="61"/>
  <c r="AB65" i="1"/>
  <c r="V49" i="61"/>
  <c r="AA65" i="1"/>
  <c r="V48" i="61"/>
  <c r="Z65" i="1"/>
  <c r="V47" i="61"/>
  <c r="Y65" i="1"/>
  <c r="R35" i="61"/>
  <c r="V40" i="61"/>
  <c r="S65" i="1"/>
  <c r="Q35" i="61"/>
  <c r="V39" i="61"/>
  <c r="R65" i="1"/>
  <c r="B1" i="61"/>
  <c r="Q64" i="60"/>
  <c r="O64" i="60"/>
  <c r="I64" i="60"/>
  <c r="V46" i="60"/>
  <c r="X64" i="1"/>
  <c r="H64" i="60"/>
  <c r="F64" i="60"/>
  <c r="V44" i="60"/>
  <c r="U64" i="1"/>
  <c r="D64" i="60"/>
  <c r="V42" i="60"/>
  <c r="V64" i="1"/>
  <c r="V50" i="60"/>
  <c r="AB64" i="1"/>
  <c r="V49" i="60"/>
  <c r="AA64" i="1"/>
  <c r="V48" i="60"/>
  <c r="Z64" i="1"/>
  <c r="V47" i="60"/>
  <c r="Y64" i="1"/>
  <c r="R35" i="60"/>
  <c r="V40" i="60"/>
  <c r="S64" i="1"/>
  <c r="Q35" i="60"/>
  <c r="V39" i="60"/>
  <c r="R64" i="1"/>
  <c r="B1" i="60"/>
  <c r="Q64" i="59"/>
  <c r="O64" i="59"/>
  <c r="I64" i="59"/>
  <c r="V46" i="59"/>
  <c r="X63" i="1"/>
  <c r="H64" i="59"/>
  <c r="F64" i="59"/>
  <c r="V44" i="59"/>
  <c r="U63" i="1"/>
  <c r="D64" i="59"/>
  <c r="V42" i="59"/>
  <c r="V63" i="1"/>
  <c r="V50" i="59"/>
  <c r="AB63" i="1"/>
  <c r="V49" i="59"/>
  <c r="AA63" i="1"/>
  <c r="V48" i="59"/>
  <c r="Z63" i="1"/>
  <c r="V47" i="59"/>
  <c r="Y63" i="1"/>
  <c r="R35" i="59"/>
  <c r="V40" i="59" s="1"/>
  <c r="Q35" i="59"/>
  <c r="V39" i="59"/>
  <c r="R63" i="1"/>
  <c r="B1" i="59"/>
  <c r="Q64" i="58"/>
  <c r="O64" i="58"/>
  <c r="I64" i="58"/>
  <c r="V46" i="58"/>
  <c r="X62" i="1"/>
  <c r="H64" i="58"/>
  <c r="F64" i="58"/>
  <c r="V44" i="58"/>
  <c r="U62" i="1"/>
  <c r="D64" i="58"/>
  <c r="V42" i="58"/>
  <c r="V62" i="1"/>
  <c r="V50" i="58"/>
  <c r="AB62" i="1"/>
  <c r="V49" i="58"/>
  <c r="AA62" i="1"/>
  <c r="V48" i="58"/>
  <c r="Z62" i="1"/>
  <c r="V47" i="58"/>
  <c r="Y62" i="1"/>
  <c r="R35" i="58"/>
  <c r="V40" i="58"/>
  <c r="S62" i="1"/>
  <c r="Q35" i="58"/>
  <c r="V39" i="58"/>
  <c r="B1" i="58"/>
  <c r="Q64" i="57"/>
  <c r="O64" i="57"/>
  <c r="I64" i="57"/>
  <c r="V46" i="57"/>
  <c r="X61" i="1"/>
  <c r="H64" i="57"/>
  <c r="F64" i="57"/>
  <c r="V44" i="57"/>
  <c r="U61" i="1"/>
  <c r="D64" i="57"/>
  <c r="V42" i="57"/>
  <c r="V61" i="1"/>
  <c r="V50" i="57"/>
  <c r="AB61" i="1"/>
  <c r="V49" i="57"/>
  <c r="AA61" i="1"/>
  <c r="V48" i="57"/>
  <c r="Z61" i="1"/>
  <c r="V47" i="57"/>
  <c r="Y61" i="1"/>
  <c r="R35" i="57"/>
  <c r="V40" i="57"/>
  <c r="S61" i="1"/>
  <c r="Q35" i="57"/>
  <c r="V39" i="57"/>
  <c r="B1" i="57"/>
  <c r="Q64" i="56"/>
  <c r="O64" i="56"/>
  <c r="I64" i="56"/>
  <c r="V46" i="56"/>
  <c r="X60" i="1"/>
  <c r="H64" i="56"/>
  <c r="F64" i="56"/>
  <c r="V44" i="56"/>
  <c r="U60" i="1"/>
  <c r="D64" i="56"/>
  <c r="V42" i="56"/>
  <c r="V60" i="1"/>
  <c r="V50" i="56"/>
  <c r="AB60" i="1"/>
  <c r="V49" i="56"/>
  <c r="AA60" i="1"/>
  <c r="V48" i="56"/>
  <c r="Z60" i="1"/>
  <c r="V47" i="56"/>
  <c r="Y60" i="1"/>
  <c r="R35" i="56"/>
  <c r="V40" i="56"/>
  <c r="S60" i="1"/>
  <c r="Q35" i="56"/>
  <c r="V39" i="56"/>
  <c r="R60" i="1"/>
  <c r="B1" i="56"/>
  <c r="Q64" i="55"/>
  <c r="O64" i="55"/>
  <c r="I64" i="55"/>
  <c r="V46" i="55"/>
  <c r="X59" i="1"/>
  <c r="H64" i="55"/>
  <c r="F64" i="55"/>
  <c r="V44" i="55"/>
  <c r="U59" i="1"/>
  <c r="D64" i="55"/>
  <c r="V42" i="55"/>
  <c r="V59" i="1"/>
  <c r="V50" i="55"/>
  <c r="V49" i="55"/>
  <c r="AA59" i="1"/>
  <c r="V48" i="55"/>
  <c r="Z59" i="1"/>
  <c r="V47" i="55"/>
  <c r="Y59" i="1"/>
  <c r="R35" i="55"/>
  <c r="V40" i="55"/>
  <c r="S59" i="1"/>
  <c r="Q35" i="55"/>
  <c r="V39" i="55"/>
  <c r="V53" i="55" s="1"/>
  <c r="AD59" i="1" s="1"/>
  <c r="R59" i="1"/>
  <c r="AE59" i="1" s="1"/>
  <c r="B1" i="55"/>
  <c r="Q64" i="54"/>
  <c r="O64" i="54"/>
  <c r="I64" i="54"/>
  <c r="V46" i="54"/>
  <c r="X58" i="1"/>
  <c r="H64" i="54"/>
  <c r="F64" i="54"/>
  <c r="V44" i="54"/>
  <c r="U58" i="1"/>
  <c r="D64" i="54"/>
  <c r="V42" i="54"/>
  <c r="V58" i="1"/>
  <c r="V50" i="54"/>
  <c r="AB58" i="1"/>
  <c r="V49" i="54"/>
  <c r="V48" i="54"/>
  <c r="Z58" i="1"/>
  <c r="V47" i="54"/>
  <c r="Y58" i="1"/>
  <c r="R35" i="54"/>
  <c r="V40" i="54"/>
  <c r="Q35" i="54"/>
  <c r="V39" i="54"/>
  <c r="R58" i="1"/>
  <c r="B1" i="54"/>
  <c r="Q64" i="53"/>
  <c r="O64" i="53"/>
  <c r="I64" i="53"/>
  <c r="V46" i="53"/>
  <c r="X57" i="1"/>
  <c r="H64" i="53"/>
  <c r="F64" i="53"/>
  <c r="V44" i="53"/>
  <c r="U57" i="1"/>
  <c r="D64" i="53"/>
  <c r="V42" i="53"/>
  <c r="V57" i="1"/>
  <c r="V41" i="53"/>
  <c r="T57" i="1"/>
  <c r="V50" i="53"/>
  <c r="AB57" i="1" s="1"/>
  <c r="V49" i="53"/>
  <c r="AA57" i="1" s="1"/>
  <c r="V48" i="53"/>
  <c r="Z57" i="1" s="1"/>
  <c r="V47" i="53"/>
  <c r="Y57" i="1" s="1"/>
  <c r="R35" i="53"/>
  <c r="V40" i="53" s="1"/>
  <c r="S57" i="1" s="1"/>
  <c r="Q35" i="53"/>
  <c r="V39" i="53"/>
  <c r="B1" i="53"/>
  <c r="O1" i="50"/>
  <c r="E1" i="50"/>
  <c r="O1" i="48"/>
  <c r="E1" i="48"/>
  <c r="O1" i="49"/>
  <c r="E1" i="49"/>
  <c r="O1" i="51"/>
  <c r="E1" i="51"/>
  <c r="O1" i="43"/>
  <c r="E1" i="43"/>
  <c r="O1" i="44"/>
  <c r="E1" i="44"/>
  <c r="O1" i="45"/>
  <c r="E1" i="45"/>
  <c r="O1" i="46"/>
  <c r="E1" i="46"/>
  <c r="O1" i="47"/>
  <c r="E1" i="47"/>
  <c r="O1" i="34"/>
  <c r="E1" i="34"/>
  <c r="O1" i="35"/>
  <c r="E1" i="35"/>
  <c r="O1" i="36"/>
  <c r="E1" i="36"/>
  <c r="O1" i="37"/>
  <c r="E1" i="37"/>
  <c r="O1" i="38"/>
  <c r="E1" i="38"/>
  <c r="O1" i="39"/>
  <c r="E1" i="39"/>
  <c r="O1" i="40"/>
  <c r="E1" i="40"/>
  <c r="O1" i="41"/>
  <c r="E1" i="41"/>
  <c r="O1" i="42"/>
  <c r="E1" i="42"/>
  <c r="O1" i="23"/>
  <c r="E1" i="23"/>
  <c r="O1" i="24"/>
  <c r="E1" i="24"/>
  <c r="O1" i="25"/>
  <c r="E1" i="25"/>
  <c r="O1" i="26"/>
  <c r="E1" i="26"/>
  <c r="O1" i="27"/>
  <c r="E1" i="27"/>
  <c r="O1" i="28"/>
  <c r="E1" i="28"/>
  <c r="O1" i="29"/>
  <c r="E1" i="29"/>
  <c r="O1" i="30"/>
  <c r="E1" i="30"/>
  <c r="O1" i="31"/>
  <c r="E1" i="31"/>
  <c r="O1" i="32"/>
  <c r="E1" i="32"/>
  <c r="O1" i="33"/>
  <c r="E1" i="33"/>
  <c r="O1" i="9"/>
  <c r="E1" i="9"/>
  <c r="O1" i="10"/>
  <c r="E1" i="10"/>
  <c r="O1" i="11"/>
  <c r="E1" i="11"/>
  <c r="O1" i="12"/>
  <c r="E1" i="12"/>
  <c r="O1" i="13"/>
  <c r="E1" i="13"/>
  <c r="O1" i="14"/>
  <c r="E1" i="14"/>
  <c r="O1" i="15"/>
  <c r="E1" i="15"/>
  <c r="O1" i="16"/>
  <c r="E1" i="16"/>
  <c r="O1" i="17"/>
  <c r="E1" i="17"/>
  <c r="O1" i="18"/>
  <c r="E1" i="18"/>
  <c r="O1" i="19"/>
  <c r="E1" i="19"/>
  <c r="O1" i="20"/>
  <c r="E1" i="20"/>
  <c r="S1" i="21"/>
  <c r="O1" i="21"/>
  <c r="O1" i="22"/>
  <c r="O1" i="8"/>
  <c r="O1" i="7"/>
  <c r="O1" i="6"/>
  <c r="O1" i="5"/>
  <c r="O1" i="4"/>
  <c r="S1" i="3"/>
  <c r="O1" i="3"/>
  <c r="E1" i="3"/>
  <c r="Q64" i="51"/>
  <c r="O64" i="51"/>
  <c r="I64" i="51"/>
  <c r="V46" i="51"/>
  <c r="X53" i="1"/>
  <c r="H64" i="51"/>
  <c r="F64" i="51"/>
  <c r="V44" i="51"/>
  <c r="U53" i="1"/>
  <c r="D64" i="51"/>
  <c r="V42" i="51"/>
  <c r="V53" i="1"/>
  <c r="V50" i="51"/>
  <c r="AB53" i="1"/>
  <c r="V49" i="51"/>
  <c r="AA53" i="1"/>
  <c r="V48" i="51"/>
  <c r="Z53" i="1"/>
  <c r="V47" i="51"/>
  <c r="Y53" i="1"/>
  <c r="R35" i="51"/>
  <c r="V40" i="51"/>
  <c r="S53" i="1"/>
  <c r="Q35" i="51"/>
  <c r="V39" i="51"/>
  <c r="R53" i="1"/>
  <c r="B1" i="51"/>
  <c r="Q64" i="50"/>
  <c r="O64" i="50"/>
  <c r="I64" i="50"/>
  <c r="V46" i="50"/>
  <c r="X56" i="1"/>
  <c r="H64" i="50"/>
  <c r="F64" i="50"/>
  <c r="V44" i="50"/>
  <c r="U56" i="1"/>
  <c r="D64" i="50"/>
  <c r="V42" i="50"/>
  <c r="V56" i="1"/>
  <c r="V50" i="50"/>
  <c r="AB56" i="1"/>
  <c r="V49" i="50"/>
  <c r="AA56" i="1"/>
  <c r="V48" i="50"/>
  <c r="Z56" i="1"/>
  <c r="V47" i="50"/>
  <c r="R35" i="50"/>
  <c r="V40" i="50"/>
  <c r="S56" i="1"/>
  <c r="Q35" i="50"/>
  <c r="V39" i="50"/>
  <c r="R56" i="1"/>
  <c r="AE56" i="1"/>
  <c r="B1" i="50"/>
  <c r="Q64" i="49"/>
  <c r="O64" i="49"/>
  <c r="I64" i="49"/>
  <c r="V46" i="49"/>
  <c r="X54" i="1"/>
  <c r="H64" i="49"/>
  <c r="F64" i="49"/>
  <c r="V44" i="49"/>
  <c r="U54" i="1"/>
  <c r="D64" i="49"/>
  <c r="V42" i="49"/>
  <c r="V54" i="1"/>
  <c r="V50" i="49"/>
  <c r="AB54" i="1"/>
  <c r="V49" i="49"/>
  <c r="AA54" i="1"/>
  <c r="V48" i="49"/>
  <c r="Z54" i="1"/>
  <c r="V47" i="49"/>
  <c r="Y54" i="1"/>
  <c r="R35" i="49"/>
  <c r="V40" i="49"/>
  <c r="S54" i="1"/>
  <c r="V39" i="49"/>
  <c r="R54" i="1"/>
  <c r="AE54" i="1"/>
  <c r="Q35" i="49"/>
  <c r="B1" i="49"/>
  <c r="Q64" i="48"/>
  <c r="O64" i="48"/>
  <c r="I64" i="48"/>
  <c r="V46" i="48"/>
  <c r="X55" i="1"/>
  <c r="H64" i="48"/>
  <c r="F64" i="48"/>
  <c r="V44" i="48"/>
  <c r="U55" i="1"/>
  <c r="D64" i="48"/>
  <c r="V42" i="48"/>
  <c r="V55" i="1"/>
  <c r="V41" i="48"/>
  <c r="T55" i="1"/>
  <c r="V50" i="48"/>
  <c r="AB55" i="1"/>
  <c r="V49" i="48"/>
  <c r="AA55" i="1"/>
  <c r="V48" i="48"/>
  <c r="Z55" i="1"/>
  <c r="V47" i="48"/>
  <c r="Y55" i="1"/>
  <c r="R35" i="48"/>
  <c r="V40" i="48"/>
  <c r="S55" i="1"/>
  <c r="Q35" i="48"/>
  <c r="V39" i="48"/>
  <c r="R55" i="1"/>
  <c r="B1" i="48"/>
  <c r="Q64" i="47"/>
  <c r="O64" i="47"/>
  <c r="I64" i="47"/>
  <c r="V46" i="47"/>
  <c r="X48" i="1"/>
  <c r="H64" i="47"/>
  <c r="F64" i="47"/>
  <c r="V44" i="47"/>
  <c r="U48" i="1"/>
  <c r="D64" i="47"/>
  <c r="V42" i="47"/>
  <c r="V48" i="1"/>
  <c r="V50" i="47"/>
  <c r="V49" i="47"/>
  <c r="AA48" i="1"/>
  <c r="V48" i="47"/>
  <c r="Z48" i="1"/>
  <c r="V47" i="47"/>
  <c r="Y48" i="1"/>
  <c r="R35" i="47"/>
  <c r="V40" i="47"/>
  <c r="S48" i="1"/>
  <c r="Q35" i="47"/>
  <c r="V39" i="47"/>
  <c r="R48" i="1"/>
  <c r="B1" i="47"/>
  <c r="Q64" i="46"/>
  <c r="O64" i="46"/>
  <c r="I64" i="46"/>
  <c r="V46" i="46"/>
  <c r="X49" i="1"/>
  <c r="H64" i="46"/>
  <c r="F64" i="46"/>
  <c r="V44" i="46"/>
  <c r="U49" i="1"/>
  <c r="D64" i="46"/>
  <c r="V42" i="46"/>
  <c r="V49" i="1"/>
  <c r="V41" i="46"/>
  <c r="T49" i="1"/>
  <c r="V50" i="46"/>
  <c r="AB49" i="1"/>
  <c r="V49" i="46"/>
  <c r="AA49" i="1"/>
  <c r="V48" i="46"/>
  <c r="V47" i="46"/>
  <c r="Y49" i="1"/>
  <c r="R35" i="46"/>
  <c r="V40" i="46"/>
  <c r="S49" i="1"/>
  <c r="Q35" i="46"/>
  <c r="V39" i="46"/>
  <c r="R49" i="1"/>
  <c r="B1" i="46"/>
  <c r="Q64" i="45"/>
  <c r="O64" i="45"/>
  <c r="I64" i="45"/>
  <c r="V46" i="45"/>
  <c r="X50" i="1"/>
  <c r="H64" i="45"/>
  <c r="F64" i="45"/>
  <c r="V44" i="45"/>
  <c r="U50" i="1"/>
  <c r="D64" i="45"/>
  <c r="V42" i="45"/>
  <c r="V50" i="1"/>
  <c r="V41" i="45"/>
  <c r="T50" i="1"/>
  <c r="V50" i="45"/>
  <c r="AB50" i="1"/>
  <c r="V49" i="45"/>
  <c r="V48" i="45"/>
  <c r="Z50" i="1"/>
  <c r="V47" i="45"/>
  <c r="Y50" i="1"/>
  <c r="R35" i="45"/>
  <c r="V40" i="45"/>
  <c r="S50" i="1"/>
  <c r="Q35" i="45"/>
  <c r="V39" i="45"/>
  <c r="R50" i="1"/>
  <c r="B1" i="45"/>
  <c r="Q64" i="44"/>
  <c r="O64" i="44"/>
  <c r="I64" i="44"/>
  <c r="V46" i="44"/>
  <c r="X51" i="1"/>
  <c r="H64" i="44"/>
  <c r="F64" i="44"/>
  <c r="V44" i="44"/>
  <c r="U51" i="1"/>
  <c r="D64" i="44"/>
  <c r="V42" i="44"/>
  <c r="V51" i="1"/>
  <c r="V50" i="44"/>
  <c r="AB51" i="1"/>
  <c r="V49" i="44"/>
  <c r="AA51" i="1"/>
  <c r="V48" i="44"/>
  <c r="Z51" i="1"/>
  <c r="V47" i="44"/>
  <c r="Y51" i="1"/>
  <c r="R35" i="44"/>
  <c r="V40" i="44"/>
  <c r="S51" i="1"/>
  <c r="Q35" i="44"/>
  <c r="V39" i="44"/>
  <c r="R51" i="1"/>
  <c r="B1" i="44"/>
  <c r="Q64" i="43"/>
  <c r="O64" i="43"/>
  <c r="I64" i="43"/>
  <c r="V46" i="43"/>
  <c r="X52" i="1"/>
  <c r="H64" i="43"/>
  <c r="F64" i="43"/>
  <c r="V44" i="43"/>
  <c r="U52" i="1"/>
  <c r="D64" i="43"/>
  <c r="V42" i="43"/>
  <c r="V52" i="1"/>
  <c r="V50" i="43"/>
  <c r="AB52" i="1"/>
  <c r="V49" i="43"/>
  <c r="AA52" i="1"/>
  <c r="V48" i="43"/>
  <c r="Z52" i="1"/>
  <c r="V47" i="43"/>
  <c r="Y52" i="1"/>
  <c r="R35" i="43"/>
  <c r="V40" i="43"/>
  <c r="S52" i="1"/>
  <c r="Q35" i="43"/>
  <c r="V39" i="43"/>
  <c r="R52" i="1"/>
  <c r="B1" i="43"/>
  <c r="Q64" i="42"/>
  <c r="O64" i="42"/>
  <c r="I64" i="42"/>
  <c r="V46" i="42"/>
  <c r="X39" i="1"/>
  <c r="H64" i="42"/>
  <c r="F64" i="42"/>
  <c r="V44" i="42"/>
  <c r="U39" i="1"/>
  <c r="D64" i="42"/>
  <c r="V42" i="42"/>
  <c r="V39" i="1"/>
  <c r="V41" i="42"/>
  <c r="T39" i="1"/>
  <c r="V50" i="42"/>
  <c r="AB39" i="1"/>
  <c r="V49" i="42"/>
  <c r="AA39" i="1"/>
  <c r="V48" i="42"/>
  <c r="Z39" i="1"/>
  <c r="V47" i="42"/>
  <c r="Y39" i="1"/>
  <c r="R35" i="42"/>
  <c r="V40" i="42"/>
  <c r="Q35" i="42"/>
  <c r="V39" i="42"/>
  <c r="R39" i="1"/>
  <c r="B1" i="42"/>
  <c r="Q64" i="41"/>
  <c r="O64" i="41"/>
  <c r="I64" i="41"/>
  <c r="V46" i="41"/>
  <c r="X40" i="1"/>
  <c r="H64" i="41"/>
  <c r="F64" i="41"/>
  <c r="V44" i="41"/>
  <c r="U40" i="1"/>
  <c r="D64" i="41"/>
  <c r="V42" i="41"/>
  <c r="V40" i="1"/>
  <c r="V50" i="41"/>
  <c r="AB40" i="1"/>
  <c r="V49" i="41"/>
  <c r="AA40" i="1"/>
  <c r="V48" i="41"/>
  <c r="Z40" i="1"/>
  <c r="V47" i="41"/>
  <c r="Y40" i="1"/>
  <c r="R35" i="41"/>
  <c r="V40" i="41"/>
  <c r="S40" i="1"/>
  <c r="Q35" i="41"/>
  <c r="V39" i="41"/>
  <c r="R40" i="1"/>
  <c r="B1" i="41"/>
  <c r="Q64" i="40"/>
  <c r="O64" i="40"/>
  <c r="I64" i="40"/>
  <c r="V46" i="40"/>
  <c r="X41" i="1"/>
  <c r="H64" i="40"/>
  <c r="F64" i="40"/>
  <c r="V44" i="40"/>
  <c r="U41" i="1"/>
  <c r="D64" i="40"/>
  <c r="V42" i="40"/>
  <c r="V41" i="1"/>
  <c r="V50" i="40"/>
  <c r="V49" i="40"/>
  <c r="AA41" i="1"/>
  <c r="V48" i="40"/>
  <c r="Z41" i="1"/>
  <c r="V47" i="40"/>
  <c r="Y41" i="1"/>
  <c r="V41" i="40"/>
  <c r="T41" i="1"/>
  <c r="R35" i="40"/>
  <c r="V40" i="40"/>
  <c r="S41" i="1"/>
  <c r="Q35" i="40"/>
  <c r="V39" i="40"/>
  <c r="R41" i="1"/>
  <c r="B1" i="40"/>
  <c r="Q64" i="39"/>
  <c r="O64" i="39"/>
  <c r="I64" i="39"/>
  <c r="V46" i="39"/>
  <c r="X42" i="1"/>
  <c r="H64" i="39"/>
  <c r="F64" i="39"/>
  <c r="V44" i="39"/>
  <c r="U42" i="1"/>
  <c r="D64" i="39"/>
  <c r="V42" i="39"/>
  <c r="V42" i="1"/>
  <c r="V41" i="39"/>
  <c r="T42" i="1"/>
  <c r="V50" i="39"/>
  <c r="AB42" i="1"/>
  <c r="V49" i="39"/>
  <c r="AA42" i="1"/>
  <c r="V48" i="39"/>
  <c r="Z42" i="1"/>
  <c r="V47" i="39"/>
  <c r="Y42" i="1"/>
  <c r="R35" i="39"/>
  <c r="V40" i="39"/>
  <c r="S42" i="1"/>
  <c r="Q35" i="39"/>
  <c r="V39" i="39"/>
  <c r="R42" i="1"/>
  <c r="B1" i="39"/>
  <c r="Q64" i="38"/>
  <c r="O64" i="38"/>
  <c r="I64" i="38"/>
  <c r="V46" i="38"/>
  <c r="X43" i="1"/>
  <c r="H64" i="38"/>
  <c r="F64" i="38"/>
  <c r="V44" i="38"/>
  <c r="U43" i="1"/>
  <c r="D64" i="38"/>
  <c r="V42" i="38"/>
  <c r="V43" i="1"/>
  <c r="V41" i="38"/>
  <c r="T43" i="1"/>
  <c r="V50" i="38"/>
  <c r="AB43" i="1"/>
  <c r="V49" i="38"/>
  <c r="AA43" i="1"/>
  <c r="V48" i="38"/>
  <c r="V47" i="38"/>
  <c r="Y43" i="1"/>
  <c r="R35" i="38"/>
  <c r="V40" i="38"/>
  <c r="S43" i="1"/>
  <c r="Q35" i="38"/>
  <c r="V39" i="38"/>
  <c r="R43" i="1"/>
  <c r="B1" i="38"/>
  <c r="Q64" i="37"/>
  <c r="O64" i="37"/>
  <c r="I64" i="37"/>
  <c r="V46" i="37"/>
  <c r="X44" i="1"/>
  <c r="H64" i="37"/>
  <c r="F64" i="37"/>
  <c r="V44" i="37"/>
  <c r="U44" i="1"/>
  <c r="D64" i="37"/>
  <c r="V42" i="37"/>
  <c r="V44" i="1"/>
  <c r="V50" i="37"/>
  <c r="AB44" i="1"/>
  <c r="V49" i="37"/>
  <c r="AA44" i="1"/>
  <c r="V48" i="37"/>
  <c r="Z44" i="1"/>
  <c r="V47" i="37"/>
  <c r="R35" i="37"/>
  <c r="V40" i="37"/>
  <c r="S44" i="1"/>
  <c r="Q35" i="37"/>
  <c r="V39" i="37"/>
  <c r="R44" i="1"/>
  <c r="B1" i="37"/>
  <c r="Q64" i="36"/>
  <c r="O64" i="36"/>
  <c r="I64" i="36"/>
  <c r="V46" i="36"/>
  <c r="X45" i="1"/>
  <c r="H64" i="36"/>
  <c r="F64" i="36"/>
  <c r="V44" i="36"/>
  <c r="U45" i="1"/>
  <c r="D64" i="36"/>
  <c r="V42" i="36"/>
  <c r="V45" i="1"/>
  <c r="V50" i="36"/>
  <c r="AB45" i="1"/>
  <c r="V49" i="36"/>
  <c r="AA45" i="1"/>
  <c r="V48" i="36"/>
  <c r="Z45" i="1"/>
  <c r="V47" i="36"/>
  <c r="Y45" i="1"/>
  <c r="R35" i="36"/>
  <c r="V40" i="36"/>
  <c r="S45" i="1"/>
  <c r="Q35" i="36"/>
  <c r="V39" i="36"/>
  <c r="R45" i="1"/>
  <c r="B1" i="36"/>
  <c r="Q64" i="35"/>
  <c r="O64" i="35"/>
  <c r="I64" i="35"/>
  <c r="V46" i="35"/>
  <c r="X46" i="1"/>
  <c r="H64" i="35"/>
  <c r="F64" i="35"/>
  <c r="V44" i="35"/>
  <c r="U46" i="1"/>
  <c r="D64" i="35"/>
  <c r="V42" i="35"/>
  <c r="V46" i="1"/>
  <c r="V50" i="35"/>
  <c r="AB46" i="1"/>
  <c r="V49" i="35"/>
  <c r="AA46" i="1"/>
  <c r="V48" i="35"/>
  <c r="Z46" i="1"/>
  <c r="V47" i="35"/>
  <c r="Y46" i="1"/>
  <c r="R35" i="35"/>
  <c r="V40" i="35"/>
  <c r="S46" i="1"/>
  <c r="Q35" i="35"/>
  <c r="V39" i="35"/>
  <c r="R46" i="1"/>
  <c r="B1" i="35"/>
  <c r="Q64" i="34"/>
  <c r="O64" i="34"/>
  <c r="I64" i="34"/>
  <c r="V46" i="34"/>
  <c r="X47" i="1"/>
  <c r="H64" i="34"/>
  <c r="F64" i="34"/>
  <c r="V44" i="34"/>
  <c r="U47" i="1"/>
  <c r="D64" i="34"/>
  <c r="V42" i="34"/>
  <c r="V47" i="1"/>
  <c r="V50" i="34"/>
  <c r="AB47" i="1"/>
  <c r="V49" i="34"/>
  <c r="AA47" i="1"/>
  <c r="V48" i="34"/>
  <c r="Z47" i="1"/>
  <c r="V47" i="34"/>
  <c r="Y47" i="1"/>
  <c r="R35" i="34"/>
  <c r="V40" i="34"/>
  <c r="S47" i="1"/>
  <c r="Q35" i="34"/>
  <c r="V39" i="34"/>
  <c r="R47" i="1"/>
  <c r="B1" i="34"/>
  <c r="Q64" i="33"/>
  <c r="O64" i="33"/>
  <c r="I64" i="33"/>
  <c r="V46" i="33"/>
  <c r="X28" i="1"/>
  <c r="H64" i="33"/>
  <c r="F64" i="33"/>
  <c r="V44" i="33"/>
  <c r="U28" i="1"/>
  <c r="D64" i="33"/>
  <c r="V42" i="33"/>
  <c r="V28" i="1"/>
  <c r="V50" i="33"/>
  <c r="AB28" i="1"/>
  <c r="V49" i="33"/>
  <c r="AA28" i="1"/>
  <c r="V48" i="33"/>
  <c r="Z28" i="1"/>
  <c r="V47" i="33"/>
  <c r="Y28" i="1"/>
  <c r="R35" i="33"/>
  <c r="V40" i="33"/>
  <c r="S28" i="1"/>
  <c r="Q35" i="33"/>
  <c r="V39" i="33"/>
  <c r="R28" i="1"/>
  <c r="B1" i="33"/>
  <c r="Q64" i="32"/>
  <c r="O64" i="32"/>
  <c r="I64" i="32"/>
  <c r="V46" i="32"/>
  <c r="H64" i="32"/>
  <c r="F64" i="32"/>
  <c r="V44" i="32"/>
  <c r="U29" i="1"/>
  <c r="D64" i="32"/>
  <c r="V42" i="32"/>
  <c r="V29" i="1"/>
  <c r="V50" i="32"/>
  <c r="AB29" i="1"/>
  <c r="V49" i="32"/>
  <c r="V48" i="32"/>
  <c r="Z29" i="1"/>
  <c r="V47" i="32"/>
  <c r="Y29" i="1"/>
  <c r="R35" i="32"/>
  <c r="V40" i="32"/>
  <c r="S29" i="1"/>
  <c r="Q35" i="32"/>
  <c r="V39" i="32"/>
  <c r="R29" i="1"/>
  <c r="B1" i="32"/>
  <c r="Q64" i="31"/>
  <c r="O64" i="31"/>
  <c r="I64" i="31"/>
  <c r="V46" i="31"/>
  <c r="X30" i="1"/>
  <c r="H64" i="31"/>
  <c r="F64" i="31"/>
  <c r="V44" i="31"/>
  <c r="U30" i="1"/>
  <c r="D64" i="31"/>
  <c r="V42" i="31"/>
  <c r="V30" i="1"/>
  <c r="V41" i="31"/>
  <c r="T30" i="1"/>
  <c r="V50" i="31"/>
  <c r="AB30" i="1"/>
  <c r="V49" i="31"/>
  <c r="AA30" i="1"/>
  <c r="V48" i="31"/>
  <c r="V47" i="31"/>
  <c r="Y30" i="1"/>
  <c r="R35" i="31"/>
  <c r="V40" i="31"/>
  <c r="S30" i="1"/>
  <c r="Q35" i="31"/>
  <c r="V39" i="31"/>
  <c r="R30" i="1"/>
  <c r="B1" i="31"/>
  <c r="Q64" i="30"/>
  <c r="O64" i="30"/>
  <c r="I64" i="30"/>
  <c r="V46" i="30"/>
  <c r="X31" i="1"/>
  <c r="H64" i="30"/>
  <c r="F64" i="30"/>
  <c r="V44" i="30"/>
  <c r="U31" i="1"/>
  <c r="D64" i="30"/>
  <c r="V42" i="30"/>
  <c r="V31" i="1"/>
  <c r="V50" i="30"/>
  <c r="AB31" i="1"/>
  <c r="V49" i="30"/>
  <c r="V48" i="30"/>
  <c r="Z31" i="1"/>
  <c r="V47" i="30"/>
  <c r="Y31" i="1"/>
  <c r="R35" i="30"/>
  <c r="V40" i="30"/>
  <c r="Q35" i="30"/>
  <c r="V39" i="30"/>
  <c r="R31" i="1"/>
  <c r="B1" i="30"/>
  <c r="Q64" i="29"/>
  <c r="O64" i="29"/>
  <c r="I64" i="29"/>
  <c r="V46" i="29"/>
  <c r="X32" i="1"/>
  <c r="H64" i="29"/>
  <c r="F64" i="29"/>
  <c r="V44" i="29"/>
  <c r="U32" i="1"/>
  <c r="D64" i="29"/>
  <c r="V42" i="29"/>
  <c r="V32" i="1"/>
  <c r="V50" i="29"/>
  <c r="AB32" i="1"/>
  <c r="V49" i="29"/>
  <c r="AA32" i="1"/>
  <c r="V48" i="29"/>
  <c r="Z32" i="1"/>
  <c r="V47" i="29"/>
  <c r="Y32" i="1"/>
  <c r="R35" i="29"/>
  <c r="V40" i="29"/>
  <c r="S32" i="1"/>
  <c r="Q35" i="29"/>
  <c r="R32" i="1"/>
  <c r="B1" i="29"/>
  <c r="Q64" i="28"/>
  <c r="O64" i="28"/>
  <c r="I64" i="28"/>
  <c r="V46" i="28"/>
  <c r="X33" i="1"/>
  <c r="H64" i="28"/>
  <c r="F64" i="28"/>
  <c r="V44" i="28"/>
  <c r="U33" i="1"/>
  <c r="D64" i="28"/>
  <c r="V42" i="28"/>
  <c r="V33" i="1"/>
  <c r="V50" i="28"/>
  <c r="V49" i="28"/>
  <c r="AA33" i="1"/>
  <c r="V48" i="28"/>
  <c r="Z33" i="1"/>
  <c r="V47" i="28"/>
  <c r="Y33" i="1"/>
  <c r="R35" i="28"/>
  <c r="V40" i="28"/>
  <c r="Q35" i="28"/>
  <c r="V39" i="28"/>
  <c r="R33" i="1"/>
  <c r="B1" i="28"/>
  <c r="Q64" i="27"/>
  <c r="O64" i="27"/>
  <c r="I64" i="27"/>
  <c r="V46" i="27"/>
  <c r="X34" i="1"/>
  <c r="H64" i="27"/>
  <c r="F64" i="27"/>
  <c r="V44" i="27"/>
  <c r="U34" i="1"/>
  <c r="D64" i="27"/>
  <c r="V42" i="27"/>
  <c r="V34" i="1"/>
  <c r="V50" i="27"/>
  <c r="AB34" i="1"/>
  <c r="V49" i="27"/>
  <c r="AA34" i="1"/>
  <c r="V48" i="27"/>
  <c r="Z34" i="1"/>
  <c r="V47" i="27"/>
  <c r="Y34" i="1"/>
  <c r="R35" i="27"/>
  <c r="V40" i="27"/>
  <c r="Q35" i="27"/>
  <c r="V39" i="27"/>
  <c r="R34" i="1"/>
  <c r="B1" i="27"/>
  <c r="Q64" i="26"/>
  <c r="O64" i="26"/>
  <c r="I64" i="26"/>
  <c r="V46" i="26"/>
  <c r="X35" i="1"/>
  <c r="H64" i="26"/>
  <c r="F64" i="26"/>
  <c r="V44" i="26"/>
  <c r="U35" i="1"/>
  <c r="D64" i="26"/>
  <c r="V42" i="26"/>
  <c r="V35" i="1"/>
  <c r="V41" i="26"/>
  <c r="T35" i="1"/>
  <c r="V50" i="26"/>
  <c r="AB35" i="1"/>
  <c r="V49" i="26"/>
  <c r="AA35" i="1"/>
  <c r="V48" i="26"/>
  <c r="Z35" i="1"/>
  <c r="V47" i="26"/>
  <c r="R35" i="26"/>
  <c r="V40" i="26"/>
  <c r="S35" i="1"/>
  <c r="Q35" i="26"/>
  <c r="V39" i="26"/>
  <c r="B1" i="26"/>
  <c r="Q64" i="25"/>
  <c r="O64" i="25"/>
  <c r="I64" i="25"/>
  <c r="V46" i="25"/>
  <c r="X36" i="1"/>
  <c r="H64" i="25"/>
  <c r="F64" i="25"/>
  <c r="V44" i="25"/>
  <c r="U36" i="1"/>
  <c r="D64" i="25"/>
  <c r="V42" i="25"/>
  <c r="V36" i="1"/>
  <c r="V41" i="25"/>
  <c r="T36" i="1"/>
  <c r="V50" i="25"/>
  <c r="AB36" i="1"/>
  <c r="V49" i="25"/>
  <c r="AA36" i="1"/>
  <c r="V48" i="25"/>
  <c r="V47" i="25"/>
  <c r="Y36" i="1"/>
  <c r="R35" i="25"/>
  <c r="V40" i="25"/>
  <c r="S36" i="1"/>
  <c r="Q35" i="25"/>
  <c r="V39" i="25"/>
  <c r="B1" i="25"/>
  <c r="Q64" i="24"/>
  <c r="O64" i="24"/>
  <c r="I64" i="24"/>
  <c r="V46" i="24"/>
  <c r="X37" i="1"/>
  <c r="H64" i="24"/>
  <c r="F64" i="24"/>
  <c r="V44" i="24"/>
  <c r="U37" i="1"/>
  <c r="D64" i="24"/>
  <c r="V42" i="24"/>
  <c r="V37" i="1"/>
  <c r="V50" i="24"/>
  <c r="AB37" i="1"/>
  <c r="V49" i="24"/>
  <c r="AA37" i="1"/>
  <c r="V48" i="24"/>
  <c r="Z37" i="1"/>
  <c r="V47" i="24"/>
  <c r="R35" i="24"/>
  <c r="V40" i="24"/>
  <c r="S37" i="1"/>
  <c r="Q35" i="24"/>
  <c r="V39" i="24"/>
  <c r="B1" i="24"/>
  <c r="Q64" i="23"/>
  <c r="O64" i="23"/>
  <c r="I64" i="23"/>
  <c r="V46" i="23"/>
  <c r="X38" i="1"/>
  <c r="H64" i="23"/>
  <c r="F64" i="23"/>
  <c r="V44" i="23"/>
  <c r="U38" i="1"/>
  <c r="D64" i="23"/>
  <c r="V42" i="23"/>
  <c r="V38" i="1"/>
  <c r="V50" i="23"/>
  <c r="AB38" i="1"/>
  <c r="V49" i="23"/>
  <c r="AA38" i="1"/>
  <c r="V48" i="23"/>
  <c r="Z38" i="1"/>
  <c r="V47" i="23"/>
  <c r="Y38" i="1"/>
  <c r="R35" i="23"/>
  <c r="V40" i="23"/>
  <c r="S38" i="1"/>
  <c r="Q35" i="23"/>
  <c r="V39" i="23"/>
  <c r="B1" i="23"/>
  <c r="Q64" i="22"/>
  <c r="O64" i="22"/>
  <c r="I64" i="22"/>
  <c r="V46" i="22"/>
  <c r="X14" i="1"/>
  <c r="H64" i="22"/>
  <c r="F64" i="22"/>
  <c r="V44" i="22"/>
  <c r="U14" i="1"/>
  <c r="D64" i="22"/>
  <c r="V42" i="22"/>
  <c r="V14" i="1"/>
  <c r="V50" i="22"/>
  <c r="AB14" i="1"/>
  <c r="V49" i="22"/>
  <c r="V48" i="22"/>
  <c r="Z14" i="1"/>
  <c r="V47" i="22"/>
  <c r="Y14" i="1"/>
  <c r="R35" i="22"/>
  <c r="V40" i="22"/>
  <c r="S14" i="1"/>
  <c r="Q35" i="22"/>
  <c r="V39" i="22"/>
  <c r="B1" i="22"/>
  <c r="Q64" i="21"/>
  <c r="O64" i="21"/>
  <c r="I64" i="21"/>
  <c r="V46" i="21"/>
  <c r="X15" i="1"/>
  <c r="H64" i="21"/>
  <c r="F64" i="21"/>
  <c r="V44" i="21"/>
  <c r="U15" i="1"/>
  <c r="D64" i="21"/>
  <c r="V42" i="21"/>
  <c r="V15" i="1"/>
  <c r="V50" i="21"/>
  <c r="AB15" i="1"/>
  <c r="V49" i="21"/>
  <c r="AA15" i="1"/>
  <c r="V48" i="21"/>
  <c r="Z15" i="1"/>
  <c r="V47" i="21"/>
  <c r="Y15" i="1"/>
  <c r="R35" i="21"/>
  <c r="V40" i="21"/>
  <c r="S15" i="1"/>
  <c r="Q35" i="21"/>
  <c r="V39" i="21"/>
  <c r="B1" i="21"/>
  <c r="Q64" i="20"/>
  <c r="O64" i="20"/>
  <c r="I64" i="20"/>
  <c r="V46" i="20"/>
  <c r="X16" i="1"/>
  <c r="H64" i="20"/>
  <c r="F64" i="20"/>
  <c r="V44" i="20"/>
  <c r="U16" i="1"/>
  <c r="D64" i="20"/>
  <c r="V42" i="20"/>
  <c r="V16" i="1"/>
  <c r="V50" i="20"/>
  <c r="AB16" i="1"/>
  <c r="V49" i="20"/>
  <c r="AA16" i="1"/>
  <c r="V48" i="20"/>
  <c r="Z16" i="1"/>
  <c r="V47" i="20"/>
  <c r="Y16" i="1"/>
  <c r="R35" i="20"/>
  <c r="V40" i="20"/>
  <c r="S16" i="1"/>
  <c r="Q35" i="20"/>
  <c r="V39" i="20"/>
  <c r="B1" i="20"/>
  <c r="Q64" i="19"/>
  <c r="O64" i="19"/>
  <c r="I64" i="19"/>
  <c r="V46" i="19"/>
  <c r="X17" i="1"/>
  <c r="H64" i="19"/>
  <c r="F64" i="19"/>
  <c r="V44" i="19"/>
  <c r="U17" i="1"/>
  <c r="D64" i="19"/>
  <c r="V42" i="19"/>
  <c r="V17" i="1"/>
  <c r="V50" i="19"/>
  <c r="AB17" i="1"/>
  <c r="V49" i="19"/>
  <c r="AA17" i="1"/>
  <c r="V48" i="19"/>
  <c r="Z17" i="1"/>
  <c r="V47" i="19"/>
  <c r="Y17" i="1"/>
  <c r="R35" i="19"/>
  <c r="V40" i="19"/>
  <c r="Q35" i="19"/>
  <c r="B1" i="19"/>
  <c r="Q64" i="18"/>
  <c r="O64" i="18"/>
  <c r="I64" i="18"/>
  <c r="V46" i="18"/>
  <c r="X18" i="1"/>
  <c r="H64" i="18"/>
  <c r="F64" i="18"/>
  <c r="V44" i="18"/>
  <c r="U18" i="1"/>
  <c r="D64" i="18"/>
  <c r="V42" i="18"/>
  <c r="V18" i="1"/>
  <c r="V50" i="18"/>
  <c r="AB18" i="1"/>
  <c r="V49" i="18"/>
  <c r="AA18" i="1"/>
  <c r="V48" i="18"/>
  <c r="Z18" i="1"/>
  <c r="V47" i="18"/>
  <c r="Y18" i="1"/>
  <c r="R35" i="18"/>
  <c r="V40" i="18"/>
  <c r="S18" i="1"/>
  <c r="Q35" i="18"/>
  <c r="B1" i="18"/>
  <c r="Q64" i="17"/>
  <c r="O64" i="17"/>
  <c r="I64" i="17"/>
  <c r="H64" i="17"/>
  <c r="F64" i="17"/>
  <c r="V44" i="17"/>
  <c r="U19" i="1"/>
  <c r="D64" i="17"/>
  <c r="V42" i="17"/>
  <c r="V19" i="1"/>
  <c r="V50" i="17"/>
  <c r="AB19" i="1"/>
  <c r="V49" i="17"/>
  <c r="AA19" i="1"/>
  <c r="V48" i="17"/>
  <c r="Z19" i="1"/>
  <c r="V47" i="17"/>
  <c r="Y19" i="1"/>
  <c r="V46" i="17"/>
  <c r="X19" i="1"/>
  <c r="R35" i="17"/>
  <c r="V40" i="17"/>
  <c r="S19" i="1"/>
  <c r="Q35" i="17"/>
  <c r="V39" i="17"/>
  <c r="B1" i="17"/>
  <c r="Q64" i="16"/>
  <c r="O64" i="16"/>
  <c r="I64" i="16"/>
  <c r="V46" i="16"/>
  <c r="X20" i="1"/>
  <c r="H64" i="16"/>
  <c r="F64" i="16"/>
  <c r="V44" i="16"/>
  <c r="U20" i="1"/>
  <c r="D64" i="16"/>
  <c r="V42" i="16"/>
  <c r="V20" i="1"/>
  <c r="V50" i="16"/>
  <c r="AB20" i="1"/>
  <c r="V49" i="16"/>
  <c r="AA20" i="1"/>
  <c r="V48" i="16"/>
  <c r="Z20" i="1"/>
  <c r="V47" i="16"/>
  <c r="Y20" i="1"/>
  <c r="R35" i="16"/>
  <c r="V40" i="16"/>
  <c r="S20" i="1"/>
  <c r="Q35" i="16"/>
  <c r="V39" i="16"/>
  <c r="B1" i="16"/>
  <c r="Q64" i="15"/>
  <c r="O64" i="15"/>
  <c r="I64" i="15"/>
  <c r="V46" i="15"/>
  <c r="X21" i="1"/>
  <c r="H64" i="15"/>
  <c r="F64" i="15"/>
  <c r="V44" i="15"/>
  <c r="U21" i="1"/>
  <c r="D64" i="15"/>
  <c r="V42" i="15"/>
  <c r="V21" i="1"/>
  <c r="V50" i="15"/>
  <c r="V49" i="15"/>
  <c r="AA21" i="1"/>
  <c r="V48" i="15"/>
  <c r="Z21" i="1"/>
  <c r="V47" i="15"/>
  <c r="Y21" i="1"/>
  <c r="R35" i="15"/>
  <c r="V40" i="15"/>
  <c r="S21" i="1"/>
  <c r="Q35" i="15"/>
  <c r="V39" i="15"/>
  <c r="R21" i="1"/>
  <c r="B1" i="15"/>
  <c r="Q64" i="14"/>
  <c r="O64" i="14"/>
  <c r="I64" i="14"/>
  <c r="V46" i="14"/>
  <c r="X22" i="1"/>
  <c r="H64" i="14"/>
  <c r="F64" i="14"/>
  <c r="V44" i="14"/>
  <c r="U22" i="1"/>
  <c r="D64" i="14"/>
  <c r="V42" i="14"/>
  <c r="V22" i="1"/>
  <c r="V50" i="14"/>
  <c r="AB22" i="1"/>
  <c r="V49" i="14"/>
  <c r="AA22" i="1"/>
  <c r="V48" i="14"/>
  <c r="Z22" i="1"/>
  <c r="V47" i="14"/>
  <c r="Y22" i="1"/>
  <c r="R35" i="14"/>
  <c r="V40" i="14"/>
  <c r="S22" i="1"/>
  <c r="Q35" i="14"/>
  <c r="V39" i="14"/>
  <c r="B1" i="14"/>
  <c r="Q64" i="13"/>
  <c r="O64" i="13"/>
  <c r="I64" i="13"/>
  <c r="V46" i="13"/>
  <c r="X23" i="1"/>
  <c r="H64" i="13"/>
  <c r="F64" i="13"/>
  <c r="V44" i="13"/>
  <c r="U23" i="1"/>
  <c r="D64" i="13"/>
  <c r="V42" i="13"/>
  <c r="V23" i="1"/>
  <c r="V50" i="13"/>
  <c r="AB23" i="1"/>
  <c r="V49" i="13"/>
  <c r="AA23" i="1"/>
  <c r="V48" i="13"/>
  <c r="Z23" i="1"/>
  <c r="V47" i="13"/>
  <c r="Y23" i="1"/>
  <c r="R35" i="13"/>
  <c r="V40" i="13"/>
  <c r="Q35" i="13"/>
  <c r="V39" i="13"/>
  <c r="R23" i="1"/>
  <c r="B1" i="13"/>
  <c r="Q64" i="12"/>
  <c r="O64" i="12"/>
  <c r="I64" i="12"/>
  <c r="V46" i="12"/>
  <c r="X24" i="1"/>
  <c r="H64" i="12"/>
  <c r="F64" i="12"/>
  <c r="V44" i="12"/>
  <c r="U24" i="1"/>
  <c r="D64" i="12"/>
  <c r="V42" i="12"/>
  <c r="V24" i="1"/>
  <c r="V50" i="12"/>
  <c r="AB24" i="1"/>
  <c r="V49" i="12"/>
  <c r="AA24" i="1"/>
  <c r="V48" i="12"/>
  <c r="Z24" i="1"/>
  <c r="V47" i="12"/>
  <c r="Y24" i="1"/>
  <c r="R35" i="12"/>
  <c r="V40" i="12"/>
  <c r="S24" i="1"/>
  <c r="Q35" i="12"/>
  <c r="V39" i="12"/>
  <c r="B1" i="12"/>
  <c r="Q64" i="11"/>
  <c r="O64" i="11"/>
  <c r="I64" i="11"/>
  <c r="V46" i="11"/>
  <c r="X25" i="1"/>
  <c r="H64" i="11"/>
  <c r="F64" i="11"/>
  <c r="V44" i="11"/>
  <c r="U25" i="1"/>
  <c r="D64" i="11"/>
  <c r="V42" i="11"/>
  <c r="V25" i="1"/>
  <c r="V50" i="11"/>
  <c r="AB25" i="1"/>
  <c r="V49" i="11"/>
  <c r="AA25" i="1"/>
  <c r="V48" i="11"/>
  <c r="Z25" i="1"/>
  <c r="V47" i="11"/>
  <c r="R35" i="11"/>
  <c r="V40" i="11"/>
  <c r="S25" i="1"/>
  <c r="Q35" i="11"/>
  <c r="V39" i="11"/>
  <c r="B1" i="11"/>
  <c r="Q64" i="10"/>
  <c r="O64" i="10"/>
  <c r="I64" i="10"/>
  <c r="V46" i="10"/>
  <c r="X26" i="1"/>
  <c r="H64" i="10"/>
  <c r="F64" i="10"/>
  <c r="V44" i="10"/>
  <c r="U26" i="1"/>
  <c r="D64" i="10"/>
  <c r="V42" i="10"/>
  <c r="V26" i="1"/>
  <c r="V41" i="10"/>
  <c r="T26" i="1"/>
  <c r="V50" i="10"/>
  <c r="AB26" i="1"/>
  <c r="V49" i="10"/>
  <c r="AA26" i="1"/>
  <c r="V48" i="10"/>
  <c r="Z26" i="1"/>
  <c r="V47" i="10"/>
  <c r="Y26" i="1"/>
  <c r="R35" i="10"/>
  <c r="V40" i="10"/>
  <c r="S26" i="1"/>
  <c r="Q35" i="10"/>
  <c r="V39" i="10"/>
  <c r="B1" i="10"/>
  <c r="Q64" i="9"/>
  <c r="O64" i="9"/>
  <c r="I64" i="9"/>
  <c r="V46" i="9"/>
  <c r="X27" i="1"/>
  <c r="H64" i="9"/>
  <c r="F64" i="9"/>
  <c r="V44" i="9"/>
  <c r="U27" i="1"/>
  <c r="D64" i="9"/>
  <c r="V42" i="9"/>
  <c r="V27" i="1"/>
  <c r="V50" i="9"/>
  <c r="V49" i="9"/>
  <c r="AA27" i="1"/>
  <c r="V48" i="9"/>
  <c r="Z27" i="1"/>
  <c r="V47" i="9"/>
  <c r="Y27" i="1"/>
  <c r="R35" i="9"/>
  <c r="V40" i="9"/>
  <c r="S27" i="1"/>
  <c r="Q35" i="9"/>
  <c r="V39" i="9"/>
  <c r="R27" i="1"/>
  <c r="B1" i="9"/>
  <c r="Q64" i="8"/>
  <c r="O64" i="8"/>
  <c r="I64" i="8"/>
  <c r="V46" i="8"/>
  <c r="X13" i="1"/>
  <c r="H64" i="8"/>
  <c r="F64" i="8"/>
  <c r="V44" i="8"/>
  <c r="U13" i="1"/>
  <c r="D64" i="8"/>
  <c r="V42" i="8"/>
  <c r="V13" i="1"/>
  <c r="V50" i="8"/>
  <c r="AB13" i="1"/>
  <c r="V49" i="8"/>
  <c r="AA13" i="1"/>
  <c r="V48" i="8"/>
  <c r="Z13" i="1"/>
  <c r="V47" i="8"/>
  <c r="Y13" i="1"/>
  <c r="R35" i="8"/>
  <c r="V40" i="8"/>
  <c r="S13" i="1"/>
  <c r="Q35" i="8"/>
  <c r="V39" i="8"/>
  <c r="B1" i="8"/>
  <c r="Q64" i="7"/>
  <c r="O64" i="7"/>
  <c r="I64" i="7"/>
  <c r="V46" i="7"/>
  <c r="X12" i="1"/>
  <c r="H64" i="7"/>
  <c r="F64" i="7"/>
  <c r="V44" i="7"/>
  <c r="U12" i="1"/>
  <c r="D64" i="7"/>
  <c r="V42" i="7"/>
  <c r="V12" i="1"/>
  <c r="V50" i="7"/>
  <c r="AB12" i="1"/>
  <c r="V49" i="7"/>
  <c r="AA12" i="1"/>
  <c r="V48" i="7"/>
  <c r="Z12" i="1"/>
  <c r="V47" i="7"/>
  <c r="Y12" i="1"/>
  <c r="V39" i="7"/>
  <c r="R35" i="7"/>
  <c r="V40" i="7"/>
  <c r="S12" i="1"/>
  <c r="Q35" i="7"/>
  <c r="B1" i="7"/>
  <c r="Q64" i="6"/>
  <c r="O64" i="6"/>
  <c r="I64" i="6"/>
  <c r="V46" i="6"/>
  <c r="X11" i="1"/>
  <c r="H64" i="6"/>
  <c r="F64" i="6"/>
  <c r="V44" i="6"/>
  <c r="U11" i="1"/>
  <c r="D64" i="6"/>
  <c r="V42" i="6"/>
  <c r="V11" i="1"/>
  <c r="V41" i="6"/>
  <c r="T11" i="1"/>
  <c r="V50" i="6"/>
  <c r="AB11" i="1"/>
  <c r="V49" i="6"/>
  <c r="AA11" i="1"/>
  <c r="V48" i="6"/>
  <c r="Z11" i="1"/>
  <c r="V47" i="6"/>
  <c r="Y11" i="1"/>
  <c r="R35" i="6"/>
  <c r="V40" i="6"/>
  <c r="S11" i="1"/>
  <c r="Q35" i="6"/>
  <c r="V39" i="6"/>
  <c r="R11" i="1"/>
  <c r="B1" i="6"/>
  <c r="Q64" i="5"/>
  <c r="O64" i="5"/>
  <c r="I64" i="5"/>
  <c r="V46" i="5"/>
  <c r="X10" i="1"/>
  <c r="H64" i="5"/>
  <c r="F64" i="5"/>
  <c r="V44" i="5"/>
  <c r="U10" i="1"/>
  <c r="D64" i="5"/>
  <c r="V42" i="5"/>
  <c r="V10" i="1"/>
  <c r="V41" i="5"/>
  <c r="T10" i="1"/>
  <c r="V50" i="5"/>
  <c r="AB10" i="1"/>
  <c r="V49" i="5"/>
  <c r="AA10" i="1"/>
  <c r="V48" i="5"/>
  <c r="Z10" i="1"/>
  <c r="V47" i="5"/>
  <c r="Y10" i="1"/>
  <c r="R35" i="5"/>
  <c r="V40" i="5" s="1"/>
  <c r="Q35" i="5"/>
  <c r="V39" i="5"/>
  <c r="R10" i="1"/>
  <c r="B1" i="5"/>
  <c r="Q64" i="4"/>
  <c r="O64" i="4"/>
  <c r="I64" i="4"/>
  <c r="V46" i="4"/>
  <c r="X9" i="1"/>
  <c r="H64" i="4"/>
  <c r="F64" i="4"/>
  <c r="V44" i="4"/>
  <c r="U9" i="1"/>
  <c r="D64" i="4"/>
  <c r="V42" i="4"/>
  <c r="V9" i="1"/>
  <c r="C64" i="4"/>
  <c r="J9" i="1"/>
  <c r="V50" i="4"/>
  <c r="AB9" i="1"/>
  <c r="V49" i="4"/>
  <c r="AA9" i="1"/>
  <c r="V48" i="4"/>
  <c r="Z9" i="1"/>
  <c r="V47" i="4"/>
  <c r="Y9" i="1"/>
  <c r="R35" i="4"/>
  <c r="V40" i="4"/>
  <c r="S9" i="1"/>
  <c r="Q35" i="4"/>
  <c r="B1" i="4"/>
  <c r="Q64" i="3"/>
  <c r="O64" i="3"/>
  <c r="I64" i="3"/>
  <c r="V46" i="3"/>
  <c r="X8" i="1"/>
  <c r="H64" i="3"/>
  <c r="F64" i="3"/>
  <c r="V44" i="3"/>
  <c r="U8" i="1"/>
  <c r="E64" i="3"/>
  <c r="V43" i="3"/>
  <c r="W8" i="1"/>
  <c r="D64" i="3"/>
  <c r="V42" i="3"/>
  <c r="V8" i="1"/>
  <c r="C64" i="3"/>
  <c r="J8" i="1"/>
  <c r="V50" i="3"/>
  <c r="AB8" i="1" s="1"/>
  <c r="V49" i="3"/>
  <c r="AA8" i="1" s="1"/>
  <c r="V48" i="3"/>
  <c r="Z8" i="1" s="1"/>
  <c r="V47" i="3"/>
  <c r="Y8" i="1" s="1"/>
  <c r="S40" i="3"/>
  <c r="S41" i="3"/>
  <c r="S42" i="3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R35" i="3"/>
  <c r="V40" i="3" s="1"/>
  <c r="S8" i="1" s="1"/>
  <c r="Q35" i="3"/>
  <c r="B1" i="3"/>
  <c r="S1" i="2"/>
  <c r="O1" i="2"/>
  <c r="E1" i="2"/>
  <c r="V48" i="2"/>
  <c r="Z7" i="1" s="1"/>
  <c r="V49" i="2"/>
  <c r="AA7" i="1" s="1"/>
  <c r="V50" i="2"/>
  <c r="AB7" i="1" s="1"/>
  <c r="V47" i="2"/>
  <c r="Y7" i="1" s="1"/>
  <c r="V39" i="2"/>
  <c r="R7" i="1"/>
  <c r="Q64" i="2"/>
  <c r="O64" i="2"/>
  <c r="S40" i="2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D64" i="2"/>
  <c r="V42" i="2"/>
  <c r="V7" i="1"/>
  <c r="E64" i="2"/>
  <c r="V43" i="2"/>
  <c r="W7" i="1"/>
  <c r="F64" i="2"/>
  <c r="V44" i="2"/>
  <c r="U7" i="1"/>
  <c r="H64" i="2"/>
  <c r="I64" i="2"/>
  <c r="V46" i="2"/>
  <c r="X7" i="1"/>
  <c r="C64" i="2"/>
  <c r="J7" i="1"/>
  <c r="R35" i="2"/>
  <c r="V40" i="2" s="1"/>
  <c r="Q35" i="2"/>
  <c r="B1" i="2"/>
  <c r="V41" i="23"/>
  <c r="T38" i="1"/>
  <c r="V41" i="54"/>
  <c r="T58" i="1"/>
  <c r="V1" i="19"/>
  <c r="G64" i="40"/>
  <c r="K41" i="1"/>
  <c r="G64" i="42"/>
  <c r="K39" i="1"/>
  <c r="G64" i="25"/>
  <c r="V45" i="25"/>
  <c r="G64" i="26"/>
  <c r="K35" i="1"/>
  <c r="L6" i="61"/>
  <c r="L7" i="61"/>
  <c r="L6" i="57"/>
  <c r="L7" i="57"/>
  <c r="G64" i="51"/>
  <c r="K53" i="1"/>
  <c r="G64" i="45"/>
  <c r="K50" i="1"/>
  <c r="G64" i="35"/>
  <c r="K46" i="1"/>
  <c r="G64" i="59"/>
  <c r="G64" i="49"/>
  <c r="V1" i="43"/>
  <c r="V52" i="57"/>
  <c r="V1" i="27"/>
  <c r="L5" i="62"/>
  <c r="L6" i="62"/>
  <c r="L7" i="62"/>
  <c r="L8" i="62"/>
  <c r="L5" i="58"/>
  <c r="L5" i="56"/>
  <c r="L6" i="56"/>
  <c r="L7" i="56"/>
  <c r="L8" i="56"/>
  <c r="L7" i="39"/>
  <c r="L8" i="39"/>
  <c r="J61" i="1"/>
  <c r="L4" i="51"/>
  <c r="L5" i="51"/>
  <c r="L6" i="51"/>
  <c r="L7" i="51"/>
  <c r="L8" i="51"/>
  <c r="L9" i="51"/>
  <c r="L10" i="51"/>
  <c r="L11" i="51"/>
  <c r="L12" i="51"/>
  <c r="L13" i="51"/>
  <c r="L14" i="51"/>
  <c r="G64" i="21"/>
  <c r="K15" i="1"/>
  <c r="G64" i="36"/>
  <c r="N35" i="1"/>
  <c r="L9" i="62"/>
  <c r="L10" i="62"/>
  <c r="L11" i="62"/>
  <c r="L6" i="58"/>
  <c r="L7" i="58"/>
  <c r="G64" i="28"/>
  <c r="K33" i="1"/>
  <c r="G64" i="46"/>
  <c r="G64" i="18"/>
  <c r="K18" i="1"/>
  <c r="G64" i="5"/>
  <c r="K10" i="1"/>
  <c r="V41" i="49"/>
  <c r="T54" i="1"/>
  <c r="N51" i="1"/>
  <c r="G64" i="41"/>
  <c r="K40" i="1"/>
  <c r="G64" i="23"/>
  <c r="V45" i="23"/>
  <c r="G64" i="27"/>
  <c r="K34" i="1"/>
  <c r="G64" i="29"/>
  <c r="K32" i="1"/>
  <c r="G64" i="14"/>
  <c r="V45" i="14"/>
  <c r="V53" i="14"/>
  <c r="AD22" i="1"/>
  <c r="G64" i="48"/>
  <c r="K55" i="1"/>
  <c r="G64" i="32"/>
  <c r="K29" i="1"/>
  <c r="V41" i="35"/>
  <c r="T46" i="1"/>
  <c r="V1" i="41"/>
  <c r="V1" i="24"/>
  <c r="V1" i="28"/>
  <c r="V1" i="25"/>
  <c r="K38" i="1"/>
  <c r="V41" i="28"/>
  <c r="T33" i="1"/>
  <c r="V41" i="24"/>
  <c r="T37" i="1"/>
  <c r="V1" i="32"/>
  <c r="V41" i="8"/>
  <c r="T13" i="1"/>
  <c r="V41" i="32"/>
  <c r="T29" i="1"/>
  <c r="V41" i="30"/>
  <c r="T31" i="1"/>
  <c r="V1" i="31"/>
  <c r="G64" i="31"/>
  <c r="V41" i="14"/>
  <c r="T22" i="1"/>
  <c r="V41" i="20"/>
  <c r="T16" i="1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33" i="1"/>
  <c r="L5" i="29"/>
  <c r="L6" i="29"/>
  <c r="V1" i="16"/>
  <c r="G64" i="17"/>
  <c r="K19" i="1"/>
  <c r="V41" i="19"/>
  <c r="T17" i="1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16" i="1"/>
  <c r="G64" i="30"/>
  <c r="V45" i="30"/>
  <c r="L4" i="10"/>
  <c r="L5" i="10"/>
  <c r="V41" i="11"/>
  <c r="T25" i="1"/>
  <c r="G64" i="20"/>
  <c r="K16" i="1"/>
  <c r="K45" i="1"/>
  <c r="V45" i="36"/>
  <c r="V1" i="22"/>
  <c r="N60" i="1"/>
  <c r="V1" i="56"/>
  <c r="V45" i="41"/>
  <c r="N41" i="1"/>
  <c r="N44" i="1"/>
  <c r="V1" i="37"/>
  <c r="M14" i="1"/>
  <c r="V52" i="22"/>
  <c r="V45" i="48"/>
  <c r="J51" i="1"/>
  <c r="V41" i="44"/>
  <c r="T51" i="1"/>
  <c r="J59" i="1"/>
  <c r="V41" i="55"/>
  <c r="T59" i="1"/>
  <c r="J62" i="1"/>
  <c r="V41" i="58"/>
  <c r="T62" i="1"/>
  <c r="N10" i="1"/>
  <c r="N18" i="1"/>
  <c r="V1" i="18"/>
  <c r="N25" i="1"/>
  <c r="V1" i="1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1"/>
  <c r="L8" i="58"/>
  <c r="L9" i="58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2" i="1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1" i="1"/>
  <c r="K36" i="1"/>
  <c r="V1" i="53"/>
  <c r="V52" i="50"/>
  <c r="V1" i="14"/>
  <c r="J19" i="1"/>
  <c r="V41" i="17"/>
  <c r="T19" i="1"/>
  <c r="R19" i="1"/>
  <c r="AE19" i="1"/>
  <c r="M59" i="1"/>
  <c r="V52" i="55"/>
  <c r="N16" i="1"/>
  <c r="V1" i="20"/>
  <c r="N63" i="1"/>
  <c r="V1" i="59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0" i="1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42" i="1"/>
  <c r="L5" i="55"/>
  <c r="L6" i="55"/>
  <c r="L7" i="55"/>
  <c r="L8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59" i="1"/>
  <c r="L5" i="54"/>
  <c r="L6" i="54"/>
  <c r="L7" i="54"/>
  <c r="G64" i="53"/>
  <c r="L5" i="50"/>
  <c r="L6" i="50"/>
  <c r="L7" i="50"/>
  <c r="L8" i="50"/>
  <c r="L9" i="50"/>
  <c r="L10" i="50"/>
  <c r="L11" i="50"/>
  <c r="L12" i="50"/>
  <c r="L13" i="50"/>
  <c r="L14" i="50"/>
  <c r="L15" i="50"/>
  <c r="L16" i="50"/>
  <c r="L17" i="50"/>
  <c r="L18" i="50"/>
  <c r="L19" i="50"/>
  <c r="L20" i="50"/>
  <c r="L21" i="50"/>
  <c r="L22" i="50"/>
  <c r="L23" i="50"/>
  <c r="L24" i="50"/>
  <c r="L25" i="50"/>
  <c r="L26" i="50"/>
  <c r="L27" i="50"/>
  <c r="L28" i="50"/>
  <c r="L29" i="50"/>
  <c r="L30" i="50"/>
  <c r="L31" i="50"/>
  <c r="L32" i="50"/>
  <c r="L33" i="50"/>
  <c r="L34" i="50"/>
  <c r="L35" i="50"/>
  <c r="L36" i="50"/>
  <c r="L37" i="50"/>
  <c r="L38" i="50"/>
  <c r="L39" i="50"/>
  <c r="L40" i="50"/>
  <c r="L41" i="50"/>
  <c r="L42" i="50"/>
  <c r="L43" i="50"/>
  <c r="L44" i="50"/>
  <c r="L45" i="50"/>
  <c r="L46" i="50"/>
  <c r="L47" i="50"/>
  <c r="L48" i="50"/>
  <c r="L49" i="50"/>
  <c r="L50" i="50"/>
  <c r="L51" i="50"/>
  <c r="L52" i="50"/>
  <c r="L53" i="50"/>
  <c r="L54" i="50"/>
  <c r="L55" i="50"/>
  <c r="L56" i="50"/>
  <c r="L57" i="50"/>
  <c r="L58" i="50"/>
  <c r="L59" i="50"/>
  <c r="L60" i="50"/>
  <c r="L61" i="50"/>
  <c r="L62" i="50"/>
  <c r="L63" i="50"/>
  <c r="L64" i="50"/>
  <c r="L56" i="1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52" i="1"/>
  <c r="L5" i="46"/>
  <c r="L6" i="46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24" i="46"/>
  <c r="L25" i="46"/>
  <c r="L26" i="46"/>
  <c r="L27" i="46"/>
  <c r="L28" i="46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49" i="1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47" i="1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46" i="1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45" i="1"/>
  <c r="L5" i="37"/>
  <c r="L6" i="37"/>
  <c r="L7" i="37"/>
  <c r="L8" i="37"/>
  <c r="L9" i="37"/>
  <c r="L10" i="37"/>
  <c r="L11" i="37"/>
  <c r="G64" i="38"/>
  <c r="V45" i="38"/>
  <c r="V41" i="59"/>
  <c r="T63" i="1"/>
  <c r="V1" i="47"/>
  <c r="V1" i="29"/>
  <c r="G64" i="6"/>
  <c r="V45" i="6"/>
  <c r="V53" i="6"/>
  <c r="AD11" i="1" s="1"/>
  <c r="G64" i="34"/>
  <c r="G64" i="44"/>
  <c r="K51" i="1"/>
  <c r="G64" i="58"/>
  <c r="V45" i="58"/>
  <c r="L5" i="48"/>
  <c r="L6" i="48"/>
  <c r="L7" i="48"/>
  <c r="L8" i="48"/>
  <c r="L9" i="48"/>
  <c r="L10" i="48"/>
  <c r="L11" i="48"/>
  <c r="L12" i="48"/>
  <c r="L13" i="48"/>
  <c r="L14" i="48"/>
  <c r="L15" i="48"/>
  <c r="L16" i="48"/>
  <c r="L17" i="48"/>
  <c r="L18" i="48"/>
  <c r="L19" i="48"/>
  <c r="L20" i="48"/>
  <c r="L21" i="48"/>
  <c r="L22" i="48"/>
  <c r="L23" i="48"/>
  <c r="L24" i="48"/>
  <c r="L25" i="48"/>
  <c r="L26" i="48"/>
  <c r="L27" i="48"/>
  <c r="L28" i="48"/>
  <c r="L29" i="48"/>
  <c r="L30" i="48"/>
  <c r="L31" i="48"/>
  <c r="L32" i="48"/>
  <c r="L33" i="48"/>
  <c r="L34" i="48"/>
  <c r="L35" i="48"/>
  <c r="L36" i="48"/>
  <c r="L37" i="48"/>
  <c r="L38" i="48"/>
  <c r="L39" i="48"/>
  <c r="L40" i="48"/>
  <c r="L41" i="48"/>
  <c r="L42" i="48"/>
  <c r="L43" i="48"/>
  <c r="L44" i="48"/>
  <c r="L45" i="48"/>
  <c r="L46" i="48"/>
  <c r="L47" i="48"/>
  <c r="L48" i="48"/>
  <c r="L49" i="48"/>
  <c r="L50" i="48"/>
  <c r="L51" i="48"/>
  <c r="L52" i="48"/>
  <c r="L53" i="48"/>
  <c r="L54" i="48"/>
  <c r="L55" i="48"/>
  <c r="L56" i="48"/>
  <c r="L57" i="48"/>
  <c r="L58" i="48"/>
  <c r="L59" i="48"/>
  <c r="L60" i="48"/>
  <c r="L61" i="48"/>
  <c r="L62" i="48"/>
  <c r="L63" i="48"/>
  <c r="L64" i="48"/>
  <c r="L55" i="1"/>
  <c r="G64" i="43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41" i="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3" i="41"/>
  <c r="L44" i="41"/>
  <c r="L45" i="41"/>
  <c r="L46" i="41"/>
  <c r="L47" i="41"/>
  <c r="L48" i="41"/>
  <c r="L49" i="41"/>
  <c r="L50" i="41"/>
  <c r="L51" i="41"/>
  <c r="L52" i="41"/>
  <c r="L53" i="41"/>
  <c r="L54" i="41"/>
  <c r="L55" i="41"/>
  <c r="L56" i="41"/>
  <c r="L57" i="41"/>
  <c r="L58" i="41"/>
  <c r="L59" i="41"/>
  <c r="L60" i="41"/>
  <c r="L61" i="41"/>
  <c r="L62" i="41"/>
  <c r="L63" i="41"/>
  <c r="L64" i="41"/>
  <c r="L40" i="1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31" i="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30" i="1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29" i="1"/>
  <c r="G64" i="8"/>
  <c r="V45" i="8"/>
  <c r="V53" i="8"/>
  <c r="AD13" i="1"/>
  <c r="G64" i="37"/>
  <c r="G64" i="55"/>
  <c r="K59" i="1"/>
  <c r="G64" i="62"/>
  <c r="V45" i="62"/>
  <c r="G64" i="47"/>
  <c r="L5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59" i="42"/>
  <c r="L60" i="42"/>
  <c r="L61" i="42"/>
  <c r="L62" i="42"/>
  <c r="L63" i="42"/>
  <c r="L64" i="42"/>
  <c r="L39" i="1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38" i="1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37" i="1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35" i="1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34" i="1"/>
  <c r="K57" i="1"/>
  <c r="V45" i="53"/>
  <c r="K43" i="1"/>
  <c r="V41" i="62"/>
  <c r="T66" i="1"/>
  <c r="R66" i="1"/>
  <c r="AE66" i="1"/>
  <c r="J53" i="1"/>
  <c r="L4" i="53"/>
  <c r="L5" i="53" s="1"/>
  <c r="L6" i="53" s="1"/>
  <c r="L7" i="53" s="1"/>
  <c r="L8" i="53" s="1"/>
  <c r="L9" i="53" s="1"/>
  <c r="L10" i="53" s="1"/>
  <c r="L11" i="53" s="1"/>
  <c r="L12" i="53" s="1"/>
  <c r="L13" i="53" s="1"/>
  <c r="L14" i="53" s="1"/>
  <c r="L15" i="53" s="1"/>
  <c r="L16" i="53" s="1"/>
  <c r="L17" i="53" s="1"/>
  <c r="L18" i="53" s="1"/>
  <c r="L19" i="53" s="1"/>
  <c r="L20" i="53" s="1"/>
  <c r="L21" i="53" s="1"/>
  <c r="L22" i="53" s="1"/>
  <c r="L23" i="53" s="1"/>
  <c r="L24" i="53" s="1"/>
  <c r="L25" i="53" s="1"/>
  <c r="L26" i="53" s="1"/>
  <c r="L27" i="53" s="1"/>
  <c r="L28" i="53" s="1"/>
  <c r="L29" i="53" s="1"/>
  <c r="L30" i="53" s="1"/>
  <c r="L31" i="53" s="1"/>
  <c r="L32" i="53" s="1"/>
  <c r="L33" i="53" s="1"/>
  <c r="L34" i="53" s="1"/>
  <c r="L35" i="53" s="1"/>
  <c r="L36" i="53" s="1"/>
  <c r="L37" i="53" s="1"/>
  <c r="L38" i="53" s="1"/>
  <c r="L39" i="53" s="1"/>
  <c r="L40" i="53" s="1"/>
  <c r="L41" i="53" s="1"/>
  <c r="L42" i="53" s="1"/>
  <c r="L43" i="53" s="1"/>
  <c r="L44" i="53" s="1"/>
  <c r="L45" i="53" s="1"/>
  <c r="L46" i="53" s="1"/>
  <c r="L47" i="53" s="1"/>
  <c r="L48" i="53" s="1"/>
  <c r="L49" i="53" s="1"/>
  <c r="L50" i="53" s="1"/>
  <c r="L51" i="53" s="1"/>
  <c r="L52" i="53" s="1"/>
  <c r="L53" i="53" s="1"/>
  <c r="L54" i="53" s="1"/>
  <c r="L55" i="53" s="1"/>
  <c r="L56" i="53" s="1"/>
  <c r="L57" i="53" s="1"/>
  <c r="L58" i="53" s="1"/>
  <c r="L59" i="53" s="1"/>
  <c r="L60" i="53" s="1"/>
  <c r="L61" i="53" s="1"/>
  <c r="L62" i="53" s="1"/>
  <c r="L63" i="53" s="1"/>
  <c r="L64" i="53" s="1"/>
  <c r="L57" i="1" s="1"/>
  <c r="L4" i="38"/>
  <c r="G64" i="50"/>
  <c r="K56" i="1"/>
  <c r="V41" i="34"/>
  <c r="T47" i="1"/>
  <c r="V41" i="27"/>
  <c r="T34" i="1"/>
  <c r="G64" i="24"/>
  <c r="G64" i="7"/>
  <c r="K12" i="1"/>
  <c r="G64" i="57"/>
  <c r="V45" i="57"/>
  <c r="V45" i="40"/>
  <c r="L5" i="60"/>
  <c r="L6" i="60"/>
  <c r="L7" i="60"/>
  <c r="L8" i="60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46" i="60"/>
  <c r="L47" i="60"/>
  <c r="L48" i="60"/>
  <c r="L49" i="60"/>
  <c r="L50" i="60"/>
  <c r="L51" i="60"/>
  <c r="L52" i="60"/>
  <c r="L53" i="60"/>
  <c r="L54" i="60"/>
  <c r="L55" i="60"/>
  <c r="L56" i="60"/>
  <c r="L57" i="60"/>
  <c r="L58" i="60"/>
  <c r="L59" i="60"/>
  <c r="L60" i="60"/>
  <c r="L61" i="60"/>
  <c r="L62" i="60"/>
  <c r="L63" i="60"/>
  <c r="L64" i="60"/>
  <c r="L64" i="1"/>
  <c r="V41" i="21"/>
  <c r="T15" i="1"/>
  <c r="M66" i="1"/>
  <c r="R24" i="1"/>
  <c r="R37" i="1"/>
  <c r="R13" i="1"/>
  <c r="R36" i="1"/>
  <c r="M26" i="1"/>
  <c r="M36" i="1"/>
  <c r="V52" i="25"/>
  <c r="R15" i="1"/>
  <c r="M15" i="1"/>
  <c r="V52" i="21"/>
  <c r="V52" i="27"/>
  <c r="R14" i="1"/>
  <c r="R35" i="1"/>
  <c r="M22" i="1"/>
  <c r="S23" i="1"/>
  <c r="R20" i="1"/>
  <c r="M41" i="1"/>
  <c r="V52" i="40"/>
  <c r="S33" i="1"/>
  <c r="R22" i="1"/>
  <c r="S39" i="1"/>
  <c r="R38" i="1"/>
  <c r="M9" i="1"/>
  <c r="V52" i="4"/>
  <c r="V52" i="12"/>
  <c r="M51" i="1"/>
  <c r="S31" i="1"/>
  <c r="M39" i="1"/>
  <c r="R12" i="1"/>
  <c r="R26" i="1"/>
  <c r="S17" i="1"/>
  <c r="R16" i="1"/>
  <c r="S34" i="1"/>
  <c r="X29" i="1"/>
  <c r="M43" i="1"/>
  <c r="V52" i="36"/>
  <c r="V53" i="36"/>
  <c r="J28" i="1"/>
  <c r="V41" i="33"/>
  <c r="T28" i="1"/>
  <c r="J48" i="1"/>
  <c r="V41" i="47"/>
  <c r="T48" i="1"/>
  <c r="J60" i="1"/>
  <c r="V41" i="56"/>
  <c r="T60" i="1"/>
  <c r="R25" i="1"/>
  <c r="G64" i="56"/>
  <c r="M50" i="1"/>
  <c r="V52" i="45"/>
  <c r="V45" i="26"/>
  <c r="V52" i="61"/>
  <c r="J44" i="1"/>
  <c r="V41" i="37"/>
  <c r="T44" i="1"/>
  <c r="S58" i="1"/>
  <c r="R62" i="1"/>
  <c r="J32" i="1"/>
  <c r="V41" i="29"/>
  <c r="T32" i="1"/>
  <c r="J64" i="1"/>
  <c r="V41" i="60"/>
  <c r="T64" i="1"/>
  <c r="K63" i="1"/>
  <c r="V45" i="59"/>
  <c r="M30" i="1"/>
  <c r="V52" i="31"/>
  <c r="L8" i="54"/>
  <c r="L9" i="54"/>
  <c r="L10" i="54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L46" i="54"/>
  <c r="L47" i="54"/>
  <c r="L48" i="54"/>
  <c r="L49" i="54"/>
  <c r="L50" i="54"/>
  <c r="L51" i="54"/>
  <c r="L52" i="54"/>
  <c r="L53" i="54"/>
  <c r="L54" i="54"/>
  <c r="L55" i="54"/>
  <c r="L56" i="54"/>
  <c r="L57" i="54"/>
  <c r="L58" i="54"/>
  <c r="L59" i="54"/>
  <c r="L60" i="54"/>
  <c r="L61" i="54"/>
  <c r="L62" i="54"/>
  <c r="L63" i="54"/>
  <c r="L64" i="54"/>
  <c r="L58" i="1"/>
  <c r="G64" i="54"/>
  <c r="R57" i="1"/>
  <c r="R61" i="1"/>
  <c r="J52" i="1"/>
  <c r="V41" i="43"/>
  <c r="T52" i="1"/>
  <c r="J56" i="1"/>
  <c r="V41" i="50"/>
  <c r="T56" i="1"/>
  <c r="M44" i="1"/>
  <c r="V52" i="37"/>
  <c r="J40" i="1"/>
  <c r="V41" i="41"/>
  <c r="T40" i="1"/>
  <c r="G64" i="60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37" i="51"/>
  <c r="L38" i="51"/>
  <c r="L39" i="51"/>
  <c r="L40" i="51"/>
  <c r="L41" i="51"/>
  <c r="L42" i="51"/>
  <c r="L43" i="51"/>
  <c r="L44" i="51"/>
  <c r="L45" i="51"/>
  <c r="L46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53" i="1"/>
  <c r="G64" i="61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6" i="1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59" i="45"/>
  <c r="L60" i="45"/>
  <c r="L61" i="45"/>
  <c r="L62" i="45"/>
  <c r="L63" i="45"/>
  <c r="L64" i="45"/>
  <c r="L50" i="1"/>
  <c r="L12" i="37"/>
  <c r="L13" i="37"/>
  <c r="L14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3" i="37"/>
  <c r="L44" i="37"/>
  <c r="L45" i="37"/>
  <c r="L46" i="37"/>
  <c r="L47" i="37"/>
  <c r="L48" i="37"/>
  <c r="L49" i="37"/>
  <c r="L50" i="37"/>
  <c r="L51" i="37"/>
  <c r="L52" i="37"/>
  <c r="L53" i="37"/>
  <c r="L54" i="37"/>
  <c r="L55" i="37"/>
  <c r="L56" i="37"/>
  <c r="L57" i="37"/>
  <c r="L58" i="37"/>
  <c r="L59" i="37"/>
  <c r="L60" i="37"/>
  <c r="L61" i="37"/>
  <c r="L62" i="37"/>
  <c r="L63" i="37"/>
  <c r="L64" i="37"/>
  <c r="L44" i="1"/>
  <c r="L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3" i="49"/>
  <c r="L54" i="49"/>
  <c r="L55" i="49"/>
  <c r="L56" i="49"/>
  <c r="L57" i="49"/>
  <c r="L58" i="49"/>
  <c r="L59" i="49"/>
  <c r="L60" i="49"/>
  <c r="L61" i="49"/>
  <c r="L62" i="49"/>
  <c r="L63" i="49"/>
  <c r="L64" i="49"/>
  <c r="L54" i="1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2" i="47"/>
  <c r="L43" i="47"/>
  <c r="L44" i="47"/>
  <c r="L45" i="47"/>
  <c r="L46" i="47"/>
  <c r="L47" i="47"/>
  <c r="L48" i="47"/>
  <c r="L49" i="47"/>
  <c r="L50" i="47"/>
  <c r="L51" i="47"/>
  <c r="L52" i="47"/>
  <c r="L53" i="47"/>
  <c r="L54" i="47"/>
  <c r="L55" i="47"/>
  <c r="L56" i="47"/>
  <c r="L57" i="47"/>
  <c r="L58" i="47"/>
  <c r="L59" i="47"/>
  <c r="L60" i="47"/>
  <c r="L61" i="47"/>
  <c r="L62" i="47"/>
  <c r="L63" i="47"/>
  <c r="L64" i="47"/>
  <c r="L48" i="1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5" i="44"/>
  <c r="L46" i="44"/>
  <c r="L47" i="44"/>
  <c r="L48" i="44"/>
  <c r="L49" i="44"/>
  <c r="L50" i="44"/>
  <c r="L51" i="44"/>
  <c r="L52" i="44"/>
  <c r="L53" i="44"/>
  <c r="L54" i="44"/>
  <c r="L55" i="44"/>
  <c r="L56" i="44"/>
  <c r="L57" i="44"/>
  <c r="L58" i="44"/>
  <c r="L59" i="44"/>
  <c r="L60" i="44"/>
  <c r="L61" i="44"/>
  <c r="L62" i="44"/>
  <c r="L63" i="44"/>
  <c r="L64" i="44"/>
  <c r="L51" i="1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43" i="1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36" i="1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32" i="1"/>
  <c r="V1" i="4"/>
  <c r="V45" i="32"/>
  <c r="V45" i="45"/>
  <c r="V45" i="42"/>
  <c r="K31" i="1"/>
  <c r="V45" i="28"/>
  <c r="V53" i="62"/>
  <c r="AD66" i="1"/>
  <c r="V45" i="51"/>
  <c r="V45" i="29"/>
  <c r="K49" i="1"/>
  <c r="V45" i="46"/>
  <c r="V45" i="27"/>
  <c r="V53" i="27"/>
  <c r="K30" i="1"/>
  <c r="V45" i="31"/>
  <c r="V45" i="17"/>
  <c r="V45" i="20"/>
  <c r="K13" i="1"/>
  <c r="V45" i="55"/>
  <c r="K66" i="1"/>
  <c r="V45" i="44"/>
  <c r="K62" i="1"/>
  <c r="K44" i="1"/>
  <c r="V45" i="37"/>
  <c r="V45" i="43"/>
  <c r="K52" i="1"/>
  <c r="K47" i="1"/>
  <c r="V45" i="34"/>
  <c r="V45" i="47"/>
  <c r="K48" i="1"/>
  <c r="V45" i="50"/>
  <c r="K61" i="1"/>
  <c r="K37" i="1"/>
  <c r="V45" i="24"/>
  <c r="K58" i="1"/>
  <c r="V45" i="54"/>
  <c r="K65" i="1"/>
  <c r="V45" i="61"/>
  <c r="V45" i="56"/>
  <c r="K60" i="1"/>
  <c r="K64" i="1"/>
  <c r="V45" i="60"/>
  <c r="V41" i="16"/>
  <c r="T20" i="1"/>
  <c r="M49" i="1"/>
  <c r="V52" i="46"/>
  <c r="M58" i="1"/>
  <c r="V52" i="54"/>
  <c r="V52" i="67"/>
  <c r="M67" i="1"/>
  <c r="M62" i="1"/>
  <c r="V52" i="58"/>
  <c r="V53" i="58"/>
  <c r="AD62" i="1"/>
  <c r="V53" i="61"/>
  <c r="AD65" i="1"/>
  <c r="M33" i="1"/>
  <c r="Z49" i="1"/>
  <c r="V53" i="46"/>
  <c r="AD49" i="1"/>
  <c r="AB59" i="1"/>
  <c r="M31" i="1"/>
  <c r="V52" i="30"/>
  <c r="V53" i="30"/>
  <c r="AD31" i="1"/>
  <c r="M47" i="1"/>
  <c r="V52" i="34"/>
  <c r="M52" i="1"/>
  <c r="V52" i="43"/>
  <c r="V53" i="43"/>
  <c r="AD52" i="1"/>
  <c r="Y44" i="1"/>
  <c r="V53" i="37"/>
  <c r="AD44" i="1"/>
  <c r="M37" i="1"/>
  <c r="V52" i="24"/>
  <c r="V52" i="81"/>
  <c r="M81" i="1"/>
  <c r="V52" i="92"/>
  <c r="M92" i="1"/>
  <c r="V53" i="31"/>
  <c r="AD30" i="1"/>
  <c r="AD34" i="1"/>
  <c r="V53" i="24"/>
  <c r="AD37" i="1"/>
  <c r="Y37" i="1"/>
  <c r="Z36" i="1"/>
  <c r="V53" i="25"/>
  <c r="AD36" i="1"/>
  <c r="Z30" i="1"/>
  <c r="M27" i="1"/>
  <c r="V52" i="9"/>
  <c r="M38" i="1"/>
  <c r="V52" i="23"/>
  <c r="V53" i="23"/>
  <c r="AD38" i="1"/>
  <c r="M53" i="1"/>
  <c r="V52" i="51"/>
  <c r="V52" i="69"/>
  <c r="M69" i="1"/>
  <c r="V52" i="72"/>
  <c r="M72" i="1"/>
  <c r="V52" i="78"/>
  <c r="M78" i="1"/>
  <c r="V52" i="84"/>
  <c r="V53" i="84"/>
  <c r="AD84" i="1"/>
  <c r="M84" i="1"/>
  <c r="V52" i="100"/>
  <c r="M100" i="1"/>
  <c r="Y25" i="1"/>
  <c r="M13" i="1"/>
  <c r="V52" i="8"/>
  <c r="M28" i="1"/>
  <c r="V52" i="33"/>
  <c r="M54" i="1"/>
  <c r="V52" i="49"/>
  <c r="M63" i="1"/>
  <c r="V52" i="59"/>
  <c r="AC63" i="1"/>
  <c r="AC39" i="1"/>
  <c r="V53" i="42"/>
  <c r="AD39" i="1"/>
  <c r="AC23" i="1"/>
  <c r="V52" i="77"/>
  <c r="M77" i="1"/>
  <c r="Y56" i="1"/>
  <c r="V53" i="50"/>
  <c r="AD56" i="1"/>
  <c r="V53" i="44"/>
  <c r="AD51" i="1"/>
  <c r="M48" i="1"/>
  <c r="M23" i="1"/>
  <c r="AA58" i="1"/>
  <c r="V53" i="54"/>
  <c r="M64" i="1"/>
  <c r="V52" i="60"/>
  <c r="V52" i="105"/>
  <c r="V53" i="105"/>
  <c r="M105" i="1"/>
  <c r="Y35" i="1"/>
  <c r="V53" i="26"/>
  <c r="AA50" i="1"/>
  <c r="V53" i="45"/>
  <c r="AD50" i="1"/>
  <c r="V53" i="51"/>
  <c r="AD53" i="1"/>
  <c r="AD45" i="1"/>
  <c r="V52" i="39"/>
  <c r="V52" i="20"/>
  <c r="M20" i="1"/>
  <c r="V52" i="16"/>
  <c r="M29" i="1"/>
  <c r="V52" i="32"/>
  <c r="V52" i="41"/>
  <c r="M40" i="1"/>
  <c r="V52" i="75"/>
  <c r="M75" i="1"/>
  <c r="V52" i="89"/>
  <c r="M89" i="1"/>
  <c r="V52" i="95"/>
  <c r="M95" i="1"/>
  <c r="V52" i="102"/>
  <c r="M102" i="1"/>
  <c r="V52" i="104"/>
  <c r="M104" i="1"/>
  <c r="V52" i="106"/>
  <c r="M106" i="1"/>
  <c r="Z43" i="1"/>
  <c r="V53" i="38"/>
  <c r="AD43" i="1"/>
  <c r="V52" i="79"/>
  <c r="M79" i="1"/>
  <c r="AA31" i="1"/>
  <c r="M32" i="1"/>
  <c r="AB41" i="1"/>
  <c r="V53" i="40"/>
  <c r="AD41" i="1"/>
  <c r="M21" i="1"/>
  <c r="V52" i="15"/>
  <c r="M25" i="1"/>
  <c r="V52" i="11"/>
  <c r="M35" i="1"/>
  <c r="V52" i="26"/>
  <c r="M46" i="1"/>
  <c r="V52" i="35"/>
  <c r="M55" i="1"/>
  <c r="V52" i="48"/>
  <c r="V53" i="68"/>
  <c r="AD68" i="1"/>
  <c r="V52" i="71"/>
  <c r="M71" i="1"/>
  <c r="V52" i="73"/>
  <c r="M73" i="1"/>
  <c r="V52" i="87"/>
  <c r="V53" i="87"/>
  <c r="M87" i="1"/>
  <c r="V53" i="94"/>
  <c r="AD94" i="1"/>
  <c r="V52" i="99"/>
  <c r="M99" i="1"/>
  <c r="AA14" i="1"/>
  <c r="V53" i="41"/>
  <c r="AB27" i="1"/>
  <c r="AB21" i="1"/>
  <c r="AB33" i="1"/>
  <c r="V53" i="28"/>
  <c r="AD33" i="1"/>
  <c r="AA29" i="1"/>
  <c r="V53" i="32"/>
  <c r="AD29" i="1"/>
  <c r="AB48" i="1"/>
  <c r="V53" i="47"/>
  <c r="AD48" i="1"/>
  <c r="M60" i="1"/>
  <c r="V52" i="56"/>
  <c r="V53" i="56"/>
  <c r="AD60" i="1"/>
  <c r="V52" i="85"/>
  <c r="M85" i="1"/>
  <c r="V52" i="96"/>
  <c r="M96" i="1"/>
  <c r="V52" i="98"/>
  <c r="M98" i="1"/>
  <c r="M68" i="1"/>
  <c r="M76" i="1"/>
  <c r="M80" i="1"/>
  <c r="M88" i="1"/>
  <c r="V53" i="57"/>
  <c r="AD61" i="1"/>
  <c r="M93" i="1"/>
  <c r="M97" i="1"/>
  <c r="M101" i="1"/>
  <c r="M70" i="1"/>
  <c r="M74" i="1"/>
  <c r="M82" i="1"/>
  <c r="M86" i="1"/>
  <c r="M90" i="1"/>
  <c r="M94" i="1"/>
  <c r="V53" i="60"/>
  <c r="AD64" i="1"/>
  <c r="M83" i="1"/>
  <c r="M91" i="1"/>
  <c r="M103" i="1"/>
  <c r="V53" i="92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17" i="1"/>
  <c r="G64" i="19"/>
  <c r="V45" i="18"/>
  <c r="V41" i="18"/>
  <c r="T18" i="1"/>
  <c r="V52" i="17"/>
  <c r="V53" i="17"/>
  <c r="AD19" i="1"/>
  <c r="M19" i="1"/>
  <c r="M18" i="1"/>
  <c r="V52" i="18"/>
  <c r="V53" i="18"/>
  <c r="AD18" i="1"/>
  <c r="M17" i="1"/>
  <c r="V52" i="19"/>
  <c r="M12" i="1"/>
  <c r="V52" i="7"/>
  <c r="M11" i="1"/>
  <c r="V52" i="6"/>
  <c r="V52" i="5"/>
  <c r="M10" i="1"/>
  <c r="V41" i="3"/>
  <c r="T8" i="1"/>
  <c r="V53" i="93"/>
  <c r="AD93" i="1"/>
  <c r="L4" i="93"/>
  <c r="L5" i="93"/>
  <c r="L6" i="93"/>
  <c r="L7" i="93"/>
  <c r="L8" i="93"/>
  <c r="L9" i="93"/>
  <c r="L10" i="93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39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58" i="93"/>
  <c r="L59" i="93"/>
  <c r="L60" i="93"/>
  <c r="L61" i="93"/>
  <c r="L62" i="93"/>
  <c r="L63" i="93"/>
  <c r="L64" i="93"/>
  <c r="G64" i="99"/>
  <c r="V45" i="99"/>
  <c r="V53" i="101"/>
  <c r="AD101" i="1"/>
  <c r="L4" i="94"/>
  <c r="L5" i="94"/>
  <c r="L6" i="94"/>
  <c r="L7" i="94"/>
  <c r="L8" i="94"/>
  <c r="L9" i="94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G64" i="94"/>
  <c r="V45" i="94"/>
  <c r="V53" i="99"/>
  <c r="G64" i="100"/>
  <c r="V45" i="100"/>
  <c r="V53" i="100"/>
  <c r="L4" i="102"/>
  <c r="L5" i="102"/>
  <c r="L6" i="102"/>
  <c r="L7" i="102"/>
  <c r="L8" i="102"/>
  <c r="L9" i="102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L23" i="102"/>
  <c r="L24" i="102"/>
  <c r="L25" i="102"/>
  <c r="L26" i="102"/>
  <c r="L27" i="102"/>
  <c r="L28" i="102"/>
  <c r="L29" i="102"/>
  <c r="L30" i="102"/>
  <c r="L31" i="102"/>
  <c r="L32" i="102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49" i="102"/>
  <c r="L50" i="102"/>
  <c r="L51" i="102"/>
  <c r="L52" i="102"/>
  <c r="L53" i="102"/>
  <c r="L54" i="102"/>
  <c r="L55" i="102"/>
  <c r="L56" i="102"/>
  <c r="L57" i="102"/>
  <c r="L58" i="102"/>
  <c r="L59" i="102"/>
  <c r="L60" i="102"/>
  <c r="L61" i="102"/>
  <c r="L62" i="102"/>
  <c r="L63" i="102"/>
  <c r="L64" i="102"/>
  <c r="G64" i="102"/>
  <c r="V45" i="102"/>
  <c r="V53" i="98"/>
  <c r="V53" i="97"/>
  <c r="AD97" i="1"/>
  <c r="G64" i="95"/>
  <c r="V45" i="95"/>
  <c r="G64" i="96"/>
  <c r="V45" i="96"/>
  <c r="V53" i="96"/>
  <c r="G64" i="98"/>
  <c r="V45" i="98"/>
  <c r="L4" i="95"/>
  <c r="L5" i="95"/>
  <c r="L6" i="95"/>
  <c r="L7" i="95"/>
  <c r="L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4" i="97"/>
  <c r="L5" i="97"/>
  <c r="L6" i="97"/>
  <c r="L7" i="97"/>
  <c r="L8" i="97"/>
  <c r="L9" i="97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4" i="99"/>
  <c r="L5" i="99"/>
  <c r="L6" i="99"/>
  <c r="L7" i="99"/>
  <c r="L8" i="99"/>
  <c r="L9" i="99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G64" i="101"/>
  <c r="V45" i="101"/>
  <c r="V53" i="102"/>
  <c r="G64" i="103"/>
  <c r="V45" i="103"/>
  <c r="L11" i="104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58" i="104"/>
  <c r="L59" i="104"/>
  <c r="L60" i="104"/>
  <c r="L61" i="104"/>
  <c r="L62" i="104"/>
  <c r="L63" i="104"/>
  <c r="L64" i="104"/>
  <c r="V53" i="103"/>
  <c r="AD103" i="1"/>
  <c r="L4" i="100"/>
  <c r="L5" i="100"/>
  <c r="L6" i="100"/>
  <c r="L7" i="100"/>
  <c r="L8" i="100"/>
  <c r="L9" i="100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V53" i="106"/>
  <c r="L4" i="103"/>
  <c r="L5" i="103"/>
  <c r="L6" i="103"/>
  <c r="L7" i="103"/>
  <c r="L8" i="103"/>
  <c r="L9" i="103"/>
  <c r="L10" i="103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L58" i="103"/>
  <c r="L59" i="103"/>
  <c r="L60" i="103"/>
  <c r="L61" i="103"/>
  <c r="L62" i="103"/>
  <c r="L63" i="103"/>
  <c r="L64" i="103"/>
  <c r="G64" i="106"/>
  <c r="V45" i="106"/>
  <c r="L4" i="106"/>
  <c r="L5" i="106"/>
  <c r="L6" i="106"/>
  <c r="L7" i="106"/>
  <c r="L8" i="106"/>
  <c r="L9" i="10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40" i="106"/>
  <c r="L41" i="106"/>
  <c r="L42" i="106"/>
  <c r="L43" i="106"/>
  <c r="L44" i="106"/>
  <c r="L45" i="106"/>
  <c r="L46" i="106"/>
  <c r="L47" i="106"/>
  <c r="L48" i="106"/>
  <c r="L49" i="106"/>
  <c r="L50" i="106"/>
  <c r="L51" i="106"/>
  <c r="L52" i="106"/>
  <c r="L53" i="106"/>
  <c r="L54" i="106"/>
  <c r="L55" i="106"/>
  <c r="L56" i="106"/>
  <c r="L57" i="106"/>
  <c r="L58" i="106"/>
  <c r="L59" i="106"/>
  <c r="L60" i="106"/>
  <c r="L61" i="106"/>
  <c r="L62" i="106"/>
  <c r="L63" i="106"/>
  <c r="L64" i="106"/>
  <c r="G64" i="104"/>
  <c r="V45" i="104"/>
  <c r="V53" i="104"/>
  <c r="L5" i="105"/>
  <c r="L6" i="105"/>
  <c r="L7" i="105"/>
  <c r="L8" i="105"/>
  <c r="L9" i="105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G64" i="89"/>
  <c r="V45" i="89"/>
  <c r="L4" i="89"/>
  <c r="L5" i="89"/>
  <c r="L6" i="89"/>
  <c r="L7" i="89"/>
  <c r="L8" i="89"/>
  <c r="L9" i="89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40" i="89"/>
  <c r="L41" i="89"/>
  <c r="L42" i="89"/>
  <c r="L43" i="89"/>
  <c r="L44" i="89"/>
  <c r="L45" i="89"/>
  <c r="L46" i="89"/>
  <c r="L47" i="89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G64" i="82"/>
  <c r="V45" i="82"/>
  <c r="V53" i="82"/>
  <c r="AD82" i="1"/>
  <c r="G64" i="83"/>
  <c r="V45" i="83"/>
  <c r="V53" i="83"/>
  <c r="AD83" i="1"/>
  <c r="V53" i="85"/>
  <c r="G64" i="85"/>
  <c r="V45" i="85"/>
  <c r="L4" i="86"/>
  <c r="L5" i="86"/>
  <c r="L6" i="86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G64" i="86"/>
  <c r="V45" i="86"/>
  <c r="V53" i="86"/>
  <c r="AD86" i="1"/>
  <c r="L4" i="83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G64" i="87"/>
  <c r="V45" i="87"/>
  <c r="V53" i="88"/>
  <c r="AD88" i="1"/>
  <c r="L6" i="91"/>
  <c r="L7" i="91"/>
  <c r="L8" i="91"/>
  <c r="L9" i="91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L48" i="91"/>
  <c r="L49" i="91"/>
  <c r="L50" i="91"/>
  <c r="L51" i="91"/>
  <c r="L52" i="91"/>
  <c r="L53" i="91"/>
  <c r="L54" i="91"/>
  <c r="L55" i="91"/>
  <c r="L56" i="91"/>
  <c r="L57" i="91"/>
  <c r="L58" i="91"/>
  <c r="L59" i="91"/>
  <c r="L60" i="91"/>
  <c r="L61" i="91"/>
  <c r="L62" i="91"/>
  <c r="L63" i="91"/>
  <c r="L64" i="91"/>
  <c r="V53" i="89"/>
  <c r="G64" i="90"/>
  <c r="V45" i="90"/>
  <c r="V53" i="90"/>
  <c r="AD90" i="1"/>
  <c r="G64" i="91"/>
  <c r="V45" i="91"/>
  <c r="V53" i="91"/>
  <c r="AD91" i="1"/>
  <c r="V53" i="71"/>
  <c r="V53" i="72"/>
  <c r="V53" i="74"/>
  <c r="AD74" i="1"/>
  <c r="L8" i="76"/>
  <c r="L9" i="76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8" i="76"/>
  <c r="L39" i="76"/>
  <c r="L40" i="76"/>
  <c r="L41" i="76"/>
  <c r="L42" i="76"/>
  <c r="L43" i="76"/>
  <c r="L44" i="76"/>
  <c r="L45" i="76"/>
  <c r="L46" i="76"/>
  <c r="L47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4" i="72"/>
  <c r="L5" i="72"/>
  <c r="L6" i="72"/>
  <c r="L7" i="72"/>
  <c r="L8" i="72"/>
  <c r="L9" i="72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G64" i="77"/>
  <c r="V45" i="77"/>
  <c r="V53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G64" i="74"/>
  <c r="V45" i="74"/>
  <c r="L4" i="74"/>
  <c r="L5" i="74"/>
  <c r="L6" i="74"/>
  <c r="L7" i="74"/>
  <c r="L8" i="74"/>
  <c r="L9" i="74"/>
  <c r="L10" i="74"/>
  <c r="L11" i="74"/>
  <c r="L12" i="74"/>
  <c r="L13" i="74"/>
  <c r="L14" i="74"/>
  <c r="L15" i="74"/>
  <c r="L16" i="74"/>
  <c r="L17" i="74"/>
  <c r="L18" i="74"/>
  <c r="L19" i="74"/>
  <c r="L20" i="74"/>
  <c r="L21" i="74"/>
  <c r="L22" i="74"/>
  <c r="L23" i="74"/>
  <c r="L24" i="74"/>
  <c r="L25" i="74"/>
  <c r="L26" i="74"/>
  <c r="L27" i="74"/>
  <c r="L28" i="74"/>
  <c r="L29" i="74"/>
  <c r="L30" i="74"/>
  <c r="L31" i="74"/>
  <c r="L32" i="74"/>
  <c r="L33" i="74"/>
  <c r="L34" i="74"/>
  <c r="L35" i="74"/>
  <c r="L36" i="74"/>
  <c r="L37" i="74"/>
  <c r="L38" i="74"/>
  <c r="L39" i="74"/>
  <c r="L40" i="74"/>
  <c r="L41" i="74"/>
  <c r="L42" i="74"/>
  <c r="L43" i="74"/>
  <c r="L44" i="74"/>
  <c r="L45" i="74"/>
  <c r="L46" i="74"/>
  <c r="L47" i="74"/>
  <c r="L48" i="74"/>
  <c r="L49" i="74"/>
  <c r="L50" i="74"/>
  <c r="L51" i="74"/>
  <c r="L52" i="74"/>
  <c r="L53" i="74"/>
  <c r="L54" i="74"/>
  <c r="L55" i="74"/>
  <c r="L56" i="74"/>
  <c r="L57" i="74"/>
  <c r="L58" i="74"/>
  <c r="L59" i="74"/>
  <c r="L60" i="74"/>
  <c r="L61" i="74"/>
  <c r="L62" i="74"/>
  <c r="L63" i="74"/>
  <c r="L64" i="74"/>
  <c r="G64" i="76"/>
  <c r="V45" i="76"/>
  <c r="V53" i="76"/>
  <c r="AD76" i="1"/>
  <c r="G64" i="73"/>
  <c r="V45" i="73"/>
  <c r="V53" i="73"/>
  <c r="V53" i="80"/>
  <c r="AD80" i="1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V53" i="79"/>
  <c r="L6" i="80"/>
  <c r="L7" i="80"/>
  <c r="L8" i="80"/>
  <c r="L9" i="80"/>
  <c r="L10" i="80"/>
  <c r="L11" i="80"/>
  <c r="L12" i="80"/>
  <c r="L13" i="80"/>
  <c r="L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G64" i="78"/>
  <c r="V45" i="78"/>
  <c r="V53" i="78"/>
  <c r="L4" i="78"/>
  <c r="L5" i="78"/>
  <c r="L6" i="78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45" i="78"/>
  <c r="L46" i="78"/>
  <c r="L47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G64" i="80"/>
  <c r="V45" i="80"/>
  <c r="V53" i="81"/>
  <c r="V53" i="70"/>
  <c r="AD70" i="1"/>
  <c r="G64" i="70"/>
  <c r="V45" i="70"/>
  <c r="L4" i="69"/>
  <c r="L5" i="69"/>
  <c r="L6" i="69"/>
  <c r="L7" i="69"/>
  <c r="L8" i="69"/>
  <c r="L9" i="69"/>
  <c r="L10" i="69"/>
  <c r="L11" i="69"/>
  <c r="L12" i="69"/>
  <c r="L13" i="69"/>
  <c r="L14" i="69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8" i="69"/>
  <c r="L39" i="69"/>
  <c r="L40" i="69"/>
  <c r="L41" i="69"/>
  <c r="L42" i="69"/>
  <c r="L43" i="69"/>
  <c r="L44" i="69"/>
  <c r="L45" i="69"/>
  <c r="L46" i="69"/>
  <c r="L47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G64" i="68"/>
  <c r="V45" i="68"/>
  <c r="V53" i="67"/>
  <c r="V53" i="20"/>
  <c r="AD16" i="1"/>
  <c r="K54" i="1"/>
  <c r="V45" i="49"/>
  <c r="V53" i="49"/>
  <c r="AD54" i="1"/>
  <c r="V45" i="35"/>
  <c r="G64" i="39"/>
  <c r="L5" i="59"/>
  <c r="L6" i="59"/>
  <c r="L7" i="59"/>
  <c r="L8" i="59"/>
  <c r="L9" i="59"/>
  <c r="L10" i="59"/>
  <c r="L11" i="59"/>
  <c r="L12" i="59"/>
  <c r="L13" i="59"/>
  <c r="L14" i="59"/>
  <c r="L15" i="59"/>
  <c r="L16" i="59"/>
  <c r="L17" i="59"/>
  <c r="L18" i="59"/>
  <c r="L19" i="59"/>
  <c r="L20" i="59"/>
  <c r="L21" i="59"/>
  <c r="L22" i="59"/>
  <c r="L23" i="59"/>
  <c r="L24" i="59"/>
  <c r="L25" i="59"/>
  <c r="L26" i="59"/>
  <c r="L27" i="59"/>
  <c r="L28" i="59"/>
  <c r="L29" i="59"/>
  <c r="L30" i="59"/>
  <c r="L31" i="59"/>
  <c r="L32" i="59"/>
  <c r="L33" i="59"/>
  <c r="L34" i="59"/>
  <c r="L35" i="59"/>
  <c r="L36" i="59"/>
  <c r="L37" i="59"/>
  <c r="L38" i="59"/>
  <c r="L39" i="59"/>
  <c r="L40" i="59"/>
  <c r="L41" i="59"/>
  <c r="L42" i="59"/>
  <c r="L43" i="59"/>
  <c r="L44" i="59"/>
  <c r="L45" i="59"/>
  <c r="L46" i="59"/>
  <c r="L47" i="59"/>
  <c r="L48" i="59"/>
  <c r="L49" i="59"/>
  <c r="L50" i="59"/>
  <c r="L51" i="59"/>
  <c r="L52" i="59"/>
  <c r="L53" i="59"/>
  <c r="L54" i="59"/>
  <c r="L55" i="59"/>
  <c r="L56" i="59"/>
  <c r="L57" i="59"/>
  <c r="L58" i="59"/>
  <c r="L59" i="59"/>
  <c r="L60" i="59"/>
  <c r="L61" i="59"/>
  <c r="L62" i="59"/>
  <c r="L63" i="59"/>
  <c r="L64" i="59"/>
  <c r="L63" i="1"/>
  <c r="AD98" i="1"/>
  <c r="AD73" i="1"/>
  <c r="AD35" i="1"/>
  <c r="AD106" i="1"/>
  <c r="AD89" i="1"/>
  <c r="AD96" i="1"/>
  <c r="AD99" i="1"/>
  <c r="AD71" i="1"/>
  <c r="AD104" i="1"/>
  <c r="AD92" i="1"/>
  <c r="AD67" i="1"/>
  <c r="V53" i="75"/>
  <c r="AD75" i="1"/>
  <c r="V53" i="69"/>
  <c r="AD69" i="1"/>
  <c r="V53" i="48"/>
  <c r="AD55" i="1"/>
  <c r="AD79" i="1"/>
  <c r="AD102" i="1"/>
  <c r="AD77" i="1"/>
  <c r="AD81" i="1"/>
  <c r="AD58" i="1"/>
  <c r="V53" i="35"/>
  <c r="AD46" i="1"/>
  <c r="V53" i="95"/>
  <c r="AD85" i="1"/>
  <c r="AD78" i="1"/>
  <c r="V53" i="34"/>
  <c r="AD47" i="1"/>
  <c r="AD87" i="1"/>
  <c r="AD95" i="1"/>
  <c r="AD40" i="1"/>
  <c r="AD105" i="1"/>
  <c r="AD100" i="1"/>
  <c r="AD72" i="1"/>
  <c r="K17" i="1"/>
  <c r="V45" i="19"/>
  <c r="V53" i="19"/>
  <c r="AD17" i="1"/>
  <c r="K42" i="1"/>
  <c r="V45" i="39"/>
  <c r="V53" i="39"/>
  <c r="AD42" i="1"/>
  <c r="G64" i="3"/>
  <c r="V45" i="3"/>
  <c r="V41" i="4"/>
  <c r="T9" i="1"/>
  <c r="G64" i="16"/>
  <c r="G64" i="2"/>
  <c r="K7" i="1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21" i="1"/>
  <c r="V41" i="15"/>
  <c r="T21" i="1"/>
  <c r="V1" i="6"/>
  <c r="V45" i="7"/>
  <c r="V53" i="7"/>
  <c r="AD12" i="1"/>
  <c r="G64" i="22"/>
  <c r="K14" i="1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22" i="1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26" i="1"/>
  <c r="V41" i="9"/>
  <c r="T27" i="1"/>
  <c r="V45" i="12"/>
  <c r="V53" i="12"/>
  <c r="AD24" i="1"/>
  <c r="V41" i="12"/>
  <c r="T24" i="1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24" i="1"/>
  <c r="K20" i="1"/>
  <c r="V45" i="16"/>
  <c r="V53" i="16"/>
  <c r="AD20" i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12" i="1"/>
  <c r="V41" i="7"/>
  <c r="T12" i="1"/>
  <c r="K11" i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10" i="1"/>
  <c r="G64" i="4"/>
  <c r="V45" i="4"/>
  <c r="V53" i="4"/>
  <c r="AD9" i="1"/>
  <c r="V41" i="2"/>
  <c r="T7" i="1"/>
  <c r="G64" i="33"/>
  <c r="J14" i="1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14" i="1"/>
  <c r="G64" i="9"/>
  <c r="V45" i="10"/>
  <c r="V53" i="10"/>
  <c r="AD26" i="1"/>
  <c r="G64" i="11"/>
  <c r="V1" i="13"/>
  <c r="V41" i="13"/>
  <c r="T23" i="1"/>
  <c r="G64" i="13"/>
  <c r="K22" i="1"/>
  <c r="N21" i="1"/>
  <c r="G64" i="15"/>
  <c r="V45" i="21"/>
  <c r="V53" i="21"/>
  <c r="AD15" i="1"/>
  <c r="V45" i="5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9" i="1"/>
  <c r="K8" i="1"/>
  <c r="V45" i="2"/>
  <c r="V45" i="22"/>
  <c r="V53" i="22"/>
  <c r="AD14" i="1"/>
  <c r="K9" i="1"/>
  <c r="V45" i="33"/>
  <c r="V53" i="33"/>
  <c r="AD28" i="1"/>
  <c r="K28" i="1"/>
  <c r="V45" i="9"/>
  <c r="V53" i="9"/>
  <c r="AD27" i="1"/>
  <c r="K27" i="1"/>
  <c r="K25" i="1"/>
  <c r="V45" i="11"/>
  <c r="V53" i="11"/>
  <c r="AD25" i="1"/>
  <c r="K23" i="1"/>
  <c r="V45" i="13"/>
  <c r="V53" i="13"/>
  <c r="AD23" i="1"/>
  <c r="K21" i="1"/>
  <c r="V45" i="15"/>
  <c r="V53" i="15"/>
  <c r="AD21" i="1"/>
  <c r="AE97" i="1"/>
  <c r="AE25" i="1"/>
  <c r="AE52" i="1"/>
  <c r="AE50" i="1"/>
  <c r="AE69" i="1"/>
  <c r="AE92" i="1"/>
  <c r="AE103" i="1"/>
  <c r="AE11" i="1"/>
  <c r="AE91" i="1"/>
  <c r="AE39" i="1"/>
  <c r="AE29" i="1"/>
  <c r="AE87" i="1"/>
  <c r="AE73" i="1"/>
  <c r="AE89" i="1"/>
  <c r="AE61" i="1"/>
  <c r="AE62" i="1"/>
  <c r="AE33" i="1"/>
  <c r="AE13" i="1"/>
  <c r="AE68" i="1"/>
  <c r="AE76" i="1"/>
  <c r="AE84" i="1"/>
  <c r="AE17" i="1"/>
  <c r="AE45" i="1"/>
  <c r="AE44" i="1"/>
  <c r="AE65" i="1"/>
  <c r="AE16" i="1"/>
  <c r="AE21" i="1"/>
  <c r="AE15" i="1"/>
  <c r="AE31" i="1"/>
  <c r="AE58" i="1"/>
  <c r="AE60" i="1"/>
  <c r="AE71" i="1"/>
  <c r="AE75" i="1"/>
  <c r="AE78" i="1"/>
  <c r="AE80" i="1"/>
  <c r="AE83" i="1"/>
  <c r="AE85" i="1"/>
  <c r="AE94" i="1"/>
  <c r="AE96" i="1"/>
  <c r="AE98" i="1"/>
  <c r="AE100" i="1"/>
  <c r="AE101" i="1"/>
  <c r="AE106" i="1"/>
  <c r="AE28" i="1"/>
  <c r="AE24" i="1"/>
  <c r="AE14" i="1"/>
  <c r="AE34" i="1"/>
  <c r="AE46" i="1"/>
  <c r="AE49" i="1"/>
  <c r="AE64" i="1"/>
  <c r="AE12" i="1"/>
  <c r="AE9" i="1"/>
  <c r="AE32" i="1"/>
  <c r="AE42" i="1"/>
  <c r="AE41" i="1"/>
  <c r="AE55" i="1"/>
  <c r="AE67" i="1"/>
  <c r="AE70" i="1"/>
  <c r="AE72" i="1"/>
  <c r="AE74" i="1"/>
  <c r="AE79" i="1"/>
  <c r="AE82" i="1"/>
  <c r="AE86" i="1"/>
  <c r="AE88" i="1"/>
  <c r="AE90" i="1"/>
  <c r="AE93" i="1"/>
  <c r="AE95" i="1"/>
  <c r="AE99" i="1"/>
  <c r="AE102" i="1"/>
  <c r="AE36" i="1"/>
  <c r="AE23" i="1"/>
  <c r="AE30" i="1"/>
  <c r="AE47" i="1"/>
  <c r="AE40" i="1"/>
  <c r="AE48" i="1"/>
  <c r="AE53" i="1"/>
  <c r="AE81" i="1"/>
  <c r="AE51" i="1"/>
  <c r="AE38" i="1"/>
  <c r="AE26" i="1"/>
  <c r="AE18" i="1"/>
  <c r="AE43" i="1"/>
  <c r="AE35" i="1"/>
  <c r="AE77" i="1"/>
  <c r="AE22" i="1"/>
  <c r="AE105" i="1"/>
  <c r="AE27" i="1"/>
  <c r="AE37" i="1"/>
  <c r="AE20" i="1"/>
  <c r="D50" i="109"/>
  <c r="D52" i="109"/>
  <c r="D29" i="109"/>
  <c r="D21" i="109"/>
  <c r="D13" i="109"/>
  <c r="D38" i="109"/>
  <c r="D46" i="109"/>
  <c r="D53" i="109"/>
  <c r="D35" i="109"/>
  <c r="D27" i="109"/>
  <c r="D19" i="109"/>
  <c r="D11" i="109"/>
  <c r="D40" i="109"/>
  <c r="D33" i="109"/>
  <c r="D25" i="109"/>
  <c r="D17" i="109"/>
  <c r="D9" i="109"/>
  <c r="D42" i="109"/>
  <c r="D48" i="109"/>
  <c r="D51" i="109"/>
  <c r="N23" i="1"/>
  <c r="N46" i="1"/>
  <c r="V1" i="84"/>
  <c r="V1" i="5"/>
  <c r="V1" i="40"/>
  <c r="V1" i="58"/>
  <c r="V1" i="23"/>
  <c r="N24" i="1"/>
  <c r="N34" i="1"/>
  <c r="N61" i="1"/>
  <c r="N69" i="1"/>
  <c r="N84" i="1"/>
  <c r="B80" i="110"/>
  <c r="V1" i="57"/>
  <c r="V1" i="92"/>
  <c r="V1" i="2"/>
  <c r="V1" i="10"/>
  <c r="V1" i="34"/>
  <c r="V1" i="30"/>
  <c r="V1" i="69"/>
  <c r="V1" i="94"/>
  <c r="N47" i="1"/>
  <c r="N31" i="1"/>
  <c r="V1" i="42"/>
  <c r="N38" i="1"/>
  <c r="N53" i="1"/>
  <c r="V1" i="102"/>
  <c r="N78" i="1"/>
  <c r="V1" i="49"/>
  <c r="N39" i="1"/>
  <c r="N54" i="1"/>
  <c r="V1" i="77"/>
  <c r="V1" i="78"/>
  <c r="N100" i="1"/>
  <c r="N8" i="1"/>
  <c r="N7" i="1"/>
  <c r="V1" i="51"/>
  <c r="N70" i="1"/>
  <c r="N87" i="1"/>
  <c r="V1" i="8"/>
  <c r="V1" i="60"/>
  <c r="N57" i="1"/>
  <c r="V1" i="38"/>
  <c r="N20" i="1"/>
  <c r="N49" i="1"/>
  <c r="V1" i="72"/>
  <c r="N86" i="1"/>
  <c r="N50" i="1"/>
  <c r="V1" i="71"/>
  <c r="V1" i="93"/>
  <c r="V1" i="100"/>
  <c r="N99" i="1"/>
  <c r="V1" i="50"/>
  <c r="N72" i="1"/>
  <c r="V1" i="39"/>
  <c r="N19" i="1"/>
  <c r="N28" i="1"/>
  <c r="V1" i="9"/>
  <c r="N42" i="1"/>
  <c r="V1" i="79"/>
  <c r="N85" i="1"/>
  <c r="N56" i="1"/>
  <c r="V1" i="7"/>
  <c r="V1" i="45"/>
  <c r="N13" i="1"/>
  <c r="N43" i="1"/>
  <c r="N64" i="1"/>
  <c r="V1" i="86"/>
  <c r="V1" i="17"/>
  <c r="N12" i="1"/>
  <c r="V1" i="61"/>
  <c r="V1" i="46"/>
  <c r="N65" i="1"/>
  <c r="V1" i="99"/>
  <c r="N71" i="1"/>
  <c r="N9" i="1"/>
  <c r="V1" i="21"/>
  <c r="B16" i="110"/>
  <c r="N106" i="1"/>
  <c r="D67" i="109"/>
  <c r="V53" i="59" l="1"/>
  <c r="AD63" i="1" s="1"/>
  <c r="S63" i="1"/>
  <c r="AE63" i="1" s="1"/>
  <c r="AE57" i="1"/>
  <c r="V52" i="53"/>
  <c r="M57" i="1"/>
  <c r="V53" i="5"/>
  <c r="AD10" i="1" s="1"/>
  <c r="S10" i="1"/>
  <c r="AE10" i="1" s="1"/>
  <c r="M8" i="1"/>
  <c r="V52" i="3"/>
  <c r="V52" i="2"/>
  <c r="V53" i="2" s="1"/>
  <c r="AD7" i="1" s="1"/>
  <c r="M7" i="1"/>
  <c r="S7" i="1"/>
  <c r="AE7" i="1" s="1"/>
  <c r="N27" i="118"/>
  <c r="O27" i="118" s="1"/>
  <c r="N23" i="118"/>
  <c r="O23" i="118" s="1"/>
  <c r="N63" i="118"/>
  <c r="O63" i="118" s="1"/>
  <c r="T63" i="118"/>
  <c r="U63" i="118" s="1"/>
  <c r="T80" i="118"/>
  <c r="U80" i="118" s="1"/>
  <c r="N80" i="118"/>
  <c r="O80" i="118" s="1"/>
  <c r="T81" i="118"/>
  <c r="U81" i="118" s="1"/>
  <c r="N81" i="118"/>
  <c r="O81" i="118" s="1"/>
  <c r="T68" i="118"/>
  <c r="U68" i="118" s="1"/>
  <c r="N170" i="118"/>
  <c r="O170" i="118" s="1"/>
  <c r="T170" i="118"/>
  <c r="U170" i="118" s="1"/>
  <c r="N64" i="118"/>
  <c r="O64" i="118" s="1"/>
  <c r="N65" i="118"/>
  <c r="O65" i="118" s="1"/>
  <c r="T79" i="118"/>
  <c r="U79" i="118" s="1"/>
  <c r="N79" i="118"/>
  <c r="O79" i="118" s="1"/>
  <c r="N84" i="118"/>
  <c r="O84" i="118" s="1"/>
  <c r="N88" i="118"/>
  <c r="O88" i="118" s="1"/>
  <c r="T88" i="118"/>
  <c r="U88" i="118" s="1"/>
  <c r="N95" i="118"/>
  <c r="O95" i="118" s="1"/>
  <c r="T95" i="118"/>
  <c r="U95" i="118" s="1"/>
  <c r="N111" i="118"/>
  <c r="O111" i="118" s="1"/>
  <c r="N157" i="118"/>
  <c r="O157" i="118" s="1"/>
  <c r="T157" i="118"/>
  <c r="U157" i="118" s="1"/>
  <c r="T164" i="118"/>
  <c r="U164" i="118" s="1"/>
  <c r="N164" i="118"/>
  <c r="O164" i="118" s="1"/>
  <c r="T76" i="118"/>
  <c r="U76" i="118" s="1"/>
  <c r="T60" i="118"/>
  <c r="U60" i="118" s="1"/>
  <c r="N110" i="118"/>
  <c r="O110" i="118" s="1"/>
  <c r="N136" i="118"/>
  <c r="O136" i="118" s="1"/>
  <c r="T136" i="118"/>
  <c r="U136" i="118" s="1"/>
  <c r="T190" i="118"/>
  <c r="U190" i="118" s="1"/>
  <c r="N190" i="118"/>
  <c r="O190" i="118" s="1"/>
  <c r="T204" i="118"/>
  <c r="U204" i="118" s="1"/>
  <c r="N204" i="118"/>
  <c r="O204" i="118" s="1"/>
  <c r="A71" i="118"/>
  <c r="T74" i="118"/>
  <c r="U74" i="118" s="1"/>
  <c r="N87" i="118"/>
  <c r="O87" i="118" s="1"/>
  <c r="T87" i="118"/>
  <c r="U87" i="118" s="1"/>
  <c r="N156" i="118"/>
  <c r="O156" i="118" s="1"/>
  <c r="N73" i="118"/>
  <c r="O73" i="118" s="1"/>
  <c r="T73" i="118"/>
  <c r="U73" i="118" s="1"/>
  <c r="N186" i="118"/>
  <c r="O186" i="118" s="1"/>
  <c r="T186" i="118"/>
  <c r="U186" i="118" s="1"/>
  <c r="T189" i="118"/>
  <c r="U189" i="118" s="1"/>
  <c r="N189" i="118"/>
  <c r="O189" i="118" s="1"/>
  <c r="N71" i="118"/>
  <c r="O71" i="118" s="1"/>
  <c r="N66" i="118"/>
  <c r="O66" i="118" s="1"/>
  <c r="N74" i="118"/>
  <c r="O74" i="118" s="1"/>
  <c r="T90" i="118"/>
  <c r="U90" i="118" s="1"/>
  <c r="N97" i="118"/>
  <c r="O97" i="118" s="1"/>
  <c r="T203" i="118"/>
  <c r="U203" i="118" s="1"/>
  <c r="N203" i="118"/>
  <c r="O203" i="118" s="1"/>
  <c r="N116" i="118"/>
  <c r="O116" i="118" s="1"/>
  <c r="T113" i="118"/>
  <c r="U113" i="118" s="1"/>
  <c r="N145" i="118"/>
  <c r="O145" i="118" s="1"/>
  <c r="T165" i="118"/>
  <c r="U165" i="118" s="1"/>
  <c r="N206" i="118"/>
  <c r="O206" i="118" s="1"/>
  <c r="G21" i="1"/>
  <c r="N140" i="118"/>
  <c r="O140" i="118" s="1"/>
  <c r="N150" i="118"/>
  <c r="O150" i="118" s="1"/>
  <c r="N173" i="118"/>
  <c r="O173" i="118" s="1"/>
  <c r="T196" i="118"/>
  <c r="U196" i="118" s="1"/>
  <c r="F21" i="1"/>
  <c r="N86" i="118"/>
  <c r="O86" i="118" s="1"/>
  <c r="T206" i="118"/>
  <c r="U206" i="118" s="1"/>
  <c r="E21" i="1"/>
  <c r="N75" i="118"/>
  <c r="O75" i="118" s="1"/>
  <c r="N96" i="118"/>
  <c r="O96" i="118" s="1"/>
  <c r="T123" i="118"/>
  <c r="U123" i="118" s="1"/>
  <c r="N132" i="118"/>
  <c r="O132" i="118" s="1"/>
  <c r="N168" i="118"/>
  <c r="O168" i="118" s="1"/>
  <c r="N179" i="118"/>
  <c r="O179" i="118" s="1"/>
  <c r="N209" i="118"/>
  <c r="O209" i="118" s="1"/>
  <c r="G20" i="1"/>
  <c r="N130" i="118"/>
  <c r="O130" i="118" s="1"/>
  <c r="T133" i="118"/>
  <c r="U133" i="118" s="1"/>
  <c r="T171" i="118"/>
  <c r="U171" i="118" s="1"/>
  <c r="N177" i="118"/>
  <c r="O177" i="118" s="1"/>
  <c r="N200" i="118"/>
  <c r="O200" i="118" s="1"/>
  <c r="F20" i="1"/>
  <c r="B21" i="1"/>
  <c r="S1" i="15" s="1"/>
  <c r="N98" i="118"/>
  <c r="O98" i="118" s="1"/>
  <c r="T105" i="118"/>
  <c r="U105" i="118" s="1"/>
  <c r="N120" i="118"/>
  <c r="O120" i="118" s="1"/>
  <c r="T131" i="118"/>
  <c r="U131" i="118" s="1"/>
  <c r="T134" i="118"/>
  <c r="U134" i="118" s="1"/>
  <c r="E20" i="1"/>
  <c r="B20" i="1"/>
  <c r="S1" i="16" s="1"/>
  <c r="N113" i="118"/>
  <c r="O113" i="118" s="1"/>
  <c r="C15" i="1"/>
  <c r="T41" i="118"/>
  <c r="U41" i="118" s="1"/>
  <c r="N41" i="118"/>
  <c r="O41" i="118" s="1"/>
  <c r="N40" i="118"/>
  <c r="O40" i="118" s="1"/>
  <c r="N39" i="118"/>
  <c r="O39" i="118" s="1"/>
  <c r="T39" i="118"/>
  <c r="U39" i="118" s="1"/>
  <c r="T45" i="118"/>
  <c r="U45" i="118" s="1"/>
  <c r="N45" i="118"/>
  <c r="O45" i="118" s="1"/>
  <c r="N44" i="118"/>
  <c r="O44" i="118" s="1"/>
  <c r="T43" i="118"/>
  <c r="U43" i="118" s="1"/>
  <c r="T33" i="118"/>
  <c r="U33" i="118" s="1"/>
  <c r="N32" i="118"/>
  <c r="O32" i="118" s="1"/>
  <c r="T32" i="118"/>
  <c r="U32" i="118" s="1"/>
  <c r="N31" i="118"/>
  <c r="O31" i="118" s="1"/>
  <c r="T31" i="118"/>
  <c r="U31" i="118" s="1"/>
  <c r="T27" i="118"/>
  <c r="U27" i="118" s="1"/>
  <c r="N28" i="118"/>
  <c r="O28" i="118" s="1"/>
  <c r="N24" i="118"/>
  <c r="O24" i="118" s="1"/>
  <c r="T24" i="118"/>
  <c r="U24" i="118" s="1"/>
  <c r="T21" i="118"/>
  <c r="U21" i="118" s="1"/>
  <c r="T20" i="118"/>
  <c r="U20" i="118" s="1"/>
  <c r="N19" i="118"/>
  <c r="O19" i="118" s="1"/>
  <c r="T19" i="118"/>
  <c r="U19" i="118" s="1"/>
  <c r="C9" i="1"/>
  <c r="C10" i="1"/>
  <c r="S1" i="8"/>
  <c r="C11" i="1"/>
  <c r="C12" i="1"/>
  <c r="A20" i="65"/>
  <c r="C13" i="1"/>
  <c r="A21" i="65"/>
  <c r="C14" i="1"/>
  <c r="AM47" i="65"/>
  <c r="S1" i="22"/>
  <c r="A22" i="65"/>
  <c r="B13" i="64"/>
  <c r="B22" i="64"/>
  <c r="B21" i="64"/>
  <c r="A28" i="65"/>
  <c r="B16" i="64"/>
  <c r="A29" i="65"/>
  <c r="T222" i="118"/>
  <c r="U222" i="118" s="1"/>
  <c r="N222" i="118"/>
  <c r="O222" i="118" s="1"/>
  <c r="N219" i="118"/>
  <c r="O219" i="118" s="1"/>
  <c r="T219" i="118"/>
  <c r="U219" i="118" s="1"/>
  <c r="T217" i="118"/>
  <c r="U217" i="118" s="1"/>
  <c r="N221" i="118"/>
  <c r="O221" i="118" s="1"/>
  <c r="T221" i="118"/>
  <c r="U221" i="118" s="1"/>
  <c r="H12" i="1"/>
  <c r="M1" i="7" s="1"/>
  <c r="N220" i="118"/>
  <c r="O220" i="118" s="1"/>
  <c r="N223" i="118"/>
  <c r="O223" i="118" s="1"/>
  <c r="N230" i="118"/>
  <c r="O230" i="118" s="1"/>
  <c r="N233" i="118"/>
  <c r="O233" i="118" s="1"/>
  <c r="T233" i="118"/>
  <c r="U233" i="118" s="1"/>
  <c r="T231" i="118"/>
  <c r="U231" i="118" s="1"/>
  <c r="T230" i="118"/>
  <c r="U230" i="118" s="1"/>
  <c r="N228" i="118"/>
  <c r="O228" i="118" s="1"/>
  <c r="T228" i="118"/>
  <c r="U228" i="118" s="1"/>
  <c r="T227" i="118"/>
  <c r="U227" i="118" s="1"/>
  <c r="N227" i="118"/>
  <c r="O227" i="118" s="1"/>
  <c r="H15" i="1"/>
  <c r="M1" i="21" s="1"/>
  <c r="N225" i="118"/>
  <c r="O225" i="118" s="1"/>
  <c r="T225" i="118"/>
  <c r="U225" i="118" s="1"/>
  <c r="H10" i="1"/>
  <c r="M1" i="5" s="1"/>
  <c r="T224" i="118"/>
  <c r="U224" i="118" s="1"/>
  <c r="T223" i="118"/>
  <c r="U223" i="118" s="1"/>
  <c r="B11" i="64"/>
  <c r="S1" i="18"/>
  <c r="B17" i="64"/>
  <c r="S1" i="20"/>
  <c r="T216" i="118"/>
  <c r="U216" i="118" s="1"/>
  <c r="N216" i="118"/>
  <c r="O216" i="118" s="1"/>
  <c r="H20" i="1"/>
  <c r="M1" i="16" s="1"/>
  <c r="H7" i="1"/>
  <c r="M1" i="2" s="1"/>
  <c r="H17" i="1"/>
  <c r="M1" i="19" s="1"/>
  <c r="H14" i="1"/>
  <c r="M1" i="22" s="1"/>
  <c r="H9" i="1"/>
  <c r="M1" i="4" s="1"/>
  <c r="N215" i="118"/>
  <c r="O215" i="118" s="1"/>
  <c r="T215" i="118"/>
  <c r="U215" i="118" s="1"/>
  <c r="AL47" i="65"/>
  <c r="T158" i="118"/>
  <c r="U158" i="118" s="1"/>
  <c r="N158" i="118"/>
  <c r="O158" i="118" s="1"/>
  <c r="T162" i="118"/>
  <c r="U162" i="118" s="1"/>
  <c r="N162" i="118"/>
  <c r="O162" i="118" s="1"/>
  <c r="N146" i="118"/>
  <c r="O146" i="118" s="1"/>
  <c r="T146" i="118"/>
  <c r="U146" i="118" s="1"/>
  <c r="H18" i="1"/>
  <c r="M1" i="18" s="1"/>
  <c r="N134" i="118"/>
  <c r="O134" i="118" s="1"/>
  <c r="N126" i="118"/>
  <c r="O126" i="118" s="1"/>
  <c r="T138" i="118"/>
  <c r="U138" i="118" s="1"/>
  <c r="T114" i="118"/>
  <c r="U114" i="118" s="1"/>
  <c r="N114" i="118"/>
  <c r="O114" i="118" s="1"/>
  <c r="N102" i="118"/>
  <c r="O102" i="118" s="1"/>
  <c r="T102" i="118"/>
  <c r="U102" i="118" s="1"/>
  <c r="T118" i="118"/>
  <c r="U118" i="118" s="1"/>
  <c r="N118" i="118"/>
  <c r="O118" i="118" s="1"/>
  <c r="N94" i="118"/>
  <c r="O94" i="118" s="1"/>
  <c r="T94" i="118"/>
  <c r="U94" i="118" s="1"/>
  <c r="N90" i="118"/>
  <c r="O90" i="118" s="1"/>
  <c r="T98" i="118"/>
  <c r="U98" i="118" s="1"/>
  <c r="T86" i="118"/>
  <c r="U86" i="118" s="1"/>
  <c r="T66" i="118"/>
  <c r="U66" i="118" s="1"/>
  <c r="T70" i="118"/>
  <c r="U70" i="118" s="1"/>
  <c r="T42" i="118"/>
  <c r="U42" i="118" s="1"/>
  <c r="T54" i="118"/>
  <c r="U54" i="118" s="1"/>
  <c r="N50" i="118"/>
  <c r="O50" i="118" s="1"/>
  <c r="T58" i="118"/>
  <c r="U58" i="118" s="1"/>
  <c r="N62" i="118"/>
  <c r="O62" i="118" s="1"/>
  <c r="T30" i="118"/>
  <c r="U30" i="118" s="1"/>
  <c r="N30" i="118"/>
  <c r="O30" i="118" s="1"/>
  <c r="N38" i="118"/>
  <c r="O38" i="118" s="1"/>
  <c r="A26" i="65"/>
  <c r="S1" i="5"/>
  <c r="N34" i="118"/>
  <c r="O34" i="118" s="1"/>
  <c r="T34" i="118"/>
  <c r="U34" i="118" s="1"/>
  <c r="T26" i="118"/>
  <c r="U26" i="118" s="1"/>
  <c r="T17" i="118"/>
  <c r="U17" i="118" s="1"/>
  <c r="N214" i="118"/>
  <c r="O214" i="118" s="1"/>
  <c r="T214" i="118"/>
  <c r="U214" i="118" s="1"/>
  <c r="N17" i="118"/>
  <c r="O17" i="118" s="1"/>
  <c r="N16" i="118"/>
  <c r="O16" i="118" s="1"/>
  <c r="T16" i="118"/>
  <c r="U16" i="118" s="1"/>
  <c r="H21" i="1"/>
  <c r="M1" i="15" s="1"/>
  <c r="H16" i="1"/>
  <c r="M1" i="20" s="1"/>
  <c r="H13" i="1"/>
  <c r="M1" i="8" s="1"/>
  <c r="H8" i="1"/>
  <c r="M1" i="3" s="1"/>
  <c r="T18" i="118"/>
  <c r="U18" i="118" s="1"/>
  <c r="N18" i="118"/>
  <c r="O18" i="118" s="1"/>
  <c r="T14" i="118"/>
  <c r="U14" i="118" s="1"/>
  <c r="N14" i="118"/>
  <c r="O14" i="118" s="1"/>
  <c r="A27" i="65"/>
  <c r="A19" i="65"/>
  <c r="B12" i="64"/>
  <c r="S1" i="17"/>
  <c r="T13" i="118"/>
  <c r="U13" i="118" s="1"/>
  <c r="N13" i="118"/>
  <c r="O13" i="118" s="1"/>
  <c r="H19" i="1"/>
  <c r="M1" i="17" s="1"/>
  <c r="N12" i="118"/>
  <c r="O12" i="118" s="1"/>
  <c r="N11" i="118"/>
  <c r="O11" i="118" s="1"/>
  <c r="T11" i="118"/>
  <c r="U11" i="118" s="1"/>
  <c r="H11" i="1"/>
  <c r="M1" i="6" s="1"/>
  <c r="B18" i="64"/>
  <c r="B10" i="64"/>
  <c r="A17" i="65"/>
  <c r="A25" i="65"/>
  <c r="S1" i="84"/>
  <c r="AP46" i="65"/>
  <c r="AO46" i="65" s="1"/>
  <c r="V53" i="3"/>
  <c r="AD8" i="1" s="1"/>
  <c r="R8" i="1"/>
  <c r="AE8" i="1" s="1"/>
  <c r="P5" i="65"/>
  <c r="P4" i="65"/>
  <c r="S4" i="65" s="1"/>
  <c r="U4" i="65" s="1"/>
  <c r="P6" i="65"/>
  <c r="S6" i="65" s="1"/>
  <c r="U6" i="65" s="1"/>
  <c r="F12" i="65"/>
  <c r="G12" i="65"/>
  <c r="H12" i="65"/>
  <c r="E12" i="65"/>
  <c r="V53" i="53" l="1"/>
  <c r="AD57" i="1" s="1"/>
  <c r="A75" i="118"/>
  <c r="G23" i="1"/>
  <c r="B22" i="1"/>
  <c r="E1" i="21"/>
  <c r="A16" i="110"/>
  <c r="A15" i="111" s="1"/>
  <c r="B23" i="65"/>
  <c r="C16" i="64"/>
  <c r="E22" i="1"/>
  <c r="H22" i="1" s="1"/>
  <c r="M1" i="14" s="1"/>
  <c r="F22" i="1"/>
  <c r="G22" i="1"/>
  <c r="A14" i="110"/>
  <c r="A13" i="111" s="1"/>
  <c r="C14" i="64"/>
  <c r="B21" i="65"/>
  <c r="E1" i="8"/>
  <c r="A11" i="110"/>
  <c r="A10" i="111" s="1"/>
  <c r="B18" i="65"/>
  <c r="E1" i="5"/>
  <c r="C11" i="64"/>
  <c r="A10" i="110"/>
  <c r="A9" i="111" s="1"/>
  <c r="C10" i="64"/>
  <c r="B17" i="65"/>
  <c r="E1" i="4"/>
  <c r="E1" i="7"/>
  <c r="B20" i="65"/>
  <c r="C13" i="64"/>
  <c r="A13" i="110"/>
  <c r="A12" i="111" s="1"/>
  <c r="C15" i="64"/>
  <c r="A15" i="110"/>
  <c r="A14" i="111" s="1"/>
  <c r="E1" i="22"/>
  <c r="B22" i="65"/>
  <c r="E1" i="6"/>
  <c r="B19" i="65"/>
  <c r="A12" i="110"/>
  <c r="A11" i="111" s="1"/>
  <c r="C12" i="64"/>
  <c r="E99" i="65"/>
  <c r="P99" i="65" s="1"/>
  <c r="E91" i="65"/>
  <c r="P91" i="65" s="1"/>
  <c r="E106" i="65"/>
  <c r="P106" i="65" s="1"/>
  <c r="E98" i="65"/>
  <c r="P98" i="65" s="1"/>
  <c r="E90" i="65"/>
  <c r="P90" i="65" s="1"/>
  <c r="E105" i="65"/>
  <c r="P105" i="65" s="1"/>
  <c r="E97" i="65"/>
  <c r="P97" i="65" s="1"/>
  <c r="E104" i="65"/>
  <c r="P104" i="65" s="1"/>
  <c r="E96" i="65"/>
  <c r="P96" i="65" s="1"/>
  <c r="E103" i="65"/>
  <c r="P103" i="65" s="1"/>
  <c r="E95" i="65"/>
  <c r="P95" i="65" s="1"/>
  <c r="E102" i="65"/>
  <c r="P102" i="65" s="1"/>
  <c r="E94" i="65"/>
  <c r="P94" i="65" s="1"/>
  <c r="E101" i="65"/>
  <c r="P101" i="65" s="1"/>
  <c r="E93" i="65"/>
  <c r="P93" i="65" s="1"/>
  <c r="E92" i="65"/>
  <c r="P92" i="65" s="1"/>
  <c r="E100" i="65"/>
  <c r="P100" i="65" s="1"/>
  <c r="H31" i="65"/>
  <c r="S31" i="65" s="1"/>
  <c r="H92" i="65"/>
  <c r="S92" i="65" s="1"/>
  <c r="H100" i="65"/>
  <c r="S100" i="65" s="1"/>
  <c r="H93" i="65"/>
  <c r="S93" i="65" s="1"/>
  <c r="H101" i="65"/>
  <c r="S101" i="65" s="1"/>
  <c r="H94" i="65"/>
  <c r="S94" i="65" s="1"/>
  <c r="H102" i="65"/>
  <c r="S102" i="65" s="1"/>
  <c r="H95" i="65"/>
  <c r="S95" i="65" s="1"/>
  <c r="H103" i="65"/>
  <c r="S103" i="65" s="1"/>
  <c r="H96" i="65"/>
  <c r="S96" i="65" s="1"/>
  <c r="H104" i="65"/>
  <c r="S104" i="65" s="1"/>
  <c r="H97" i="65"/>
  <c r="S97" i="65" s="1"/>
  <c r="H105" i="65"/>
  <c r="S105" i="65" s="1"/>
  <c r="H90" i="65"/>
  <c r="S90" i="65" s="1"/>
  <c r="H98" i="65"/>
  <c r="S98" i="65" s="1"/>
  <c r="H106" i="65"/>
  <c r="S106" i="65" s="1"/>
  <c r="H91" i="65"/>
  <c r="S91" i="65" s="1"/>
  <c r="H99" i="65"/>
  <c r="S99" i="65" s="1"/>
  <c r="G91" i="65"/>
  <c r="R91" i="65" s="1"/>
  <c r="G99" i="65"/>
  <c r="R99" i="65" s="1"/>
  <c r="G92" i="65"/>
  <c r="R92" i="65" s="1"/>
  <c r="G100" i="65"/>
  <c r="R100" i="65" s="1"/>
  <c r="G93" i="65"/>
  <c r="R93" i="65" s="1"/>
  <c r="G101" i="65"/>
  <c r="R101" i="65" s="1"/>
  <c r="G94" i="65"/>
  <c r="R94" i="65" s="1"/>
  <c r="G102" i="65"/>
  <c r="R102" i="65" s="1"/>
  <c r="G95" i="65"/>
  <c r="R95" i="65" s="1"/>
  <c r="G103" i="65"/>
  <c r="R103" i="65" s="1"/>
  <c r="G96" i="65"/>
  <c r="R96" i="65" s="1"/>
  <c r="G104" i="65"/>
  <c r="R104" i="65" s="1"/>
  <c r="G97" i="65"/>
  <c r="R97" i="65" s="1"/>
  <c r="G105" i="65"/>
  <c r="R105" i="65" s="1"/>
  <c r="G90" i="65"/>
  <c r="R90" i="65" s="1"/>
  <c r="G98" i="65"/>
  <c r="R98" i="65" s="1"/>
  <c r="G106" i="65"/>
  <c r="R106" i="65" s="1"/>
  <c r="F106" i="65"/>
  <c r="Q106" i="65" s="1"/>
  <c r="F98" i="65"/>
  <c r="Q98" i="65" s="1"/>
  <c r="F90" i="65"/>
  <c r="Q90" i="65" s="1"/>
  <c r="F105" i="65"/>
  <c r="Q105" i="65" s="1"/>
  <c r="F97" i="65"/>
  <c r="Q97" i="65" s="1"/>
  <c r="F104" i="65"/>
  <c r="Q104" i="65" s="1"/>
  <c r="F96" i="65"/>
  <c r="Q96" i="65" s="1"/>
  <c r="F103" i="65"/>
  <c r="Q103" i="65" s="1"/>
  <c r="F95" i="65"/>
  <c r="Q95" i="65" s="1"/>
  <c r="F102" i="65"/>
  <c r="Q102" i="65" s="1"/>
  <c r="F94" i="65"/>
  <c r="Q94" i="65" s="1"/>
  <c r="F101" i="65"/>
  <c r="Q101" i="65" s="1"/>
  <c r="F93" i="65"/>
  <c r="Q93" i="65" s="1"/>
  <c r="F100" i="65"/>
  <c r="Q100" i="65" s="1"/>
  <c r="F92" i="65"/>
  <c r="Q92" i="65" s="1"/>
  <c r="F99" i="65"/>
  <c r="Q99" i="65" s="1"/>
  <c r="F91" i="65"/>
  <c r="Q91" i="65" s="1"/>
  <c r="H69" i="65"/>
  <c r="S69" i="65" s="1"/>
  <c r="H35" i="65"/>
  <c r="S35" i="65" s="1"/>
  <c r="P8" i="65"/>
  <c r="S8" i="65" s="1"/>
  <c r="U8" i="65" s="1"/>
  <c r="P7" i="65"/>
  <c r="S7" i="65" s="1"/>
  <c r="U7" i="65" s="1"/>
  <c r="S5" i="65"/>
  <c r="U5" i="65" s="1"/>
  <c r="H34" i="65"/>
  <c r="S34" i="65" s="1"/>
  <c r="H46" i="65"/>
  <c r="S46" i="65" s="1"/>
  <c r="H70" i="65"/>
  <c r="S70" i="65" s="1"/>
  <c r="H16" i="65"/>
  <c r="S16" i="65" s="1"/>
  <c r="H23" i="65"/>
  <c r="S23" i="65" s="1"/>
  <c r="H49" i="65"/>
  <c r="S49" i="65" s="1"/>
  <c r="H66" i="65"/>
  <c r="S66" i="65" s="1"/>
  <c r="H30" i="65"/>
  <c r="S30" i="65" s="1"/>
  <c r="H42" i="65"/>
  <c r="S42" i="65" s="1"/>
  <c r="H55" i="65"/>
  <c r="S55" i="65" s="1"/>
  <c r="H44" i="65"/>
  <c r="S44" i="65" s="1"/>
  <c r="H74" i="65"/>
  <c r="S74" i="65" s="1"/>
  <c r="H25" i="65"/>
  <c r="S25" i="65" s="1"/>
  <c r="H38" i="65"/>
  <c r="S38" i="65" s="1"/>
  <c r="F89" i="65"/>
  <c r="Q89" i="65" s="1"/>
  <c r="F67" i="65"/>
  <c r="Q67" i="65" s="1"/>
  <c r="F75" i="65"/>
  <c r="Q75" i="65" s="1"/>
  <c r="F82" i="65"/>
  <c r="Q82" i="65" s="1"/>
  <c r="F27" i="65"/>
  <c r="Q27" i="65" s="1"/>
  <c r="F55" i="65"/>
  <c r="Q55" i="65" s="1"/>
  <c r="F42" i="65"/>
  <c r="Q42" i="65" s="1"/>
  <c r="F44" i="65"/>
  <c r="Q44" i="65" s="1"/>
  <c r="F43" i="65"/>
  <c r="Q43" i="65" s="1"/>
  <c r="F23" i="65"/>
  <c r="Q23" i="65" s="1"/>
  <c r="F51" i="65"/>
  <c r="Q51" i="65" s="1"/>
  <c r="F24" i="65"/>
  <c r="Q24" i="65" s="1"/>
  <c r="F52" i="65"/>
  <c r="Q52" i="65" s="1"/>
  <c r="F60" i="65"/>
  <c r="Q60" i="65" s="1"/>
  <c r="F68" i="65"/>
  <c r="Q68" i="65" s="1"/>
  <c r="F76" i="65"/>
  <c r="Q76" i="65" s="1"/>
  <c r="F83" i="65"/>
  <c r="Q83" i="65" s="1"/>
  <c r="F54" i="65"/>
  <c r="Q54" i="65" s="1"/>
  <c r="F26" i="65"/>
  <c r="Q26" i="65" s="1"/>
  <c r="F39" i="65"/>
  <c r="Q39" i="65" s="1"/>
  <c r="F85" i="65"/>
  <c r="Q85" i="65" s="1"/>
  <c r="F61" i="65"/>
  <c r="Q61" i="65" s="1"/>
  <c r="F69" i="65"/>
  <c r="Q69" i="65" s="1"/>
  <c r="F84" i="65"/>
  <c r="Q84" i="65" s="1"/>
  <c r="F59" i="65"/>
  <c r="Q59" i="65" s="1"/>
  <c r="F34" i="65"/>
  <c r="Q34" i="65" s="1"/>
  <c r="F20" i="65"/>
  <c r="Q20" i="65" s="1"/>
  <c r="F56" i="65"/>
  <c r="Q56" i="65" s="1"/>
  <c r="F50" i="65"/>
  <c r="Q50" i="65" s="1"/>
  <c r="F57" i="65"/>
  <c r="Q57" i="65" s="1"/>
  <c r="F31" i="65"/>
  <c r="Q31" i="65" s="1"/>
  <c r="F36" i="65"/>
  <c r="Q36" i="65" s="1"/>
  <c r="F32" i="65"/>
  <c r="Q32" i="65" s="1"/>
  <c r="F62" i="65"/>
  <c r="Q62" i="65" s="1"/>
  <c r="F70" i="65"/>
  <c r="Q70" i="65" s="1"/>
  <c r="F77" i="65"/>
  <c r="Q77" i="65" s="1"/>
  <c r="F47" i="65"/>
  <c r="Q47" i="65" s="1"/>
  <c r="F53" i="65"/>
  <c r="Q53" i="65" s="1"/>
  <c r="F63" i="65"/>
  <c r="Q63" i="65" s="1"/>
  <c r="F71" i="65"/>
  <c r="Q71" i="65" s="1"/>
  <c r="F78" i="65"/>
  <c r="Q78" i="65" s="1"/>
  <c r="F41" i="65"/>
  <c r="Q41" i="65" s="1"/>
  <c r="F28" i="65"/>
  <c r="Q28" i="65" s="1"/>
  <c r="F49" i="65"/>
  <c r="Q49" i="65" s="1"/>
  <c r="F21" i="65"/>
  <c r="Q21" i="65" s="1"/>
  <c r="F22" i="65"/>
  <c r="Q22" i="65" s="1"/>
  <c r="F37" i="65"/>
  <c r="Q37" i="65" s="1"/>
  <c r="F58" i="65"/>
  <c r="Q58" i="65" s="1"/>
  <c r="F38" i="65"/>
  <c r="Q38" i="65" s="1"/>
  <c r="F86" i="65"/>
  <c r="Q86" i="65" s="1"/>
  <c r="F64" i="65"/>
  <c r="Q64" i="65" s="1"/>
  <c r="F72" i="65"/>
  <c r="Q72" i="65" s="1"/>
  <c r="F79" i="65"/>
  <c r="Q79" i="65" s="1"/>
  <c r="F40" i="65"/>
  <c r="Q40" i="65" s="1"/>
  <c r="F18" i="65"/>
  <c r="Q18" i="65" s="1"/>
  <c r="F15" i="65"/>
  <c r="Q15" i="65" s="1"/>
  <c r="F87" i="65"/>
  <c r="Q87" i="65" s="1"/>
  <c r="F65" i="65"/>
  <c r="Q65" i="65" s="1"/>
  <c r="F73" i="65"/>
  <c r="Q73" i="65" s="1"/>
  <c r="F80" i="65"/>
  <c r="Q80" i="65" s="1"/>
  <c r="F19" i="65"/>
  <c r="Q19" i="65" s="1"/>
  <c r="F48" i="65"/>
  <c r="Q48" i="65" s="1"/>
  <c r="F35" i="65"/>
  <c r="Q35" i="65" s="1"/>
  <c r="F30" i="65"/>
  <c r="Q30" i="65" s="1"/>
  <c r="F29" i="65"/>
  <c r="Q29" i="65" s="1"/>
  <c r="F17" i="65"/>
  <c r="Q17" i="65" s="1"/>
  <c r="F45" i="65"/>
  <c r="Q45" i="65" s="1"/>
  <c r="F16" i="65"/>
  <c r="Q16" i="65" s="1"/>
  <c r="F46" i="65"/>
  <c r="Q46" i="65" s="1"/>
  <c r="F88" i="65"/>
  <c r="Q88" i="65" s="1"/>
  <c r="F66" i="65"/>
  <c r="Q66" i="65" s="1"/>
  <c r="F74" i="65"/>
  <c r="Q74" i="65" s="1"/>
  <c r="F81" i="65"/>
  <c r="Q81" i="65" s="1"/>
  <c r="F33" i="65"/>
  <c r="Q33" i="65" s="1"/>
  <c r="F25" i="65"/>
  <c r="Q25" i="65" s="1"/>
  <c r="H57" i="65"/>
  <c r="S57" i="65" s="1"/>
  <c r="H20" i="65"/>
  <c r="S20" i="65" s="1"/>
  <c r="H75" i="65"/>
  <c r="S75" i="65" s="1"/>
  <c r="H33" i="65"/>
  <c r="S33" i="65" s="1"/>
  <c r="H47" i="65"/>
  <c r="S47" i="65" s="1"/>
  <c r="H45" i="65"/>
  <c r="S45" i="65" s="1"/>
  <c r="H63" i="65"/>
  <c r="S63" i="65" s="1"/>
  <c r="H36" i="65"/>
  <c r="S36" i="65" s="1"/>
  <c r="H27" i="65"/>
  <c r="S27" i="65" s="1"/>
  <c r="H52" i="65"/>
  <c r="S52" i="65" s="1"/>
  <c r="H86" i="65"/>
  <c r="S86" i="65" s="1"/>
  <c r="H83" i="65"/>
  <c r="S83" i="65" s="1"/>
  <c r="H29" i="65"/>
  <c r="S29" i="65" s="1"/>
  <c r="H87" i="65"/>
  <c r="S87" i="65" s="1"/>
  <c r="H41" i="65"/>
  <c r="S41" i="65" s="1"/>
  <c r="H71" i="65"/>
  <c r="S71" i="65" s="1"/>
  <c r="H88" i="65"/>
  <c r="S88" i="65" s="1"/>
  <c r="H76" i="65"/>
  <c r="S76" i="65" s="1"/>
  <c r="H84" i="65"/>
  <c r="S84" i="65" s="1"/>
  <c r="H21" i="65"/>
  <c r="S21" i="65" s="1"/>
  <c r="H53" i="65"/>
  <c r="S53" i="65" s="1"/>
  <c r="H77" i="65"/>
  <c r="S77" i="65" s="1"/>
  <c r="H89" i="65"/>
  <c r="S89" i="65" s="1"/>
  <c r="H78" i="65"/>
  <c r="S78" i="65" s="1"/>
  <c r="H18" i="65"/>
  <c r="S18" i="65" s="1"/>
  <c r="G88" i="65"/>
  <c r="R88" i="65" s="1"/>
  <c r="G66" i="65"/>
  <c r="R66" i="65" s="1"/>
  <c r="G74" i="65"/>
  <c r="R74" i="65" s="1"/>
  <c r="G81" i="65"/>
  <c r="R81" i="65" s="1"/>
  <c r="G53" i="65"/>
  <c r="R53" i="65" s="1"/>
  <c r="G49" i="65"/>
  <c r="R49" i="65" s="1"/>
  <c r="G44" i="65"/>
  <c r="R44" i="65" s="1"/>
  <c r="G39" i="65"/>
  <c r="R39" i="65" s="1"/>
  <c r="G34" i="65"/>
  <c r="R34" i="65" s="1"/>
  <c r="G30" i="65"/>
  <c r="R30" i="65" s="1"/>
  <c r="G25" i="65"/>
  <c r="R25" i="65" s="1"/>
  <c r="G20" i="65"/>
  <c r="R20" i="65" s="1"/>
  <c r="G16" i="65"/>
  <c r="R16" i="65" s="1"/>
  <c r="G23" i="65"/>
  <c r="R23" i="65" s="1"/>
  <c r="G48" i="65"/>
  <c r="R48" i="65" s="1"/>
  <c r="G89" i="65"/>
  <c r="R89" i="65" s="1"/>
  <c r="G67" i="65"/>
  <c r="R67" i="65" s="1"/>
  <c r="G75" i="65"/>
  <c r="R75" i="65" s="1"/>
  <c r="G82" i="65"/>
  <c r="R82" i="65" s="1"/>
  <c r="G59" i="65"/>
  <c r="R59" i="65" s="1"/>
  <c r="G60" i="65"/>
  <c r="R60" i="65" s="1"/>
  <c r="G68" i="65"/>
  <c r="R68" i="65" s="1"/>
  <c r="G76" i="65"/>
  <c r="R76" i="65" s="1"/>
  <c r="G83" i="65"/>
  <c r="R83" i="65" s="1"/>
  <c r="G52" i="65"/>
  <c r="R52" i="65" s="1"/>
  <c r="G47" i="65"/>
  <c r="R47" i="65" s="1"/>
  <c r="G43" i="65"/>
  <c r="R43" i="65" s="1"/>
  <c r="G38" i="65"/>
  <c r="R38" i="65" s="1"/>
  <c r="G33" i="65"/>
  <c r="R33" i="65" s="1"/>
  <c r="G28" i="65"/>
  <c r="R28" i="65" s="1"/>
  <c r="G24" i="65"/>
  <c r="R24" i="65" s="1"/>
  <c r="G19" i="65"/>
  <c r="R19" i="65" s="1"/>
  <c r="G15" i="65"/>
  <c r="R15" i="65" s="1"/>
  <c r="G54" i="65"/>
  <c r="R54" i="65" s="1"/>
  <c r="G29" i="65"/>
  <c r="R29" i="65" s="1"/>
  <c r="G57" i="65"/>
  <c r="R57" i="65" s="1"/>
  <c r="G61" i="65"/>
  <c r="R61" i="65" s="1"/>
  <c r="G69" i="65"/>
  <c r="R69" i="65" s="1"/>
  <c r="G84" i="65"/>
  <c r="R84" i="65" s="1"/>
  <c r="G85" i="65"/>
  <c r="R85" i="65" s="1"/>
  <c r="G62" i="65"/>
  <c r="R62" i="65" s="1"/>
  <c r="G70" i="65"/>
  <c r="R70" i="65" s="1"/>
  <c r="G77" i="65"/>
  <c r="R77" i="65" s="1"/>
  <c r="G56" i="65"/>
  <c r="R56" i="65" s="1"/>
  <c r="G51" i="65"/>
  <c r="R51" i="65" s="1"/>
  <c r="G46" i="65"/>
  <c r="R46" i="65" s="1"/>
  <c r="G41" i="65"/>
  <c r="R41" i="65" s="1"/>
  <c r="G37" i="65"/>
  <c r="R37" i="65" s="1"/>
  <c r="G32" i="65"/>
  <c r="R32" i="65" s="1"/>
  <c r="G27" i="65"/>
  <c r="R27" i="65" s="1"/>
  <c r="G22" i="65"/>
  <c r="R22" i="65" s="1"/>
  <c r="G18" i="65"/>
  <c r="R18" i="65" s="1"/>
  <c r="G35" i="65"/>
  <c r="R35" i="65" s="1"/>
  <c r="G63" i="65"/>
  <c r="R63" i="65" s="1"/>
  <c r="G71" i="65"/>
  <c r="R71" i="65" s="1"/>
  <c r="G78" i="65"/>
  <c r="R78" i="65" s="1"/>
  <c r="G58" i="65"/>
  <c r="R58" i="65" s="1"/>
  <c r="G86" i="65"/>
  <c r="R86" i="65" s="1"/>
  <c r="G64" i="65"/>
  <c r="R64" i="65" s="1"/>
  <c r="G72" i="65"/>
  <c r="R72" i="65" s="1"/>
  <c r="G79" i="65"/>
  <c r="R79" i="65" s="1"/>
  <c r="G55" i="65"/>
  <c r="R55" i="65" s="1"/>
  <c r="G50" i="65"/>
  <c r="R50" i="65" s="1"/>
  <c r="G45" i="65"/>
  <c r="R45" i="65" s="1"/>
  <c r="G40" i="65"/>
  <c r="R40" i="65" s="1"/>
  <c r="G36" i="65"/>
  <c r="R36" i="65" s="1"/>
  <c r="G31" i="65"/>
  <c r="R31" i="65" s="1"/>
  <c r="G26" i="65"/>
  <c r="R26" i="65" s="1"/>
  <c r="G21" i="65"/>
  <c r="R21" i="65" s="1"/>
  <c r="G17" i="65"/>
  <c r="R17" i="65" s="1"/>
  <c r="G42" i="65"/>
  <c r="R42" i="65" s="1"/>
  <c r="G87" i="65"/>
  <c r="R87" i="65" s="1"/>
  <c r="G65" i="65"/>
  <c r="R65" i="65" s="1"/>
  <c r="G73" i="65"/>
  <c r="R73" i="65" s="1"/>
  <c r="G80" i="65"/>
  <c r="R80" i="65" s="1"/>
  <c r="H17" i="65"/>
  <c r="S17" i="65" s="1"/>
  <c r="H67" i="65"/>
  <c r="S67" i="65" s="1"/>
  <c r="H59" i="65"/>
  <c r="S59" i="65" s="1"/>
  <c r="H50" i="65"/>
  <c r="S50" i="65" s="1"/>
  <c r="H85" i="65"/>
  <c r="S85" i="65" s="1"/>
  <c r="H40" i="65"/>
  <c r="S40" i="65" s="1"/>
  <c r="H82" i="65"/>
  <c r="S82" i="65" s="1"/>
  <c r="H60" i="65"/>
  <c r="S60" i="65" s="1"/>
  <c r="H48" i="65"/>
  <c r="S48" i="65" s="1"/>
  <c r="H64" i="65"/>
  <c r="S64" i="65" s="1"/>
  <c r="H15" i="65"/>
  <c r="S15" i="65" s="1"/>
  <c r="H24" i="65"/>
  <c r="S24" i="65" s="1"/>
  <c r="H65" i="65"/>
  <c r="S65" i="65" s="1"/>
  <c r="H37" i="65"/>
  <c r="S37" i="65" s="1"/>
  <c r="H79" i="65"/>
  <c r="S79" i="65" s="1"/>
  <c r="H26" i="65"/>
  <c r="S26" i="65" s="1"/>
  <c r="H68" i="65"/>
  <c r="S68" i="65" s="1"/>
  <c r="H43" i="65"/>
  <c r="S43" i="65" s="1"/>
  <c r="H72" i="65"/>
  <c r="S72" i="65" s="1"/>
  <c r="H56" i="65"/>
  <c r="S56" i="65" s="1"/>
  <c r="H19" i="65"/>
  <c r="S19" i="65" s="1"/>
  <c r="H73" i="65"/>
  <c r="S73" i="65" s="1"/>
  <c r="H32" i="65"/>
  <c r="S32" i="65" s="1"/>
  <c r="H58" i="65"/>
  <c r="S58" i="65" s="1"/>
  <c r="H22" i="65"/>
  <c r="S22" i="65" s="1"/>
  <c r="H61" i="65"/>
  <c r="S61" i="65" s="1"/>
  <c r="H39" i="65"/>
  <c r="S39" i="65" s="1"/>
  <c r="H80" i="65"/>
  <c r="S80" i="65" s="1"/>
  <c r="H51" i="65"/>
  <c r="S51" i="65" s="1"/>
  <c r="H62" i="65"/>
  <c r="S62" i="65" s="1"/>
  <c r="H81" i="65"/>
  <c r="S81" i="65" s="1"/>
  <c r="H28" i="65"/>
  <c r="S28" i="65" s="1"/>
  <c r="H54" i="65"/>
  <c r="S54" i="65" s="1"/>
  <c r="E85" i="65"/>
  <c r="P85" i="65" s="1"/>
  <c r="E60" i="65"/>
  <c r="P60" i="65" s="1"/>
  <c r="E68" i="65"/>
  <c r="P68" i="65" s="1"/>
  <c r="E76" i="65"/>
  <c r="P76" i="65" s="1"/>
  <c r="E83" i="65"/>
  <c r="P83" i="65" s="1"/>
  <c r="E20" i="65"/>
  <c r="P20" i="65" s="1"/>
  <c r="E61" i="65"/>
  <c r="P61" i="65" s="1"/>
  <c r="E69" i="65"/>
  <c r="P69" i="65" s="1"/>
  <c r="E84" i="65"/>
  <c r="P84" i="65" s="1"/>
  <c r="E38" i="65"/>
  <c r="P38" i="65" s="1"/>
  <c r="E56" i="65"/>
  <c r="P56" i="65" s="1"/>
  <c r="E45" i="65"/>
  <c r="P45" i="65" s="1"/>
  <c r="E22" i="65"/>
  <c r="P22" i="65" s="1"/>
  <c r="E46" i="65"/>
  <c r="P46" i="65" s="1"/>
  <c r="E23" i="65"/>
  <c r="P23" i="65" s="1"/>
  <c r="E24" i="65"/>
  <c r="P24" i="65" s="1"/>
  <c r="E53" i="65"/>
  <c r="P53" i="65" s="1"/>
  <c r="E42" i="65"/>
  <c r="P42" i="65" s="1"/>
  <c r="E62" i="65"/>
  <c r="P62" i="65" s="1"/>
  <c r="E70" i="65"/>
  <c r="P70" i="65" s="1"/>
  <c r="E77" i="65"/>
  <c r="P77" i="65" s="1"/>
  <c r="E26" i="65"/>
  <c r="P26" i="65" s="1"/>
  <c r="E54" i="65"/>
  <c r="P54" i="65" s="1"/>
  <c r="E63" i="65"/>
  <c r="P63" i="65" s="1"/>
  <c r="E71" i="65"/>
  <c r="P71" i="65" s="1"/>
  <c r="E78" i="65"/>
  <c r="P78" i="65" s="1"/>
  <c r="E59" i="65"/>
  <c r="P59" i="65" s="1"/>
  <c r="E32" i="65"/>
  <c r="P32" i="65" s="1"/>
  <c r="E16" i="65"/>
  <c r="P16" i="65" s="1"/>
  <c r="E51" i="65"/>
  <c r="P51" i="65" s="1"/>
  <c r="E29" i="65"/>
  <c r="P29" i="65" s="1"/>
  <c r="E52" i="65"/>
  <c r="P52" i="65" s="1"/>
  <c r="E35" i="65"/>
  <c r="P35" i="65" s="1"/>
  <c r="E30" i="65"/>
  <c r="P30" i="65" s="1"/>
  <c r="E19" i="65"/>
  <c r="P19" i="65" s="1"/>
  <c r="E86" i="65"/>
  <c r="P86" i="65" s="1"/>
  <c r="E64" i="65"/>
  <c r="P64" i="65" s="1"/>
  <c r="E72" i="65"/>
  <c r="P72" i="65" s="1"/>
  <c r="E79" i="65"/>
  <c r="P79" i="65" s="1"/>
  <c r="E31" i="65"/>
  <c r="P31" i="65" s="1"/>
  <c r="E15" i="65"/>
  <c r="P15" i="65" s="1"/>
  <c r="E87" i="65"/>
  <c r="P87" i="65" s="1"/>
  <c r="E65" i="65"/>
  <c r="P65" i="65" s="1"/>
  <c r="E73" i="65"/>
  <c r="P73" i="65" s="1"/>
  <c r="E80" i="65"/>
  <c r="P80" i="65" s="1"/>
  <c r="E50" i="65"/>
  <c r="P50" i="65" s="1"/>
  <c r="E27" i="65"/>
  <c r="P27" i="65" s="1"/>
  <c r="E21" i="65"/>
  <c r="P21" i="65" s="1"/>
  <c r="E33" i="65"/>
  <c r="P33" i="65" s="1"/>
  <c r="E57" i="65"/>
  <c r="P57" i="65" s="1"/>
  <c r="E34" i="65"/>
  <c r="P34" i="65" s="1"/>
  <c r="E58" i="65"/>
  <c r="P58" i="65" s="1"/>
  <c r="E41" i="65"/>
  <c r="P41" i="65" s="1"/>
  <c r="E36" i="65"/>
  <c r="P36" i="65" s="1"/>
  <c r="E25" i="65"/>
  <c r="P25" i="65" s="1"/>
  <c r="E88" i="65"/>
  <c r="P88" i="65" s="1"/>
  <c r="E66" i="65"/>
  <c r="P66" i="65" s="1"/>
  <c r="E74" i="65"/>
  <c r="P74" i="65" s="1"/>
  <c r="E81" i="65"/>
  <c r="P81" i="65" s="1"/>
  <c r="E55" i="65"/>
  <c r="P55" i="65" s="1"/>
  <c r="E43" i="65"/>
  <c r="P43" i="65" s="1"/>
  <c r="E49" i="65"/>
  <c r="P49" i="65" s="1"/>
  <c r="E89" i="65"/>
  <c r="P89" i="65" s="1"/>
  <c r="E67" i="65"/>
  <c r="P67" i="65" s="1"/>
  <c r="E75" i="65"/>
  <c r="P75" i="65" s="1"/>
  <c r="E82" i="65"/>
  <c r="P82" i="65" s="1"/>
  <c r="E48" i="65"/>
  <c r="P48" i="65" s="1"/>
  <c r="E44" i="65"/>
  <c r="P44" i="65" s="1"/>
  <c r="E28" i="65"/>
  <c r="P28" i="65" s="1"/>
  <c r="E39" i="65"/>
  <c r="P39" i="65" s="1"/>
  <c r="E17" i="65"/>
  <c r="P17" i="65" s="1"/>
  <c r="E40" i="65"/>
  <c r="P40" i="65" s="1"/>
  <c r="E18" i="65"/>
  <c r="P18" i="65" s="1"/>
  <c r="E47" i="65"/>
  <c r="P47" i="65" s="1"/>
  <c r="E37" i="65"/>
  <c r="P37" i="65" s="1"/>
  <c r="A79" i="118" l="1"/>
  <c r="E23" i="1"/>
  <c r="H23" i="1" s="1"/>
  <c r="M1" i="13" s="1"/>
  <c r="A30" i="65"/>
  <c r="B23" i="64"/>
  <c r="S1" i="14"/>
  <c r="B24" i="1"/>
  <c r="E24" i="1"/>
  <c r="F23" i="1"/>
  <c r="G24" i="1"/>
  <c r="B23" i="1"/>
  <c r="U9" i="65"/>
  <c r="B24" i="64" l="1"/>
  <c r="S1" i="13"/>
  <c r="A31" i="65"/>
  <c r="F25" i="1"/>
  <c r="B25" i="64"/>
  <c r="S1" i="12"/>
  <c r="A32" i="65"/>
  <c r="F24" i="1"/>
  <c r="H24" i="1"/>
  <c r="M1" i="12" s="1"/>
  <c r="A83" i="118"/>
  <c r="E25" i="1"/>
  <c r="B25" i="1"/>
  <c r="G25" i="1"/>
  <c r="A87" i="118" l="1"/>
  <c r="F26" i="1"/>
  <c r="E26" i="1"/>
  <c r="S1" i="11"/>
  <c r="A33" i="65"/>
  <c r="B26" i="64"/>
  <c r="H25" i="1"/>
  <c r="M1" i="11" s="1"/>
  <c r="G27" i="1" l="1"/>
  <c r="A91" i="118"/>
  <c r="G26" i="1"/>
  <c r="H26" i="1" s="1"/>
  <c r="M1" i="10" s="1"/>
  <c r="B26" i="1"/>
  <c r="B27" i="1"/>
  <c r="A95" i="118" l="1"/>
  <c r="B28" i="1"/>
  <c r="F28" i="1"/>
  <c r="G28" i="1"/>
  <c r="E28" i="1"/>
  <c r="F27" i="1"/>
  <c r="E27" i="1"/>
  <c r="H27" i="1" s="1"/>
  <c r="M1" i="9" s="1"/>
  <c r="A34" i="65"/>
  <c r="B27" i="64"/>
  <c r="S1" i="10"/>
  <c r="B28" i="64"/>
  <c r="S1" i="9"/>
  <c r="A35" i="65"/>
  <c r="H28" i="1" l="1"/>
  <c r="M1" i="33" s="1"/>
  <c r="B29" i="64"/>
  <c r="A36" i="65"/>
  <c r="S1" i="33"/>
  <c r="A99" i="118"/>
  <c r="A103" i="118" l="1"/>
  <c r="A107" i="118" s="1"/>
  <c r="A111" i="118" s="1"/>
  <c r="A115" i="118" s="1"/>
  <c r="A119" i="118" s="1"/>
  <c r="A123" i="118" s="1"/>
  <c r="A127" i="118" s="1"/>
  <c r="A131" i="118" s="1"/>
  <c r="A135" i="118" s="1"/>
  <c r="A139" i="118" s="1"/>
  <c r="A143" i="118" s="1"/>
  <c r="A147" i="118" s="1"/>
  <c r="A151" i="118" s="1"/>
  <c r="A155" i="118" s="1"/>
  <c r="A159" i="118" s="1"/>
  <c r="A163" i="118" s="1"/>
  <c r="A167" i="118" s="1"/>
  <c r="A171" i="118" s="1"/>
  <c r="A175" i="118" s="1"/>
  <c r="A179" i="118" s="1"/>
  <c r="A183" i="118" s="1"/>
  <c r="A187" i="118" s="1"/>
  <c r="A191" i="118" s="1"/>
  <c r="A195" i="118" s="1"/>
  <c r="A199" i="118" s="1"/>
  <c r="A203" i="118" s="1"/>
  <c r="A207" i="118" s="1"/>
  <c r="G46" i="1" s="1"/>
  <c r="E31" i="1"/>
  <c r="B37" i="1"/>
  <c r="G40" i="1"/>
  <c r="G48" i="1"/>
  <c r="G97" i="1"/>
  <c r="B102" i="1"/>
  <c r="E84" i="1"/>
  <c r="E102" i="1"/>
  <c r="E73" i="1"/>
  <c r="B55" i="1"/>
  <c r="F59" i="1"/>
  <c r="G81" i="1"/>
  <c r="F30" i="1"/>
  <c r="G68" i="1"/>
  <c r="E87" i="1"/>
  <c r="G74" i="1" l="1"/>
  <c r="G80" i="1"/>
  <c r="B56" i="64"/>
  <c r="S1" i="48"/>
  <c r="A63" i="65"/>
  <c r="S1" i="24"/>
  <c r="B38" i="64"/>
  <c r="A45" i="65"/>
  <c r="E90" i="1"/>
  <c r="E96" i="1"/>
  <c r="B103" i="64"/>
  <c r="S1" i="102"/>
  <c r="B76" i="1"/>
  <c r="G57" i="1"/>
  <c r="G73" i="1"/>
  <c r="E58" i="1"/>
  <c r="B100" i="1"/>
  <c r="F64" i="1"/>
  <c r="F53" i="1"/>
  <c r="G65" i="1"/>
  <c r="F83" i="1"/>
  <c r="E39" i="1"/>
  <c r="G100" i="1"/>
  <c r="G77" i="1"/>
  <c r="F106" i="1"/>
  <c r="B98" i="1"/>
  <c r="B52" i="1"/>
  <c r="G105" i="1"/>
  <c r="E60" i="1"/>
  <c r="G64" i="1"/>
  <c r="G58" i="1"/>
  <c r="E56" i="1"/>
  <c r="E57" i="1"/>
  <c r="H57" i="1" s="1"/>
  <c r="M1" i="53" s="1"/>
  <c r="E78" i="1"/>
  <c r="F29" i="1"/>
  <c r="G45" i="1"/>
  <c r="E103" i="1"/>
  <c r="E66" i="1"/>
  <c r="B95" i="1"/>
  <c r="G42" i="1"/>
  <c r="G99" i="1"/>
  <c r="F72" i="1"/>
  <c r="G78" i="1"/>
  <c r="F90" i="1"/>
  <c r="B43" i="1"/>
  <c r="F63" i="1"/>
  <c r="F74" i="1"/>
  <c r="E100" i="1"/>
  <c r="F104" i="1"/>
  <c r="E94" i="1"/>
  <c r="G71" i="1"/>
  <c r="G52" i="1"/>
  <c r="F67" i="1"/>
  <c r="E40" i="1"/>
  <c r="G79" i="1"/>
  <c r="E33" i="1"/>
  <c r="G54" i="1"/>
  <c r="E98" i="1"/>
  <c r="B39" i="1"/>
  <c r="E29" i="1"/>
  <c r="F33" i="1"/>
  <c r="B47" i="1"/>
  <c r="E69" i="1"/>
  <c r="E61" i="1"/>
  <c r="G47" i="1"/>
  <c r="E53" i="1"/>
  <c r="G83" i="1"/>
  <c r="G75" i="1"/>
  <c r="G33" i="1"/>
  <c r="G39" i="1"/>
  <c r="E92" i="1"/>
  <c r="F85" i="1"/>
  <c r="G87" i="1"/>
  <c r="G35" i="1"/>
  <c r="G101" i="1"/>
  <c r="G66" i="1"/>
  <c r="G82" i="1"/>
  <c r="B45" i="1"/>
  <c r="B90" i="1"/>
  <c r="F95" i="1"/>
  <c r="G67" i="1"/>
  <c r="E76" i="1"/>
  <c r="E68" i="1"/>
  <c r="G29" i="1"/>
  <c r="B31" i="1"/>
  <c r="B53" i="1"/>
  <c r="E105" i="1"/>
  <c r="E49" i="1"/>
  <c r="F84" i="1"/>
  <c r="H84" i="1" s="1"/>
  <c r="M1" i="84" s="1"/>
  <c r="E104" i="1"/>
  <c r="F45" i="1"/>
  <c r="B36" i="1"/>
  <c r="F58" i="1"/>
  <c r="G84" i="1"/>
  <c r="F66" i="1"/>
  <c r="B56" i="1"/>
  <c r="F50" i="1"/>
  <c r="E77" i="1"/>
  <c r="G95" i="1"/>
  <c r="G96" i="1"/>
  <c r="G37" i="1"/>
  <c r="E36" i="1"/>
  <c r="E75" i="1"/>
  <c r="F51" i="1"/>
  <c r="B54" i="1"/>
  <c r="G104" i="1"/>
  <c r="E42" i="1"/>
  <c r="H42" i="1" s="1"/>
  <c r="M1" i="39" s="1"/>
  <c r="B35" i="1"/>
  <c r="E106" i="1"/>
  <c r="E35" i="1"/>
  <c r="G34" i="1"/>
  <c r="E62" i="1"/>
  <c r="F42" i="1"/>
  <c r="F41" i="1"/>
  <c r="B86" i="1"/>
  <c r="B96" i="1"/>
  <c r="F36" i="1"/>
  <c r="F102" i="1"/>
  <c r="H102" i="1" s="1"/>
  <c r="M1" i="102" s="1"/>
  <c r="E89" i="1"/>
  <c r="F94" i="1"/>
  <c r="G31" i="1"/>
  <c r="F89" i="1"/>
  <c r="G86" i="1"/>
  <c r="F73" i="1"/>
  <c r="H73" i="1" s="1"/>
  <c r="M1" i="73" s="1"/>
  <c r="E55" i="1"/>
  <c r="E30" i="1"/>
  <c r="F77" i="1"/>
  <c r="G51" i="1"/>
  <c r="F70" i="1"/>
  <c r="B50" i="1"/>
  <c r="F31" i="1"/>
  <c r="H31" i="1" s="1"/>
  <c r="M1" i="30" s="1"/>
  <c r="F75" i="1"/>
  <c r="G53" i="1"/>
  <c r="E83" i="1"/>
  <c r="F61" i="1"/>
  <c r="F92" i="1"/>
  <c r="F99" i="1"/>
  <c r="E85" i="1"/>
  <c r="F62" i="1"/>
  <c r="B40" i="1"/>
  <c r="G32" i="1"/>
  <c r="E86" i="1"/>
  <c r="G98" i="1"/>
  <c r="G44" i="1"/>
  <c r="F37" i="1"/>
  <c r="F32" i="1"/>
  <c r="G85" i="1"/>
  <c r="B89" i="1"/>
  <c r="F96" i="1"/>
  <c r="F52" i="1"/>
  <c r="B38" i="1"/>
  <c r="G59" i="1"/>
  <c r="E34" i="1"/>
  <c r="H34" i="1" s="1"/>
  <c r="M1" i="27" s="1"/>
  <c r="B99" i="1"/>
  <c r="E81" i="1"/>
  <c r="H81" i="1" s="1"/>
  <c r="M1" i="81" s="1"/>
  <c r="F57" i="1"/>
  <c r="B49" i="1"/>
  <c r="F103" i="1"/>
  <c r="F86" i="1"/>
  <c r="E101" i="1"/>
  <c r="G103" i="1"/>
  <c r="E46" i="1"/>
  <c r="G90" i="1"/>
  <c r="B92" i="1"/>
  <c r="G70" i="1"/>
  <c r="F35" i="1"/>
  <c r="B48" i="1"/>
  <c r="E63" i="1"/>
  <c r="G88" i="1"/>
  <c r="F43" i="1"/>
  <c r="E50" i="1"/>
  <c r="H50" i="1" s="1"/>
  <c r="M1" i="45" s="1"/>
  <c r="F100" i="1"/>
  <c r="E52" i="1"/>
  <c r="H52" i="1" s="1"/>
  <c r="M1" i="43" s="1"/>
  <c r="E43" i="1"/>
  <c r="E47" i="1"/>
  <c r="B97" i="1"/>
  <c r="F97" i="1"/>
  <c r="G89" i="1"/>
  <c r="G63" i="1"/>
  <c r="E97" i="1"/>
  <c r="G106" i="1"/>
  <c r="G76" i="1"/>
  <c r="F40" i="1"/>
  <c r="F49" i="1"/>
  <c r="G92" i="1"/>
  <c r="B91" i="1"/>
  <c r="E74" i="1"/>
  <c r="H74" i="1" s="1"/>
  <c r="M1" i="74" s="1"/>
  <c r="B51" i="1"/>
  <c r="E54" i="1"/>
  <c r="F69" i="1"/>
  <c r="G43" i="1"/>
  <c r="E64" i="1"/>
  <c r="H64" i="1" s="1"/>
  <c r="M1" i="60" s="1"/>
  <c r="B33" i="1"/>
  <c r="F38" i="1"/>
  <c r="F82" i="1"/>
  <c r="F48" i="1"/>
  <c r="B101" i="1"/>
  <c r="B105" i="1"/>
  <c r="G49" i="1"/>
  <c r="F54" i="1"/>
  <c r="F93" i="1"/>
  <c r="B87" i="1"/>
  <c r="G61" i="1"/>
  <c r="E82" i="1"/>
  <c r="E91" i="1"/>
  <c r="G69" i="1"/>
  <c r="E38" i="1"/>
  <c r="E80" i="1"/>
  <c r="H80" i="1" s="1"/>
  <c r="M1" i="80" s="1"/>
  <c r="F56" i="1"/>
  <c r="E93" i="1"/>
  <c r="B46" i="1"/>
  <c r="F79" i="1"/>
  <c r="G72" i="1"/>
  <c r="F47" i="1"/>
  <c r="E88" i="1"/>
  <c r="B29" i="1"/>
  <c r="E70" i="1"/>
  <c r="H70" i="1" s="1"/>
  <c r="M1" i="70" s="1"/>
  <c r="F44" i="1"/>
  <c r="F101" i="1"/>
  <c r="F76" i="1"/>
  <c r="G93" i="1"/>
  <c r="F80" i="1"/>
  <c r="F34" i="1"/>
  <c r="F60" i="1"/>
  <c r="F87" i="1"/>
  <c r="H87" i="1" s="1"/>
  <c r="M1" i="87" s="1"/>
  <c r="F39" i="1"/>
  <c r="F68" i="1"/>
  <c r="G62" i="1"/>
  <c r="E51" i="1"/>
  <c r="H51" i="1" s="1"/>
  <c r="M1" i="44" s="1"/>
  <c r="G56" i="1"/>
  <c r="F55" i="1"/>
  <c r="E37" i="1"/>
  <c r="B106" i="1"/>
  <c r="F105" i="1"/>
  <c r="E32" i="1"/>
  <c r="H32" i="1" s="1"/>
  <c r="M1" i="29" s="1"/>
  <c r="B41" i="1"/>
  <c r="B44" i="1"/>
  <c r="B34" i="1"/>
  <c r="F71" i="1"/>
  <c r="E95" i="1"/>
  <c r="G30" i="1"/>
  <c r="G102" i="1"/>
  <c r="B94" i="1"/>
  <c r="B42" i="1"/>
  <c r="B104" i="1"/>
  <c r="E48" i="1"/>
  <c r="H48" i="1" s="1"/>
  <c r="M1" i="47" s="1"/>
  <c r="F91" i="1"/>
  <c r="E71" i="1"/>
  <c r="E45" i="1"/>
  <c r="G94" i="1"/>
  <c r="E44" i="1"/>
  <c r="H44" i="1" s="1"/>
  <c r="M1" i="37" s="1"/>
  <c r="G60" i="1"/>
  <c r="E41" i="1"/>
  <c r="H41" i="1" s="1"/>
  <c r="M1" i="40" s="1"/>
  <c r="G41" i="1"/>
  <c r="E99" i="1"/>
  <c r="F78" i="1"/>
  <c r="F65" i="1"/>
  <c r="F46" i="1"/>
  <c r="B103" i="1"/>
  <c r="F98" i="1"/>
  <c r="E72" i="1"/>
  <c r="H72" i="1" s="1"/>
  <c r="M1" i="72" s="1"/>
  <c r="G50" i="1"/>
  <c r="G38" i="1"/>
  <c r="F81" i="1"/>
  <c r="B88" i="1"/>
  <c r="B93" i="1"/>
  <c r="E67" i="1"/>
  <c r="H67" i="1" s="1"/>
  <c r="M1" i="67" s="1"/>
  <c r="F88" i="1"/>
  <c r="B32" i="1"/>
  <c r="B30" i="1"/>
  <c r="G55" i="1"/>
  <c r="G91" i="1"/>
  <c r="E65" i="1"/>
  <c r="H65" i="1" s="1"/>
  <c r="M1" i="61" s="1"/>
  <c r="E79" i="1"/>
  <c r="H79" i="1" s="1"/>
  <c r="M1" i="79" s="1"/>
  <c r="E59" i="1"/>
  <c r="H59" i="1" s="1"/>
  <c r="M1" i="55" s="1"/>
  <c r="G36" i="1"/>
  <c r="A94" i="65" l="1"/>
  <c r="S1" i="86"/>
  <c r="B87" i="64"/>
  <c r="B40" i="64"/>
  <c r="S1" i="42"/>
  <c r="A47" i="65"/>
  <c r="B53" i="64"/>
  <c r="S1" i="43"/>
  <c r="A60" i="65"/>
  <c r="A101" i="65"/>
  <c r="S1" i="93"/>
  <c r="B94" i="64"/>
  <c r="H93" i="1"/>
  <c r="M1" i="93" s="1"/>
  <c r="A95" i="65"/>
  <c r="B88" i="64"/>
  <c r="S1" i="87"/>
  <c r="A99" i="65"/>
  <c r="S1" i="91"/>
  <c r="B92" i="64"/>
  <c r="H46" i="1"/>
  <c r="M1" i="35" s="1"/>
  <c r="S1" i="99"/>
  <c r="B100" i="64"/>
  <c r="H85" i="1"/>
  <c r="M1" i="85" s="1"/>
  <c r="B51" i="64"/>
  <c r="S1" i="45"/>
  <c r="A58" i="65"/>
  <c r="H77" i="1"/>
  <c r="M1" i="77" s="1"/>
  <c r="H104" i="1"/>
  <c r="M1" i="104" s="1"/>
  <c r="H76" i="1"/>
  <c r="M1" i="76" s="1"/>
  <c r="H53" i="1"/>
  <c r="M1" i="51" s="1"/>
  <c r="H98" i="1"/>
  <c r="M1" i="98" s="1"/>
  <c r="H94" i="1"/>
  <c r="M1" i="94" s="1"/>
  <c r="H78" i="1"/>
  <c r="M1" i="78" s="1"/>
  <c r="A106" i="65"/>
  <c r="S1" i="98"/>
  <c r="B99" i="64"/>
  <c r="S1" i="103"/>
  <c r="B104" i="64"/>
  <c r="A54" i="65"/>
  <c r="S1" i="35"/>
  <c r="B47" i="64"/>
  <c r="H68" i="1"/>
  <c r="M1" i="68" s="1"/>
  <c r="H45" i="1"/>
  <c r="M1" i="36" s="1"/>
  <c r="H71" i="1"/>
  <c r="M1" i="71" s="1"/>
  <c r="H37" i="1"/>
  <c r="M1" i="24" s="1"/>
  <c r="S1" i="32"/>
  <c r="A37" i="65"/>
  <c r="B30" i="64"/>
  <c r="A105" i="65"/>
  <c r="B98" i="64"/>
  <c r="S1" i="97"/>
  <c r="H63" i="1"/>
  <c r="M1" i="59" s="1"/>
  <c r="H101" i="1"/>
  <c r="M1" i="101" s="1"/>
  <c r="H62" i="1"/>
  <c r="M1" i="58" s="1"/>
  <c r="S1" i="50"/>
  <c r="A64" i="65"/>
  <c r="B57" i="64"/>
  <c r="H49" i="1"/>
  <c r="M1" i="46" s="1"/>
  <c r="H61" i="1"/>
  <c r="M1" i="57" s="1"/>
  <c r="H33" i="1"/>
  <c r="M1" i="28" s="1"/>
  <c r="H100" i="1"/>
  <c r="M1" i="100" s="1"/>
  <c r="H56" i="1"/>
  <c r="M1" i="50" s="1"/>
  <c r="H58" i="1"/>
  <c r="M1" i="54" s="1"/>
  <c r="A96" i="65"/>
  <c r="S1" i="88"/>
  <c r="B89" i="64"/>
  <c r="B101" i="64"/>
  <c r="S1" i="100"/>
  <c r="H95" i="1"/>
  <c r="M1" i="95" s="1"/>
  <c r="H99" i="1"/>
  <c r="M1" i="99" s="1"/>
  <c r="H88" i="1"/>
  <c r="M1" i="88" s="1"/>
  <c r="H38" i="1"/>
  <c r="M1" i="23" s="1"/>
  <c r="H47" i="1"/>
  <c r="M1" i="34" s="1"/>
  <c r="B49" i="64"/>
  <c r="S1" i="47"/>
  <c r="A56" i="65"/>
  <c r="S1" i="23"/>
  <c r="B39" i="64"/>
  <c r="A46" i="65"/>
  <c r="H89" i="1"/>
  <c r="M1" i="89" s="1"/>
  <c r="H75" i="1"/>
  <c r="M1" i="75" s="1"/>
  <c r="H105" i="1"/>
  <c r="M1" i="105" s="1"/>
  <c r="A98" i="65"/>
  <c r="S1" i="90"/>
  <c r="B91" i="64"/>
  <c r="H92" i="1"/>
  <c r="M1" i="92" s="1"/>
  <c r="H69" i="1"/>
  <c r="M1" i="69" s="1"/>
  <c r="A103" i="65"/>
  <c r="S1" i="95"/>
  <c r="B96" i="64"/>
  <c r="H96" i="1"/>
  <c r="M1" i="96" s="1"/>
  <c r="S1" i="106"/>
  <c r="B107" i="64"/>
  <c r="A38" i="65"/>
  <c r="S1" i="31"/>
  <c r="B31" i="64"/>
  <c r="B35" i="64"/>
  <c r="S1" i="27"/>
  <c r="A42" i="65"/>
  <c r="B106" i="64"/>
  <c r="S1" i="105"/>
  <c r="H43" i="1"/>
  <c r="M1" i="38" s="1"/>
  <c r="H86" i="1"/>
  <c r="M1" i="86" s="1"/>
  <c r="H83" i="1"/>
  <c r="M1" i="83" s="1"/>
  <c r="H30" i="1"/>
  <c r="M1" i="31" s="1"/>
  <c r="H35" i="1"/>
  <c r="M1" i="26" s="1"/>
  <c r="H36" i="1"/>
  <c r="M1" i="25" s="1"/>
  <c r="B54" i="64"/>
  <c r="A61" i="65"/>
  <c r="S1" i="51"/>
  <c r="A53" i="65"/>
  <c r="B46" i="64"/>
  <c r="S1" i="36"/>
  <c r="A55" i="65"/>
  <c r="S1" i="34"/>
  <c r="B48" i="64"/>
  <c r="H40" i="1"/>
  <c r="M1" i="41" s="1"/>
  <c r="H66" i="1"/>
  <c r="M1" i="62" s="1"/>
  <c r="H39" i="1"/>
  <c r="M1" i="42" s="1"/>
  <c r="H90" i="1"/>
  <c r="M1" i="90" s="1"/>
  <c r="A62" i="65"/>
  <c r="B55" i="64"/>
  <c r="S1" i="49"/>
  <c r="A40" i="65"/>
  <c r="S1" i="29"/>
  <c r="B33" i="64"/>
  <c r="A52" i="65"/>
  <c r="B45" i="64"/>
  <c r="S1" i="37"/>
  <c r="H91" i="1"/>
  <c r="M1" i="91" s="1"/>
  <c r="B102" i="64"/>
  <c r="S1" i="101"/>
  <c r="H54" i="1"/>
  <c r="M1" i="49" s="1"/>
  <c r="S1" i="46"/>
  <c r="B50" i="64"/>
  <c r="A57" i="65"/>
  <c r="H55" i="1"/>
  <c r="M1" i="48" s="1"/>
  <c r="H106" i="1"/>
  <c r="M1" i="106" s="1"/>
  <c r="A39" i="65"/>
  <c r="B32" i="64"/>
  <c r="S1" i="30"/>
  <c r="S1" i="38"/>
  <c r="B44" i="64"/>
  <c r="A51" i="65"/>
  <c r="H103" i="1"/>
  <c r="M1" i="103" s="1"/>
  <c r="H60" i="1"/>
  <c r="M1" i="56" s="1"/>
  <c r="B77" i="64"/>
  <c r="S1" i="76"/>
  <c r="A84" i="65"/>
  <c r="A102" i="65"/>
  <c r="S1" i="94"/>
  <c r="B95" i="64"/>
  <c r="S1" i="28"/>
  <c r="B34" i="64"/>
  <c r="A41" i="65"/>
  <c r="B105" i="64"/>
  <c r="S1" i="104"/>
  <c r="S1" i="39"/>
  <c r="B43" i="64"/>
  <c r="A50" i="65"/>
  <c r="S1" i="40"/>
  <c r="A49" i="65"/>
  <c r="B42" i="64"/>
  <c r="H82" i="1"/>
  <c r="M1" i="82" s="1"/>
  <c r="B52" i="64"/>
  <c r="A59" i="65"/>
  <c r="S1" i="44"/>
  <c r="H97" i="1"/>
  <c r="M1" i="97" s="1"/>
  <c r="B93" i="64"/>
  <c r="S1" i="92"/>
  <c r="A100" i="65"/>
  <c r="A97" i="65"/>
  <c r="B90" i="64"/>
  <c r="S1" i="89"/>
  <c r="B41" i="64"/>
  <c r="A48" i="65"/>
  <c r="S1" i="41"/>
  <c r="A104" i="65"/>
  <c r="S1" i="96"/>
  <c r="B97" i="64"/>
  <c r="A43" i="65"/>
  <c r="S1" i="26"/>
  <c r="B36" i="64"/>
  <c r="A44" i="65"/>
  <c r="B37" i="64"/>
  <c r="S1" i="25"/>
  <c r="H29" i="1"/>
  <c r="M1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Lewis</author>
  </authors>
  <commentList>
    <comment ref="E7" authorId="0" shapeId="0" xr:uid="{7277865E-588F-4B7D-BE45-55001D4E1B5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F7" authorId="0" shapeId="0" xr:uid="{F33DCA7D-8525-4147-8B43-64CE62CA3CD3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7" authorId="0" shapeId="0" xr:uid="{3E9FEDA6-7FBC-4A8F-8F4B-4601AF38168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8" authorId="0" shapeId="0" xr:uid="{73D7EB3D-2ADD-443C-9710-3872DA475690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8" authorId="0" shapeId="0" xr:uid="{DAE2967E-B306-44D5-BF27-4434E9739F74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9" authorId="0" shapeId="0" xr:uid="{D9E2D236-4E3D-43ED-86D2-BD7374FBC5F7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9" authorId="0" shapeId="0" xr:uid="{D9D102CD-E8B2-45C4-A7D9-67BFFEF5EBB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0" authorId="0" shapeId="0" xr:uid="{D26AB2CB-6979-4BD9-9B88-3E8B2E1A9BD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0" authorId="0" shapeId="0" xr:uid="{A1B7FD00-4FE6-4C78-BDA1-2F48C056D81F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1" authorId="0" shapeId="0" xr:uid="{50E5B433-2A1B-4C0D-967F-197E229E758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1" authorId="0" shapeId="0" xr:uid="{E15F4CA5-F933-439C-8B2E-4C891AC5A66D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2" authorId="0" shapeId="0" xr:uid="{BB00F896-7EFB-4765-AA86-18E7FCB3086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2" authorId="0" shapeId="0" xr:uid="{E3928678-BA80-4E77-B7C2-4EF236EB317F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3" authorId="0" shapeId="0" xr:uid="{034F0DC0-C704-4E3F-A235-74735F5EC51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3" authorId="0" shapeId="0" xr:uid="{86C0E560-522E-4D30-BBF7-7D9FAEDE92B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4" authorId="0" shapeId="0" xr:uid="{573E0D9A-2E7E-42A6-B417-AD4419C0744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4" authorId="0" shapeId="0" xr:uid="{3F896F56-302E-4EC3-AEB6-9BC83F9F59EC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5" authorId="0" shapeId="0" xr:uid="{CABEE8AE-3AF4-421D-BE9B-D9263901887A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5" authorId="0" shapeId="0" xr:uid="{309051DA-948B-4F9B-B17A-8057FDD8DFA3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6" authorId="0" shapeId="0" xr:uid="{9CD586A5-A7D4-4B3B-8E34-250D4D22598D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6" authorId="0" shapeId="0" xr:uid="{580ADD0E-4654-47C3-98A2-3A919E51F490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7" authorId="0" shapeId="0" xr:uid="{1051EC19-5112-4FEB-8132-29168458E49C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7" authorId="0" shapeId="0" xr:uid="{7FD88141-9D71-4F03-9C6C-2869575B1E8A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8" authorId="0" shapeId="0" xr:uid="{B9043CD3-0438-447F-B38F-FB0F4576EBA4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8" authorId="0" shapeId="0" xr:uid="{EE058C7B-551E-41FB-9B05-8E4435DF019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9" authorId="0" shapeId="0" xr:uid="{5AEEE4BB-27C5-41B3-B909-B38C27D5FBE7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9" authorId="0" shapeId="0" xr:uid="{7979BF2B-F02F-4B23-ABD6-D6F1AE492E0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0" authorId="0" shapeId="0" xr:uid="{D9989A46-CA35-44A1-AD71-A574310B9ED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0" authorId="0" shapeId="0" xr:uid="{42D5E799-56E8-4208-908E-655BCE13478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1" authorId="0" shapeId="0" xr:uid="{C30D1AE2-DED0-4211-8A50-3AEC1CF3BF6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1" authorId="0" shapeId="0" xr:uid="{78C6476D-FA33-4AD9-82BF-DE78D118325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2" authorId="0" shapeId="0" xr:uid="{C2F74C3B-773A-429C-80CE-3B1B09A8194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2" authorId="0" shapeId="0" xr:uid="{2E51D655-CB26-4F9F-9D1D-D71CFADAFA8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3" authorId="0" shapeId="0" xr:uid="{077B613C-A298-4CC7-B32A-85E5EE3D2AF2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3" authorId="0" shapeId="0" xr:uid="{7BCE2011-2EBB-441C-8769-A6CE76D125E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4" authorId="0" shapeId="0" xr:uid="{D73215C2-2AEF-4447-9A52-886E04D58AB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4" authorId="0" shapeId="0" xr:uid="{79B68733-26D4-4A50-B1C2-3CC68F722EA2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5" authorId="0" shapeId="0" xr:uid="{D347B095-AA94-4C2F-B9F1-0166E95476CB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5" authorId="0" shapeId="0" xr:uid="{8AE21306-3D5C-4F6E-9470-1B5D16ADFD3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6" authorId="0" shapeId="0" xr:uid="{98A48D39-3C4C-4888-9049-25EE167DC9A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6" authorId="0" shapeId="0" xr:uid="{9E261C6E-7855-4C21-9884-DAC226FCE82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Becky Hayes</author>
    <author>Brian Lewis</author>
  </authors>
  <commentList>
    <comment ref="K8" authorId="0" shapeId="0" xr:uid="{6E886327-96F4-4D46-8B2F-81B4304B0817}">
      <text>
        <r>
          <rPr>
            <b/>
            <sz val="9"/>
            <color indexed="81"/>
            <rFont val="Tahoma"/>
            <family val="2"/>
          </rPr>
          <t xml:space="preserve">YES/NO
</t>
        </r>
        <r>
          <rPr>
            <sz val="9"/>
            <color indexed="81"/>
            <rFont val="Tahoma"/>
            <family val="2"/>
          </rPr>
          <t>Adjusts royalty calculation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9" authorId="1" shapeId="0" xr:uid="{D294E4FF-BEA4-4947-B90F-CFE2A4708574}">
      <text>
        <r>
          <rPr>
            <b/>
            <sz val="9"/>
            <color indexed="81"/>
            <rFont val="Tahoma"/>
            <family val="2"/>
          </rPr>
          <t>GMS Employee YES/NO</t>
        </r>
        <r>
          <rPr>
            <sz val="9"/>
            <color indexed="81"/>
            <rFont val="Tahoma"/>
            <family val="2"/>
          </rPr>
          <t xml:space="preserve">
YES if Global Employee
NO if contractor</t>
        </r>
      </text>
    </comment>
    <comment ref="K9" authorId="0" shapeId="0" xr:uid="{092EA490-A63A-4B53-A542-831B0F1672F3}">
      <text>
        <r>
          <rPr>
            <b/>
            <sz val="9"/>
            <color indexed="81"/>
            <rFont val="Tahoma"/>
            <family val="2"/>
          </rPr>
          <t xml:space="preserve">YES/NO
</t>
        </r>
        <r>
          <rPr>
            <sz val="9"/>
            <color indexed="81"/>
            <rFont val="Tahoma"/>
            <family val="2"/>
          </rPr>
          <t>Adjusts royalty calculation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5CD9ECC8-35E4-4EF8-B43D-0B7C3CB57010}">
      <text>
        <r>
          <rPr>
            <b/>
            <sz val="9"/>
            <color indexed="81"/>
            <rFont val="Tahoma"/>
            <family val="2"/>
          </rPr>
          <t>To be used on Hybrid deals. 
Check with Becky for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1" shapeId="0" xr:uid="{583EC1D6-6157-4F38-9A18-A22038428F10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1" shapeId="0" xr:uid="{978E7C2D-1D60-4213-A3E6-CA2503134521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" authorId="1" shapeId="0" xr:uid="{EE846027-5B62-4F5D-B28F-FE14FF67D9E6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0" authorId="1" shapeId="0" xr:uid="{EE968815-BF97-4F9C-8A4A-599AAE28CE10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0" authorId="1" shapeId="0" xr:uid="{6844D387-2969-4FEB-BE03-B58BD33701DD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0" authorId="1" shapeId="0" xr:uid="{80DFEA53-B1A3-4547-B9B9-4A907F226BB7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1" shapeId="0" xr:uid="{4745C921-762B-4AC7-A4F3-D05043E8E97B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1" authorId="1" shapeId="0" xr:uid="{DA3F21B7-98E3-4D47-B9AA-62EEFA4A6B5F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1" authorId="1" shapeId="0" xr:uid="{C52D92CA-02AA-4EE8-9516-9F34008EE5F0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0" shapeId="0" xr:uid="{3666EE2D-C042-47ED-806C-37B68773D944}">
      <text>
        <r>
          <rPr>
            <b/>
            <sz val="9"/>
            <color indexed="81"/>
            <rFont val="Tahoma"/>
            <family val="2"/>
          </rPr>
          <t>Don’t overwrite. 
These cells are to be used for truck costs only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Becky Hayes</author>
    <author>Brian Lewis</author>
  </authors>
  <commentList>
    <comment ref="C7" authorId="0" shapeId="0" xr:uid="{75A23536-9C05-4374-BC66-33118313FFB8}">
      <text>
        <r>
          <rPr>
            <sz val="9"/>
            <color indexed="81"/>
            <rFont val="Tahoma"/>
            <family val="2"/>
          </rPr>
          <t>If tax on top put 0%</t>
        </r>
      </text>
    </comment>
    <comment ref="C8" authorId="0" shapeId="0" xr:uid="{A791FC59-0397-42F3-81FF-8669B1A767FD}">
      <text>
        <r>
          <rPr>
            <sz val="9"/>
            <color indexed="81"/>
            <rFont val="Tahoma"/>
            <family val="2"/>
          </rPr>
          <t xml:space="preserve">N/A if no special royalty clause </t>
        </r>
      </text>
    </comment>
    <comment ref="G10" authorId="1" shapeId="0" xr:uid="{B214B84A-8B1C-4262-B0AE-F7B663C91EA0}">
      <text>
        <r>
          <rPr>
            <b/>
            <sz val="9"/>
            <color indexed="81"/>
            <rFont val="Tahoma"/>
            <family val="2"/>
          </rPr>
          <t>Enterhere for Full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1" shapeId="0" xr:uid="{4CBB2F69-0126-4BFC-B574-BAC5D14029C4}">
      <text>
        <r>
          <rPr>
            <b/>
            <sz val="9"/>
            <color indexed="81"/>
            <rFont val="Tahoma"/>
            <family val="2"/>
          </rPr>
          <t>Enter here possible price fluctuations &amp; Additional Fee's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1" authorId="0" shapeId="0" xr:uid="{0D91442C-0EAB-48AC-871F-2BB0C62106A7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ORLANDO  8 PALLETS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1" authorId="0" shapeId="0" xr:uid="{398FE5F2-21C0-4DB6-A143-19FFE6B8730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ORLANDO</t>
        </r>
      </text>
    </comment>
    <comment ref="R42" authorId="0" shapeId="0" xr:uid="{1B932B44-8645-4AC3-9145-880E95306CD9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UNCASVILLE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1" authorId="0" shapeId="0" xr:uid="{F0C703C5-B278-489B-872F-21B969BCBAFF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ORLANDO
</t>
        </r>
      </text>
    </comment>
    <comment ref="T41" authorId="0" shapeId="0" xr:uid="{22CCCEEE-D232-4004-882B-B7A73A2770CF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5 pallets
</t>
        </r>
      </text>
    </comment>
    <comment ref="R42" authorId="0" shapeId="0" xr:uid="{CC218CA3-4633-480A-8AC2-27DC6A034D93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UNCASVILLE</t>
        </r>
      </text>
    </comment>
    <comment ref="R43" authorId="0" shapeId="0" xr:uid="{2C0EDF0A-78DC-40F1-9B69-C997D4195FD6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COLUMBUS</t>
        </r>
      </text>
    </comment>
    <comment ref="R44" authorId="0" shapeId="0" xr:uid="{B45DB399-7CE3-4CFC-B28A-A1545C51D395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SALT LAKE CITY</t>
        </r>
      </text>
    </comment>
  </commentList>
</comments>
</file>

<file path=xl/sharedStrings.xml><?xml version="1.0" encoding="utf-8"?>
<sst xmlns="http://schemas.openxmlformats.org/spreadsheetml/2006/main" count="8402" uniqueCount="460">
  <si>
    <t>Tour Date</t>
  </si>
  <si>
    <t>Tour</t>
  </si>
  <si>
    <t>NAV Item Code</t>
  </si>
  <si>
    <t>Product Description</t>
  </si>
  <si>
    <t>Supplier</t>
  </si>
  <si>
    <t>Blank Unit Cost</t>
  </si>
  <si>
    <t>Print Unit Cost</t>
  </si>
  <si>
    <t>Total Unit Cost</t>
  </si>
  <si>
    <t>Selling Price</t>
  </si>
  <si>
    <t>Tour Inventory</t>
  </si>
  <si>
    <t>Date</t>
  </si>
  <si>
    <t>City</t>
  </si>
  <si>
    <t>Sales</t>
  </si>
  <si>
    <t>Band Comps</t>
  </si>
  <si>
    <t>W/Sales</t>
  </si>
  <si>
    <t>Used</t>
  </si>
  <si>
    <t>Delivery</t>
  </si>
  <si>
    <t>+/-</t>
  </si>
  <si>
    <t>To</t>
  </si>
  <si>
    <t>Balance</t>
  </si>
  <si>
    <t>Band Co</t>
  </si>
  <si>
    <t>GMS Co</t>
  </si>
  <si>
    <t>W/Sale</t>
  </si>
  <si>
    <t>Item</t>
  </si>
  <si>
    <t>Cost</t>
  </si>
  <si>
    <t>Code</t>
  </si>
  <si>
    <t>Stock B/F</t>
  </si>
  <si>
    <t>PO Number</t>
  </si>
  <si>
    <t>Qty Received</t>
  </si>
  <si>
    <t>Total</t>
  </si>
  <si>
    <t>Amount Ordered</t>
  </si>
  <si>
    <t>Stock Movement</t>
  </si>
  <si>
    <t xml:space="preserve">In </t>
  </si>
  <si>
    <t>From</t>
  </si>
  <si>
    <t>Out</t>
  </si>
  <si>
    <t>Qty</t>
  </si>
  <si>
    <t>Invoice Details</t>
  </si>
  <si>
    <t>Delivery Note</t>
  </si>
  <si>
    <t>Inv No</t>
  </si>
  <si>
    <t>Checked By</t>
  </si>
  <si>
    <t>Product Summary</t>
  </si>
  <si>
    <t>Stock Purchased</t>
  </si>
  <si>
    <t>Tour Sales</t>
  </si>
  <si>
    <t>Global Comps</t>
  </si>
  <si>
    <t>Total Used</t>
  </si>
  <si>
    <t>Retail</t>
  </si>
  <si>
    <t>Web</t>
  </si>
  <si>
    <t>Global UK</t>
  </si>
  <si>
    <t>Other</t>
  </si>
  <si>
    <t>Warehouse</t>
  </si>
  <si>
    <t>Discrepancy</t>
  </si>
  <si>
    <t>Comments</t>
  </si>
  <si>
    <t>B/F</t>
  </si>
  <si>
    <t>Purchased</t>
  </si>
  <si>
    <t>Sold</t>
  </si>
  <si>
    <t>W/S</t>
  </si>
  <si>
    <t>GMS Comps</t>
  </si>
  <si>
    <t>O/U</t>
  </si>
  <si>
    <t>Closing Stock</t>
  </si>
  <si>
    <t>End Tour Stock Count</t>
  </si>
  <si>
    <t>Tour Dates</t>
  </si>
  <si>
    <t>Country</t>
  </si>
  <si>
    <t>GROSS</t>
  </si>
  <si>
    <t>TOUR</t>
  </si>
  <si>
    <t>Ship</t>
  </si>
  <si>
    <t>%</t>
  </si>
  <si>
    <t>% of Gross</t>
  </si>
  <si>
    <t xml:space="preserve">PRODUCT SUMMARY </t>
  </si>
  <si>
    <t>Sales %</t>
  </si>
  <si>
    <t>Road</t>
  </si>
  <si>
    <t>Ware house</t>
  </si>
  <si>
    <t>QUICK STOCK VIEW</t>
  </si>
  <si>
    <t>DATE</t>
  </si>
  <si>
    <t>CITY</t>
  </si>
  <si>
    <t>ST</t>
  </si>
  <si>
    <t>VENUE</t>
  </si>
  <si>
    <t>CAPACITY</t>
  </si>
  <si>
    <t>SOLD</t>
  </si>
  <si>
    <t>EXPECT</t>
  </si>
  <si>
    <t>PH</t>
  </si>
  <si>
    <t>DATE:</t>
  </si>
  <si>
    <t>BAND:</t>
  </si>
  <si>
    <t xml:space="preserve"> </t>
  </si>
  <si>
    <t># OF SHOWS:</t>
  </si>
  <si>
    <t>ATTENDANCE:</t>
  </si>
  <si>
    <t>EXP. GROSS</t>
  </si>
  <si>
    <t xml:space="preserve">STOCK </t>
  </si>
  <si>
    <t>STOCK</t>
  </si>
  <si>
    <t>PO's</t>
  </si>
  <si>
    <t>PRODUCT OVER (+) or UNDER (-)</t>
  </si>
  <si>
    <t>BLANKS</t>
  </si>
  <si>
    <t>PRINTER</t>
  </si>
  <si>
    <t>SM</t>
  </si>
  <si>
    <t>MED</t>
  </si>
  <si>
    <t>LG</t>
  </si>
  <si>
    <t>XL</t>
  </si>
  <si>
    <t>2X</t>
  </si>
  <si>
    <t>3X</t>
  </si>
  <si>
    <t>TOTAL</t>
  </si>
  <si>
    <t>PRICE/P.H.</t>
  </si>
  <si>
    <t>ON ORDER</t>
  </si>
  <si>
    <t>SKU #</t>
  </si>
  <si>
    <t>DESIGN</t>
  </si>
  <si>
    <t>%  GROSS</t>
  </si>
  <si>
    <t>CITY-A</t>
  </si>
  <si>
    <t>CITY-B</t>
  </si>
  <si>
    <t>TOUR:</t>
  </si>
  <si>
    <t>North America</t>
  </si>
  <si>
    <t>DUE</t>
  </si>
  <si>
    <t>BLANK PO</t>
  </si>
  <si>
    <t>PRINT PO</t>
  </si>
  <si>
    <t>STATE</t>
  </si>
  <si>
    <t>USD</t>
  </si>
  <si>
    <t>Misprint</t>
  </si>
  <si>
    <t>ITEM #</t>
  </si>
  <si>
    <t>DESCRIPTION</t>
  </si>
  <si>
    <t>SIZE</t>
  </si>
  <si>
    <t>BLANK</t>
  </si>
  <si>
    <t>PRINT</t>
  </si>
  <si>
    <t>COG</t>
  </si>
  <si>
    <t>SM-XL</t>
  </si>
  <si>
    <t>TRINKETS</t>
  </si>
  <si>
    <t>TOUR STOCK</t>
  </si>
  <si>
    <t>SIZE %</t>
  </si>
  <si>
    <t>ORDER QTY</t>
  </si>
  <si>
    <t>AMOUNT</t>
  </si>
  <si>
    <t>LESS TOUR INV</t>
  </si>
  <si>
    <t>4X</t>
  </si>
  <si>
    <t>GLOBAL MERCHANDISING SERVICES, INC.</t>
  </si>
  <si>
    <t>TOUR COST OF GOODS SCHEDULE - NORTH AMERICA in USD</t>
  </si>
  <si>
    <t>Brand Manager:</t>
  </si>
  <si>
    <t>Enter sales tax rate:</t>
  </si>
  <si>
    <t>Enter specials rate:</t>
  </si>
  <si>
    <t>CLOSE WHEN PDFing and SENDING TO CLIENT</t>
  </si>
  <si>
    <t>APPAREL</t>
  </si>
  <si>
    <t>APPAREL - ADJUSTED PRICE FOR SPECIAL</t>
  </si>
  <si>
    <t>FULL PACKAGE</t>
  </si>
  <si>
    <t xml:space="preserve">COG 2 </t>
  </si>
  <si>
    <t>TOTAL COG</t>
  </si>
  <si>
    <t>SUGGESTED PRICE</t>
  </si>
  <si>
    <t>AFTER TAX ADJ. GROSS</t>
  </si>
  <si>
    <t>PRODUCT COST % (A.T.G.)</t>
  </si>
  <si>
    <t>SPECIAL YES/NO</t>
  </si>
  <si>
    <t>SPECIAL ITEM PRICE</t>
  </si>
  <si>
    <t>SPECIAL COST % (A.T.G.)</t>
  </si>
  <si>
    <t>2XL</t>
  </si>
  <si>
    <t>3XL</t>
  </si>
  <si>
    <t>4XL</t>
  </si>
  <si>
    <t>TRINKETS - ADJUSTED PRICE FOR SPECIAL</t>
  </si>
  <si>
    <t>ITEM COST</t>
  </si>
  <si>
    <t>OTHER COSTS</t>
  </si>
  <si>
    <t>SPECIAL PRICE NET</t>
  </si>
  <si>
    <t>SPECIAL C.O.G</t>
  </si>
  <si>
    <t>OS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</si>
  <si>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</si>
  <si>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</si>
  <si>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</si>
  <si>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</si>
  <si>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</si>
  <si>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</si>
  <si>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</si>
  <si>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</si>
  <si>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</si>
  <si>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</si>
  <si>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</si>
  <si>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</si>
  <si>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</si>
  <si>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</si>
  <si>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</si>
  <si>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</si>
  <si>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</si>
  <si>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</si>
  <si>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</si>
  <si>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</si>
  <si>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</si>
  <si>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</si>
  <si>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</si>
  <si>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</si>
  <si>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</si>
  <si>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</si>
  <si>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</si>
  <si>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</si>
  <si>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</si>
  <si>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</si>
  <si>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</si>
  <si>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</si>
  <si>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</si>
  <si>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</si>
  <si>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</si>
  <si>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</si>
  <si>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</si>
  <si>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</si>
  <si>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</si>
  <si>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</si>
  <si>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CAD</t>
  </si>
  <si>
    <t xml:space="preserve"> GROSS SALES REPORT</t>
  </si>
  <si>
    <t>Ex Rate Used</t>
  </si>
  <si>
    <t xml:space="preserve">Approx Gross Sales 2nd </t>
  </si>
  <si>
    <t xml:space="preserve"> PER HEADS REPORT</t>
  </si>
  <si>
    <t>P / Head 2nd Currency</t>
  </si>
  <si>
    <t>Average per head</t>
  </si>
  <si>
    <t xml:space="preserve"> PRODUCT PERCENTAGES</t>
  </si>
  <si>
    <t>Product</t>
  </si>
  <si>
    <t>Avg % of Gross</t>
  </si>
  <si>
    <t xml:space="preserve"> PRODUCT RATIOS</t>
  </si>
  <si>
    <t>Ratio</t>
  </si>
  <si>
    <t>Notes</t>
  </si>
  <si>
    <t>Tour Attendance</t>
  </si>
  <si>
    <t>1 in</t>
  </si>
  <si>
    <t>of the audience bought this item of merchandise</t>
  </si>
  <si>
    <t xml:space="preserve">   "</t>
  </si>
  <si>
    <t>Gross Sales (USD)</t>
  </si>
  <si>
    <t>Total Gross</t>
  </si>
  <si>
    <t>P / Head (USD)</t>
  </si>
  <si>
    <t>Enter Here</t>
  </si>
  <si>
    <t>We Save Both The Excel &amp; Pdf in Touring Charts Folder Our End…</t>
  </si>
  <si>
    <t>We've Been Either Adding The Grab With % &amp; Unit Sold As The Back Page Of The Chart Or Asking Creative To Add Info….?</t>
  </si>
  <si>
    <t>Drag The Ratios Tab To The End &amp; Then I Print Entire Workbook To Pdf &amp; There You Have It…</t>
  </si>
  <si>
    <t>Right Click Sort - Custom Sort - Sort By Drop Down (Avg % Of Gross) - Cell Values - Largest To Smallest</t>
  </si>
  <si>
    <t>Highlight From A &amp; B7 To Bottom Of Items</t>
  </si>
  <si>
    <t>Delete Any Rows Which Don't Have Items</t>
  </si>
  <si>
    <t>Product % Tab:</t>
  </si>
  <si>
    <t>Copy &amp; Paste VALUES Of The Whole Tab…The Items will Then Stay Where they Are</t>
  </si>
  <si>
    <t>Right Click Sort - Custom Sort - Sort By Drop Down (Sold) - Cell Values - Largest To Smallest</t>
  </si>
  <si>
    <t>Highlight From A &amp; B6 To Bottom Of Items</t>
  </si>
  <si>
    <t>Enter The Tour Attendance in G6</t>
  </si>
  <si>
    <t>Product Ratios : VERY Important Must Be Done Next As The Lines Will Match The Product % Otherwise</t>
  </si>
  <si>
    <t>Close The Tour Grosses &amp; DO NOT Save This Will Put The Ex Rates Back Where They Were….</t>
  </si>
  <si>
    <t>Go Back To The Excel Tour Grosses &amp; Change The Ex Rate To 1 For All Shows In USD / Whatver Is Appriote For CAD to USD Then Copy PHs &amp; Paste Values - The Shows Should Be In The Same Order</t>
  </si>
  <si>
    <t>Delete Column D If You Not Showing In 2nd Currency</t>
  </si>
  <si>
    <t>Delete Any Rows Which Don't Have Shows</t>
  </si>
  <si>
    <t>Tour P-Heads Tab:</t>
  </si>
  <si>
    <t>Open The Excel Tour Grosses &amp; Copy &amp; Paste Values From Tour Grosses - The Shows Should Be IN The Same Order - Rembering To Covert Any CAD Grosses To USD</t>
  </si>
  <si>
    <t>Tour Gross Sales Tab:</t>
  </si>
  <si>
    <t>Select All 4 Tabs Which Are The Chart Right Click &amp; Copy To New Book</t>
  </si>
  <si>
    <t>TOTAL ROAD EXPENSES</t>
  </si>
  <si>
    <t>MISCELLANEOUS</t>
  </si>
  <si>
    <t>PHONE / COMPUTER</t>
  </si>
  <si>
    <t>TAXI/TRAVEL</t>
  </si>
  <si>
    <t>TOLLS</t>
  </si>
  <si>
    <t>FUEL</t>
  </si>
  <si>
    <t>INS &amp; GREEN CARD</t>
  </si>
  <si>
    <t>TRUCK RENTAL</t>
  </si>
  <si>
    <t>ADDITIONAL STAFF</t>
  </si>
  <si>
    <t>P/DIEMS</t>
  </si>
  <si>
    <t>PAYROLL COSTS</t>
  </si>
  <si>
    <t>ASSISTANT MANAGER</t>
  </si>
  <si>
    <t>TOUR  MANAGER</t>
  </si>
  <si>
    <t>RATE</t>
  </si>
  <si>
    <t>NO. OF STAFF</t>
  </si>
  <si>
    <t>HOTELS</t>
  </si>
  <si>
    <t>DAYS</t>
  </si>
  <si>
    <t>ROAD EXPENSES BREAKDOWN</t>
  </si>
  <si>
    <t>GLOBAL</t>
  </si>
  <si>
    <t>PROFIT</t>
  </si>
  <si>
    <t>TOTAL TOUR COSTS</t>
  </si>
  <si>
    <t>ROAD EXPENSES</t>
  </si>
  <si>
    <t>DUTIES/TAXES</t>
  </si>
  <si>
    <t>FREIGHT COST</t>
  </si>
  <si>
    <t>VENDORS</t>
  </si>
  <si>
    <t>BOOTLEG SECURITY &amp; LEGAL</t>
  </si>
  <si>
    <t>HALL FEES</t>
  </si>
  <si>
    <t>COST OF GOODS</t>
  </si>
  <si>
    <t>TOUR COSTS - ON NET</t>
  </si>
  <si>
    <t>NET SALES</t>
  </si>
  <si>
    <t>TAX:</t>
  </si>
  <si>
    <t>CREDT CARD AMOUNT</t>
  </si>
  <si>
    <t>CREDIT CARD %</t>
  </si>
  <si>
    <t>GROSS SALES</t>
  </si>
  <si>
    <t>P/HEAD</t>
  </si>
  <si>
    <t>NO.OF SHOWS</t>
  </si>
  <si>
    <t>TOUR STAFF</t>
  </si>
  <si>
    <t>PROJ.ATTENDANCE</t>
  </si>
  <si>
    <t>TOTAL CAPACITY</t>
  </si>
  <si>
    <t>TOUR TOTAL</t>
  </si>
  <si>
    <t>TOUR ASSUMPTIONS</t>
  </si>
  <si>
    <t>TOUR DAYS</t>
  </si>
  <si>
    <t>LAST SHOW CITY</t>
  </si>
  <si>
    <t>TOUR FINISH/LOUD OUT DATE</t>
  </si>
  <si>
    <t>FIRST SHOW CITY</t>
  </si>
  <si>
    <t>TOUR START/LOAD IN DATE</t>
  </si>
  <si>
    <t>CURRENCY</t>
  </si>
  <si>
    <t>TERRITORY</t>
  </si>
  <si>
    <t>BRAND MANAGER</t>
  </si>
  <si>
    <t>ARTIST</t>
  </si>
  <si>
    <t>GLOBAL MERCHANDISING SERVICES, INC</t>
  </si>
  <si>
    <t>TS</t>
  </si>
  <si>
    <t>LADIES</t>
  </si>
  <si>
    <t>LS</t>
  </si>
  <si>
    <t>ZIP</t>
  </si>
  <si>
    <t xml:space="preserve"> TOUR BUDGET - NORTH AMERICA</t>
  </si>
  <si>
    <t>NORTH AMERICA</t>
  </si>
  <si>
    <t>TRANSPORT - RECOUP</t>
  </si>
  <si>
    <t>YES</t>
  </si>
  <si>
    <t>SECURITY - RECOUP</t>
  </si>
  <si>
    <t>USA</t>
  </si>
  <si>
    <t>CANADA</t>
  </si>
  <si>
    <t>FESTIVALS</t>
  </si>
  <si>
    <t>ADMIN FEE</t>
  </si>
  <si>
    <t>TRANSPORT - RECOUPABLE</t>
  </si>
  <si>
    <t>Full Package</t>
  </si>
  <si>
    <t>Formula</t>
  </si>
  <si>
    <t>BOXES</t>
  </si>
  <si>
    <t>COST OF GOODS - UPLIFT</t>
  </si>
  <si>
    <t>ROAD MANAGER - GMS</t>
  </si>
  <si>
    <t>CREDIT CARD FEES</t>
  </si>
  <si>
    <t>SECURITY - RECOUPABLE</t>
  </si>
  <si>
    <t>BC Item Code</t>
  </si>
  <si>
    <t>N/A</t>
  </si>
  <si>
    <t>GARMENTS x 50</t>
  </si>
  <si>
    <t>TRINKETS X 50</t>
  </si>
  <si>
    <t>GHOST</t>
  </si>
  <si>
    <t>JAN-FEB 2026</t>
  </si>
  <si>
    <t>ORLANDO</t>
  </si>
  <si>
    <t>FL</t>
  </si>
  <si>
    <t>KIA CENTER</t>
  </si>
  <si>
    <t>JACKSONVILLE</t>
  </si>
  <si>
    <t>VYSTAR MEMORIAL ARENA</t>
  </si>
  <si>
    <t>KNOXVILLE</t>
  </si>
  <si>
    <t>TN</t>
  </si>
  <si>
    <t>THOMPSON-BOLING ARENA</t>
  </si>
  <si>
    <t>CHARLOTTE</t>
  </si>
  <si>
    <t>NC</t>
  </si>
  <si>
    <t>BON SECOURS ARENA</t>
  </si>
  <si>
    <t>SC</t>
  </si>
  <si>
    <t>GREENVILLE</t>
  </si>
  <si>
    <t>SPECTRUM CENTER</t>
  </si>
  <si>
    <t>UNCASVILLE</t>
  </si>
  <si>
    <t>CT</t>
  </si>
  <si>
    <t>MOHEGAN SUN ARENA</t>
  </si>
  <si>
    <t>MONTREAL</t>
  </si>
  <si>
    <t>QC</t>
  </si>
  <si>
    <t>BELL CENTRE</t>
  </si>
  <si>
    <t>TORONTO</t>
  </si>
  <si>
    <t>ON</t>
  </si>
  <si>
    <t>SCOTIABANK ARENA</t>
  </si>
  <si>
    <t>COLUMBUS</t>
  </si>
  <si>
    <t>OH</t>
  </si>
  <si>
    <t>NATIONWIDE ARENA</t>
  </si>
  <si>
    <t>CINCINNATI</t>
  </si>
  <si>
    <t>HERITAGE BANK CENTER</t>
  </si>
  <si>
    <t>PEORIA</t>
  </si>
  <si>
    <t>IL</t>
  </si>
  <si>
    <t>CIVIC CENTER ARENA</t>
  </si>
  <si>
    <t>TULSA</t>
  </si>
  <si>
    <t>OK</t>
  </si>
  <si>
    <t>BOK CENTER</t>
  </si>
  <si>
    <t>SALT LAKE CITY</t>
  </si>
  <si>
    <t>UT</t>
  </si>
  <si>
    <t>DELTA CENTER</t>
  </si>
  <si>
    <t>SPOKANE</t>
  </si>
  <si>
    <t>WA</t>
  </si>
  <si>
    <t>SPOKANE ARENA</t>
  </si>
  <si>
    <t>VANCOUVER</t>
  </si>
  <si>
    <t>BC</t>
  </si>
  <si>
    <t>ROGERS ARENA</t>
  </si>
  <si>
    <t>SEATTLE</t>
  </si>
  <si>
    <t>CLIMATE PLEDGE ARENA</t>
  </si>
  <si>
    <t>PORTLAND</t>
  </si>
  <si>
    <t>OR</t>
  </si>
  <si>
    <t>MODA CENTER</t>
  </si>
  <si>
    <t>SACRAMENTO</t>
  </si>
  <si>
    <t>CA</t>
  </si>
  <si>
    <t>GOLDEN 1 CENTER</t>
  </si>
  <si>
    <t>ANAHEIM</t>
  </si>
  <si>
    <t>HONDA CENTER</t>
  </si>
  <si>
    <t>INGLEWOOD</t>
  </si>
  <si>
    <t>INTUIT DOME</t>
  </si>
  <si>
    <t>GHOSRX103259OT</t>
  </si>
  <si>
    <t>CLEAR SLING BAG-SILVER LOGO</t>
  </si>
  <si>
    <t xml:space="preserve"> GHOSRX103241BK</t>
  </si>
  <si>
    <t>CHOKER PAPA V</t>
  </si>
  <si>
    <t>GHOSRX203254GR</t>
  </si>
  <si>
    <t>KEYCHAIN SKELETON GRUCIFIX</t>
  </si>
  <si>
    <t>GHOSRX903403OT</t>
  </si>
  <si>
    <t>PATCH SET OF 3</t>
  </si>
  <si>
    <t>FARSTAR</t>
  </si>
  <si>
    <t>GHOSRX903408OT</t>
  </si>
  <si>
    <t>LP SKELETA POLTERGEIST</t>
  </si>
  <si>
    <t>CONCORD</t>
  </si>
  <si>
    <t>GHOSNS203369OT</t>
  </si>
  <si>
    <t>FOILED COMIC BOOK SISTER IMPERATOR # 1</t>
  </si>
  <si>
    <t>DARK HORSE COMICS</t>
  </si>
  <si>
    <t>GHOSNS103619OT</t>
  </si>
  <si>
    <t>FOILED COMIC BOOK SISTER IMPERATOR #2</t>
  </si>
  <si>
    <t>FOILED COMIC BOOK SISTER IMPERATOR #3</t>
  </si>
  <si>
    <t>GHOSNS103624OT</t>
  </si>
  <si>
    <t>FOILED COMIC BOOK SISTER IMPERATOR #4</t>
  </si>
  <si>
    <t>GHOSRX003470OT</t>
  </si>
  <si>
    <t>ROLLING STONE MAG &amp; ALBUM</t>
  </si>
  <si>
    <t>GMSUK</t>
  </si>
  <si>
    <t>GHOSRX003611BK</t>
  </si>
  <si>
    <t>LP SKELETA BLACK VINYL</t>
  </si>
  <si>
    <t>GHOSCG103805PU</t>
  </si>
  <si>
    <t>LP PURPLE LENTICULAR</t>
  </si>
  <si>
    <t>GHOSCG103844BK</t>
  </si>
  <si>
    <t xml:space="preserve">CASSETTE </t>
  </si>
  <si>
    <t xml:space="preserve">GHOSNS103622OT </t>
  </si>
  <si>
    <t>GHOSNS903311BK</t>
  </si>
  <si>
    <t>BATWING HOODY</t>
  </si>
  <si>
    <t>CUSTOM</t>
  </si>
  <si>
    <t>GHOSRX203275BK</t>
  </si>
  <si>
    <t>SHORTS BLACK/ WHT PAPA V COSTUME CLAWS</t>
  </si>
  <si>
    <t>2025 TRACKER</t>
  </si>
  <si>
    <t>SHORT</t>
  </si>
  <si>
    <t>GHOSRX903646OT</t>
  </si>
  <si>
    <t>PLUSHIE PAPA V PURPLE</t>
  </si>
  <si>
    <t>GHOSRX103922GR</t>
  </si>
  <si>
    <t>MASK PAPA V RHINESTONE</t>
  </si>
  <si>
    <t>KEYCHAIN PAPA V TOPHAT</t>
  </si>
  <si>
    <t>GHOSRX103935BK</t>
  </si>
  <si>
    <t>GHOSRX103931BK</t>
  </si>
  <si>
    <t>SNAPBACK CAP DE PRODUNDIS</t>
  </si>
  <si>
    <t>WELL SUCCEED</t>
  </si>
  <si>
    <t>COIN</t>
  </si>
  <si>
    <t>ROSARY ROSE BEAD</t>
  </si>
  <si>
    <t>GHOSRX103934PU</t>
  </si>
  <si>
    <t>GHOSRX103936GR</t>
  </si>
  <si>
    <t>PROGRAM</t>
  </si>
  <si>
    <t>MEXICO</t>
  </si>
  <si>
    <t>PIN SILVER GRUCIFIX</t>
  </si>
  <si>
    <t>2024 SUMMER</t>
  </si>
  <si>
    <t>PIN PAPA V GRUCIFIX CHROME</t>
  </si>
  <si>
    <t>SNAPBACK CAP PAPA WINGS</t>
  </si>
  <si>
    <t>GHOSRX103932BK</t>
  </si>
  <si>
    <t>KAYLA</t>
  </si>
  <si>
    <t>LP PURPLE LENTICULAR  (CONSIGNMENT)</t>
  </si>
  <si>
    <t>CASSETTE (CONSIGNMENT)</t>
  </si>
  <si>
    <t>SHORTS BLK/ WHT PAPA V  CLAWS</t>
  </si>
  <si>
    <t>ZACK THE MAKER</t>
  </si>
  <si>
    <t>GHOSRX204004OT</t>
  </si>
  <si>
    <t>BLACK T SKELETOUR 26 ITIN</t>
  </si>
  <si>
    <t>CRYSTAL WASHED T AT THE GATES</t>
  </si>
  <si>
    <t>BLACK T PAPA COOPER</t>
  </si>
  <si>
    <t>GHOSRX103998BK</t>
  </si>
  <si>
    <t>GHOSRX204000BK</t>
  </si>
  <si>
    <t>GHOSRX204001BK</t>
  </si>
  <si>
    <t>GHOSRX204002BK</t>
  </si>
  <si>
    <t>WOMENS CROP RAGLAN CHAMBER OF CHILLS</t>
  </si>
  <si>
    <t>GHOSRX103999OT</t>
  </si>
  <si>
    <t>GHOSRX103437OT</t>
  </si>
  <si>
    <t>BLACK T BAT BRAIN 26 ITIN</t>
  </si>
  <si>
    <t>BLACK T WESTERN EMERITUS 26 ITIN</t>
  </si>
  <si>
    <t>GHOSRX203401BK</t>
  </si>
  <si>
    <t>BLACK PO HOODIE SKELETON</t>
  </si>
  <si>
    <t>CULTURE</t>
  </si>
  <si>
    <t>GAVINA</t>
  </si>
  <si>
    <t>GHOSNS103814BK</t>
  </si>
  <si>
    <t>VANDALAY</t>
  </si>
  <si>
    <t>FULL PACKAGE 30S</t>
  </si>
  <si>
    <t>COLORTONE 390</t>
  </si>
  <si>
    <t>INDSS4500</t>
  </si>
  <si>
    <t>BC 1200</t>
  </si>
  <si>
    <t>WEB</t>
  </si>
  <si>
    <t>HASSETT LAX</t>
  </si>
  <si>
    <t>CHINA</t>
  </si>
  <si>
    <t>OTHER</t>
  </si>
  <si>
    <t>IND 2136</t>
  </si>
  <si>
    <t>S&amp;S 936</t>
  </si>
  <si>
    <t xml:space="preserve"> 1ZJ46C156744372229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</si>
</sst>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m/d/yy;@"/>
    <numFmt numFmtId="167" formatCode="_(* #,##0_);_(* \(#,##0\);_(* &quot;-&quot;??_);_(@_)"/>
    <numFmt numFmtId="168" formatCode="_(&quot;$&quot;* #,##0_);_(&quot;$&quot;* \(#,##0\);_(&quot;$&quot;* &quot;-&quot;??_);_(@_)"/>
    <numFmt numFmtId="169" formatCode="m/d;@"/>
    <numFmt numFmtId="170" formatCode="&quot;$&quot;#,##0.00"/>
    <numFmt numFmtId="171" formatCode="00000"/>
    <numFmt numFmtId="172" formatCode="[$-F800]dddd\,\ mmmm\ dd\,\ yyyy"/>
    <numFmt numFmtId="173" formatCode="&quot;£&quot;#,##0.00"/>
    <numFmt numFmtId="174" formatCode="[$$-409]#,##0.00"/>
    <numFmt numFmtId="175" formatCode="0.0%"/>
    <numFmt numFmtId="176" formatCode="_([$$-409]* #,##0_);_([$$-409]* \(#,##0\);_([$$-409]* &quot;-&quot;??_);_(@_)"/>
    <numFmt numFmtId="177" formatCode="_([$$-409]* #,##0.00_);_([$$-409]* \(#,##0.00\);_([$$-409]* &quot;-&quot;??_);_(@_)"/>
  </numFmts>
  <fonts count="7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rgb="FF0070C0"/>
      <name val="Arial"/>
      <family val="2"/>
    </font>
    <font>
      <sz val="12"/>
      <color indexed="8"/>
      <name val="Arial"/>
      <family val="2"/>
    </font>
    <font>
      <sz val="12"/>
      <color indexed="12"/>
      <name val="Arial"/>
      <family val="2"/>
    </font>
    <font>
      <b/>
      <sz val="12"/>
      <color rgb="FFFF0000"/>
      <name val="Arial"/>
      <family val="2"/>
    </font>
    <font>
      <sz val="12"/>
      <name val="Zurich Ex BT"/>
      <family val="2"/>
    </font>
    <font>
      <sz val="14"/>
      <name val="Arial"/>
      <family val="2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Tahoma"/>
      <family val="2"/>
    </font>
    <font>
      <b/>
      <sz val="10"/>
      <color rgb="FFFF0000"/>
      <name val="Arial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0"/>
      <color theme="3" tint="-0.249977111117893"/>
      <name val="Arial"/>
      <family val="2"/>
    </font>
    <font>
      <sz val="9"/>
      <name val="Trebuchet MS"/>
      <family val="2"/>
    </font>
    <font>
      <b/>
      <sz val="10"/>
      <color theme="3" tint="-0.249977111117893"/>
      <name val="Arial"/>
      <family val="2"/>
    </font>
    <font>
      <sz val="9"/>
      <color indexed="8"/>
      <name val="Trebuchet MS"/>
      <family val="2"/>
    </font>
    <font>
      <sz val="10"/>
      <name val="Arial Rounded MT Bold"/>
      <family val="2"/>
    </font>
    <font>
      <b/>
      <sz val="10"/>
      <color theme="3" tint="-0.249977111117893"/>
      <name val="Tahoma"/>
      <family val="2"/>
    </font>
    <font>
      <sz val="22"/>
      <name val="Arial"/>
      <family val="2"/>
    </font>
    <font>
      <b/>
      <u/>
      <sz val="10"/>
      <name val="Arial"/>
      <family val="2"/>
    </font>
    <font>
      <sz val="10"/>
      <color theme="1"/>
      <name val="Tahoma"/>
      <family val="2"/>
    </font>
    <font>
      <sz val="12"/>
      <name val="Tahoma"/>
      <family val="2"/>
    </font>
    <font>
      <u/>
      <sz val="14"/>
      <name val="Tahoma"/>
      <family val="2"/>
    </font>
    <font>
      <sz val="14"/>
      <name val="Tahoma"/>
      <family val="2"/>
    </font>
    <font>
      <sz val="14"/>
      <color theme="1"/>
      <name val="Tahoma"/>
      <family val="2"/>
    </font>
    <font>
      <sz val="10"/>
      <color rgb="FFFF0000"/>
      <name val="Arial"/>
      <family val="2"/>
    </font>
    <font>
      <sz val="12"/>
      <color rgb="FFFF0000"/>
      <name val="Tahoma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Geneva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1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58" fillId="0" borderId="0"/>
    <xf numFmtId="0" fontId="65" fillId="0" borderId="0"/>
    <xf numFmtId="0" fontId="66" fillId="0" borderId="0"/>
    <xf numFmtId="165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9" fontId="74" fillId="0" borderId="0" applyFont="0" applyFill="0" applyBorder="0" applyAlignment="0" applyProtection="0"/>
  </cellStyleXfs>
  <cellXfs count="58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14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14" fontId="0" fillId="0" borderId="3" xfId="0" applyNumberFormat="1" applyBorder="1" applyAlignment="1">
      <alignment horizontal="left"/>
    </xf>
    <xf numFmtId="3" fontId="0" fillId="0" borderId="1" xfId="0" applyNumberForma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3" fontId="4" fillId="0" borderId="1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14" fontId="0" fillId="0" borderId="14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21" xfId="0" applyNumberFormat="1" applyBorder="1" applyAlignment="1">
      <alignment horizontal="left"/>
    </xf>
    <xf numFmtId="0" fontId="0" fillId="0" borderId="18" xfId="0" applyBorder="1"/>
    <xf numFmtId="0" fontId="0" fillId="0" borderId="19" xfId="0" applyBorder="1"/>
    <xf numFmtId="3" fontId="4" fillId="0" borderId="19" xfId="0" applyNumberFormat="1" applyFont="1" applyBorder="1"/>
    <xf numFmtId="3" fontId="0" fillId="0" borderId="19" xfId="0" applyNumberFormat="1" applyBorder="1"/>
    <xf numFmtId="3" fontId="5" fillId="0" borderId="19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3" fontId="5" fillId="0" borderId="15" xfId="0" applyNumberFormat="1" applyFont="1" applyBorder="1"/>
    <xf numFmtId="3" fontId="0" fillId="0" borderId="11" xfId="0" applyNumberFormat="1" applyBorder="1"/>
    <xf numFmtId="0" fontId="2" fillId="2" borderId="18" xfId="0" applyFont="1" applyFill="1" applyBorder="1"/>
    <xf numFmtId="0" fontId="2" fillId="2" borderId="19" xfId="0" applyFont="1" applyFill="1" applyBorder="1"/>
    <xf numFmtId="0" fontId="6" fillId="2" borderId="19" xfId="0" applyFont="1" applyFill="1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7" fillId="2" borderId="19" xfId="0" applyFont="1" applyFill="1" applyBorder="1" applyAlignment="1">
      <alignment horizontal="right"/>
    </xf>
    <xf numFmtId="49" fontId="2" fillId="2" borderId="19" xfId="0" quotePrefix="1" applyNumberFormat="1" applyFont="1" applyFill="1" applyBorder="1" applyAlignment="1">
      <alignment horizontal="right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7" xfId="0" applyFont="1" applyFill="1" applyBorder="1"/>
    <xf numFmtId="0" fontId="0" fillId="2" borderId="14" xfId="0" applyFill="1" applyBorder="1"/>
    <xf numFmtId="0" fontId="0" fillId="2" borderId="7" xfId="0" applyFill="1" applyBorder="1"/>
    <xf numFmtId="49" fontId="0" fillId="2" borderId="14" xfId="0" applyNumberFormat="1" applyFill="1" applyBorder="1"/>
    <xf numFmtId="0" fontId="9" fillId="2" borderId="19" xfId="0" applyFont="1" applyFill="1" applyBorder="1" applyAlignment="1">
      <alignment horizontal="left"/>
    </xf>
    <xf numFmtId="0" fontId="9" fillId="2" borderId="19" xfId="0" applyFont="1" applyFill="1" applyBorder="1"/>
    <xf numFmtId="0" fontId="9" fillId="2" borderId="20" xfId="0" applyFont="1" applyFill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" fillId="2" borderId="20" xfId="0" applyFont="1" applyFill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3" xfId="0" applyNumberFormat="1" applyBorder="1"/>
    <xf numFmtId="0" fontId="0" fillId="0" borderId="0" xfId="0" applyAlignment="1">
      <alignment horizontal="center" vertical="center"/>
    </xf>
    <xf numFmtId="3" fontId="0" fillId="0" borderId="16" xfId="0" applyNumberFormat="1" applyBorder="1"/>
    <xf numFmtId="3" fontId="0" fillId="0" borderId="17" xfId="0" applyNumberFormat="1" applyBorder="1"/>
    <xf numFmtId="0" fontId="0" fillId="0" borderId="39" xfId="0" applyBorder="1"/>
    <xf numFmtId="0" fontId="0" fillId="0" borderId="40" xfId="0" applyBorder="1"/>
    <xf numFmtId="0" fontId="0" fillId="0" borderId="34" xfId="0" applyBorder="1"/>
    <xf numFmtId="0" fontId="2" fillId="2" borderId="11" xfId="0" applyFont="1" applyFill="1" applyBorder="1"/>
    <xf numFmtId="4" fontId="0" fillId="0" borderId="3" xfId="0" applyNumberFormat="1" applyBorder="1"/>
    <xf numFmtId="4" fontId="0" fillId="0" borderId="17" xfId="0" applyNumberFormat="1" applyBorder="1"/>
    <xf numFmtId="4" fontId="0" fillId="0" borderId="15" xfId="0" applyNumberFormat="1" applyBorder="1"/>
    <xf numFmtId="4" fontId="0" fillId="0" borderId="13" xfId="0" applyNumberFormat="1" applyBorder="1"/>
    <xf numFmtId="0" fontId="2" fillId="2" borderId="19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2" borderId="35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5" xfId="0" applyBorder="1"/>
    <xf numFmtId="0" fontId="0" fillId="0" borderId="42" xfId="0" applyBorder="1"/>
    <xf numFmtId="0" fontId="2" fillId="2" borderId="43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right" vertical="center" wrapText="1"/>
    </xf>
    <xf numFmtId="0" fontId="2" fillId="0" borderId="0" xfId="0" applyFont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1" fillId="0" borderId="0" xfId="1" applyFont="1"/>
    <xf numFmtId="3" fontId="0" fillId="0" borderId="41" xfId="0" applyNumberFormat="1" applyBorder="1"/>
    <xf numFmtId="3" fontId="0" fillId="0" borderId="5" xfId="0" applyNumberFormat="1" applyBorder="1"/>
    <xf numFmtId="3" fontId="0" fillId="0" borderId="46" xfId="0" applyNumberFormat="1" applyBorder="1"/>
    <xf numFmtId="3" fontId="0" fillId="0" borderId="22" xfId="0" applyNumberFormat="1" applyBorder="1"/>
    <xf numFmtId="49" fontId="2" fillId="2" borderId="22" xfId="0" quotePrefix="1" applyNumberFormat="1" applyFont="1" applyFill="1" applyBorder="1" applyAlignment="1">
      <alignment horizontal="left"/>
    </xf>
    <xf numFmtId="0" fontId="8" fillId="2" borderId="22" xfId="0" applyFont="1" applyFill="1" applyBorder="1" applyAlignment="1">
      <alignment horizontal="right"/>
    </xf>
    <xf numFmtId="3" fontId="1" fillId="0" borderId="41" xfId="0" applyNumberFormat="1" applyFont="1" applyBorder="1"/>
    <xf numFmtId="3" fontId="1" fillId="0" borderId="22" xfId="0" applyNumberFormat="1" applyFont="1" applyBorder="1"/>
    <xf numFmtId="3" fontId="2" fillId="2" borderId="22" xfId="0" quotePrefix="1" applyNumberFormat="1" applyFont="1" applyFill="1" applyBorder="1" applyAlignment="1">
      <alignment horizontal="right"/>
    </xf>
    <xf numFmtId="3" fontId="2" fillId="2" borderId="20" xfId="0" quotePrefix="1" applyNumberFormat="1" applyFont="1" applyFill="1" applyBorder="1" applyAlignment="1">
      <alignment horizontal="right"/>
    </xf>
    <xf numFmtId="3" fontId="9" fillId="2" borderId="20" xfId="0" quotePrefix="1" applyNumberFormat="1" applyFont="1" applyFill="1" applyBorder="1" applyAlignment="1">
      <alignment horizontal="right"/>
    </xf>
    <xf numFmtId="4" fontId="0" fillId="0" borderId="19" xfId="0" applyNumberFormat="1" applyBorder="1" applyAlignment="1">
      <alignment horizontal="right"/>
    </xf>
    <xf numFmtId="0" fontId="0" fillId="0" borderId="2" xfId="0" applyBorder="1"/>
    <xf numFmtId="0" fontId="0" fillId="0" borderId="10" xfId="0" applyBorder="1"/>
    <xf numFmtId="0" fontId="0" fillId="0" borderId="20" xfId="0" applyBorder="1"/>
    <xf numFmtId="3" fontId="0" fillId="0" borderId="23" xfId="0" applyNumberFormat="1" applyBorder="1"/>
    <xf numFmtId="0" fontId="0" fillId="0" borderId="21" xfId="0" applyBorder="1"/>
    <xf numFmtId="3" fontId="5" fillId="0" borderId="10" xfId="0" applyNumberFormat="1" applyFont="1" applyBorder="1"/>
    <xf numFmtId="3" fontId="0" fillId="0" borderId="18" xfId="0" applyNumberFormat="1" applyBorder="1"/>
    <xf numFmtId="3" fontId="5" fillId="0" borderId="20" xfId="0" applyNumberFormat="1" applyFont="1" applyBorder="1"/>
    <xf numFmtId="0" fontId="9" fillId="2" borderId="18" xfId="0" applyFont="1" applyFill="1" applyBorder="1"/>
    <xf numFmtId="3" fontId="5" fillId="0" borderId="17" xfId="0" applyNumberFormat="1" applyFont="1" applyBorder="1"/>
    <xf numFmtId="0" fontId="2" fillId="2" borderId="18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0" fontId="9" fillId="2" borderId="19" xfId="0" applyFont="1" applyFill="1" applyBorder="1" applyAlignment="1">
      <alignment horizontal="right"/>
    </xf>
    <xf numFmtId="0" fontId="9" fillId="2" borderId="20" xfId="0" applyFont="1" applyFill="1" applyBorder="1" applyAlignment="1">
      <alignment horizontal="right"/>
    </xf>
    <xf numFmtId="0" fontId="9" fillId="2" borderId="20" xfId="0" applyFont="1" applyFill="1" applyBorder="1"/>
    <xf numFmtId="0" fontId="2" fillId="2" borderId="36" xfId="0" applyFont="1" applyFill="1" applyBorder="1" applyAlignment="1">
      <alignment horizontal="right" vertical="center" wrapText="1"/>
    </xf>
    <xf numFmtId="0" fontId="2" fillId="2" borderId="37" xfId="0" applyFont="1" applyFill="1" applyBorder="1" applyAlignment="1">
      <alignment horizontal="right" vertical="center" wrapText="1"/>
    </xf>
    <xf numFmtId="0" fontId="2" fillId="2" borderId="38" xfId="0" applyFont="1" applyFill="1" applyBorder="1" applyAlignment="1">
      <alignment horizontal="right" vertical="center" wrapText="1"/>
    </xf>
    <xf numFmtId="3" fontId="0" fillId="0" borderId="7" xfId="0" applyNumberFormat="1" applyBorder="1"/>
    <xf numFmtId="3" fontId="0" fillId="0" borderId="8" xfId="0" applyNumberFormat="1" applyBorder="1"/>
    <xf numFmtId="4" fontId="0" fillId="0" borderId="9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166" fontId="11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167" fontId="11" fillId="0" borderId="0" xfId="2" applyNumberFormat="1" applyFont="1" applyAlignment="1">
      <alignment horizontal="center"/>
    </xf>
    <xf numFmtId="0" fontId="16" fillId="0" borderId="0" xfId="0" applyFont="1" applyAlignment="1">
      <alignment horizontal="center"/>
    </xf>
    <xf numFmtId="168" fontId="11" fillId="0" borderId="0" xfId="3" applyNumberFormat="1" applyFont="1"/>
    <xf numFmtId="0" fontId="17" fillId="3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5" borderId="4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0" fontId="15" fillId="0" borderId="35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7" fillId="5" borderId="41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2" fontId="15" fillId="0" borderId="0" xfId="0" applyNumberFormat="1" applyFont="1"/>
    <xf numFmtId="2" fontId="19" fillId="0" borderId="0" xfId="0" applyNumberFormat="1" applyFont="1" applyAlignment="1">
      <alignment horizontal="left"/>
    </xf>
    <xf numFmtId="16" fontId="16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left"/>
    </xf>
    <xf numFmtId="0" fontId="17" fillId="3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44" fontId="11" fillId="0" borderId="0" xfId="3" applyFont="1" applyBorder="1"/>
    <xf numFmtId="44" fontId="14" fillId="0" borderId="0" xfId="0" applyNumberFormat="1" applyFont="1"/>
    <xf numFmtId="0" fontId="11" fillId="0" borderId="0" xfId="0" applyFont="1" applyAlignment="1">
      <alignment horizontal="left"/>
    </xf>
    <xf numFmtId="10" fontId="11" fillId="0" borderId="0" xfId="4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1" fontId="20" fillId="5" borderId="0" xfId="0" applyNumberFormat="1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" fontId="11" fillId="0" borderId="0" xfId="0" applyNumberFormat="1" applyFont="1"/>
    <xf numFmtId="1" fontId="19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0" fontId="11" fillId="0" borderId="0" xfId="4" applyNumberFormat="1" applyFont="1" applyFill="1" applyAlignment="1">
      <alignment horizontal="center"/>
    </xf>
    <xf numFmtId="37" fontId="11" fillId="0" borderId="0" xfId="0" applyNumberFormat="1" applyFont="1" applyAlignment="1">
      <alignment horizontal="center"/>
    </xf>
    <xf numFmtId="0" fontId="16" fillId="0" borderId="1" xfId="0" applyFont="1" applyBorder="1"/>
    <xf numFmtId="0" fontId="2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" fontId="11" fillId="0" borderId="0" xfId="1" applyNumberFormat="1" applyFont="1" applyAlignment="1">
      <alignment vertical="center"/>
    </xf>
    <xf numFmtId="0" fontId="17" fillId="8" borderId="46" xfId="0" applyFont="1" applyFill="1" applyBorder="1" applyAlignment="1">
      <alignment horizontal="center"/>
    </xf>
    <xf numFmtId="0" fontId="17" fillId="8" borderId="41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1" fontId="20" fillId="8" borderId="0" xfId="0" applyNumberFormat="1" applyFont="1" applyFill="1" applyAlignment="1">
      <alignment horizontal="center"/>
    </xf>
    <xf numFmtId="44" fontId="11" fillId="0" borderId="0" xfId="3" applyFont="1" applyAlignment="1">
      <alignment horizontal="center"/>
    </xf>
    <xf numFmtId="44" fontId="11" fillId="0" borderId="1" xfId="3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0" fontId="11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23" fillId="0" borderId="1" xfId="1" applyFont="1" applyBorder="1"/>
    <xf numFmtId="0" fontId="11" fillId="0" borderId="1" xfId="1" applyFont="1" applyBorder="1"/>
    <xf numFmtId="14" fontId="24" fillId="0" borderId="45" xfId="0" applyNumberFormat="1" applyFont="1" applyBorder="1" applyAlignment="1">
      <alignment horizontal="center"/>
    </xf>
    <xf numFmtId="0" fontId="24" fillId="0" borderId="53" xfId="0" applyFont="1" applyBorder="1" applyAlignment="1">
      <alignment horizontal="left"/>
    </xf>
    <xf numFmtId="0" fontId="24" fillId="0" borderId="53" xfId="0" applyFont="1" applyBorder="1" applyAlignment="1">
      <alignment horizontal="center"/>
    </xf>
    <xf numFmtId="167" fontId="24" fillId="0" borderId="45" xfId="2" applyNumberFormat="1" applyFont="1" applyBorder="1" applyAlignment="1"/>
    <xf numFmtId="167" fontId="24" fillId="0" borderId="53" xfId="2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" fontId="26" fillId="0" borderId="0" xfId="0" applyNumberFormat="1" applyFont="1" applyAlignment="1">
      <alignment horizontal="center"/>
    </xf>
    <xf numFmtId="0" fontId="27" fillId="0" borderId="0" xfId="1" applyFont="1"/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1" applyFont="1" applyBorder="1"/>
    <xf numFmtId="0" fontId="17" fillId="9" borderId="46" xfId="0" applyFont="1" applyFill="1" applyBorder="1" applyAlignment="1">
      <alignment horizontal="center"/>
    </xf>
    <xf numFmtId="0" fontId="17" fillId="9" borderId="41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1" fontId="20" fillId="9" borderId="0" xfId="0" applyNumberFormat="1" applyFont="1" applyFill="1" applyAlignment="1">
      <alignment horizontal="center"/>
    </xf>
    <xf numFmtId="0" fontId="2" fillId="2" borderId="22" xfId="0" applyFont="1" applyFill="1" applyBorder="1"/>
    <xf numFmtId="14" fontId="11" fillId="0" borderId="0" xfId="0" applyNumberFormat="1" applyFont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0" fillId="0" borderId="0" xfId="0" applyAlignment="1">
      <alignment horizontal="center"/>
    </xf>
    <xf numFmtId="9" fontId="28" fillId="0" borderId="0" xfId="4" applyFont="1" applyAlignment="1">
      <alignment horizontal="center"/>
    </xf>
    <xf numFmtId="9" fontId="28" fillId="0" borderId="35" xfId="0" applyNumberFormat="1" applyFont="1" applyBorder="1" applyAlignment="1">
      <alignment horizontal="center"/>
    </xf>
    <xf numFmtId="1" fontId="28" fillId="0" borderId="35" xfId="0" applyNumberFormat="1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9" fontId="28" fillId="0" borderId="0" xfId="0" applyNumberFormat="1" applyFont="1" applyAlignment="1">
      <alignment horizontal="left"/>
    </xf>
    <xf numFmtId="0" fontId="15" fillId="0" borderId="18" xfId="1" applyFont="1" applyBorder="1"/>
    <xf numFmtId="0" fontId="15" fillId="0" borderId="19" xfId="1" applyFont="1" applyBorder="1"/>
    <xf numFmtId="0" fontId="15" fillId="0" borderId="19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28" fillId="10" borderId="2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28" fillId="0" borderId="0" xfId="4" applyFont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0" borderId="29" xfId="0" applyNumberFormat="1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1" xfId="0" applyFont="1" applyBorder="1"/>
    <xf numFmtId="0" fontId="29" fillId="0" borderId="0" xfId="5" applyAlignment="1">
      <alignment horizontal="left"/>
    </xf>
    <xf numFmtId="0" fontId="29" fillId="2" borderId="18" xfId="5" applyFill="1" applyBorder="1"/>
    <xf numFmtId="0" fontId="29" fillId="2" borderId="19" xfId="5" applyFill="1" applyBorder="1" applyAlignment="1"/>
    <xf numFmtId="49" fontId="0" fillId="0" borderId="9" xfId="0" applyNumberFormat="1" applyBorder="1"/>
    <xf numFmtId="0" fontId="28" fillId="0" borderId="2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1" applyFont="1"/>
    <xf numFmtId="0" fontId="15" fillId="0" borderId="28" xfId="1" applyFont="1" applyBorder="1"/>
    <xf numFmtId="0" fontId="0" fillId="0" borderId="1" xfId="0" applyBorder="1" applyAlignment="1">
      <alignment horizontal="center"/>
    </xf>
    <xf numFmtId="0" fontId="2" fillId="2" borderId="25" xfId="0" applyFont="1" applyFill="1" applyBorder="1"/>
    <xf numFmtId="0" fontId="9" fillId="2" borderId="25" xfId="0" applyFont="1" applyFill="1" applyBorder="1"/>
    <xf numFmtId="0" fontId="2" fillId="2" borderId="3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22" xfId="0" applyFont="1" applyFill="1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4" xfId="0" applyBorder="1"/>
    <xf numFmtId="0" fontId="0" fillId="0" borderId="54" xfId="0" applyBorder="1"/>
    <xf numFmtId="49" fontId="0" fillId="11" borderId="3" xfId="0" applyNumberFormat="1" applyFill="1" applyBorder="1"/>
    <xf numFmtId="0" fontId="0" fillId="11" borderId="0" xfId="0" applyFill="1"/>
    <xf numFmtId="0" fontId="2" fillId="2" borderId="7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11" borderId="16" xfId="0" applyFill="1" applyBorder="1" applyAlignment="1">
      <alignment horizontal="left"/>
    </xf>
    <xf numFmtId="14" fontId="0" fillId="0" borderId="13" xfId="0" quotePrefix="1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0" fontId="10" fillId="0" borderId="0" xfId="1"/>
    <xf numFmtId="0" fontId="34" fillId="0" borderId="0" xfId="1" applyFont="1" applyAlignment="1">
      <alignment horizontal="right"/>
    </xf>
    <xf numFmtId="0" fontId="34" fillId="0" borderId="0" xfId="1" applyFont="1" applyAlignment="1">
      <alignment horizontal="left"/>
    </xf>
    <xf numFmtId="0" fontId="35" fillId="0" borderId="35" xfId="1" applyFont="1" applyBorder="1" applyAlignment="1">
      <alignment horizontal="center" vertical="top"/>
    </xf>
    <xf numFmtId="0" fontId="35" fillId="0" borderId="35" xfId="1" applyFont="1" applyBorder="1" applyAlignment="1" applyProtection="1">
      <alignment horizontal="center" vertical="top"/>
      <protection locked="0"/>
    </xf>
    <xf numFmtId="172" fontId="36" fillId="0" borderId="14" xfId="1" applyNumberFormat="1" applyFont="1" applyBorder="1" applyAlignment="1">
      <alignment horizontal="left" vertical="center"/>
    </xf>
    <xf numFmtId="0" fontId="36" fillId="0" borderId="1" xfId="1" applyFont="1" applyBorder="1" applyAlignment="1">
      <alignment horizontal="left" vertical="center"/>
    </xf>
    <xf numFmtId="174" fontId="37" fillId="0" borderId="1" xfId="1" applyNumberFormat="1" applyFont="1" applyBorder="1" applyAlignment="1">
      <alignment horizontal="center" vertical="center"/>
    </xf>
    <xf numFmtId="14" fontId="37" fillId="0" borderId="1" xfId="1" applyNumberFormat="1" applyFont="1" applyBorder="1" applyAlignment="1">
      <alignment horizontal="left"/>
    </xf>
    <xf numFmtId="173" fontId="38" fillId="0" borderId="1" xfId="1" applyNumberFormat="1" applyFont="1" applyBorder="1" applyAlignment="1">
      <alignment horizontal="center"/>
    </xf>
    <xf numFmtId="0" fontId="39" fillId="0" borderId="0" xfId="1" applyFont="1"/>
    <xf numFmtId="14" fontId="40" fillId="0" borderId="0" xfId="1" applyNumberFormat="1" applyFont="1" applyAlignment="1">
      <alignment horizontal="left"/>
    </xf>
    <xf numFmtId="0" fontId="40" fillId="0" borderId="0" xfId="1" applyFont="1"/>
    <xf numFmtId="0" fontId="41" fillId="0" borderId="0" xfId="1" applyFont="1"/>
    <xf numFmtId="14" fontId="42" fillId="0" borderId="0" xfId="1" applyNumberFormat="1" applyFont="1" applyAlignment="1">
      <alignment horizontal="left"/>
    </xf>
    <xf numFmtId="0" fontId="42" fillId="0" borderId="0" xfId="1" applyFont="1" applyAlignment="1">
      <alignment horizontal="left"/>
    </xf>
    <xf numFmtId="0" fontId="43" fillId="0" borderId="0" xfId="1" applyFont="1"/>
    <xf numFmtId="0" fontId="34" fillId="0" borderId="0" xfId="1" applyFont="1" applyAlignment="1" applyProtection="1">
      <alignment horizontal="left"/>
      <protection locked="0"/>
    </xf>
    <xf numFmtId="0" fontId="36" fillId="0" borderId="14" xfId="1" applyFont="1" applyBorder="1" applyAlignment="1">
      <alignment horizontal="left" vertical="center"/>
    </xf>
    <xf numFmtId="4" fontId="37" fillId="0" borderId="1" xfId="1" applyNumberFormat="1" applyFont="1" applyBorder="1" applyAlignment="1">
      <alignment horizontal="center" vertical="center"/>
    </xf>
    <xf numFmtId="0" fontId="37" fillId="0" borderId="0" xfId="1" applyFont="1" applyAlignment="1">
      <alignment horizontal="center"/>
    </xf>
    <xf numFmtId="173" fontId="37" fillId="0" borderId="0" xfId="1" applyNumberFormat="1" applyFont="1" applyAlignment="1">
      <alignment horizontal="center"/>
    </xf>
    <xf numFmtId="4" fontId="37" fillId="0" borderId="0" xfId="1" applyNumberFormat="1" applyFont="1" applyAlignment="1">
      <alignment horizontal="center"/>
    </xf>
    <xf numFmtId="0" fontId="44" fillId="0" borderId="5" xfId="1" applyFont="1" applyBorder="1" applyAlignment="1">
      <alignment horizontal="center"/>
    </xf>
    <xf numFmtId="0" fontId="38" fillId="0" borderId="6" xfId="1" applyFont="1" applyBorder="1" applyAlignment="1">
      <alignment horizontal="center"/>
    </xf>
    <xf numFmtId="4" fontId="38" fillId="0" borderId="1" xfId="1" applyNumberFormat="1" applyFont="1" applyBorder="1" applyAlignment="1">
      <alignment horizontal="center"/>
    </xf>
    <xf numFmtId="173" fontId="39" fillId="0" borderId="0" xfId="1" applyNumberFormat="1" applyFont="1"/>
    <xf numFmtId="0" fontId="45" fillId="0" borderId="0" xfId="1" applyFont="1" applyAlignment="1">
      <alignment vertical="center"/>
    </xf>
    <xf numFmtId="0" fontId="35" fillId="0" borderId="35" xfId="1" applyFont="1" applyBorder="1" applyAlignment="1">
      <alignment horizontal="center"/>
    </xf>
    <xf numFmtId="0" fontId="46" fillId="0" borderId="0" xfId="1" applyFont="1" applyAlignment="1">
      <alignment horizontal="center"/>
    </xf>
    <xf numFmtId="10" fontId="47" fillId="0" borderId="3" xfId="1" applyNumberFormat="1" applyFont="1" applyBorder="1" applyAlignment="1">
      <alignment horizontal="center"/>
    </xf>
    <xf numFmtId="0" fontId="10" fillId="0" borderId="0" xfId="1" applyAlignment="1">
      <alignment horizontal="center"/>
    </xf>
    <xf numFmtId="0" fontId="39" fillId="0" borderId="0" xfId="1" applyFont="1" applyAlignment="1">
      <alignment horizontal="center"/>
    </xf>
    <xf numFmtId="0" fontId="47" fillId="0" borderId="0" xfId="1" applyFont="1" applyAlignment="1">
      <alignment horizontal="center"/>
    </xf>
    <xf numFmtId="0" fontId="37" fillId="0" borderId="0" xfId="1" applyFont="1"/>
    <xf numFmtId="0" fontId="48" fillId="0" borderId="0" xfId="1" applyFont="1" applyAlignment="1">
      <alignment horizontal="center"/>
    </xf>
    <xf numFmtId="0" fontId="48" fillId="0" borderId="0" xfId="1" applyFont="1"/>
    <xf numFmtId="0" fontId="49" fillId="0" borderId="0" xfId="1" applyFont="1" applyAlignment="1">
      <alignment horizontal="center"/>
    </xf>
    <xf numFmtId="0" fontId="50" fillId="0" borderId="0" xfId="1" applyFont="1" applyAlignment="1">
      <alignment horizontal="center"/>
    </xf>
    <xf numFmtId="3" fontId="51" fillId="0" borderId="0" xfId="1" applyNumberFormat="1" applyFont="1" applyAlignment="1">
      <alignment horizontal="center"/>
    </xf>
    <xf numFmtId="0" fontId="51" fillId="0" borderId="0" xfId="1" applyFont="1" applyAlignment="1">
      <alignment horizontal="center"/>
    </xf>
    <xf numFmtId="1" fontId="51" fillId="0" borderId="0" xfId="1" applyNumberFormat="1" applyFont="1" applyAlignment="1">
      <alignment horizontal="center"/>
    </xf>
    <xf numFmtId="3" fontId="50" fillId="0" borderId="0" xfId="1" applyNumberFormat="1" applyFont="1" applyAlignment="1">
      <alignment horizontal="center"/>
    </xf>
    <xf numFmtId="0" fontId="24" fillId="0" borderId="0" xfId="1" applyFont="1"/>
    <xf numFmtId="174" fontId="37" fillId="0" borderId="8" xfId="1" applyNumberFormat="1" applyFont="1" applyBorder="1" applyAlignment="1">
      <alignment horizontal="center" vertical="center"/>
    </xf>
    <xf numFmtId="174" fontId="36" fillId="0" borderId="1" xfId="1" applyNumberFormat="1" applyFont="1" applyBorder="1" applyAlignment="1">
      <alignment horizontal="center" vertical="center"/>
    </xf>
    <xf numFmtId="174" fontId="38" fillId="0" borderId="1" xfId="1" applyNumberFormat="1" applyFont="1" applyBorder="1" applyAlignment="1">
      <alignment horizontal="center"/>
    </xf>
    <xf numFmtId="0" fontId="37" fillId="0" borderId="1" xfId="1" applyFont="1" applyBorder="1" applyAlignment="1">
      <alignment horizontal="right"/>
    </xf>
    <xf numFmtId="0" fontId="52" fillId="0" borderId="0" xfId="1" applyFont="1"/>
    <xf numFmtId="49" fontId="37" fillId="0" borderId="3" xfId="1" applyNumberFormat="1" applyFont="1" applyBorder="1"/>
    <xf numFmtId="175" fontId="37" fillId="0" borderId="0" xfId="1" applyNumberFormat="1" applyFont="1" applyAlignment="1">
      <alignment horizontal="center"/>
    </xf>
    <xf numFmtId="3" fontId="53" fillId="0" borderId="0" xfId="1" applyNumberFormat="1" applyFont="1" applyAlignment="1">
      <alignment horizontal="center"/>
    </xf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49" fontId="0" fillId="0" borderId="3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2" xfId="0" applyBorder="1" applyAlignment="1">
      <alignment horizontal="left"/>
    </xf>
    <xf numFmtId="14" fontId="0" fillId="0" borderId="13" xfId="0" applyNumberFormat="1" applyBorder="1" applyAlignment="1">
      <alignment horizontal="left"/>
    </xf>
    <xf numFmtId="0" fontId="15" fillId="0" borderId="0" xfId="1" applyFont="1" applyAlignment="1">
      <alignment horizontal="center"/>
    </xf>
    <xf numFmtId="44" fontId="0" fillId="0" borderId="41" xfId="3" applyFont="1" applyBorder="1"/>
    <xf numFmtId="0" fontId="0" fillId="11" borderId="3" xfId="0" applyFill="1" applyBorder="1"/>
    <xf numFmtId="0" fontId="0" fillId="10" borderId="9" xfId="0" applyFill="1" applyBorder="1"/>
    <xf numFmtId="0" fontId="2" fillId="2" borderId="22" xfId="0" applyFont="1" applyFill="1" applyBorder="1" applyAlignment="1">
      <alignment horizontal="right" vertical="center" wrapText="1"/>
    </xf>
    <xf numFmtId="0" fontId="64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0" fillId="17" borderId="3" xfId="0" applyNumberFormat="1" applyFill="1" applyBorder="1"/>
    <xf numFmtId="0" fontId="0" fillId="17" borderId="16" xfId="0" applyFill="1" applyBorder="1" applyAlignment="1">
      <alignment horizontal="left"/>
    </xf>
    <xf numFmtId="0" fontId="0" fillId="17" borderId="0" xfId="0" applyFill="1"/>
    <xf numFmtId="10" fontId="15" fillId="0" borderId="0" xfId="4" applyNumberFormat="1" applyFont="1"/>
    <xf numFmtId="10" fontId="15" fillId="0" borderId="0" xfId="4" applyNumberFormat="1" applyFont="1" applyAlignment="1">
      <alignment horizontal="center"/>
    </xf>
    <xf numFmtId="9" fontId="0" fillId="0" borderId="20" xfId="4" applyFont="1" applyBorder="1"/>
    <xf numFmtId="9" fontId="12" fillId="0" borderId="17" xfId="4" applyFont="1" applyBorder="1"/>
    <xf numFmtId="9" fontId="12" fillId="0" borderId="15" xfId="4" applyFont="1" applyBorder="1"/>
    <xf numFmtId="9" fontId="0" fillId="0" borderId="15" xfId="4" applyFont="1" applyBorder="1"/>
    <xf numFmtId="9" fontId="0" fillId="0" borderId="10" xfId="4" applyFont="1" applyBorder="1"/>
    <xf numFmtId="9" fontId="0" fillId="0" borderId="17" xfId="4" applyFont="1" applyBorder="1"/>
    <xf numFmtId="0" fontId="11" fillId="0" borderId="0" xfId="1" applyFont="1" applyAlignment="1">
      <alignment horizontal="center"/>
    </xf>
    <xf numFmtId="1" fontId="15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 vertical="center"/>
    </xf>
    <xf numFmtId="9" fontId="11" fillId="0" borderId="1" xfId="1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0" fontId="61" fillId="0" borderId="0" xfId="12" applyFont="1"/>
    <xf numFmtId="0" fontId="61" fillId="0" borderId="1" xfId="12" applyFont="1" applyBorder="1" applyAlignment="1" applyProtection="1">
      <alignment horizontal="left"/>
      <protection locked="0"/>
    </xf>
    <xf numFmtId="0" fontId="61" fillId="0" borderId="1" xfId="12" applyFont="1" applyBorder="1" applyProtection="1">
      <protection locked="0"/>
    </xf>
    <xf numFmtId="0" fontId="61" fillId="0" borderId="0" xfId="12" applyFont="1" applyProtection="1">
      <protection locked="0"/>
    </xf>
    <xf numFmtId="0" fontId="61" fillId="0" borderId="5" xfId="12" applyFont="1" applyBorder="1" applyAlignment="1" applyProtection="1">
      <alignment horizontal="left"/>
      <protection locked="0"/>
    </xf>
    <xf numFmtId="0" fontId="61" fillId="0" borderId="53" xfId="12" applyFont="1" applyBorder="1" applyAlignment="1" applyProtection="1">
      <alignment horizontal="left"/>
      <protection locked="0"/>
    </xf>
    <xf numFmtId="15" fontId="61" fillId="0" borderId="1" xfId="12" applyNumberFormat="1" applyFont="1" applyBorder="1" applyProtection="1">
      <protection locked="0"/>
    </xf>
    <xf numFmtId="0" fontId="61" fillId="0" borderId="0" xfId="12" applyFont="1" applyAlignment="1">
      <alignment horizontal="right"/>
    </xf>
    <xf numFmtId="0" fontId="62" fillId="15" borderId="48" xfId="12" applyFont="1" applyFill="1" applyBorder="1" applyAlignment="1">
      <alignment horizontal="right" vertical="center"/>
    </xf>
    <xf numFmtId="0" fontId="62" fillId="15" borderId="24" xfId="12" applyFont="1" applyFill="1" applyBorder="1" applyAlignment="1">
      <alignment horizontal="centerContinuous" vertical="center"/>
    </xf>
    <xf numFmtId="0" fontId="62" fillId="15" borderId="24" xfId="12" applyFont="1" applyFill="1" applyBorder="1" applyAlignment="1">
      <alignment vertical="center"/>
    </xf>
    <xf numFmtId="0" fontId="62" fillId="15" borderId="25" xfId="12" applyFont="1" applyFill="1" applyBorder="1" applyAlignment="1">
      <alignment horizontal="centerContinuous" vertical="center"/>
    </xf>
    <xf numFmtId="0" fontId="61" fillId="0" borderId="0" xfId="12" applyFont="1" applyAlignment="1">
      <alignment vertical="center"/>
    </xf>
    <xf numFmtId="0" fontId="60" fillId="0" borderId="28" xfId="12" applyFont="1" applyBorder="1"/>
    <xf numFmtId="0" fontId="60" fillId="0" borderId="0" xfId="12" applyFont="1"/>
    <xf numFmtId="0" fontId="60" fillId="0" borderId="29" xfId="12" applyFont="1" applyBorder="1"/>
    <xf numFmtId="0" fontId="61" fillId="0" borderId="28" xfId="12" applyFont="1" applyBorder="1" applyAlignment="1">
      <alignment horizontal="right"/>
    </xf>
    <xf numFmtId="3" fontId="61" fillId="0" borderId="1" xfId="13" applyNumberFormat="1" applyFont="1" applyBorder="1"/>
    <xf numFmtId="4" fontId="61" fillId="0" borderId="0" xfId="12" applyNumberFormat="1" applyFont="1"/>
    <xf numFmtId="170" fontId="61" fillId="0" borderId="0" xfId="12" applyNumberFormat="1" applyFont="1"/>
    <xf numFmtId="0" fontId="61" fillId="0" borderId="29" xfId="12" applyFont="1" applyBorder="1"/>
    <xf numFmtId="9" fontId="61" fillId="0" borderId="1" xfId="14" applyFont="1" applyBorder="1"/>
    <xf numFmtId="9" fontId="61" fillId="0" borderId="0" xfId="12" applyNumberFormat="1" applyFont="1"/>
    <xf numFmtId="3" fontId="61" fillId="0" borderId="1" xfId="12" applyNumberFormat="1" applyFont="1" applyBorder="1"/>
    <xf numFmtId="3" fontId="61" fillId="0" borderId="0" xfId="12" applyNumberFormat="1" applyFont="1"/>
    <xf numFmtId="3" fontId="61" fillId="0" borderId="1" xfId="12" applyNumberFormat="1" applyFont="1" applyBorder="1" applyAlignment="1">
      <alignment horizontal="right"/>
    </xf>
    <xf numFmtId="3" fontId="61" fillId="0" borderId="0" xfId="12" applyNumberFormat="1" applyFont="1" applyAlignment="1">
      <alignment horizontal="right"/>
    </xf>
    <xf numFmtId="170" fontId="61" fillId="0" borderId="0" xfId="12" applyNumberFormat="1" applyFont="1" applyAlignment="1">
      <alignment horizontal="center"/>
    </xf>
    <xf numFmtId="177" fontId="61" fillId="0" borderId="1" xfId="15" applyNumberFormat="1" applyFont="1" applyBorder="1" applyAlignment="1">
      <alignment horizontal="right"/>
    </xf>
    <xf numFmtId="170" fontId="61" fillId="0" borderId="0" xfId="12" applyNumberFormat="1" applyFont="1" applyAlignment="1">
      <alignment horizontal="right"/>
    </xf>
    <xf numFmtId="165" fontId="61" fillId="0" borderId="28" xfId="13" applyFont="1" applyBorder="1" applyAlignment="1">
      <alignment horizontal="right"/>
    </xf>
    <xf numFmtId="176" fontId="61" fillId="0" borderId="1" xfId="13" applyNumberFormat="1" applyFont="1" applyBorder="1"/>
    <xf numFmtId="170" fontId="61" fillId="0" borderId="0" xfId="14" applyNumberFormat="1" applyFont="1" applyBorder="1"/>
    <xf numFmtId="170" fontId="61" fillId="0" borderId="0" xfId="13" applyNumberFormat="1" applyFont="1" applyBorder="1"/>
    <xf numFmtId="176" fontId="61" fillId="0" borderId="1" xfId="15" applyNumberFormat="1" applyFont="1" applyBorder="1"/>
    <xf numFmtId="176" fontId="61" fillId="0" borderId="1" xfId="15" applyNumberFormat="1" applyFont="1" applyBorder="1" applyAlignment="1">
      <alignment horizontal="center"/>
    </xf>
    <xf numFmtId="175" fontId="61" fillId="0" borderId="29" xfId="14" applyNumberFormat="1" applyFont="1" applyBorder="1"/>
    <xf numFmtId="165" fontId="61" fillId="0" borderId="0" xfId="13" applyFont="1"/>
    <xf numFmtId="9" fontId="61" fillId="0" borderId="0" xfId="14" applyFont="1" applyBorder="1"/>
    <xf numFmtId="9" fontId="61" fillId="0" borderId="0" xfId="13" applyNumberFormat="1" applyFont="1" applyBorder="1"/>
    <xf numFmtId="176" fontId="61" fillId="0" borderId="1" xfId="14" applyNumberFormat="1" applyFont="1" applyBorder="1"/>
    <xf numFmtId="175" fontId="61" fillId="0" borderId="15" xfId="14" applyNumberFormat="1" applyFont="1" applyBorder="1"/>
    <xf numFmtId="165" fontId="60" fillId="0" borderId="28" xfId="13" applyFont="1" applyBorder="1" applyAlignment="1">
      <alignment horizontal="right"/>
    </xf>
    <xf numFmtId="176" fontId="60" fillId="0" borderId="1" xfId="15" applyNumberFormat="1" applyFont="1" applyBorder="1"/>
    <xf numFmtId="176" fontId="60" fillId="0" borderId="1" xfId="13" applyNumberFormat="1" applyFont="1" applyBorder="1"/>
    <xf numFmtId="176" fontId="60" fillId="0" borderId="1" xfId="15" applyNumberFormat="1" applyFont="1" applyBorder="1" applyAlignment="1">
      <alignment horizontal="center"/>
    </xf>
    <xf numFmtId="170" fontId="61" fillId="0" borderId="30" xfId="14" applyNumberFormat="1" applyFont="1" applyBorder="1"/>
    <xf numFmtId="170" fontId="61" fillId="0" borderId="31" xfId="14" applyNumberFormat="1" applyFont="1" applyBorder="1"/>
    <xf numFmtId="170" fontId="61" fillId="0" borderId="31" xfId="13" applyNumberFormat="1" applyFont="1" applyBorder="1"/>
    <xf numFmtId="175" fontId="61" fillId="0" borderId="32" xfId="14" applyNumberFormat="1" applyFont="1" applyBorder="1"/>
    <xf numFmtId="176" fontId="61" fillId="12" borderId="1" xfId="15" applyNumberFormat="1" applyFont="1" applyFill="1" applyBorder="1"/>
    <xf numFmtId="175" fontId="61" fillId="12" borderId="1" xfId="14" applyNumberFormat="1" applyFont="1" applyFill="1" applyBorder="1"/>
    <xf numFmtId="175" fontId="61" fillId="0" borderId="0" xfId="14" applyNumberFormat="1" applyFont="1" applyBorder="1"/>
    <xf numFmtId="175" fontId="61" fillId="0" borderId="1" xfId="14" applyNumberFormat="1" applyFont="1" applyBorder="1"/>
    <xf numFmtId="176" fontId="61" fillId="0" borderId="1" xfId="15" applyNumberFormat="1" applyFont="1" applyFill="1" applyBorder="1"/>
    <xf numFmtId="175" fontId="61" fillId="0" borderId="1" xfId="14" applyNumberFormat="1" applyFont="1" applyFill="1" applyBorder="1"/>
    <xf numFmtId="176" fontId="63" fillId="2" borderId="1" xfId="15" applyNumberFormat="1" applyFont="1" applyFill="1" applyBorder="1"/>
    <xf numFmtId="175" fontId="63" fillId="2" borderId="1" xfId="14" applyNumberFormat="1" applyFont="1" applyFill="1" applyBorder="1"/>
    <xf numFmtId="0" fontId="61" fillId="0" borderId="28" xfId="12" applyFont="1" applyBorder="1"/>
    <xf numFmtId="0" fontId="60" fillId="0" borderId="28" xfId="12" applyFont="1" applyBorder="1" applyAlignment="1">
      <alignment horizontal="right"/>
    </xf>
    <xf numFmtId="176" fontId="60" fillId="12" borderId="1" xfId="15" applyNumberFormat="1" applyFont="1" applyFill="1" applyBorder="1"/>
    <xf numFmtId="175" fontId="60" fillId="0" borderId="1" xfId="12" applyNumberFormat="1" applyFont="1" applyBorder="1"/>
    <xf numFmtId="175" fontId="60" fillId="0" borderId="15" xfId="12" applyNumberFormat="1" applyFont="1" applyBorder="1"/>
    <xf numFmtId="175" fontId="61" fillId="0" borderId="1" xfId="12" applyNumberFormat="1" applyFont="1" applyBorder="1"/>
    <xf numFmtId="175" fontId="61" fillId="0" borderId="15" xfId="12" applyNumberFormat="1" applyFont="1" applyBorder="1"/>
    <xf numFmtId="176" fontId="60" fillId="2" borderId="1" xfId="15" applyNumberFormat="1" applyFont="1" applyFill="1" applyBorder="1"/>
    <xf numFmtId="175" fontId="60" fillId="2" borderId="1" xfId="12" applyNumberFormat="1" applyFont="1" applyFill="1" applyBorder="1"/>
    <xf numFmtId="0" fontId="61" fillId="12" borderId="0" xfId="12" applyFont="1" applyFill="1"/>
    <xf numFmtId="175" fontId="60" fillId="12" borderId="15" xfId="12" applyNumberFormat="1" applyFont="1" applyFill="1" applyBorder="1"/>
    <xf numFmtId="0" fontId="61" fillId="0" borderId="30" xfId="12" applyFont="1" applyBorder="1"/>
    <xf numFmtId="0" fontId="61" fillId="0" borderId="31" xfId="12" applyFont="1" applyBorder="1"/>
    <xf numFmtId="0" fontId="61" fillId="0" borderId="32" xfId="12" applyFont="1" applyBorder="1"/>
    <xf numFmtId="0" fontId="62" fillId="15" borderId="48" xfId="12" applyFont="1" applyFill="1" applyBorder="1" applyAlignment="1">
      <alignment horizontal="right" vertical="center" wrapText="1"/>
    </xf>
    <xf numFmtId="0" fontId="61" fillId="0" borderId="1" xfId="12" applyFont="1" applyBorder="1"/>
    <xf numFmtId="0" fontId="61" fillId="0" borderId="1" xfId="12" applyFont="1" applyBorder="1" applyAlignment="1">
      <alignment horizontal="center"/>
    </xf>
    <xf numFmtId="0" fontId="63" fillId="0" borderId="28" xfId="12" applyFont="1" applyBorder="1" applyAlignment="1">
      <alignment horizontal="right"/>
    </xf>
    <xf numFmtId="0" fontId="61" fillId="2" borderId="28" xfId="12" applyFont="1" applyFill="1" applyBorder="1" applyAlignment="1">
      <alignment horizontal="right"/>
    </xf>
    <xf numFmtId="176" fontId="61" fillId="2" borderId="1" xfId="15" applyNumberFormat="1" applyFont="1" applyFill="1" applyBorder="1"/>
    <xf numFmtId="0" fontId="60" fillId="0" borderId="14" xfId="12" applyFont="1" applyBorder="1" applyAlignment="1">
      <alignment horizontal="right"/>
    </xf>
    <xf numFmtId="0" fontId="61" fillId="0" borderId="30" xfId="12" applyFont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14" fontId="67" fillId="12" borderId="0" xfId="0" applyNumberFormat="1" applyFont="1" applyFill="1" applyAlignment="1">
      <alignment horizontal="centerContinuous"/>
    </xf>
    <xf numFmtId="0" fontId="0" fillId="12" borderId="0" xfId="0" applyFill="1" applyAlignment="1">
      <alignment horizontal="centerContinuous"/>
    </xf>
    <xf numFmtId="14" fontId="8" fillId="12" borderId="0" xfId="0" applyNumberFormat="1" applyFont="1" applyFill="1" applyAlignment="1">
      <alignment horizontal="centerContinuous"/>
    </xf>
    <xf numFmtId="14" fontId="68" fillId="13" borderId="0" xfId="0" applyNumberFormat="1" applyFont="1" applyFill="1" applyAlignment="1">
      <alignment horizontal="centerContinuous"/>
    </xf>
    <xf numFmtId="0" fontId="69" fillId="12" borderId="0" xfId="0" applyFont="1" applyFill="1" applyAlignment="1">
      <alignment horizontal="centerContinuous"/>
    </xf>
    <xf numFmtId="14" fontId="68" fillId="12" borderId="0" xfId="0" applyNumberFormat="1" applyFont="1" applyFill="1" applyAlignment="1">
      <alignment horizontal="centerContinuous"/>
    </xf>
    <xf numFmtId="14" fontId="67" fillId="13" borderId="0" xfId="0" applyNumberFormat="1" applyFont="1" applyFill="1" applyAlignment="1">
      <alignment horizontal="centerContinuous"/>
    </xf>
    <xf numFmtId="0" fontId="60" fillId="12" borderId="0" xfId="0" applyFont="1" applyFill="1"/>
    <xf numFmtId="0" fontId="0" fillId="12" borderId="0" xfId="0" applyFill="1" applyAlignment="1">
      <alignment horizontal="center"/>
    </xf>
    <xf numFmtId="14" fontId="8" fillId="12" borderId="0" xfId="0" applyNumberFormat="1" applyFont="1" applyFill="1" applyAlignment="1">
      <alignment horizontal="left"/>
    </xf>
    <xf numFmtId="0" fontId="0" fillId="12" borderId="0" xfId="0" applyFill="1"/>
    <xf numFmtId="9" fontId="60" fillId="13" borderId="0" xfId="0" applyNumberFormat="1" applyFont="1" applyFill="1"/>
    <xf numFmtId="9" fontId="60" fillId="12" borderId="0" xfId="0" applyNumberFormat="1" applyFont="1" applyFill="1"/>
    <xf numFmtId="0" fontId="8" fillId="12" borderId="0" xfId="0" applyFont="1" applyFill="1"/>
    <xf numFmtId="0" fontId="1" fillId="12" borderId="0" xfId="0" applyFont="1" applyFill="1"/>
    <xf numFmtId="0" fontId="60" fillId="14" borderId="0" xfId="0" applyFont="1" applyFill="1"/>
    <xf numFmtId="0" fontId="70" fillId="15" borderId="48" xfId="0" applyFont="1" applyFill="1" applyBorder="1" applyAlignment="1">
      <alignment horizontal="centerContinuous"/>
    </xf>
    <xf numFmtId="0" fontId="71" fillId="15" borderId="24" xfId="0" applyFont="1" applyFill="1" applyBorder="1" applyAlignment="1">
      <alignment horizontal="centerContinuous"/>
    </xf>
    <xf numFmtId="9" fontId="71" fillId="15" borderId="24" xfId="0" applyNumberFormat="1" applyFont="1" applyFill="1" applyBorder="1" applyAlignment="1">
      <alignment horizontal="centerContinuous"/>
    </xf>
    <xf numFmtId="9" fontId="71" fillId="15" borderId="25" xfId="0" applyNumberFormat="1" applyFont="1" applyFill="1" applyBorder="1" applyAlignment="1">
      <alignment horizontal="centerContinuous"/>
    </xf>
    <xf numFmtId="0" fontId="72" fillId="15" borderId="48" xfId="0" applyFont="1" applyFill="1" applyBorder="1" applyAlignment="1">
      <alignment horizontal="centerContinuous"/>
    </xf>
    <xf numFmtId="0" fontId="73" fillId="15" borderId="24" xfId="0" applyFont="1" applyFill="1" applyBorder="1" applyAlignment="1">
      <alignment horizontal="centerContinuous"/>
    </xf>
    <xf numFmtId="0" fontId="73" fillId="15" borderId="25" xfId="0" applyFont="1" applyFill="1" applyBorder="1" applyAlignment="1">
      <alignment horizontal="centerContinuous"/>
    </xf>
    <xf numFmtId="0" fontId="61" fillId="15" borderId="16" xfId="0" applyFont="1" applyFill="1" applyBorder="1" applyAlignment="1">
      <alignment horizontal="center" vertical="center" wrapText="1"/>
    </xf>
    <xf numFmtId="0" fontId="61" fillId="15" borderId="3" xfId="0" applyFont="1" applyFill="1" applyBorder="1" applyAlignment="1">
      <alignment horizontal="center" vertical="center" wrapText="1"/>
    </xf>
    <xf numFmtId="0" fontId="61" fillId="12" borderId="0" xfId="0" applyFont="1" applyFill="1" applyAlignment="1">
      <alignment horizontal="center" vertical="center" wrapText="1"/>
    </xf>
    <xf numFmtId="0" fontId="61" fillId="15" borderId="17" xfId="0" applyFont="1" applyFill="1" applyBorder="1" applyAlignment="1">
      <alignment horizontal="center" vertical="center" wrapText="1"/>
    </xf>
    <xf numFmtId="0" fontId="0" fillId="12" borderId="0" xfId="0" applyFill="1" applyAlignment="1">
      <alignment vertical="center"/>
    </xf>
    <xf numFmtId="0" fontId="61" fillId="15" borderId="7" xfId="0" applyFont="1" applyFill="1" applyBorder="1" applyAlignment="1">
      <alignment horizontal="center" vertical="center" wrapText="1"/>
    </xf>
    <xf numFmtId="0" fontId="61" fillId="15" borderId="8" xfId="0" applyFont="1" applyFill="1" applyBorder="1" applyAlignment="1">
      <alignment horizontal="center" vertical="center" wrapText="1"/>
    </xf>
    <xf numFmtId="0" fontId="61" fillId="15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0" fillId="2" borderId="14" xfId="0" applyFont="1" applyFill="1" applyBorder="1" applyAlignment="1">
      <alignment horizontal="center"/>
    </xf>
    <xf numFmtId="0" fontId="60" fillId="2" borderId="1" xfId="0" applyFont="1" applyFill="1" applyBorder="1" applyAlignment="1">
      <alignment horizontal="center"/>
    </xf>
    <xf numFmtId="49" fontId="60" fillId="2" borderId="1" xfId="0" applyNumberFormat="1" applyFont="1" applyFill="1" applyBorder="1"/>
    <xf numFmtId="0" fontId="61" fillId="2" borderId="1" xfId="0" applyFont="1" applyFill="1" applyBorder="1" applyAlignment="1" applyProtection="1">
      <alignment horizontal="center"/>
      <protection locked="0"/>
    </xf>
    <xf numFmtId="43" fontId="61" fillId="16" borderId="0" xfId="2" applyFont="1" applyFill="1" applyBorder="1" applyAlignment="1" applyProtection="1">
      <alignment horizontal="center"/>
      <protection locked="0"/>
    </xf>
    <xf numFmtId="43" fontId="61" fillId="2" borderId="0" xfId="2" applyFont="1" applyFill="1" applyBorder="1" applyAlignment="1" applyProtection="1">
      <alignment horizontal="center"/>
      <protection locked="0"/>
    </xf>
    <xf numFmtId="44" fontId="61" fillId="2" borderId="1" xfId="3" applyFont="1" applyFill="1" applyBorder="1" applyAlignment="1" applyProtection="1">
      <alignment horizontal="center"/>
      <protection locked="0"/>
    </xf>
    <xf numFmtId="44" fontId="61" fillId="2" borderId="1" xfId="3" applyFont="1" applyFill="1" applyBorder="1" applyAlignment="1">
      <alignment horizontal="center"/>
    </xf>
    <xf numFmtId="9" fontId="61" fillId="2" borderId="1" xfId="16" applyFont="1" applyFill="1" applyBorder="1" applyAlignment="1">
      <alignment horizontal="center"/>
    </xf>
    <xf numFmtId="10" fontId="61" fillId="2" borderId="1" xfId="6" applyNumberFormat="1" applyFont="1" applyFill="1" applyBorder="1" applyProtection="1">
      <protection locked="0"/>
    </xf>
    <xf numFmtId="171" fontId="61" fillId="2" borderId="15" xfId="0" applyNumberFormat="1" applyFont="1" applyFill="1" applyBorder="1"/>
    <xf numFmtId="44" fontId="61" fillId="2" borderId="16" xfId="3" applyFont="1" applyFill="1" applyBorder="1" applyAlignment="1">
      <alignment horizontal="center"/>
    </xf>
    <xf numFmtId="9" fontId="61" fillId="2" borderId="3" xfId="16" applyFont="1" applyFill="1" applyBorder="1" applyAlignment="1">
      <alignment horizontal="center"/>
    </xf>
    <xf numFmtId="44" fontId="61" fillId="2" borderId="3" xfId="3" applyFont="1" applyFill="1" applyBorder="1" applyAlignment="1">
      <alignment horizontal="center"/>
    </xf>
    <xf numFmtId="10" fontId="61" fillId="2" borderId="3" xfId="6" applyNumberFormat="1" applyFont="1" applyFill="1" applyBorder="1" applyProtection="1">
      <protection locked="0"/>
    </xf>
    <xf numFmtId="171" fontId="61" fillId="2" borderId="17" xfId="0" applyNumberFormat="1" applyFont="1" applyFill="1" applyBorder="1"/>
    <xf numFmtId="0" fontId="60" fillId="12" borderId="14" xfId="0" applyFont="1" applyFill="1" applyBorder="1" applyAlignment="1">
      <alignment horizontal="center"/>
    </xf>
    <xf numFmtId="0" fontId="61" fillId="12" borderId="1" xfId="0" applyFont="1" applyFill="1" applyBorder="1" applyAlignment="1">
      <alignment horizontal="center"/>
    </xf>
    <xf numFmtId="49" fontId="61" fillId="12" borderId="1" xfId="0" applyNumberFormat="1" applyFont="1" applyFill="1" applyBorder="1"/>
    <xf numFmtId="0" fontId="61" fillId="12" borderId="1" xfId="0" applyFont="1" applyFill="1" applyBorder="1" applyAlignment="1" applyProtection="1">
      <alignment horizontal="center"/>
      <protection locked="0"/>
    </xf>
    <xf numFmtId="43" fontId="61" fillId="12" borderId="0" xfId="2" applyFont="1" applyFill="1" applyBorder="1" applyAlignment="1" applyProtection="1">
      <alignment horizontal="center"/>
      <protection locked="0"/>
    </xf>
    <xf numFmtId="44" fontId="61" fillId="12" borderId="1" xfId="3" applyFont="1" applyFill="1" applyBorder="1" applyAlignment="1" applyProtection="1">
      <alignment horizontal="center"/>
      <protection locked="0"/>
    </xf>
    <xf numFmtId="44" fontId="61" fillId="12" borderId="1" xfId="3" applyFont="1" applyFill="1" applyBorder="1" applyAlignment="1">
      <alignment horizontal="center"/>
    </xf>
    <xf numFmtId="9" fontId="61" fillId="12" borderId="1" xfId="16" applyFont="1" applyFill="1" applyBorder="1" applyAlignment="1">
      <alignment horizontal="center"/>
    </xf>
    <xf numFmtId="10" fontId="61" fillId="12" borderId="1" xfId="6" applyNumberFormat="1" applyFont="1" applyFill="1" applyBorder="1" applyProtection="1">
      <protection locked="0"/>
    </xf>
    <xf numFmtId="171" fontId="61" fillId="12" borderId="15" xfId="0" applyNumberFormat="1" applyFont="1" applyFill="1" applyBorder="1"/>
    <xf numFmtId="44" fontId="61" fillId="12" borderId="14" xfId="3" applyFont="1" applyFill="1" applyBorder="1" applyAlignment="1">
      <alignment horizontal="center"/>
    </xf>
    <xf numFmtId="44" fontId="61" fillId="2" borderId="14" xfId="3" applyFont="1" applyFill="1" applyBorder="1" applyAlignment="1">
      <alignment horizontal="center"/>
    </xf>
    <xf numFmtId="0" fontId="0" fillId="12" borderId="30" xfId="0" applyFill="1" applyBorder="1"/>
    <xf numFmtId="0" fontId="0" fillId="12" borderId="31" xfId="0" applyFill="1" applyBorder="1"/>
    <xf numFmtId="0" fontId="0" fillId="12" borderId="32" xfId="0" applyFill="1" applyBorder="1"/>
    <xf numFmtId="0" fontId="0" fillId="12" borderId="28" xfId="0" applyFill="1" applyBorder="1"/>
    <xf numFmtId="0" fontId="0" fillId="12" borderId="29" xfId="0" applyFill="1" applyBorder="1"/>
    <xf numFmtId="0" fontId="2" fillId="15" borderId="24" xfId="0" applyFont="1" applyFill="1" applyBorder="1" applyAlignment="1">
      <alignment horizontal="centerContinuous"/>
    </xf>
    <xf numFmtId="0" fontId="2" fillId="15" borderId="25" xfId="0" applyFont="1" applyFill="1" applyBorder="1" applyAlignment="1">
      <alignment horizontal="centerContinuous"/>
    </xf>
    <xf numFmtId="0" fontId="61" fillId="15" borderId="16" xfId="0" applyFont="1" applyFill="1" applyBorder="1" applyAlignment="1">
      <alignment horizontal="center" wrapText="1"/>
    </xf>
    <xf numFmtId="0" fontId="61" fillId="15" borderId="3" xfId="0" applyFont="1" applyFill="1" applyBorder="1" applyAlignment="1">
      <alignment horizontal="center" wrapText="1"/>
    </xf>
    <xf numFmtId="0" fontId="61" fillId="14" borderId="0" xfId="0" applyFont="1" applyFill="1" applyAlignment="1">
      <alignment horizontal="center" wrapText="1"/>
    </xf>
    <xf numFmtId="0" fontId="61" fillId="15" borderId="17" xfId="0" applyFont="1" applyFill="1" applyBorder="1" applyAlignment="1">
      <alignment horizontal="center" wrapText="1"/>
    </xf>
    <xf numFmtId="0" fontId="61" fillId="15" borderId="55" xfId="0" applyFont="1" applyFill="1" applyBorder="1" applyAlignment="1">
      <alignment horizontal="center" wrapText="1"/>
    </xf>
    <xf numFmtId="0" fontId="61" fillId="15" borderId="56" xfId="0" applyFont="1" applyFill="1" applyBorder="1" applyAlignment="1">
      <alignment horizontal="center" wrapText="1"/>
    </xf>
    <xf numFmtId="0" fontId="61" fillId="15" borderId="44" xfId="0" applyFont="1" applyFill="1" applyBorder="1" applyAlignment="1">
      <alignment horizontal="center" wrapText="1"/>
    </xf>
    <xf numFmtId="0" fontId="60" fillId="12" borderId="1" xfId="0" applyFont="1" applyFill="1" applyBorder="1" applyAlignment="1">
      <alignment horizontal="center"/>
    </xf>
    <xf numFmtId="49" fontId="60" fillId="12" borderId="1" xfId="6" applyNumberFormat="1" applyFont="1" applyFill="1" applyBorder="1" applyAlignment="1">
      <alignment horizontal="left"/>
    </xf>
    <xf numFmtId="0" fontId="61" fillId="0" borderId="1" xfId="0" applyFont="1" applyBorder="1" applyAlignment="1" applyProtection="1">
      <alignment horizontal="center"/>
      <protection locked="0"/>
    </xf>
    <xf numFmtId="2" fontId="61" fillId="16" borderId="0" xfId="0" applyNumberFormat="1" applyFont="1" applyFill="1" applyAlignment="1" applyProtection="1">
      <alignment horizontal="center"/>
      <protection locked="0"/>
    </xf>
    <xf numFmtId="2" fontId="61" fillId="12" borderId="0" xfId="0" applyNumberFormat="1" applyFont="1" applyFill="1" applyAlignment="1" applyProtection="1">
      <alignment horizontal="center"/>
      <protection locked="0"/>
    </xf>
    <xf numFmtId="44" fontId="61" fillId="12" borderId="7" xfId="3" applyFont="1" applyFill="1" applyBorder="1" applyAlignment="1">
      <alignment horizontal="center"/>
    </xf>
    <xf numFmtId="9" fontId="61" fillId="12" borderId="8" xfId="16" applyFont="1" applyFill="1" applyBorder="1" applyAlignment="1">
      <alignment horizontal="center"/>
    </xf>
    <xf numFmtId="44" fontId="61" fillId="12" borderId="8" xfId="3" applyFont="1" applyFill="1" applyBorder="1" applyAlignment="1">
      <alignment horizontal="center"/>
    </xf>
    <xf numFmtId="171" fontId="61" fillId="12" borderId="9" xfId="0" applyNumberFormat="1" applyFont="1" applyFill="1" applyBorder="1"/>
    <xf numFmtId="44" fontId="61" fillId="12" borderId="51" xfId="3" applyFont="1" applyFill="1" applyBorder="1" applyAlignment="1">
      <alignment horizontal="center"/>
    </xf>
    <xf numFmtId="9" fontId="61" fillId="12" borderId="57" xfId="16" applyFont="1" applyFill="1" applyBorder="1" applyAlignment="1">
      <alignment horizontal="center"/>
    </xf>
    <xf numFmtId="44" fontId="61" fillId="12" borderId="57" xfId="3" applyFont="1" applyFill="1" applyBorder="1" applyAlignment="1">
      <alignment horizontal="center"/>
    </xf>
    <xf numFmtId="10" fontId="61" fillId="12" borderId="57" xfId="6" applyNumberFormat="1" applyFont="1" applyFill="1" applyBorder="1" applyProtection="1">
      <protection locked="0"/>
    </xf>
    <xf numFmtId="171" fontId="61" fillId="12" borderId="58" xfId="0" applyNumberFormat="1" applyFont="1" applyFill="1" applyBorder="1"/>
    <xf numFmtId="49" fontId="0" fillId="17" borderId="56" xfId="0" applyNumberFormat="1" applyFill="1" applyBorder="1"/>
    <xf numFmtId="0" fontId="0" fillId="17" borderId="11" xfId="0" applyFill="1" applyBorder="1" applyAlignment="1">
      <alignment horizontal="left"/>
    </xf>
    <xf numFmtId="4" fontId="0" fillId="0" borderId="12" xfId="0" applyNumberFormat="1" applyBorder="1"/>
    <xf numFmtId="0" fontId="0" fillId="17" borderId="14" xfId="0" applyFill="1" applyBorder="1" applyAlignment="1">
      <alignment horizontal="left"/>
    </xf>
    <xf numFmtId="0" fontId="0" fillId="17" borderId="3" xfId="0" applyFill="1" applyBorder="1"/>
    <xf numFmtId="0" fontId="0" fillId="17" borderId="6" xfId="0" applyFill="1" applyBorder="1"/>
    <xf numFmtId="16" fontId="16" fillId="0" borderId="1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1" fillId="0" borderId="5" xfId="12" applyFont="1" applyBorder="1" applyProtection="1">
      <protection locked="0"/>
    </xf>
    <xf numFmtId="0" fontId="61" fillId="0" borderId="6" xfId="12" applyFont="1" applyBorder="1" applyProtection="1">
      <protection locked="0"/>
    </xf>
    <xf numFmtId="0" fontId="61" fillId="0" borderId="5" xfId="12" applyFont="1" applyBorder="1" applyAlignment="1" applyProtection="1">
      <alignment horizontal="left"/>
      <protection locked="0"/>
    </xf>
    <xf numFmtId="0" fontId="61" fillId="0" borderId="6" xfId="12" applyFont="1" applyBorder="1" applyAlignment="1" applyProtection="1">
      <alignment horizontal="left"/>
      <protection locked="0"/>
    </xf>
    <xf numFmtId="0" fontId="59" fillId="0" borderId="0" xfId="12" applyFont="1" applyAlignment="1">
      <alignment horizontal="center"/>
    </xf>
    <xf numFmtId="0" fontId="61" fillId="0" borderId="0" xfId="1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48" xfId="0" applyNumberFormat="1" applyBorder="1" applyAlignment="1">
      <alignment horizontal="left"/>
    </xf>
    <xf numFmtId="14" fontId="0" fillId="0" borderId="25" xfId="0" applyNumberFormat="1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14" fontId="2" fillId="2" borderId="48" xfId="0" applyNumberFormat="1" applyFont="1" applyFill="1" applyBorder="1" applyAlignment="1">
      <alignment horizontal="center"/>
    </xf>
    <xf numFmtId="14" fontId="2" fillId="2" borderId="24" xfId="0" applyNumberFormat="1" applyFont="1" applyFill="1" applyBorder="1" applyAlignment="1">
      <alignment horizontal="center"/>
    </xf>
    <xf numFmtId="14" fontId="2" fillId="2" borderId="25" xfId="0" applyNumberFormat="1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0" borderId="24" xfId="0" applyBorder="1" applyAlignment="1">
      <alignment horizontal="left"/>
    </xf>
    <xf numFmtId="9" fontId="0" fillId="0" borderId="22" xfId="4" applyFont="1" applyBorder="1" applyAlignment="1">
      <alignment horizontal="right"/>
    </xf>
    <xf numFmtId="9" fontId="0" fillId="0" borderId="25" xfId="4" applyFont="1" applyBorder="1" applyAlignment="1">
      <alignment horizontal="right"/>
    </xf>
    <xf numFmtId="49" fontId="0" fillId="0" borderId="22" xfId="0" applyNumberFormat="1" applyBorder="1" applyAlignment="1">
      <alignment horizontal="left"/>
    </xf>
    <xf numFmtId="49" fontId="0" fillId="0" borderId="24" xfId="0" applyNumberFormat="1" applyBorder="1" applyAlignment="1">
      <alignment horizontal="left"/>
    </xf>
    <xf numFmtId="49" fontId="0" fillId="0" borderId="23" xfId="0" applyNumberFormat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14" fontId="9" fillId="2" borderId="48" xfId="0" applyNumberFormat="1" applyFont="1" applyFill="1" applyBorder="1" applyAlignment="1">
      <alignment horizontal="center"/>
    </xf>
    <xf numFmtId="14" fontId="9" fillId="2" borderId="24" xfId="0" applyNumberFormat="1" applyFont="1" applyFill="1" applyBorder="1" applyAlignment="1">
      <alignment horizontal="center"/>
    </xf>
    <xf numFmtId="14" fontId="9" fillId="2" borderId="25" xfId="0" applyNumberFormat="1" applyFont="1" applyFill="1" applyBorder="1" applyAlignment="1">
      <alignment horizontal="center"/>
    </xf>
    <xf numFmtId="0" fontId="9" fillId="2" borderId="48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54" fillId="0" borderId="0" xfId="0" applyFont="1"/>
    <xf numFmtId="0" fontId="0" fillId="0" borderId="0" xfId="0"/>
    <xf numFmtId="0" fontId="33" fillId="0" borderId="0" xfId="1" applyFont="1" applyAlignment="1">
      <alignment horizontal="center" vertical="center"/>
    </xf>
    <xf numFmtId="0" fontId="49" fillId="0" borderId="0" xfId="1" applyFont="1" applyAlignment="1">
      <alignment horizontal="center"/>
    </xf>
  </cellXfs>
  <cellStyles count="17">
    <cellStyle name="Comma" xfId="2" builtinId="3"/>
    <cellStyle name="Comma 2" xfId="9" xr:uid="{FBA07570-AD47-47EB-8DC2-8691471A3E5C}"/>
    <cellStyle name="Comma 3" xfId="13" xr:uid="{BC76A704-FE7F-4B17-89EA-BB9DB43BD591}"/>
    <cellStyle name="Currency" xfId="3" builtinId="4"/>
    <cellStyle name="Currency 2" xfId="15" xr:uid="{3EAF40D2-3E5C-4350-AC16-6346C8196465}"/>
    <cellStyle name="Currency 2 2" xfId="7" xr:uid="{835945A1-7A39-4E5E-8B4A-8D0173CBD066}"/>
    <cellStyle name="Hyperlink" xfId="5" builtinId="8"/>
    <cellStyle name="Normal" xfId="0" builtinId="0"/>
    <cellStyle name="Normal 2" xfId="1" xr:uid="{00000000-0005-0000-0000-000003000000}"/>
    <cellStyle name="Normal 3" xfId="10" xr:uid="{4DC0AC67-A7E7-4FA4-A8E6-CCDBCFB6C7F3}"/>
    <cellStyle name="Normal 4" xfId="11" xr:uid="{BEA950C1-F64E-4428-8092-CF28F5C71EA2}"/>
    <cellStyle name="Normal 5" xfId="12" xr:uid="{FBB5306D-0490-4BBB-974F-DB7EA73B0839}"/>
    <cellStyle name="Percent" xfId="4" builtinId="5"/>
    <cellStyle name="Percent 2" xfId="6" xr:uid="{456A2815-149F-4904-A5D1-DD10600187D8}"/>
    <cellStyle name="Percent 2 2" xfId="8" xr:uid="{CFC3E6B3-E9E0-410E-BB7D-2D4BA4E1338E}"/>
    <cellStyle name="Percent 3" xfId="14" xr:uid="{CF2C70F8-44C8-4680-9C4A-CBDA71A73E51}"/>
    <cellStyle name="Percent 4" xfId="16" xr:uid="{97A8B6A2-59EE-45C5-8E23-1BB7EFC52E89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rgb="FFEE0000"/>
      </font>
    </dxf>
    <dxf>
      <font>
        <color auto="1"/>
      </font>
      <fill>
        <patternFill>
          <bgColor rgb="FFFB6D6D"/>
        </patternFill>
      </fill>
    </dxf>
    <dxf>
      <font>
        <color auto="1"/>
      </font>
      <fill>
        <patternFill>
          <bgColor rgb="FFFF5D5D"/>
        </patternFill>
      </fill>
    </dxf>
  </dxfs>
  <tableStyles count="0" defaultTableStyle="TableStyleMedium2" defaultPivotStyle="PivotStyleLight16"/>
  <colors>
    <mruColors>
      <color rgb="FFFFFFCC"/>
      <color rgb="FFFF5D5D"/>
      <color rgb="FFFB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Tour Sales</a:t>
            </a:r>
          </a:p>
        </c:rich>
      </c:tx>
      <c:layout>
        <c:manualLayout>
          <c:xMode val="edge"/>
          <c:yMode val="edge"/>
          <c:x val="0.44748201438848967"/>
          <c:y val="2.77777777777778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41726618705036"/>
          <c:y val="0.1169592313128644"/>
          <c:w val="0.79424460431654675"/>
          <c:h val="0.70614135905141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'Tour Gross Sales'!$C$6</c:f>
              <c:strCache>
                <c:ptCount val="1"/>
                <c:pt idx="0">
                  <c:v>Gross Sales (USD)</c:v>
                </c:pt>
              </c:strCache>
            </c:strRef>
          </c:tx>
          <c:invertIfNegative val="0"/>
          <c:cat>
            <c:strRef>
              <c:f>'Tour Gross Sales'!$B$7:$B$66</c:f>
              <c:strCache>
                <c:ptCount val="60"/>
                <c:pt idx="0">
                  <c:v>ORLANDO</c:v>
                </c:pt>
                <c:pt idx="1">
                  <c:v>JACKSONVILLE</c:v>
                </c:pt>
                <c:pt idx="2">
                  <c:v>KNOXVILLE</c:v>
                </c:pt>
                <c:pt idx="3">
                  <c:v>CHARLOTTE</c:v>
                </c:pt>
                <c:pt idx="4">
                  <c:v>GREENVILLE</c:v>
                </c:pt>
                <c:pt idx="5">
                  <c:v>UNCASVILLE</c:v>
                </c:pt>
                <c:pt idx="6">
                  <c:v>MONTREAL</c:v>
                </c:pt>
                <c:pt idx="7">
                  <c:v>TORONTO</c:v>
                </c:pt>
                <c:pt idx="8">
                  <c:v>COLUMBUS</c:v>
                </c:pt>
                <c:pt idx="9">
                  <c:v>CINCINNATI</c:v>
                </c:pt>
                <c:pt idx="10">
                  <c:v>PEORIA</c:v>
                </c:pt>
                <c:pt idx="11">
                  <c:v>TULSA</c:v>
                </c:pt>
                <c:pt idx="12">
                  <c:v>SALT LAKE CITY</c:v>
                </c:pt>
                <c:pt idx="13">
                  <c:v>SPOKANE</c:v>
                </c:pt>
                <c:pt idx="14">
                  <c:v>VANCOUVER</c:v>
                </c:pt>
                <c:pt idx="15">
                  <c:v>SEATTLE</c:v>
                </c:pt>
                <c:pt idx="16">
                  <c:v>PORTLAND</c:v>
                </c:pt>
                <c:pt idx="17">
                  <c:v>SACRAMENTO</c:v>
                </c:pt>
                <c:pt idx="18">
                  <c:v>ANAHEIM</c:v>
                </c:pt>
                <c:pt idx="19">
                  <c:v>INGLEWOOD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strCache>
            </c:strRef>
          </c:cat>
          <c:val>
            <c:numRef>
              <c:f>'Tour Gross Sales'!$C$7:$C$66</c:f>
              <c:numCache>
                <c:formatCode>[$$-409]#,##0.00</c:formatCode>
                <c:ptCount val="60"/>
              </c:numCache>
            </c:numRef>
          </c:val>
          <c:extLst>
            <c:ext xmlns:c16="http://schemas.microsoft.com/office/drawing/2014/chart" uri="{C3380CC4-5D6E-409C-BE32-E72D297353CC}">
              <c16:uniqueId val="{00000000-4CA4-48C4-B65D-FF081500E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2570912"/>
        <c:axId val="-592573632"/>
      </c:barChart>
      <c:catAx>
        <c:axId val="-59257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City</a:t>
                </a:r>
              </a:p>
            </c:rich>
          </c:tx>
          <c:layout>
            <c:manualLayout>
              <c:xMode val="edge"/>
              <c:yMode val="edge"/>
              <c:x val="0.5611510791366906"/>
              <c:y val="0.940059860938435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59257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592573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Gross in USD</a:t>
                </a:r>
              </a:p>
            </c:rich>
          </c:tx>
          <c:layout>
            <c:manualLayout>
              <c:xMode val="edge"/>
              <c:yMode val="edge"/>
              <c:x val="2.4460431654676248E-2"/>
              <c:y val="0.40058540927998104"/>
            </c:manualLayout>
          </c:layout>
          <c:overlay val="0"/>
        </c:title>
        <c:numFmt formatCode="[$$-409]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5925709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GB">
                <a:latin typeface="Tahoma" pitchFamily="34" charset="0"/>
                <a:ea typeface="Tahoma" pitchFamily="34" charset="0"/>
                <a:cs typeface="Tahoma" pitchFamily="34" charset="0"/>
              </a:rPr>
              <a:t>Tour Per Heads</a:t>
            </a:r>
          </a:p>
        </c:rich>
      </c:tx>
      <c:layout>
        <c:manualLayout>
          <c:xMode val="edge"/>
          <c:yMode val="edge"/>
          <c:x val="0.44875346260387811"/>
          <c:y val="2.7104136947218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42382271468122"/>
          <c:y val="0.11554921540656206"/>
          <c:w val="0.85180055401662069"/>
          <c:h val="0.7104136947218255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'Tour P-Heads'!$B$7:$B$65</c:f>
              <c:strCache>
                <c:ptCount val="59"/>
                <c:pt idx="0">
                  <c:v>ORLANDO</c:v>
                </c:pt>
                <c:pt idx="1">
                  <c:v>JACKSONVILLE</c:v>
                </c:pt>
                <c:pt idx="2">
                  <c:v>KNOXVILLE</c:v>
                </c:pt>
                <c:pt idx="3">
                  <c:v>CHARLOTTE</c:v>
                </c:pt>
                <c:pt idx="4">
                  <c:v>GREENVILLE</c:v>
                </c:pt>
                <c:pt idx="5">
                  <c:v>UNCASVILLE</c:v>
                </c:pt>
                <c:pt idx="6">
                  <c:v>MONTREAL</c:v>
                </c:pt>
                <c:pt idx="7">
                  <c:v>TORONTO</c:v>
                </c:pt>
                <c:pt idx="8">
                  <c:v>COLUMBUS</c:v>
                </c:pt>
                <c:pt idx="9">
                  <c:v>CINCINNATI</c:v>
                </c:pt>
                <c:pt idx="10">
                  <c:v>PEORIA</c:v>
                </c:pt>
                <c:pt idx="11">
                  <c:v>TULSA</c:v>
                </c:pt>
                <c:pt idx="12">
                  <c:v>SALT LAKE CITY</c:v>
                </c:pt>
                <c:pt idx="13">
                  <c:v>SPOKANE</c:v>
                </c:pt>
                <c:pt idx="14">
                  <c:v>VANCOUVER</c:v>
                </c:pt>
                <c:pt idx="15">
                  <c:v>SEATTLE</c:v>
                </c:pt>
                <c:pt idx="16">
                  <c:v>PORTLAND</c:v>
                </c:pt>
                <c:pt idx="17">
                  <c:v>SACRAMENTO</c:v>
                </c:pt>
                <c:pt idx="18">
                  <c:v>ANAHEIM</c:v>
                </c:pt>
                <c:pt idx="19">
                  <c:v>INGLEWOOD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strCache>
            </c:strRef>
          </c:cat>
          <c:val>
            <c:numRef>
              <c:f>'Tour P-Heads'!$C$7:$C$65</c:f>
              <c:numCache>
                <c:formatCode>[$$-409]#,##0.00</c:formatCode>
                <c:ptCount val="59"/>
              </c:numCache>
            </c:numRef>
          </c:val>
          <c:extLst>
            <c:ext xmlns:c16="http://schemas.microsoft.com/office/drawing/2014/chart" uri="{C3380CC4-5D6E-409C-BE32-E72D297353CC}">
              <c16:uniqueId val="{00000000-245A-4B23-9337-BB38A5E9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2573088"/>
        <c:axId val="-592572544"/>
      </c:barChart>
      <c:catAx>
        <c:axId val="-59257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City</a:t>
                </a:r>
              </a:p>
            </c:rich>
          </c:tx>
          <c:layout>
            <c:manualLayout>
              <c:xMode val="edge"/>
              <c:yMode val="edge"/>
              <c:x val="0.53324099722991691"/>
              <c:y val="0.941512125534948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-592572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592572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GB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 in USD</a:t>
                </a:r>
              </a:p>
            </c:rich>
          </c:tx>
          <c:layout>
            <c:manualLayout>
              <c:xMode val="edge"/>
              <c:yMode val="edge"/>
              <c:x val="2.3545706371191136E-2"/>
              <c:y val="0.4037089871611983"/>
            </c:manualLayout>
          </c:layout>
          <c:overlay val="0"/>
        </c:title>
        <c:numFmt formatCode="[$$-409]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-5925730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GB">
                <a:latin typeface="Tahoma" pitchFamily="34" charset="0"/>
                <a:ea typeface="Tahoma" pitchFamily="34" charset="0"/>
                <a:cs typeface="Tahoma" pitchFamily="34" charset="0"/>
              </a:rPr>
              <a:t>Product %  </a:t>
            </a:r>
          </a:p>
        </c:rich>
      </c:tx>
      <c:layout>
        <c:manualLayout>
          <c:xMode val="edge"/>
          <c:yMode val="edge"/>
          <c:x val="0.40714315710536175"/>
          <c:y val="2.8070175438596492E-2"/>
        </c:manualLayout>
      </c:layout>
      <c:overlay val="0"/>
    </c:title>
    <c:autoTitleDeleted val="0"/>
    <c:view3D>
      <c:rotX val="4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2922555141758217E-2"/>
          <c:y val="0.14035111765199706"/>
          <c:w val="0.95564956434311243"/>
          <c:h val="0.64226936458524075"/>
        </c:manualLayout>
      </c:layout>
      <c:pie3DChart>
        <c:varyColors val="1"/>
        <c:ser>
          <c:idx val="0"/>
          <c:order val="0"/>
          <c:tx>
            <c:strRef>
              <c:f>'Product %'!$B$7</c:f>
              <c:strCache>
                <c:ptCount val="1"/>
                <c:pt idx="0">
                  <c:v>Avg % of Gross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 %'!$A$8:$A$37</c:f>
              <c:strCache>
                <c:ptCount val="30"/>
                <c:pt idx="0">
                  <c:v>BATWING HOODY</c:v>
                </c:pt>
                <c:pt idx="1">
                  <c:v>SHORTS BLACK/ WHT PAPA V COSTUME CLAWS</c:v>
                </c:pt>
                <c:pt idx="2">
                  <c:v>BLACK T SKELETOUR 26 ITIN</c:v>
                </c:pt>
                <c:pt idx="3">
                  <c:v>BLACK T BAT BRAIN 26 ITIN</c:v>
                </c:pt>
                <c:pt idx="4">
                  <c:v>BLACK T WESTERN EMERITUS 26 ITIN</c:v>
                </c:pt>
                <c:pt idx="5">
                  <c:v>CRYSTAL WASHED T AT THE GATES</c:v>
                </c:pt>
                <c:pt idx="6">
                  <c:v>BLACK T PAPA COOPER</c:v>
                </c:pt>
                <c:pt idx="7">
                  <c:v>WOMENS CROP RAGLAN CHAMBER OF CHILLS</c:v>
                </c:pt>
                <c:pt idx="8">
                  <c:v>BLACK PO HOODIE SKELETON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strCache>
            </c:strRef>
          </c:cat>
          <c:val>
            <c:numRef>
              <c:f>'Product %'!$B$8:$B$37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D-46B3-949F-CA84FE12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180975</xdr:rowOff>
    </xdr:from>
    <xdr:to>
      <xdr:col>7</xdr:col>
      <xdr:colOff>343878</xdr:colOff>
      <xdr:row>9</xdr:row>
      <xdr:rowOff>165804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7C426420-A750-4719-8D28-A60A3C49A784}"/>
            </a:ext>
          </a:extLst>
        </xdr:cNvPr>
        <xdr:cNvGrpSpPr>
          <a:grpSpLocks noChangeAspect="1"/>
        </xdr:cNvGrpSpPr>
      </xdr:nvGrpSpPr>
      <xdr:grpSpPr bwMode="auto">
        <a:xfrm>
          <a:off x="3609975" y="714375"/>
          <a:ext cx="2877528" cy="1375479"/>
          <a:chOff x="313" y="-8"/>
          <a:chExt cx="353" cy="15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5D4353F-CA0B-C7E5-CED9-422B936A2C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alphaModFix amt="1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3" y="-8"/>
            <a:ext cx="353" cy="1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F5BE0D21-9807-7EB7-C308-0DCCD8D539D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47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885824</xdr:colOff>
      <xdr:row>0</xdr:row>
      <xdr:rowOff>0</xdr:rowOff>
    </xdr:from>
    <xdr:to>
      <xdr:col>3</xdr:col>
      <xdr:colOff>152398</xdr:colOff>
      <xdr:row>4</xdr:row>
      <xdr:rowOff>57150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5649ADF1-26EE-43B9-996D-EC57942DD19F}"/>
            </a:ext>
          </a:extLst>
        </xdr:cNvPr>
        <xdr:cNvGrpSpPr>
          <a:grpSpLocks noChangeAspect="1"/>
        </xdr:cNvGrpSpPr>
      </xdr:nvGrpSpPr>
      <xdr:grpSpPr bwMode="auto">
        <a:xfrm>
          <a:off x="1400174" y="0"/>
          <a:ext cx="3390899" cy="895350"/>
          <a:chOff x="264" y="0"/>
          <a:chExt cx="368" cy="12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37A5216-D968-D173-1838-2A8F47618D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alphaModFix amt="1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4" y="12"/>
            <a:ext cx="224" cy="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2A4A9D1D-DAF1-0778-AA0A-BE96F748139F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47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79371</xdr:colOff>
      <xdr:row>4</xdr:row>
      <xdr:rowOff>19049</xdr:rowOff>
    </xdr:from>
    <xdr:to>
      <xdr:col>24</xdr:col>
      <xdr:colOff>519107</xdr:colOff>
      <xdr:row>67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917CA-EE16-43E1-89C3-B50FE0F2A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19050</xdr:rowOff>
    </xdr:from>
    <xdr:to>
      <xdr:col>27</xdr:col>
      <xdr:colOff>19050</xdr:colOff>
      <xdr:row>66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673CB-F2DE-4379-ADB4-019FEDB36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249236</xdr:colOff>
      <xdr:row>2</xdr:row>
      <xdr:rowOff>219075</xdr:rowOff>
    </xdr:from>
    <xdr:to>
      <xdr:col>29</xdr:col>
      <xdr:colOff>138111</xdr:colOff>
      <xdr:row>156</xdr:row>
      <xdr:rowOff>85727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160EA-113F-4466-9790-42E5F905F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aem\Documents\Global%20Work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"/>
      <sheetName val="Totals Analysis"/>
      <sheetName val="Gross Chart"/>
      <sheetName val="P. Head Chart"/>
      <sheetName val="Product Chart"/>
      <sheetName val="Tour Info"/>
      <sheetName val="Banks"/>
      <sheetName val="Currencies"/>
      <sheetName val="Settings"/>
      <sheetName val="Tax Rates"/>
      <sheetName val="Projection"/>
      <sheetName val="Gig 1"/>
      <sheetName val="Gig 1, Sales"/>
      <sheetName val="Gig List"/>
      <sheetName val="aaaa"/>
      <sheetName val="aaaa (Sales)"/>
      <sheetName val="Totals_Analysis"/>
      <sheetName val="Gross_Chart"/>
      <sheetName val="P__Head_Chart"/>
      <sheetName val="Product_Chart"/>
      <sheetName val="Tour_Info"/>
      <sheetName val="Tax_Rates"/>
      <sheetName val="Gig_1"/>
      <sheetName val="Gig_1,_Sales"/>
      <sheetName val="Gig_List"/>
      <sheetName val="aaaa_(Sales)"/>
    </sheetNames>
    <sheetDataSet>
      <sheetData sheetId="0"/>
      <sheetData sheetId="1"/>
      <sheetData sheetId="2"/>
      <sheetData sheetId="3"/>
      <sheetData sheetId="4"/>
      <sheetData sheetId="5">
        <row r="2">
          <cell r="C2"/>
        </row>
        <row r="6">
          <cell r="F6" t="str">
            <v>Global Merchandising Services Inc.</v>
          </cell>
        </row>
      </sheetData>
      <sheetData sheetId="6"/>
      <sheetData sheetId="7"/>
      <sheetData sheetId="8">
        <row r="2">
          <cell r="C2" t="str">
            <v>Tax Rate 1</v>
          </cell>
        </row>
        <row r="3">
          <cell r="C3" t="str">
            <v>Tax Rate 2</v>
          </cell>
        </row>
        <row r="4">
          <cell r="C4" t="str">
            <v>Exempt</v>
          </cell>
        </row>
        <row r="5">
          <cell r="C5" t="str">
            <v>US Cotton</v>
          </cell>
        </row>
        <row r="6">
          <cell r="C6" t="str">
            <v>XS</v>
          </cell>
        </row>
        <row r="7">
          <cell r="C7" t="str">
            <v>SM</v>
          </cell>
        </row>
        <row r="10">
          <cell r="C10" t="str">
            <v>XL</v>
          </cell>
        </row>
        <row r="15">
          <cell r="C15" t="str">
            <v>Global Merchandising Services Inc.</v>
          </cell>
        </row>
        <row r="16">
          <cell r="C16" t="str">
            <v>1680 N. Vine Street  Suite 800   Los Angeles, CA 90028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>
        <row r="6">
          <cell r="F6" t="str">
            <v>Global Merchandising Services Inc.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2">
    <tabColor rgb="FF00B0F0"/>
  </sheetPr>
  <dimension ref="A1:K63"/>
  <sheetViews>
    <sheetView showGridLines="0" workbookViewId="0">
      <selection activeCell="D42" sqref="D42"/>
    </sheetView>
  </sheetViews>
  <sheetFormatPr defaultRowHeight="15"/>
  <cols>
    <col min="1" max="1" width="13.5703125" style="1" customWidth="1"/>
    <col min="2" max="2" width="23" customWidth="1"/>
    <col min="3" max="3" width="11.42578125" customWidth="1"/>
    <col min="4" max="4" width="41.42578125" bestFit="1" customWidth="1"/>
    <col min="10" max="11" width="9.7109375" bestFit="1" customWidth="1"/>
  </cols>
  <sheetData>
    <row r="1" spans="1:11" ht="17.25">
      <c r="A1" s="16" t="s">
        <v>60</v>
      </c>
      <c r="B1" s="16"/>
      <c r="C1" s="16"/>
      <c r="D1" s="16"/>
      <c r="E1" s="16"/>
      <c r="F1" s="16"/>
      <c r="G1" s="16"/>
      <c r="H1" s="16"/>
      <c r="I1" s="16"/>
    </row>
    <row r="2" spans="1:11" ht="18" thickBot="1">
      <c r="A2" s="15"/>
      <c r="B2" s="15"/>
      <c r="C2" s="15"/>
      <c r="D2" s="15"/>
      <c r="E2" s="15"/>
      <c r="F2" s="15"/>
      <c r="G2" s="15"/>
      <c r="H2" s="15"/>
      <c r="I2" s="15"/>
    </row>
    <row r="3" spans="1:11" ht="15.75" thickBot="1">
      <c r="A3" s="36" t="s">
        <v>10</v>
      </c>
      <c r="B3" s="37" t="s">
        <v>11</v>
      </c>
      <c r="C3" s="205" t="s">
        <v>111</v>
      </c>
      <c r="D3" s="205" t="s">
        <v>75</v>
      </c>
      <c r="E3" s="52" t="s">
        <v>61</v>
      </c>
      <c r="J3" s="4"/>
      <c r="K3" s="4"/>
    </row>
    <row r="4" spans="1:11">
      <c r="A4" s="21">
        <v>46043</v>
      </c>
      <c r="B4" s="3" t="s">
        <v>313</v>
      </c>
      <c r="C4" s="74" t="s">
        <v>314</v>
      </c>
      <c r="D4" s="74" t="s">
        <v>315</v>
      </c>
      <c r="E4" s="33" t="s">
        <v>295</v>
      </c>
      <c r="J4" s="4"/>
      <c r="K4" s="4"/>
    </row>
    <row r="5" spans="1:11">
      <c r="A5" s="21">
        <v>46044</v>
      </c>
      <c r="B5" s="3" t="s">
        <v>316</v>
      </c>
      <c r="C5" s="74" t="s">
        <v>314</v>
      </c>
      <c r="D5" s="74" t="s">
        <v>317</v>
      </c>
      <c r="E5" s="33" t="s">
        <v>295</v>
      </c>
      <c r="J5" s="4"/>
      <c r="K5" s="4"/>
    </row>
    <row r="6" spans="1:11">
      <c r="A6" s="20">
        <v>46046</v>
      </c>
      <c r="B6" s="3" t="s">
        <v>318</v>
      </c>
      <c r="C6" s="74" t="s">
        <v>319</v>
      </c>
      <c r="D6" s="74" t="s">
        <v>320</v>
      </c>
      <c r="E6" s="33" t="s">
        <v>295</v>
      </c>
      <c r="J6" s="4"/>
      <c r="K6" s="4"/>
    </row>
    <row r="7" spans="1:11">
      <c r="A7" s="20">
        <v>46047</v>
      </c>
      <c r="B7" s="3" t="s">
        <v>321</v>
      </c>
      <c r="C7" s="74" t="s">
        <v>322</v>
      </c>
      <c r="D7" s="74" t="s">
        <v>326</v>
      </c>
      <c r="E7" s="33" t="s">
        <v>295</v>
      </c>
      <c r="J7" s="4"/>
      <c r="K7" s="4"/>
    </row>
    <row r="8" spans="1:11">
      <c r="A8" s="20">
        <v>46048</v>
      </c>
      <c r="B8" s="3" t="s">
        <v>325</v>
      </c>
      <c r="C8" s="74" t="s">
        <v>324</v>
      </c>
      <c r="D8" s="74" t="s">
        <v>323</v>
      </c>
      <c r="E8" s="33" t="s">
        <v>295</v>
      </c>
      <c r="J8" s="4"/>
      <c r="K8" s="4"/>
    </row>
    <row r="9" spans="1:11">
      <c r="A9" s="20">
        <v>46050</v>
      </c>
      <c r="B9" s="3" t="s">
        <v>327</v>
      </c>
      <c r="C9" s="74" t="s">
        <v>328</v>
      </c>
      <c r="D9" s="74" t="s">
        <v>329</v>
      </c>
      <c r="E9" s="33" t="s">
        <v>295</v>
      </c>
      <c r="J9" s="4"/>
      <c r="K9" s="4"/>
    </row>
    <row r="10" spans="1:11">
      <c r="A10" s="20">
        <v>46052</v>
      </c>
      <c r="B10" s="3" t="s">
        <v>330</v>
      </c>
      <c r="C10" s="74" t="s">
        <v>331</v>
      </c>
      <c r="D10" s="74" t="s">
        <v>332</v>
      </c>
      <c r="E10" s="33" t="s">
        <v>296</v>
      </c>
      <c r="J10" s="4"/>
      <c r="K10" s="4"/>
    </row>
    <row r="11" spans="1:11">
      <c r="A11" s="20">
        <v>46053</v>
      </c>
      <c r="B11" s="3" t="s">
        <v>333</v>
      </c>
      <c r="C11" s="74" t="s">
        <v>334</v>
      </c>
      <c r="D11" s="74" t="s">
        <v>335</v>
      </c>
      <c r="E11" s="33" t="s">
        <v>296</v>
      </c>
      <c r="J11" s="4"/>
      <c r="K11" s="4"/>
    </row>
    <row r="12" spans="1:11">
      <c r="A12" s="20">
        <v>46055</v>
      </c>
      <c r="B12" s="3" t="s">
        <v>336</v>
      </c>
      <c r="C12" s="74" t="s">
        <v>337</v>
      </c>
      <c r="D12" s="74" t="s">
        <v>338</v>
      </c>
      <c r="E12" s="33" t="s">
        <v>295</v>
      </c>
      <c r="J12" s="4"/>
      <c r="K12" s="4"/>
    </row>
    <row r="13" spans="1:11">
      <c r="A13" s="20">
        <v>46057</v>
      </c>
      <c r="B13" s="3" t="s">
        <v>339</v>
      </c>
      <c r="C13" s="74" t="s">
        <v>337</v>
      </c>
      <c r="D13" s="74" t="s">
        <v>340</v>
      </c>
      <c r="E13" s="33" t="s">
        <v>295</v>
      </c>
      <c r="J13" s="4"/>
      <c r="K13" s="4"/>
    </row>
    <row r="14" spans="1:11">
      <c r="A14" s="20">
        <v>46058</v>
      </c>
      <c r="B14" s="3" t="s">
        <v>341</v>
      </c>
      <c r="C14" s="74" t="s">
        <v>342</v>
      </c>
      <c r="D14" s="74" t="s">
        <v>343</v>
      </c>
      <c r="E14" s="33" t="s">
        <v>295</v>
      </c>
      <c r="J14" s="4"/>
      <c r="K14" s="4"/>
    </row>
    <row r="15" spans="1:11">
      <c r="A15" s="20">
        <v>46060</v>
      </c>
      <c r="B15" s="3" t="s">
        <v>344</v>
      </c>
      <c r="C15" s="74" t="s">
        <v>345</v>
      </c>
      <c r="D15" s="74" t="s">
        <v>346</v>
      </c>
      <c r="E15" s="33" t="s">
        <v>295</v>
      </c>
      <c r="J15" s="4"/>
      <c r="K15" s="4"/>
    </row>
    <row r="16" spans="1:11">
      <c r="A16" s="20">
        <v>46063</v>
      </c>
      <c r="B16" s="3" t="s">
        <v>347</v>
      </c>
      <c r="C16" s="74" t="s">
        <v>348</v>
      </c>
      <c r="D16" s="74" t="s">
        <v>349</v>
      </c>
      <c r="E16" s="33" t="s">
        <v>295</v>
      </c>
      <c r="J16" s="4"/>
      <c r="K16" s="4"/>
    </row>
    <row r="17" spans="1:11">
      <c r="A17" s="20">
        <v>46065</v>
      </c>
      <c r="B17" s="3" t="s">
        <v>350</v>
      </c>
      <c r="C17" s="74" t="s">
        <v>351</v>
      </c>
      <c r="D17" s="74" t="s">
        <v>352</v>
      </c>
      <c r="E17" s="33" t="s">
        <v>295</v>
      </c>
      <c r="J17" s="4"/>
      <c r="K17" s="4"/>
    </row>
    <row r="18" spans="1:11">
      <c r="A18" s="20">
        <v>46067</v>
      </c>
      <c r="B18" s="3" t="s">
        <v>353</v>
      </c>
      <c r="C18" s="74" t="s">
        <v>354</v>
      </c>
      <c r="D18" s="74" t="s">
        <v>355</v>
      </c>
      <c r="E18" s="33" t="s">
        <v>296</v>
      </c>
      <c r="J18" s="4"/>
      <c r="K18" s="4"/>
    </row>
    <row r="19" spans="1:11">
      <c r="A19" s="20">
        <v>46068</v>
      </c>
      <c r="B19" s="3" t="s">
        <v>356</v>
      </c>
      <c r="C19" s="74" t="s">
        <v>351</v>
      </c>
      <c r="D19" s="74" t="s">
        <v>357</v>
      </c>
      <c r="E19" s="33" t="s">
        <v>295</v>
      </c>
      <c r="J19" s="4"/>
      <c r="K19" s="4"/>
    </row>
    <row r="20" spans="1:11">
      <c r="A20" s="20">
        <v>46070</v>
      </c>
      <c r="B20" s="3" t="s">
        <v>358</v>
      </c>
      <c r="C20" s="74" t="s">
        <v>359</v>
      </c>
      <c r="D20" s="74" t="s">
        <v>360</v>
      </c>
      <c r="E20" s="33" t="s">
        <v>295</v>
      </c>
      <c r="J20" s="4"/>
      <c r="K20" s="4"/>
    </row>
    <row r="21" spans="1:11">
      <c r="A21" s="20">
        <v>46073</v>
      </c>
      <c r="B21" s="3" t="s">
        <v>361</v>
      </c>
      <c r="C21" s="74" t="s">
        <v>362</v>
      </c>
      <c r="D21" s="74" t="s">
        <v>363</v>
      </c>
      <c r="E21" s="33" t="s">
        <v>295</v>
      </c>
    </row>
    <row r="22" spans="1:11">
      <c r="A22" s="20">
        <v>46074</v>
      </c>
      <c r="B22" s="3" t="s">
        <v>364</v>
      </c>
      <c r="C22" s="74" t="s">
        <v>362</v>
      </c>
      <c r="D22" s="74" t="s">
        <v>365</v>
      </c>
      <c r="E22" s="33" t="s">
        <v>295</v>
      </c>
    </row>
    <row r="23" spans="1:11">
      <c r="A23" s="20">
        <v>46076</v>
      </c>
      <c r="B23" s="3" t="s">
        <v>366</v>
      </c>
      <c r="C23" s="74" t="s">
        <v>362</v>
      </c>
      <c r="D23" s="74" t="s">
        <v>367</v>
      </c>
      <c r="E23" s="33" t="s">
        <v>295</v>
      </c>
    </row>
    <row r="24" spans="1:11">
      <c r="A24" s="20"/>
      <c r="B24" s="2"/>
      <c r="C24" s="74"/>
      <c r="D24" s="74"/>
      <c r="E24" s="33"/>
    </row>
    <row r="25" spans="1:11">
      <c r="A25" s="20"/>
      <c r="B25" s="2"/>
      <c r="C25" s="74"/>
      <c r="D25" s="74"/>
      <c r="E25" s="33"/>
    </row>
    <row r="26" spans="1:11">
      <c r="A26" s="20"/>
      <c r="B26" s="2"/>
      <c r="C26" s="74"/>
      <c r="D26" s="74"/>
      <c r="E26" s="33"/>
    </row>
    <row r="27" spans="1:11">
      <c r="A27" s="20"/>
      <c r="B27" s="2"/>
      <c r="C27" s="75"/>
      <c r="D27" s="75"/>
      <c r="E27" s="33"/>
    </row>
    <row r="28" spans="1:11">
      <c r="A28" s="20"/>
      <c r="B28" s="2"/>
      <c r="C28" s="75"/>
      <c r="D28" s="75"/>
      <c r="E28" s="33"/>
    </row>
    <row r="29" spans="1:11">
      <c r="A29" s="20"/>
      <c r="B29" s="249"/>
      <c r="C29" s="75"/>
      <c r="D29" s="75"/>
      <c r="E29" s="33"/>
    </row>
    <row r="30" spans="1:11">
      <c r="A30" s="20"/>
      <c r="B30" s="2"/>
      <c r="C30" s="75"/>
      <c r="D30" s="75"/>
      <c r="E30" s="33"/>
    </row>
    <row r="31" spans="1:11">
      <c r="A31" s="20"/>
      <c r="B31" s="2"/>
      <c r="C31" s="75"/>
      <c r="D31" s="75"/>
      <c r="E31" s="33"/>
    </row>
    <row r="32" spans="1:11">
      <c r="A32" s="20"/>
      <c r="B32" s="2"/>
      <c r="C32" s="75"/>
      <c r="D32" s="75"/>
      <c r="E32" s="33"/>
    </row>
    <row r="33" spans="1:5">
      <c r="A33" s="20"/>
      <c r="B33" s="2"/>
      <c r="C33" s="75"/>
      <c r="D33" s="75"/>
      <c r="E33" s="33"/>
    </row>
    <row r="34" spans="1:5">
      <c r="A34" s="20"/>
      <c r="B34" s="2"/>
      <c r="C34" s="75"/>
      <c r="D34" s="75"/>
      <c r="E34" s="33"/>
    </row>
    <row r="35" spans="1:5">
      <c r="A35" s="20"/>
      <c r="B35" s="2"/>
      <c r="C35" s="75"/>
      <c r="D35" s="75"/>
      <c r="E35" s="33"/>
    </row>
    <row r="36" spans="1:5">
      <c r="A36" s="20"/>
      <c r="B36" s="2"/>
      <c r="C36" s="75"/>
      <c r="D36" s="75"/>
      <c r="E36" s="33"/>
    </row>
    <row r="37" spans="1:5">
      <c r="A37" s="20"/>
      <c r="B37" s="2"/>
      <c r="C37" s="75"/>
      <c r="D37" s="75"/>
      <c r="E37" s="33"/>
    </row>
    <row r="38" spans="1:5">
      <c r="A38" s="20"/>
      <c r="B38" s="2"/>
      <c r="C38" s="75"/>
      <c r="D38" s="75"/>
      <c r="E38" s="33"/>
    </row>
    <row r="39" spans="1:5">
      <c r="A39" s="20"/>
      <c r="B39" s="2"/>
      <c r="C39" s="75"/>
      <c r="D39" s="75"/>
      <c r="E39" s="33"/>
    </row>
    <row r="40" spans="1:5">
      <c r="A40" s="20"/>
      <c r="B40" s="2"/>
      <c r="C40" s="75"/>
      <c r="D40" s="75"/>
      <c r="E40" s="33"/>
    </row>
    <row r="41" spans="1:5">
      <c r="A41" s="20"/>
      <c r="B41" s="2"/>
      <c r="C41" s="75"/>
      <c r="D41" s="75"/>
      <c r="E41" s="33"/>
    </row>
    <row r="42" spans="1:5">
      <c r="A42" s="20"/>
      <c r="B42" s="2"/>
      <c r="C42" s="75"/>
      <c r="D42" s="75"/>
      <c r="E42" s="33"/>
    </row>
    <row r="43" spans="1:5">
      <c r="A43" s="20"/>
      <c r="B43" s="2"/>
      <c r="C43" s="75"/>
      <c r="D43" s="75"/>
      <c r="E43" s="33"/>
    </row>
    <row r="44" spans="1:5">
      <c r="A44" s="20"/>
      <c r="B44" s="2"/>
      <c r="C44" s="75"/>
      <c r="D44" s="75"/>
      <c r="E44" s="33"/>
    </row>
    <row r="45" spans="1:5">
      <c r="A45" s="20"/>
      <c r="B45" s="2"/>
      <c r="C45" s="75"/>
      <c r="D45" s="75"/>
      <c r="E45" s="33"/>
    </row>
    <row r="46" spans="1:5">
      <c r="A46" s="20"/>
      <c r="B46" s="2"/>
      <c r="C46" s="75"/>
      <c r="D46" s="75"/>
      <c r="E46" s="33"/>
    </row>
    <row r="47" spans="1:5">
      <c r="A47" s="20"/>
      <c r="B47" s="2"/>
      <c r="C47" s="75"/>
      <c r="D47" s="75"/>
      <c r="E47" s="33"/>
    </row>
    <row r="48" spans="1:5">
      <c r="A48" s="20"/>
      <c r="B48" s="2"/>
      <c r="C48" s="75"/>
      <c r="D48" s="75"/>
      <c r="E48" s="33"/>
    </row>
    <row r="49" spans="1:5">
      <c r="A49" s="20"/>
      <c r="B49" s="2"/>
      <c r="C49" s="75"/>
      <c r="D49" s="75"/>
      <c r="E49" s="33"/>
    </row>
    <row r="50" spans="1:5">
      <c r="A50" s="20"/>
      <c r="B50" s="2"/>
      <c r="C50" s="75"/>
      <c r="D50" s="75"/>
      <c r="E50" s="33"/>
    </row>
    <row r="51" spans="1:5">
      <c r="A51" s="20"/>
      <c r="B51" s="2"/>
      <c r="C51" s="75"/>
      <c r="D51" s="75"/>
      <c r="E51" s="33"/>
    </row>
    <row r="52" spans="1:5">
      <c r="A52" s="20"/>
      <c r="B52" s="2"/>
      <c r="C52" s="75"/>
      <c r="D52" s="75"/>
      <c r="E52" s="33"/>
    </row>
    <row r="53" spans="1:5">
      <c r="A53" s="20"/>
      <c r="B53" s="2"/>
      <c r="C53" s="75"/>
      <c r="D53" s="75"/>
      <c r="E53" s="33"/>
    </row>
    <row r="54" spans="1:5">
      <c r="A54" s="20"/>
      <c r="B54" s="2"/>
      <c r="C54" s="75"/>
      <c r="D54" s="75"/>
      <c r="E54" s="33"/>
    </row>
    <row r="55" spans="1:5">
      <c r="A55" s="20"/>
      <c r="B55" s="2"/>
      <c r="C55" s="75"/>
      <c r="D55" s="75"/>
      <c r="E55" s="33"/>
    </row>
    <row r="56" spans="1:5">
      <c r="A56" s="20"/>
      <c r="B56" s="2"/>
      <c r="C56" s="75"/>
      <c r="D56" s="75"/>
      <c r="E56" s="33"/>
    </row>
    <row r="57" spans="1:5">
      <c r="A57" s="20"/>
      <c r="B57" s="2"/>
      <c r="C57" s="75"/>
      <c r="D57" s="75"/>
      <c r="E57" s="33"/>
    </row>
    <row r="58" spans="1:5">
      <c r="A58" s="20"/>
      <c r="B58" s="2"/>
      <c r="C58" s="75"/>
      <c r="D58" s="75"/>
      <c r="E58" s="33"/>
    </row>
    <row r="59" spans="1:5">
      <c r="A59" s="20"/>
      <c r="B59" s="2"/>
      <c r="C59" s="75"/>
      <c r="D59" s="75"/>
      <c r="E59" s="33"/>
    </row>
    <row r="60" spans="1:5">
      <c r="A60" s="20"/>
      <c r="B60" s="2"/>
      <c r="C60" s="75"/>
      <c r="D60" s="75"/>
      <c r="E60" s="33"/>
    </row>
    <row r="61" spans="1:5">
      <c r="A61" s="20"/>
      <c r="B61" s="2"/>
      <c r="C61" s="75"/>
      <c r="D61" s="75"/>
      <c r="E61" s="33"/>
    </row>
    <row r="62" spans="1:5">
      <c r="A62" s="20"/>
      <c r="B62" s="2"/>
      <c r="C62" s="75"/>
      <c r="D62" s="75"/>
      <c r="E62" s="30"/>
    </row>
    <row r="63" spans="1:5" ht="15.75" thickBot="1">
      <c r="A63" s="51"/>
      <c r="B63" s="18"/>
      <c r="C63" s="76"/>
      <c r="D63" s="76"/>
      <c r="E63" s="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00B050"/>
  </sheetPr>
  <dimension ref="A1:AF106"/>
  <sheetViews>
    <sheetView showGridLines="0" workbookViewId="0">
      <pane ySplit="6" topLeftCell="A7" activePane="bottomLeft" state="frozen"/>
      <selection pane="bottomLeft" activeCell="D16" sqref="D16"/>
    </sheetView>
  </sheetViews>
  <sheetFormatPr defaultRowHeight="15"/>
  <cols>
    <col min="1" max="1" width="3.7109375" style="1" bestFit="1" customWidth="1"/>
    <col min="2" max="2" width="18.42578125" style="1" customWidth="1"/>
    <col min="3" max="3" width="42.42578125" customWidth="1"/>
    <col min="4" max="4" width="20" bestFit="1" customWidth="1"/>
    <col min="5" max="5" width="10.28515625" bestFit="1" customWidth="1"/>
    <col min="6" max="6" width="9.5703125" bestFit="1" customWidth="1"/>
    <col min="7" max="7" width="9.5703125" customWidth="1"/>
    <col min="8" max="8" width="9.5703125" bestFit="1" customWidth="1"/>
    <col min="9" max="9" width="2.42578125" customWidth="1"/>
    <col min="10" max="14" width="6.5703125" customWidth="1"/>
    <col min="15" max="15" width="2.42578125" customWidth="1"/>
    <col min="16" max="16" width="11.42578125" bestFit="1" customWidth="1"/>
    <col min="17" max="17" width="2.42578125" customWidth="1"/>
    <col min="18" max="18" width="5.5703125" customWidth="1"/>
    <col min="19" max="19" width="10" customWidth="1"/>
    <col min="20" max="20" width="6.5703125" bestFit="1" customWidth="1"/>
    <col min="21" max="21" width="5.5703125" customWidth="1"/>
    <col min="22" max="22" width="7" customWidth="1"/>
    <col min="23" max="23" width="6.7109375" customWidth="1"/>
    <col min="24" max="24" width="5.5703125" customWidth="1"/>
    <col min="25" max="25" width="6.28515625" customWidth="1"/>
    <col min="26" max="26" width="5.5703125" customWidth="1"/>
    <col min="27" max="28" width="6.5703125" customWidth="1"/>
    <col min="29" max="29" width="8.42578125" customWidth="1"/>
    <col min="30" max="31" width="7.42578125" bestFit="1" customWidth="1"/>
    <col min="32" max="32" width="3" customWidth="1"/>
  </cols>
  <sheetData>
    <row r="1" spans="1:32" ht="17.25">
      <c r="B1" s="16" t="s">
        <v>9</v>
      </c>
      <c r="C1" s="16"/>
      <c r="D1" s="16"/>
      <c r="E1" s="16"/>
      <c r="F1" s="16"/>
      <c r="G1" s="16"/>
      <c r="H1" s="16"/>
    </row>
    <row r="2" spans="1:32" ht="15.75" thickBot="1"/>
    <row r="3" spans="1:32">
      <c r="B3" s="252" t="s">
        <v>1</v>
      </c>
      <c r="C3" s="322" t="s">
        <v>311</v>
      </c>
      <c r="D3" s="251" t="s">
        <v>309</v>
      </c>
      <c r="E3" s="328" t="s">
        <v>310</v>
      </c>
      <c r="F3" s="328"/>
    </row>
    <row r="4" spans="1:32" ht="15.75" thickBot="1">
      <c r="B4" s="253" t="s">
        <v>0</v>
      </c>
      <c r="C4" s="255" t="s">
        <v>312</v>
      </c>
    </row>
    <row r="5" spans="1:32" ht="15.75" thickBot="1">
      <c r="B5" s="324" t="s">
        <v>301</v>
      </c>
      <c r="E5" s="324" t="s">
        <v>301</v>
      </c>
      <c r="F5" s="324" t="s">
        <v>301</v>
      </c>
      <c r="G5" s="324" t="s">
        <v>301</v>
      </c>
      <c r="J5" s="523" t="s">
        <v>71</v>
      </c>
      <c r="K5" s="524"/>
      <c r="L5" s="524"/>
      <c r="M5" s="524"/>
      <c r="N5" s="525"/>
      <c r="R5" s="520" t="s">
        <v>67</v>
      </c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2"/>
    </row>
    <row r="6" spans="1:32" s="56" customFormat="1" ht="45.75" thickBot="1">
      <c r="B6" s="69" t="s">
        <v>307</v>
      </c>
      <c r="C6" s="70" t="s">
        <v>3</v>
      </c>
      <c r="D6" s="70" t="s">
        <v>4</v>
      </c>
      <c r="E6" s="67" t="s">
        <v>5</v>
      </c>
      <c r="F6" s="67" t="s">
        <v>6</v>
      </c>
      <c r="G6" s="323" t="s">
        <v>300</v>
      </c>
      <c r="H6" s="68" t="s">
        <v>7</v>
      </c>
      <c r="J6" s="112" t="s">
        <v>12</v>
      </c>
      <c r="K6" s="113" t="s">
        <v>15</v>
      </c>
      <c r="L6" s="113" t="s">
        <v>69</v>
      </c>
      <c r="M6" s="113" t="s">
        <v>70</v>
      </c>
      <c r="N6" s="114" t="s">
        <v>68</v>
      </c>
      <c r="P6" s="73" t="s">
        <v>59</v>
      </c>
      <c r="R6" s="71" t="s">
        <v>52</v>
      </c>
      <c r="S6" s="67" t="s">
        <v>53</v>
      </c>
      <c r="T6" s="67" t="s">
        <v>54</v>
      </c>
      <c r="U6" s="67" t="s">
        <v>55</v>
      </c>
      <c r="V6" s="67" t="s">
        <v>13</v>
      </c>
      <c r="W6" s="67" t="s">
        <v>56</v>
      </c>
      <c r="X6" s="67" t="s">
        <v>57</v>
      </c>
      <c r="Y6" s="67" t="s">
        <v>45</v>
      </c>
      <c r="Z6" s="67" t="s">
        <v>46</v>
      </c>
      <c r="AA6" s="67" t="s">
        <v>47</v>
      </c>
      <c r="AB6" s="67" t="s">
        <v>48</v>
      </c>
      <c r="AC6" s="67" t="s">
        <v>113</v>
      </c>
      <c r="AD6" s="67" t="s">
        <v>58</v>
      </c>
      <c r="AE6" s="68" t="s">
        <v>58</v>
      </c>
      <c r="AF6" s="72"/>
    </row>
    <row r="7" spans="1:32">
      <c r="A7" s="229">
        <v>1</v>
      </c>
      <c r="B7" s="254" t="s">
        <v>398</v>
      </c>
      <c r="C7" s="321" t="s">
        <v>399</v>
      </c>
      <c r="D7" s="250" t="s">
        <v>376</v>
      </c>
      <c r="E7" s="63">
        <f>VLOOKUP($A:$A,'COG NA'!$A:$G,5,FALSE)</f>
        <v>0</v>
      </c>
      <c r="F7" s="63">
        <f>VLOOKUP($A:$A,'COG NA'!$A:$G,6,FALSE)</f>
        <v>0</v>
      </c>
      <c r="G7" s="63">
        <f>VLOOKUP($A:$A,'COG NA'!$A:$G,7,FALSE)</f>
        <v>28.5</v>
      </c>
      <c r="H7" s="64">
        <f>SUM(E7:G7)</f>
        <v>28.5</v>
      </c>
      <c r="J7" s="115">
        <f>'BATWNG HOODY'!$C$64</f>
        <v>0</v>
      </c>
      <c r="K7" s="116">
        <f>'BATWNG HOODY'!$G$64</f>
        <v>0</v>
      </c>
      <c r="L7" s="116">
        <f>'BATWNG HOODY'!$L$64</f>
        <v>3667</v>
      </c>
      <c r="M7" s="116">
        <f>'BATWNG HOODY'!$S$64</f>
        <v>3746</v>
      </c>
      <c r="N7" s="117">
        <f>'BATWNG HOODY'!$M$64</f>
        <v>0</v>
      </c>
      <c r="P7" s="59"/>
      <c r="R7" s="57">
        <f>'BATWNG HOODY'!$V$39</f>
        <v>0</v>
      </c>
      <c r="S7" s="6">
        <f>'BATWNG HOODY'!$V$40</f>
        <v>6240</v>
      </c>
      <c r="T7" s="6">
        <f>'BATWNG HOODY'!$V$41</f>
        <v>0</v>
      </c>
      <c r="U7" s="6">
        <f>'BATWNG HOODY'!$V$44</f>
        <v>0</v>
      </c>
      <c r="V7" s="6">
        <f>'BATWNG HOODY'!$V$42</f>
        <v>0</v>
      </c>
      <c r="W7" s="6">
        <f>'BATWNG HOODY'!$V$43</f>
        <v>0</v>
      </c>
      <c r="X7" s="6">
        <f>'BATWNG HOODY'!$V$46</f>
        <v>0</v>
      </c>
      <c r="Y7" s="6">
        <f>'BATWNG HOODY'!$V$47</f>
        <v>0</v>
      </c>
      <c r="Z7" s="6">
        <f>'BATWNG HOODY'!$V$48</f>
        <v>0</v>
      </c>
      <c r="AA7" s="6">
        <f>'BATWNG HOODY'!$V$49</f>
        <v>0</v>
      </c>
      <c r="AB7" s="6">
        <f>'BATWNG HOODY'!$V$50</f>
        <v>2494</v>
      </c>
      <c r="AC7" s="6">
        <f>'BATWNG HOODY'!$V$51</f>
        <v>0</v>
      </c>
      <c r="AD7" s="6">
        <f>'BATWNG HOODY'!V$52+'BATWNG HOODY'!V$53</f>
        <v>3746</v>
      </c>
      <c r="AE7" s="58">
        <f t="shared" ref="AE7:AE38" si="0">(R7+S7)-SUM(T7:AC7)</f>
        <v>3746</v>
      </c>
    </row>
    <row r="8" spans="1:32">
      <c r="A8" s="229">
        <v>2</v>
      </c>
      <c r="B8" s="254" t="s">
        <v>401</v>
      </c>
      <c r="C8" s="321" t="s">
        <v>402</v>
      </c>
      <c r="D8" s="250" t="s">
        <v>376</v>
      </c>
      <c r="E8" s="63">
        <f>VLOOKUP($A:$A,'COG NA'!$A:$G,5,FALSE)</f>
        <v>0</v>
      </c>
      <c r="F8" s="63">
        <f>VLOOKUP($A:$A,'COG NA'!$A:$G,6,FALSE)</f>
        <v>0</v>
      </c>
      <c r="G8" s="63">
        <f>VLOOKUP($A:$A,'COG NA'!$A:$G,7,FALSE)</f>
        <v>5.8</v>
      </c>
      <c r="H8" s="64">
        <f t="shared" ref="H8:H56" si="1">SUM(E8:G8)</f>
        <v>5.8</v>
      </c>
      <c r="J8" s="53">
        <f>SHORTS!$C$64</f>
        <v>0</v>
      </c>
      <c r="K8" s="8">
        <f>SHORTS!$G$64</f>
        <v>0</v>
      </c>
      <c r="L8" s="8">
        <f>SHORTS!$L$64</f>
        <v>5358</v>
      </c>
      <c r="M8" s="8">
        <f>SHORTS!$S$64</f>
        <v>4652</v>
      </c>
      <c r="N8" s="65">
        <f>SHORTS!$M$64</f>
        <v>0</v>
      </c>
      <c r="P8" s="60"/>
      <c r="R8" s="53">
        <f>SHORTS!$V$39</f>
        <v>706</v>
      </c>
      <c r="S8" s="8">
        <f>SHORTS!$V$40</f>
        <v>4652</v>
      </c>
      <c r="T8" s="8">
        <f>SHORTS!$V$41</f>
        <v>0</v>
      </c>
      <c r="U8" s="8">
        <f>SHORTS!$V$44</f>
        <v>0</v>
      </c>
      <c r="V8" s="8">
        <f>SHORTS!$V$42</f>
        <v>0</v>
      </c>
      <c r="W8" s="8">
        <f>SHORTS!$V$43</f>
        <v>0</v>
      </c>
      <c r="X8" s="8">
        <f>SHORTS!$V$46</f>
        <v>0</v>
      </c>
      <c r="Y8" s="8">
        <f>SHORTS!$V$47</f>
        <v>0</v>
      </c>
      <c r="Z8" s="8">
        <f>SHORTS!$V$48</f>
        <v>0</v>
      </c>
      <c r="AA8" s="8">
        <f>SHORTS!$V$49</f>
        <v>0</v>
      </c>
      <c r="AB8" s="8">
        <f>SHORTS!$V$50</f>
        <v>0</v>
      </c>
      <c r="AC8" s="8">
        <f>SHORTS!$V$51</f>
        <v>0</v>
      </c>
      <c r="AD8" s="8">
        <f>SHORTS!V$52+SHORTS!V$53</f>
        <v>5358</v>
      </c>
      <c r="AE8" s="54">
        <f t="shared" si="0"/>
        <v>5358</v>
      </c>
    </row>
    <row r="9" spans="1:32">
      <c r="A9" s="229">
        <v>3</v>
      </c>
      <c r="B9" s="254" t="str">
        <f>VLOOKUP(A:A,'COG NA'!A:B,2,FALSE)</f>
        <v>GHOSRX204001BK</v>
      </c>
      <c r="C9" s="254" t="str">
        <f>VLOOKUP(B:B,'COG NA'!B:C,2,FALSE)</f>
        <v>BLACK T SKELETOUR 26 ITIN</v>
      </c>
      <c r="D9" s="250" t="s">
        <v>445</v>
      </c>
      <c r="E9" s="63">
        <f>VLOOKUP($A:$A,'COG NA'!$A:$G,5,FALSE)</f>
        <v>0</v>
      </c>
      <c r="F9" s="63">
        <f>VLOOKUP($A:$A,'COG NA'!$A:$G,6,FALSE)</f>
        <v>0</v>
      </c>
      <c r="G9" s="63">
        <f>VLOOKUP($A:$A,'COG NA'!$A:$G,7,FALSE)</f>
        <v>5.83</v>
      </c>
      <c r="H9" s="64">
        <f t="shared" si="1"/>
        <v>5.83</v>
      </c>
      <c r="J9" s="53">
        <f>'BLK T SKELETOR ITIN'!$C$64</f>
        <v>0</v>
      </c>
      <c r="K9" s="8">
        <f>'BLK T SKELETOR ITIN'!$G$64</f>
        <v>0</v>
      </c>
      <c r="L9" s="8">
        <f>'BLK T SKELETOR ITIN'!$L$64</f>
        <v>0</v>
      </c>
      <c r="M9" s="8">
        <f>'BLK T SKELETOR ITIN'!$S$64</f>
        <v>0</v>
      </c>
      <c r="N9" s="65">
        <f>'BLK T SKELETOR ITIN'!$M$64</f>
        <v>0</v>
      </c>
      <c r="P9" s="60"/>
      <c r="R9" s="53">
        <f>'BLK T SKELETOR ITIN'!$V$39</f>
        <v>0</v>
      </c>
      <c r="S9" s="8">
        <f>'BLK T SKELETOR ITIN'!$V$40</f>
        <v>0</v>
      </c>
      <c r="T9" s="8">
        <f>'BLK T SKELETOR ITIN'!$V$41</f>
        <v>0</v>
      </c>
      <c r="U9" s="8">
        <f>'BLK T SKELETOR ITIN'!$V$44</f>
        <v>0</v>
      </c>
      <c r="V9" s="8">
        <f>'BLK T SKELETOR ITIN'!$V$42</f>
        <v>0</v>
      </c>
      <c r="W9" s="8">
        <f>'BLK T SKELETOR ITIN'!$V$43</f>
        <v>0</v>
      </c>
      <c r="X9" s="8">
        <f>'BLK T SKELETOR ITIN'!$V$46</f>
        <v>0</v>
      </c>
      <c r="Y9" s="8">
        <f>'BLK T SKELETOR ITIN'!$V$47</f>
        <v>0</v>
      </c>
      <c r="Z9" s="8">
        <f>'BLK T SKELETOR ITIN'!$V$48</f>
        <v>0</v>
      </c>
      <c r="AA9" s="8">
        <f>'BLK T SKELETOR ITIN'!$V$49</f>
        <v>0</v>
      </c>
      <c r="AB9" s="8">
        <f>'BLK T SKELETOR ITIN'!$V$50</f>
        <v>0</v>
      </c>
      <c r="AC9" s="8">
        <f>'BLK T SKELETOR ITIN'!$V$51</f>
        <v>0</v>
      </c>
      <c r="AD9" s="8">
        <f>'BLK T SKELETOR ITIN'!V$52+'BLK T SKELETOR ITIN'!V$53</f>
        <v>0</v>
      </c>
      <c r="AE9" s="54">
        <f t="shared" si="0"/>
        <v>0</v>
      </c>
    </row>
    <row r="10" spans="1:32">
      <c r="A10" s="229">
        <v>4</v>
      </c>
      <c r="B10" s="254" t="str">
        <f>VLOOKUP(A:A,'COG NA'!A:B,2,FALSE)</f>
        <v>GHOSRX204000BK</v>
      </c>
      <c r="C10" s="254" t="str">
        <f>VLOOKUP(B:B,'COG NA'!B:C,2,FALSE)</f>
        <v>BLACK T BAT BRAIN 26 ITIN</v>
      </c>
      <c r="D10" s="250" t="s">
        <v>445</v>
      </c>
      <c r="E10" s="63">
        <f>VLOOKUP($A:$A,'COG NA'!$A:$G,5,FALSE)</f>
        <v>0</v>
      </c>
      <c r="F10" s="63">
        <f>VLOOKUP($A:$A,'COG NA'!$A:$G,6,FALSE)</f>
        <v>0</v>
      </c>
      <c r="G10" s="63">
        <f>VLOOKUP($A:$A,'COG NA'!$A:$G,7,FALSE)</f>
        <v>5.83</v>
      </c>
      <c r="H10" s="64">
        <f t="shared" si="1"/>
        <v>5.83</v>
      </c>
      <c r="J10" s="53">
        <f>'BLK T BAT BRAIN ITIN'!$C$64</f>
        <v>0</v>
      </c>
      <c r="K10" s="8">
        <f>'BLK T BAT BRAIN ITIN'!$G$64</f>
        <v>0</v>
      </c>
      <c r="L10" s="8">
        <f>'BLK T BAT BRAIN ITIN'!$L$64</f>
        <v>0</v>
      </c>
      <c r="M10" s="8">
        <f>'BLK T BAT BRAIN ITIN'!$S$64</f>
        <v>0</v>
      </c>
      <c r="N10" s="65">
        <f>'BLK T BAT BRAIN ITIN'!$M$64</f>
        <v>0</v>
      </c>
      <c r="P10" s="60"/>
      <c r="R10" s="53">
        <f>'BLK T BAT BRAIN ITIN'!$V$39</f>
        <v>0</v>
      </c>
      <c r="S10" s="8">
        <f>'BLK T BAT BRAIN ITIN'!$V$40</f>
        <v>0</v>
      </c>
      <c r="T10" s="8">
        <f>'BLK T BAT BRAIN ITIN'!$V$41</f>
        <v>0</v>
      </c>
      <c r="U10" s="8">
        <f>'BLK T BAT BRAIN ITIN'!$V$44</f>
        <v>0</v>
      </c>
      <c r="V10" s="8">
        <f>'BLK T BAT BRAIN ITIN'!$V$42</f>
        <v>0</v>
      </c>
      <c r="W10" s="8">
        <f>'BLK T BAT BRAIN ITIN'!$V$43</f>
        <v>0</v>
      </c>
      <c r="X10" s="8">
        <f>'BLK T BAT BRAIN ITIN'!$V$46</f>
        <v>0</v>
      </c>
      <c r="Y10" s="8">
        <f>'BLK T BAT BRAIN ITIN'!$V$47</f>
        <v>0</v>
      </c>
      <c r="Z10" s="8">
        <f>'BLK T BAT BRAIN ITIN'!$V$48</f>
        <v>0</v>
      </c>
      <c r="AA10" s="8">
        <f>'BLK T BAT BRAIN ITIN'!$V$49</f>
        <v>0</v>
      </c>
      <c r="AB10" s="8">
        <f>'BLK T BAT BRAIN ITIN'!$V$50</f>
        <v>0</v>
      </c>
      <c r="AC10" s="8">
        <f>'BLK T BAT BRAIN ITIN'!$V$51</f>
        <v>0</v>
      </c>
      <c r="AD10" s="8">
        <f>'BLK T BAT BRAIN ITIN'!V$52+'BLK T BAT BRAIN ITIN'!V$53</f>
        <v>0</v>
      </c>
      <c r="AE10" s="54">
        <f t="shared" si="0"/>
        <v>0</v>
      </c>
    </row>
    <row r="11" spans="1:32">
      <c r="A11" s="229">
        <v>5</v>
      </c>
      <c r="B11" s="254" t="str">
        <f>VLOOKUP(A:A,'COG NA'!A:B,2,FALSE)</f>
        <v>GHOSRX204002BK</v>
      </c>
      <c r="C11" s="254" t="str">
        <f>VLOOKUP(B:B,'COG NA'!B:C,2,FALSE)</f>
        <v>BLACK T WESTERN EMERITUS 26 ITIN</v>
      </c>
      <c r="D11" s="250" t="s">
        <v>445</v>
      </c>
      <c r="E11" s="63">
        <f>VLOOKUP($A:$A,'COG NA'!$A:$G,5,FALSE)</f>
        <v>0</v>
      </c>
      <c r="F11" s="63">
        <f>VLOOKUP($A:$A,'COG NA'!$A:$G,6,FALSE)</f>
        <v>0</v>
      </c>
      <c r="G11" s="63">
        <f>VLOOKUP($A:$A,'COG NA'!$A:$G,7,FALSE)</f>
        <v>5.83</v>
      </c>
      <c r="H11" s="64">
        <f t="shared" si="1"/>
        <v>5.83</v>
      </c>
      <c r="J11" s="53">
        <f>'BLK T WESTERN ITIN'!$C$64</f>
        <v>0</v>
      </c>
      <c r="K11" s="8">
        <f>'BLK T WESTERN ITIN'!$G$64</f>
        <v>0</v>
      </c>
      <c r="L11" s="8">
        <f>'BLK T WESTERN ITIN'!$L$64</f>
        <v>0</v>
      </c>
      <c r="M11" s="8">
        <f>'BLK T WESTERN ITIN'!$S$64</f>
        <v>0</v>
      </c>
      <c r="N11" s="65">
        <f>'BLK T WESTERN ITIN'!$M$64</f>
        <v>0</v>
      </c>
      <c r="P11" s="60"/>
      <c r="R11" s="53">
        <f>'BLK T WESTERN ITIN'!$V$39</f>
        <v>0</v>
      </c>
      <c r="S11" s="8">
        <f>'BLK T WESTERN ITIN'!$V$40</f>
        <v>0</v>
      </c>
      <c r="T11" s="8">
        <f>'BLK T WESTERN ITIN'!$V$41</f>
        <v>0</v>
      </c>
      <c r="U11" s="8">
        <f>'BLK T WESTERN ITIN'!$V$44</f>
        <v>0</v>
      </c>
      <c r="V11" s="8">
        <f>'BLK T WESTERN ITIN'!$V$42</f>
        <v>0</v>
      </c>
      <c r="W11" s="8">
        <f>'BLK T WESTERN ITIN'!$V$43</f>
        <v>0</v>
      </c>
      <c r="X11" s="8">
        <f>'BLK T WESTERN ITIN'!$V$46</f>
        <v>0</v>
      </c>
      <c r="Y11" s="8">
        <f>'BLK T WESTERN ITIN'!$V$47</f>
        <v>0</v>
      </c>
      <c r="Z11" s="8">
        <f>'BLK T WESTERN ITIN'!$V$48</f>
        <v>0</v>
      </c>
      <c r="AA11" s="8">
        <f>'BLK T WESTERN ITIN'!$V$49</f>
        <v>0</v>
      </c>
      <c r="AB11" s="8">
        <f>'BLK T WESTERN ITIN'!$V$50</f>
        <v>0</v>
      </c>
      <c r="AC11" s="8">
        <f>'BLK T WESTERN ITIN'!$V$51</f>
        <v>0</v>
      </c>
      <c r="AD11" s="8">
        <f>'BLK T WESTERN ITIN'!V$52+'BLK T WESTERN ITIN'!V$53</f>
        <v>0</v>
      </c>
      <c r="AE11" s="54">
        <f t="shared" si="0"/>
        <v>0</v>
      </c>
    </row>
    <row r="12" spans="1:32">
      <c r="A12" s="229">
        <v>6</v>
      </c>
      <c r="B12" s="254" t="str">
        <f>VLOOKUP(A:A,'COG NA'!A:B,2,FALSE)</f>
        <v>GHOSRX103437OT</v>
      </c>
      <c r="C12" s="254" t="str">
        <f>VLOOKUP(B:B,'COG NA'!B:C,2,FALSE)</f>
        <v>CRYSTAL WASHED T AT THE GATES</v>
      </c>
      <c r="D12" s="250" t="s">
        <v>445</v>
      </c>
      <c r="E12" s="63">
        <f>VLOOKUP($A:$A,'COG NA'!$A:$G,5,FALSE)</f>
        <v>0</v>
      </c>
      <c r="F12" s="63">
        <f>VLOOKUP($A:$A,'COG NA'!$A:$G,6,FALSE)</f>
        <v>0</v>
      </c>
      <c r="G12" s="63">
        <f>VLOOKUP($A:$A,'COG NA'!$A:$G,7,FALSE)</f>
        <v>8.7100000000000009</v>
      </c>
      <c r="H12" s="64">
        <f t="shared" si="1"/>
        <v>8.7100000000000009</v>
      </c>
      <c r="J12" s="53">
        <f>'CRYSTAL WASHED'!$C$64</f>
        <v>0</v>
      </c>
      <c r="K12" s="8">
        <f>'CRYSTAL WASHED'!$G$64</f>
        <v>0</v>
      </c>
      <c r="L12" s="8">
        <f>'CRYSTAL WASHED'!$L$64</f>
        <v>0</v>
      </c>
      <c r="M12" s="8">
        <f>'CRYSTAL WASHED'!$S$64</f>
        <v>0</v>
      </c>
      <c r="N12" s="65">
        <f>'CRYSTAL WASHED'!$M$64</f>
        <v>0</v>
      </c>
      <c r="P12" s="60"/>
      <c r="R12" s="53">
        <f>'CRYSTAL WASHED'!$V$39</f>
        <v>0</v>
      </c>
      <c r="S12" s="8">
        <f>'CRYSTAL WASHED'!$V$40</f>
        <v>0</v>
      </c>
      <c r="T12" s="8">
        <f>'CRYSTAL WASHED'!$V$41</f>
        <v>0</v>
      </c>
      <c r="U12" s="8">
        <f>'CRYSTAL WASHED'!$V$44</f>
        <v>0</v>
      </c>
      <c r="V12" s="8">
        <f>'CRYSTAL WASHED'!$V$42</f>
        <v>0</v>
      </c>
      <c r="W12" s="8">
        <f>'CRYSTAL WASHED'!$V$43</f>
        <v>0</v>
      </c>
      <c r="X12" s="8">
        <f>'CRYSTAL WASHED'!$V$46</f>
        <v>0</v>
      </c>
      <c r="Y12" s="8">
        <f>'CRYSTAL WASHED'!$V$47</f>
        <v>0</v>
      </c>
      <c r="Z12" s="8">
        <f>'CRYSTAL WASHED'!$V$48</f>
        <v>0</v>
      </c>
      <c r="AA12" s="8">
        <f>'CRYSTAL WASHED'!$V$49</f>
        <v>0</v>
      </c>
      <c r="AB12" s="8">
        <f>'CRYSTAL WASHED'!$V$50</f>
        <v>0</v>
      </c>
      <c r="AC12" s="8">
        <f>'CRYSTAL WASHED'!$V$51</f>
        <v>0</v>
      </c>
      <c r="AD12" s="8">
        <f>'CRYSTAL WASHED'!V$52+'CRYSTAL WASHED'!V$53</f>
        <v>0</v>
      </c>
      <c r="AE12" s="54">
        <f t="shared" si="0"/>
        <v>0</v>
      </c>
    </row>
    <row r="13" spans="1:32">
      <c r="A13" s="229">
        <v>7</v>
      </c>
      <c r="B13" s="254" t="str">
        <f>VLOOKUP(A:A,'COG NA'!A:B,2,FALSE)</f>
        <v>GHOSRX103998BK</v>
      </c>
      <c r="C13" s="254" t="str">
        <f>VLOOKUP(B:B,'COG NA'!B:C,2,FALSE)</f>
        <v>BLACK T PAPA COOPER</v>
      </c>
      <c r="D13" s="250" t="s">
        <v>446</v>
      </c>
      <c r="E13" s="63">
        <f>VLOOKUP($A:$A,'COG NA'!$A:$G,5,FALSE)</f>
        <v>0</v>
      </c>
      <c r="F13" s="63">
        <f>VLOOKUP($A:$A,'COG NA'!$A:$G,6,FALSE)</f>
        <v>0</v>
      </c>
      <c r="G13" s="63">
        <f>VLOOKUP($A:$A,'COG NA'!$A:$G,7,FALSE)</f>
        <v>0</v>
      </c>
      <c r="H13" s="64">
        <f t="shared" si="1"/>
        <v>0</v>
      </c>
      <c r="J13" s="53">
        <f>'BLK T PAPA COOPER'!$C$64</f>
        <v>0</v>
      </c>
      <c r="K13" s="8">
        <f>'BLK T PAPA COOPER'!$G$64</f>
        <v>0</v>
      </c>
      <c r="L13" s="8">
        <f>'BLK T PAPA COOPER'!$L$64</f>
        <v>0</v>
      </c>
      <c r="M13" s="8">
        <f>'BLK T PAPA COOPER'!$S$64</f>
        <v>0</v>
      </c>
      <c r="N13" s="65">
        <f>'BLK T PAPA COOPER'!$M$64</f>
        <v>0</v>
      </c>
      <c r="P13" s="60"/>
      <c r="R13" s="53">
        <f>'BLK T PAPA COOPER'!$V$39</f>
        <v>0</v>
      </c>
      <c r="S13" s="8">
        <f>'BLK T PAPA COOPER'!$V$40</f>
        <v>0</v>
      </c>
      <c r="T13" s="8">
        <f>'BLK T PAPA COOPER'!$V$41</f>
        <v>0</v>
      </c>
      <c r="U13" s="8">
        <f>'BLK T PAPA COOPER'!$V$44</f>
        <v>0</v>
      </c>
      <c r="V13" s="8">
        <f>'BLK T PAPA COOPER'!$V$42</f>
        <v>0</v>
      </c>
      <c r="W13" s="8">
        <f>'BLK T PAPA COOPER'!$V$43</f>
        <v>0</v>
      </c>
      <c r="X13" s="8">
        <f>'BLK T PAPA COOPER'!$V$46</f>
        <v>0</v>
      </c>
      <c r="Y13" s="8">
        <f>'BLK T PAPA COOPER'!$V$47</f>
        <v>0</v>
      </c>
      <c r="Z13" s="8">
        <f>'BLK T PAPA COOPER'!$V$48</f>
        <v>0</v>
      </c>
      <c r="AA13" s="8">
        <f>'BLK T PAPA COOPER'!$V$49</f>
        <v>0</v>
      </c>
      <c r="AB13" s="8">
        <f>'BLK T PAPA COOPER'!$V$50</f>
        <v>0</v>
      </c>
      <c r="AC13" s="8">
        <f>'BLK T PAPA COOPER'!$V$51</f>
        <v>0</v>
      </c>
      <c r="AD13" s="8">
        <f>'BLK T PAPA COOPER'!V$52+'BLK T PAPA COOPER'!V$53</f>
        <v>0</v>
      </c>
      <c r="AE13" s="54">
        <f t="shared" si="0"/>
        <v>0</v>
      </c>
    </row>
    <row r="14" spans="1:32">
      <c r="A14" s="229">
        <v>8</v>
      </c>
      <c r="B14" s="254" t="str">
        <f>VLOOKUP(A:A,'COG NA'!A:B,2,FALSE)</f>
        <v>GHOSRX103999OT</v>
      </c>
      <c r="C14" s="254" t="str">
        <f>VLOOKUP(B:B,'COG NA'!B:C,2,FALSE)</f>
        <v>WOMENS CROP RAGLAN CHAMBER OF CHILLS</v>
      </c>
      <c r="D14" s="250" t="s">
        <v>446</v>
      </c>
      <c r="E14" s="63">
        <f>VLOOKUP($A:$A,'COG NA'!$A:$G,5,FALSE)</f>
        <v>9.0500000000000007</v>
      </c>
      <c r="F14" s="63">
        <f>VLOOKUP($A:$A,'COG NA'!$A:$G,6,FALSE)</f>
        <v>1.45</v>
      </c>
      <c r="G14" s="63">
        <f>VLOOKUP($A:$A,'COG NA'!$A:$G,7,FALSE)</f>
        <v>0</v>
      </c>
      <c r="H14" s="64">
        <f t="shared" si="1"/>
        <v>10.5</v>
      </c>
      <c r="J14" s="53">
        <f>'WOMENS RAGLAN'!$C$64</f>
        <v>0</v>
      </c>
      <c r="K14" s="8">
        <f>'WOMENS RAGLAN'!$G$64</f>
        <v>0</v>
      </c>
      <c r="L14" s="8">
        <f>'WOMENS RAGLAN'!$L$64</f>
        <v>0</v>
      </c>
      <c r="M14" s="8">
        <f>'WOMENS RAGLAN'!$S$64</f>
        <v>0</v>
      </c>
      <c r="N14" s="65">
        <f>'WOMENS RAGLAN'!$M$64</f>
        <v>0</v>
      </c>
      <c r="P14" s="60"/>
      <c r="R14" s="53">
        <f>'WOMENS RAGLAN'!$V$39</f>
        <v>0</v>
      </c>
      <c r="S14" s="8">
        <f>'WOMENS RAGLAN'!$V$40</f>
        <v>0</v>
      </c>
      <c r="T14" s="8">
        <f>'WOMENS RAGLAN'!$V$41</f>
        <v>0</v>
      </c>
      <c r="U14" s="8">
        <f>'WOMENS RAGLAN'!$V$44</f>
        <v>0</v>
      </c>
      <c r="V14" s="8">
        <f>'WOMENS RAGLAN'!$V$42</f>
        <v>0</v>
      </c>
      <c r="W14" s="8">
        <f>'WOMENS RAGLAN'!$V$43</f>
        <v>0</v>
      </c>
      <c r="X14" s="8">
        <f>'WOMENS RAGLAN'!$V$46</f>
        <v>0</v>
      </c>
      <c r="Y14" s="8">
        <f>'WOMENS RAGLAN'!$V$47</f>
        <v>0</v>
      </c>
      <c r="Z14" s="8">
        <f>'WOMENS RAGLAN'!$V$48</f>
        <v>0</v>
      </c>
      <c r="AA14" s="8">
        <f>'WOMENS RAGLAN'!$V$49</f>
        <v>0</v>
      </c>
      <c r="AB14" s="8">
        <f>'WOMENS RAGLAN'!$V$50</f>
        <v>0</v>
      </c>
      <c r="AC14" s="8">
        <f>'WOMENS RAGLAN'!$V$51</f>
        <v>0</v>
      </c>
      <c r="AD14" s="8">
        <f>'WOMENS RAGLAN'!V$52+'WOMENS RAGLAN'!V$53</f>
        <v>0</v>
      </c>
      <c r="AE14" s="54">
        <f t="shared" si="0"/>
        <v>0</v>
      </c>
    </row>
    <row r="15" spans="1:32">
      <c r="A15" s="229">
        <v>9</v>
      </c>
      <c r="B15" s="254" t="str">
        <f>VLOOKUP(A:A,'COG NA'!A:B,2,FALSE)</f>
        <v>GHOSRX203401BK</v>
      </c>
      <c r="C15" s="254" t="str">
        <f>VLOOKUP(B:B,'COG NA'!B:C,2,FALSE)</f>
        <v>BLACK PO HOODIE SKELETON</v>
      </c>
      <c r="D15" s="250" t="s">
        <v>446</v>
      </c>
      <c r="E15" s="63">
        <f>VLOOKUP($A:$A,'COG NA'!$A:$G,5,FALSE)</f>
        <v>8.25</v>
      </c>
      <c r="F15" s="63">
        <f>VLOOKUP($A:$A,'COG NA'!$A:$G,6,FALSE)</f>
        <v>2.95</v>
      </c>
      <c r="G15" s="63">
        <f>VLOOKUP($A:$A,'COG NA'!$A:$G,7,FALSE)</f>
        <v>0</v>
      </c>
      <c r="H15" s="64">
        <f t="shared" si="1"/>
        <v>11.2</v>
      </c>
      <c r="J15" s="53">
        <f>'BLK PO HOODIE'!$C$64</f>
        <v>0</v>
      </c>
      <c r="K15" s="8">
        <f>'BLK PO HOODIE'!$G$64</f>
        <v>0</v>
      </c>
      <c r="L15" s="8">
        <f>'BLK PO HOODIE'!$L$64</f>
        <v>0</v>
      </c>
      <c r="M15" s="8">
        <f>'BLK PO HOODIE'!$S$64</f>
        <v>0</v>
      </c>
      <c r="N15" s="65">
        <f>'BLK PO HOODIE'!$M$64</f>
        <v>0</v>
      </c>
      <c r="P15" s="60"/>
      <c r="R15" s="53">
        <f>'BLK PO HOODIE'!$V$39</f>
        <v>0</v>
      </c>
      <c r="S15" s="8">
        <f>'BLK PO HOODIE'!$V$40</f>
        <v>0</v>
      </c>
      <c r="T15" s="8">
        <f>'BLK PO HOODIE'!$V$41</f>
        <v>0</v>
      </c>
      <c r="U15" s="8">
        <f>'BLK PO HOODIE'!$V$44</f>
        <v>0</v>
      </c>
      <c r="V15" s="8">
        <f>'BLK PO HOODIE'!$V$42</f>
        <v>0</v>
      </c>
      <c r="W15" s="8">
        <f>'BLK PO HOODIE'!$V$43</f>
        <v>0</v>
      </c>
      <c r="X15" s="8">
        <f>'BLK PO HOODIE'!$V$46</f>
        <v>0</v>
      </c>
      <c r="Y15" s="8">
        <f>'BLK PO HOODIE'!$V$47</f>
        <v>0</v>
      </c>
      <c r="Z15" s="8">
        <f>'BLK PO HOODIE'!$V$48</f>
        <v>0</v>
      </c>
      <c r="AA15" s="8">
        <f>'BLK PO HOODIE'!$V$49</f>
        <v>0</v>
      </c>
      <c r="AB15" s="8">
        <f>'BLK PO HOODIE'!$V$50</f>
        <v>0</v>
      </c>
      <c r="AC15" s="8">
        <f>'BLK PO HOODIE'!$V$51</f>
        <v>0</v>
      </c>
      <c r="AD15" s="8">
        <f>'BLK PO HOODIE'!V$52+'BLK PO HOODIE'!V$53</f>
        <v>0</v>
      </c>
      <c r="AE15" s="54">
        <f t="shared" si="0"/>
        <v>0</v>
      </c>
    </row>
    <row r="16" spans="1:32">
      <c r="A16" s="229">
        <v>10</v>
      </c>
      <c r="B16" s="254">
        <f>VLOOKUP(A:A,'COG NA'!A:B,2,FALSE)</f>
        <v>0</v>
      </c>
      <c r="C16" s="321"/>
      <c r="D16" s="250"/>
      <c r="E16" s="63">
        <f>VLOOKUP($A:$A,'COG NA'!$A:$G,5,FALSE)</f>
        <v>0</v>
      </c>
      <c r="F16" s="63">
        <f>VLOOKUP($A:$A,'COG NA'!$A:$G,6,FALSE)</f>
        <v>0</v>
      </c>
      <c r="G16" s="63">
        <f>VLOOKUP($A:$A,'COG NA'!$A:$G,7,FALSE)</f>
        <v>0</v>
      </c>
      <c r="H16" s="64">
        <f t="shared" si="1"/>
        <v>0</v>
      </c>
      <c r="J16" s="53">
        <f>'10'!$C$64</f>
        <v>0</v>
      </c>
      <c r="K16" s="8">
        <f>'10'!$G$64</f>
        <v>0</v>
      </c>
      <c r="L16" s="8">
        <f>'10'!$L$64</f>
        <v>0</v>
      </c>
      <c r="M16" s="8">
        <f>'10'!$S$64</f>
        <v>0</v>
      </c>
      <c r="N16" s="65">
        <f>'10'!$M$64</f>
        <v>0</v>
      </c>
      <c r="P16" s="60"/>
      <c r="R16" s="53">
        <f>'10'!$V$39</f>
        <v>0</v>
      </c>
      <c r="S16" s="8">
        <f>'10'!$V$40</f>
        <v>0</v>
      </c>
      <c r="T16" s="8">
        <f>'10'!$V$41</f>
        <v>0</v>
      </c>
      <c r="U16" s="8">
        <f>'10'!$V$44</f>
        <v>0</v>
      </c>
      <c r="V16" s="8">
        <f>'10'!$V$42</f>
        <v>0</v>
      </c>
      <c r="W16" s="8">
        <f>'10'!$V$43</f>
        <v>0</v>
      </c>
      <c r="X16" s="8">
        <f>'10'!$V$46</f>
        <v>0</v>
      </c>
      <c r="Y16" s="8">
        <f>'10'!$V$47</f>
        <v>0</v>
      </c>
      <c r="Z16" s="8">
        <f>'10'!$V$48</f>
        <v>0</v>
      </c>
      <c r="AA16" s="8">
        <f>'10'!$V$49</f>
        <v>0</v>
      </c>
      <c r="AB16" s="8">
        <f>'10'!$V$50</f>
        <v>0</v>
      </c>
      <c r="AC16" s="8">
        <f>'10'!$V$51</f>
        <v>0</v>
      </c>
      <c r="AD16" s="8">
        <f>'10'!V$52+'10'!V$53</f>
        <v>0</v>
      </c>
      <c r="AE16" s="54">
        <f t="shared" si="0"/>
        <v>0</v>
      </c>
    </row>
    <row r="17" spans="1:31">
      <c r="A17" s="229">
        <v>11</v>
      </c>
      <c r="B17" s="254">
        <f>VLOOKUP(A:A,'COG NA'!A:B,2,FALSE)</f>
        <v>0</v>
      </c>
      <c r="C17" s="321"/>
      <c r="D17" s="250"/>
      <c r="E17" s="63">
        <f>VLOOKUP($A:$A,'COG NA'!$A:$G,5,FALSE)</f>
        <v>0</v>
      </c>
      <c r="F17" s="63">
        <f>VLOOKUP($A:$A,'COG NA'!$A:$G,6,FALSE)</f>
        <v>0</v>
      </c>
      <c r="G17" s="63">
        <f>VLOOKUP($A:$A,'COG NA'!$A:$G,7,FALSE)</f>
        <v>0</v>
      </c>
      <c r="H17" s="64">
        <f t="shared" si="1"/>
        <v>0</v>
      </c>
      <c r="J17" s="53">
        <f>'11'!$C$64</f>
        <v>0</v>
      </c>
      <c r="K17" s="8">
        <f>'11'!$G$64</f>
        <v>0</v>
      </c>
      <c r="L17" s="8">
        <f>'11'!$L$64</f>
        <v>0</v>
      </c>
      <c r="M17" s="8">
        <f>'11'!$S$64</f>
        <v>0</v>
      </c>
      <c r="N17" s="65">
        <f>'11'!$M$64</f>
        <v>0</v>
      </c>
      <c r="P17" s="60"/>
      <c r="R17" s="53">
        <f>'11'!$V$39</f>
        <v>0</v>
      </c>
      <c r="S17" s="8">
        <f>'11'!$V$40</f>
        <v>0</v>
      </c>
      <c r="T17" s="8">
        <f>'11'!$V$41</f>
        <v>0</v>
      </c>
      <c r="U17" s="8">
        <f>'11'!$V$44</f>
        <v>0</v>
      </c>
      <c r="V17" s="8">
        <f>'11'!$V$42</f>
        <v>0</v>
      </c>
      <c r="W17" s="8">
        <f>'11'!$V$43</f>
        <v>0</v>
      </c>
      <c r="X17" s="8">
        <f>'11'!$V$46</f>
        <v>0</v>
      </c>
      <c r="Y17" s="8">
        <f>'11'!$V$47</f>
        <v>0</v>
      </c>
      <c r="Z17" s="8">
        <f>'11'!$V$48</f>
        <v>0</v>
      </c>
      <c r="AA17" s="8">
        <f>'11'!$V$49</f>
        <v>0</v>
      </c>
      <c r="AB17" s="8">
        <f>'11'!$V$50</f>
        <v>0</v>
      </c>
      <c r="AC17" s="8">
        <f>'11'!$V$51</f>
        <v>0</v>
      </c>
      <c r="AD17" s="8">
        <f>'11'!V$52+'11'!V$53</f>
        <v>0</v>
      </c>
      <c r="AE17" s="54">
        <f t="shared" si="0"/>
        <v>0</v>
      </c>
    </row>
    <row r="18" spans="1:31">
      <c r="A18" s="229">
        <v>12</v>
      </c>
      <c r="B18" s="254">
        <f>VLOOKUP(A:A,'COG NA'!A:B,2,FALSE)</f>
        <v>0</v>
      </c>
      <c r="C18" s="321"/>
      <c r="D18" s="250"/>
      <c r="E18" s="63">
        <f>VLOOKUP($A:$A,'COG NA'!$A:$G,5,FALSE)</f>
        <v>0</v>
      </c>
      <c r="F18" s="63">
        <f>VLOOKUP($A:$A,'COG NA'!$A:$G,6,FALSE)</f>
        <v>0</v>
      </c>
      <c r="G18" s="63">
        <f>VLOOKUP($A:$A,'COG NA'!$A:$G,7,FALSE)</f>
        <v>0</v>
      </c>
      <c r="H18" s="64">
        <f t="shared" si="1"/>
        <v>0</v>
      </c>
      <c r="J18" s="53">
        <f>'12'!$C$64</f>
        <v>0</v>
      </c>
      <c r="K18" s="8">
        <f>'12'!$G$64</f>
        <v>0</v>
      </c>
      <c r="L18" s="8">
        <f>'12'!$L$64</f>
        <v>0</v>
      </c>
      <c r="M18" s="8">
        <f>'12'!$S$64</f>
        <v>0</v>
      </c>
      <c r="N18" s="65">
        <f>'12'!$M$64</f>
        <v>0</v>
      </c>
      <c r="P18" s="60"/>
      <c r="R18" s="53">
        <f>'12'!$V$39</f>
        <v>0</v>
      </c>
      <c r="S18" s="8">
        <f>'12'!$V$40</f>
        <v>0</v>
      </c>
      <c r="T18" s="8">
        <f>'12'!$V$41</f>
        <v>0</v>
      </c>
      <c r="U18" s="8">
        <f>'12'!$V$44</f>
        <v>0</v>
      </c>
      <c r="V18" s="8">
        <f>'12'!$V$42</f>
        <v>0</v>
      </c>
      <c r="W18" s="8">
        <f>'12'!$V$43</f>
        <v>0</v>
      </c>
      <c r="X18" s="8">
        <f>'12'!$V$46</f>
        <v>0</v>
      </c>
      <c r="Y18" s="8">
        <f>'12'!$V$47</f>
        <v>0</v>
      </c>
      <c r="Z18" s="8">
        <f>'12'!$V$48</f>
        <v>0</v>
      </c>
      <c r="AA18" s="8">
        <f>'12'!$V$49</f>
        <v>0</v>
      </c>
      <c r="AB18" s="8">
        <f>'12'!$V$50</f>
        <v>0</v>
      </c>
      <c r="AC18" s="8">
        <f>'12'!$V$51</f>
        <v>0</v>
      </c>
      <c r="AD18" s="8">
        <f>'12'!V$52+'12'!V$53</f>
        <v>0</v>
      </c>
      <c r="AE18" s="54">
        <f t="shared" si="0"/>
        <v>0</v>
      </c>
    </row>
    <row r="19" spans="1:31">
      <c r="A19" s="229">
        <v>13</v>
      </c>
      <c r="B19" s="254">
        <f>VLOOKUP(A:A,'COG NA'!A:B,2,FALSE)</f>
        <v>0</v>
      </c>
      <c r="C19" s="321"/>
      <c r="D19" s="250"/>
      <c r="E19" s="63">
        <f>VLOOKUP($A:$A,'COG NA'!$A:$G,5,FALSE)</f>
        <v>0</v>
      </c>
      <c r="F19" s="63">
        <f>VLOOKUP($A:$A,'COG NA'!$A:$G,6,FALSE)</f>
        <v>0</v>
      </c>
      <c r="G19" s="63">
        <f>VLOOKUP($A:$A,'COG NA'!$A:$G,7,FALSE)</f>
        <v>0</v>
      </c>
      <c r="H19" s="64">
        <f t="shared" si="1"/>
        <v>0</v>
      </c>
      <c r="J19" s="53">
        <f>'13'!$C$64</f>
        <v>0</v>
      </c>
      <c r="K19" s="8">
        <f>'13'!$G$64</f>
        <v>0</v>
      </c>
      <c r="L19" s="8">
        <f>'13'!$L$64</f>
        <v>0</v>
      </c>
      <c r="M19" s="8">
        <f>'13'!$S$64</f>
        <v>0</v>
      </c>
      <c r="N19" s="65">
        <f>'13'!$M$64</f>
        <v>0</v>
      </c>
      <c r="P19" s="60"/>
      <c r="R19" s="53">
        <f>'13'!$V$39</f>
        <v>0</v>
      </c>
      <c r="S19" s="8">
        <f>'13'!$V$40</f>
        <v>0</v>
      </c>
      <c r="T19" s="8">
        <f>'13'!$V$41</f>
        <v>0</v>
      </c>
      <c r="U19" s="8">
        <f>'13'!$V$44</f>
        <v>0</v>
      </c>
      <c r="V19" s="8">
        <f>'13'!$V$42</f>
        <v>0</v>
      </c>
      <c r="W19" s="8">
        <f>'13'!$V$43</f>
        <v>0</v>
      </c>
      <c r="X19" s="8">
        <f>'13'!$V$46</f>
        <v>0</v>
      </c>
      <c r="Y19" s="8">
        <f>'13'!$V$47</f>
        <v>0</v>
      </c>
      <c r="Z19" s="8">
        <f>'13'!$V$48</f>
        <v>0</v>
      </c>
      <c r="AA19" s="8">
        <f>'13'!$V$49</f>
        <v>0</v>
      </c>
      <c r="AB19" s="8">
        <f>'13'!$V$50</f>
        <v>0</v>
      </c>
      <c r="AC19" s="8">
        <f>'13'!$V$51</f>
        <v>0</v>
      </c>
      <c r="AD19" s="8">
        <f>'13'!V$52+'13'!V$53</f>
        <v>0</v>
      </c>
      <c r="AE19" s="54">
        <f t="shared" si="0"/>
        <v>0</v>
      </c>
    </row>
    <row r="20" spans="1:31">
      <c r="A20" s="229">
        <v>14</v>
      </c>
      <c r="B20" s="254">
        <f>VLOOKUP(A:A,'COG NA'!A:B,2,FALSE)</f>
        <v>0</v>
      </c>
      <c r="C20" s="321"/>
      <c r="D20" s="250"/>
      <c r="E20" s="63">
        <f>VLOOKUP($A:$A,'COG NA'!$A:$G,5,FALSE)</f>
        <v>0</v>
      </c>
      <c r="F20" s="63">
        <f>VLOOKUP($A:$A,'COG NA'!$A:$G,6,FALSE)</f>
        <v>0</v>
      </c>
      <c r="G20" s="63">
        <f>VLOOKUP($A:$A,'COG NA'!$A:$G,7,FALSE)</f>
        <v>0</v>
      </c>
      <c r="H20" s="64">
        <f t="shared" si="1"/>
        <v>0</v>
      </c>
      <c r="J20" s="53">
        <f>'14'!$C$64</f>
        <v>0</v>
      </c>
      <c r="K20" s="8">
        <f>'14'!$G$64</f>
        <v>0</v>
      </c>
      <c r="L20" s="8">
        <f>'14'!$L$64</f>
        <v>0</v>
      </c>
      <c r="M20" s="8">
        <f>'14'!$S$64</f>
        <v>0</v>
      </c>
      <c r="N20" s="65">
        <f>'14'!$M$64</f>
        <v>0</v>
      </c>
      <c r="P20" s="60"/>
      <c r="R20" s="53">
        <f>'14'!$V$39</f>
        <v>0</v>
      </c>
      <c r="S20" s="8">
        <f>'14'!$V$40</f>
        <v>0</v>
      </c>
      <c r="T20" s="8">
        <f>'14'!$V$41</f>
        <v>0</v>
      </c>
      <c r="U20" s="8">
        <f>'14'!$V$44</f>
        <v>0</v>
      </c>
      <c r="V20" s="8">
        <f>'14'!$V$42</f>
        <v>0</v>
      </c>
      <c r="W20" s="8">
        <f>'14'!$V$43</f>
        <v>0</v>
      </c>
      <c r="X20" s="8">
        <f>'14'!$V$46</f>
        <v>0</v>
      </c>
      <c r="Y20" s="8">
        <f>'14'!$V$47</f>
        <v>0</v>
      </c>
      <c r="Z20" s="8">
        <f>'14'!$V$48</f>
        <v>0</v>
      </c>
      <c r="AA20" s="8">
        <f>'14'!$V$49</f>
        <v>0</v>
      </c>
      <c r="AB20" s="8">
        <f>'14'!$V$50</f>
        <v>0</v>
      </c>
      <c r="AC20" s="8">
        <f>'14'!$V$51</f>
        <v>0</v>
      </c>
      <c r="AD20" s="8">
        <f>'14'!V$52+'14'!V$53</f>
        <v>0</v>
      </c>
      <c r="AE20" s="54">
        <f t="shared" si="0"/>
        <v>0</v>
      </c>
    </row>
    <row r="21" spans="1:31">
      <c r="A21" s="229">
        <v>15</v>
      </c>
      <c r="B21" s="254">
        <f>VLOOKUP(A:A,'COG NA'!A:B,2,FALSE)</f>
        <v>0</v>
      </c>
      <c r="C21" s="321"/>
      <c r="D21" s="250"/>
      <c r="E21" s="63">
        <f>VLOOKUP($A:$A,'COG NA'!$A:$G,5,FALSE)</f>
        <v>0</v>
      </c>
      <c r="F21" s="63">
        <f>VLOOKUP($A:$A,'COG NA'!$A:$G,6,FALSE)</f>
        <v>0</v>
      </c>
      <c r="G21" s="63">
        <f>VLOOKUP($A:$A,'COG NA'!$A:$G,7,FALSE)</f>
        <v>0</v>
      </c>
      <c r="H21" s="64">
        <f t="shared" si="1"/>
        <v>0</v>
      </c>
      <c r="J21" s="53">
        <f>'15'!$C$64</f>
        <v>0</v>
      </c>
      <c r="K21" s="8">
        <f>'15'!$G$64</f>
        <v>0</v>
      </c>
      <c r="L21" s="8">
        <f>'15'!$L$64</f>
        <v>0</v>
      </c>
      <c r="M21" s="8">
        <f>'15'!$S$64</f>
        <v>0</v>
      </c>
      <c r="N21" s="65">
        <f>'15'!$M$64</f>
        <v>0</v>
      </c>
      <c r="P21" s="60"/>
      <c r="R21" s="53">
        <f>'15'!$V$39</f>
        <v>0</v>
      </c>
      <c r="S21" s="8">
        <f>'15'!$V$40</f>
        <v>0</v>
      </c>
      <c r="T21" s="8">
        <f>'15'!$V$41</f>
        <v>0</v>
      </c>
      <c r="U21" s="8">
        <f>'15'!$V$44</f>
        <v>0</v>
      </c>
      <c r="V21" s="8">
        <f>'15'!$V$42</f>
        <v>0</v>
      </c>
      <c r="W21" s="8">
        <f>'15'!$V$43</f>
        <v>0</v>
      </c>
      <c r="X21" s="8">
        <f>'15'!$V$46</f>
        <v>0</v>
      </c>
      <c r="Y21" s="8">
        <f>'15'!$V$47</f>
        <v>0</v>
      </c>
      <c r="Z21" s="8">
        <f>'15'!$V$48</f>
        <v>0</v>
      </c>
      <c r="AA21" s="8">
        <f>'15'!$V$49</f>
        <v>0</v>
      </c>
      <c r="AB21" s="8">
        <f>'15'!$V$50</f>
        <v>0</v>
      </c>
      <c r="AC21" s="8">
        <f>'15'!$V$51</f>
        <v>0</v>
      </c>
      <c r="AD21" s="8">
        <f>'15'!V$52+'15'!V$53</f>
        <v>0</v>
      </c>
      <c r="AE21" s="54">
        <f t="shared" si="0"/>
        <v>0</v>
      </c>
    </row>
    <row r="22" spans="1:31">
      <c r="A22" s="229">
        <v>16</v>
      </c>
      <c r="B22" s="254">
        <f>VLOOKUP(A:A,'COG NA'!A:B,2,FALSE)</f>
        <v>0</v>
      </c>
      <c r="C22" s="321"/>
      <c r="D22" s="250"/>
      <c r="E22" s="63">
        <f>VLOOKUP($A:$A,'COG NA'!$A:$G,5,FALSE)</f>
        <v>0</v>
      </c>
      <c r="F22" s="63">
        <f>VLOOKUP($A:$A,'COG NA'!$A:$G,6,FALSE)</f>
        <v>0</v>
      </c>
      <c r="G22" s="63">
        <f>VLOOKUP($A:$A,'COG NA'!$A:$G,7,FALSE)</f>
        <v>0</v>
      </c>
      <c r="H22" s="64">
        <f t="shared" si="1"/>
        <v>0</v>
      </c>
      <c r="J22" s="53">
        <f>'16'!$C$64</f>
        <v>0</v>
      </c>
      <c r="K22" s="8">
        <f>'16'!$G$64</f>
        <v>0</v>
      </c>
      <c r="L22" s="8">
        <f>'16'!$L$64</f>
        <v>0</v>
      </c>
      <c r="M22" s="8">
        <f>'16'!$S$64</f>
        <v>0</v>
      </c>
      <c r="N22" s="65">
        <f>'16'!$M$64</f>
        <v>0</v>
      </c>
      <c r="P22" s="60"/>
      <c r="R22" s="53">
        <f>'16'!$V$39</f>
        <v>0</v>
      </c>
      <c r="S22" s="8">
        <f>'16'!$V$40</f>
        <v>0</v>
      </c>
      <c r="T22" s="8">
        <f>'16'!$V$41</f>
        <v>0</v>
      </c>
      <c r="U22" s="8">
        <f>'16'!$V$44</f>
        <v>0</v>
      </c>
      <c r="V22" s="8">
        <f>'16'!$V$42</f>
        <v>0</v>
      </c>
      <c r="W22" s="8">
        <f>'16'!$V$43</f>
        <v>0</v>
      </c>
      <c r="X22" s="8">
        <f>'16'!$V$46</f>
        <v>0</v>
      </c>
      <c r="Y22" s="8">
        <f>'16'!$V$47</f>
        <v>0</v>
      </c>
      <c r="Z22" s="8">
        <f>'16'!$V$48</f>
        <v>0</v>
      </c>
      <c r="AA22" s="8">
        <f>'16'!$V$49</f>
        <v>0</v>
      </c>
      <c r="AB22" s="8">
        <f>'16'!$V$50</f>
        <v>0</v>
      </c>
      <c r="AC22" s="8">
        <f>'16'!$V$51</f>
        <v>0</v>
      </c>
      <c r="AD22" s="8">
        <f>'16'!V$52+'16'!V$53</f>
        <v>0</v>
      </c>
      <c r="AE22" s="54">
        <f t="shared" si="0"/>
        <v>0</v>
      </c>
    </row>
    <row r="23" spans="1:31">
      <c r="A23" s="229">
        <v>17</v>
      </c>
      <c r="B23" s="254">
        <f>VLOOKUP(A:A,'COG NA'!A:B,2,FALSE)</f>
        <v>0</v>
      </c>
      <c r="C23" s="321"/>
      <c r="D23" s="250"/>
      <c r="E23" s="63">
        <f>VLOOKUP($A:$A,'COG NA'!$A:$G,5,FALSE)</f>
        <v>0</v>
      </c>
      <c r="F23" s="63">
        <f>VLOOKUP($A:$A,'COG NA'!$A:$G,6,FALSE)</f>
        <v>0</v>
      </c>
      <c r="G23" s="63">
        <f>VLOOKUP($A:$A,'COG NA'!$A:$G,7,FALSE)</f>
        <v>0</v>
      </c>
      <c r="H23" s="64">
        <f t="shared" si="1"/>
        <v>0</v>
      </c>
      <c r="J23" s="53">
        <f>'17'!$C$64</f>
        <v>0</v>
      </c>
      <c r="K23" s="8">
        <f>'17'!$G$64</f>
        <v>0</v>
      </c>
      <c r="L23" s="8">
        <f>'17'!$L$64</f>
        <v>0</v>
      </c>
      <c r="M23" s="8">
        <f>'17'!$S$64</f>
        <v>0</v>
      </c>
      <c r="N23" s="65">
        <f>'17'!$M$64</f>
        <v>0</v>
      </c>
      <c r="P23" s="60"/>
      <c r="R23" s="53">
        <f>'17'!$V$39</f>
        <v>0</v>
      </c>
      <c r="S23" s="8">
        <f>'17'!$V$40</f>
        <v>0</v>
      </c>
      <c r="T23" s="8">
        <f>'17'!$V$41</f>
        <v>0</v>
      </c>
      <c r="U23" s="8">
        <f>'17'!$V$44</f>
        <v>0</v>
      </c>
      <c r="V23" s="8">
        <f>'17'!$V$42</f>
        <v>0</v>
      </c>
      <c r="W23" s="8">
        <f>'17'!$V$43</f>
        <v>0</v>
      </c>
      <c r="X23" s="8">
        <f>'17'!$V$46</f>
        <v>0</v>
      </c>
      <c r="Y23" s="8">
        <f>'17'!$V$47</f>
        <v>0</v>
      </c>
      <c r="Z23" s="8">
        <f>'17'!$V$48</f>
        <v>0</v>
      </c>
      <c r="AA23" s="8">
        <f>'17'!$V$49</f>
        <v>0</v>
      </c>
      <c r="AB23" s="8">
        <f>'17'!$V$50</f>
        <v>0</v>
      </c>
      <c r="AC23" s="8">
        <f>'17'!$V$51</f>
        <v>0</v>
      </c>
      <c r="AD23" s="8">
        <f>'17'!V$52+'17'!V$53</f>
        <v>0</v>
      </c>
      <c r="AE23" s="54">
        <f t="shared" si="0"/>
        <v>0</v>
      </c>
    </row>
    <row r="24" spans="1:31">
      <c r="A24" s="229">
        <v>18</v>
      </c>
      <c r="B24" s="254">
        <f>VLOOKUP(A:A,'COG NA'!A:B,2,FALSE)</f>
        <v>0</v>
      </c>
      <c r="C24" s="321"/>
      <c r="D24" s="250"/>
      <c r="E24" s="63">
        <f>VLOOKUP($A:$A,'COG NA'!$A:$G,5,FALSE)</f>
        <v>0</v>
      </c>
      <c r="F24" s="63">
        <f>VLOOKUP($A:$A,'COG NA'!$A:$G,6,FALSE)</f>
        <v>0</v>
      </c>
      <c r="G24" s="63">
        <f>VLOOKUP($A:$A,'COG NA'!$A:$G,7,FALSE)</f>
        <v>0</v>
      </c>
      <c r="H24" s="64">
        <f t="shared" si="1"/>
        <v>0</v>
      </c>
      <c r="J24" s="53">
        <f>'18'!$C$64</f>
        <v>0</v>
      </c>
      <c r="K24" s="8">
        <f>'18'!$G$64</f>
        <v>0</v>
      </c>
      <c r="L24" s="8">
        <f>'18'!$L$64</f>
        <v>0</v>
      </c>
      <c r="M24" s="8">
        <f>'18'!$S$64</f>
        <v>0</v>
      </c>
      <c r="N24" s="65">
        <f>'18'!$M$64</f>
        <v>0</v>
      </c>
      <c r="P24" s="60"/>
      <c r="R24" s="53">
        <f>'18'!$V$39</f>
        <v>0</v>
      </c>
      <c r="S24" s="8">
        <f>'18'!$V$40</f>
        <v>0</v>
      </c>
      <c r="T24" s="8">
        <f>'18'!$V$41</f>
        <v>0</v>
      </c>
      <c r="U24" s="8">
        <f>'18'!$V$44</f>
        <v>0</v>
      </c>
      <c r="V24" s="8">
        <f>'18'!$V$42</f>
        <v>0</v>
      </c>
      <c r="W24" s="8">
        <f>'18'!$V$43</f>
        <v>0</v>
      </c>
      <c r="X24" s="8">
        <f>'18'!$V$46</f>
        <v>0</v>
      </c>
      <c r="Y24" s="8">
        <f>'18'!$V$47</f>
        <v>0</v>
      </c>
      <c r="Z24" s="8">
        <f>'18'!$V$48</f>
        <v>0</v>
      </c>
      <c r="AA24" s="8">
        <f>'18'!$V$49</f>
        <v>0</v>
      </c>
      <c r="AB24" s="8">
        <f>'18'!$V$50</f>
        <v>0</v>
      </c>
      <c r="AC24" s="8">
        <f>'18'!$V$51</f>
        <v>0</v>
      </c>
      <c r="AD24" s="8">
        <f>'18'!V$52+'18'!V$53</f>
        <v>0</v>
      </c>
      <c r="AE24" s="54">
        <f t="shared" si="0"/>
        <v>0</v>
      </c>
    </row>
    <row r="25" spans="1:31">
      <c r="A25" s="229">
        <v>19</v>
      </c>
      <c r="B25" s="254">
        <f>VLOOKUP(A:A,'COG NA'!A:B,2,FALSE)</f>
        <v>0</v>
      </c>
      <c r="C25" s="321"/>
      <c r="D25" s="250"/>
      <c r="E25" s="63">
        <f>VLOOKUP($A:$A,'COG NA'!$A:$G,5,FALSE)</f>
        <v>0</v>
      </c>
      <c r="F25" s="63">
        <f>VLOOKUP($A:$A,'COG NA'!$A:$G,6,FALSE)</f>
        <v>0</v>
      </c>
      <c r="G25" s="63">
        <f>VLOOKUP($A:$A,'COG NA'!$A:$G,7,FALSE)</f>
        <v>0</v>
      </c>
      <c r="H25" s="64">
        <f t="shared" si="1"/>
        <v>0</v>
      </c>
      <c r="J25" s="53">
        <f>'19'!$C$64</f>
        <v>0</v>
      </c>
      <c r="K25" s="8">
        <f>'19'!$G$64</f>
        <v>0</v>
      </c>
      <c r="L25" s="8">
        <f>'19'!$L$64</f>
        <v>0</v>
      </c>
      <c r="M25" s="8">
        <f>'19'!$S$64</f>
        <v>0</v>
      </c>
      <c r="N25" s="65">
        <f>'19'!$M$64</f>
        <v>0</v>
      </c>
      <c r="P25" s="60"/>
      <c r="R25" s="53">
        <f>'19'!$V$39</f>
        <v>0</v>
      </c>
      <c r="S25" s="8">
        <f>'19'!$V$40</f>
        <v>0</v>
      </c>
      <c r="T25" s="8">
        <f>'19'!$V$41</f>
        <v>0</v>
      </c>
      <c r="U25" s="8">
        <f>'19'!$V$44</f>
        <v>0</v>
      </c>
      <c r="V25" s="8">
        <f>'19'!$V$42</f>
        <v>0</v>
      </c>
      <c r="W25" s="8">
        <f>'19'!$V$43</f>
        <v>0</v>
      </c>
      <c r="X25" s="8">
        <f>'19'!$V$46</f>
        <v>0</v>
      </c>
      <c r="Y25" s="8">
        <f>'19'!$V$47</f>
        <v>0</v>
      </c>
      <c r="Z25" s="8">
        <f>'19'!$V$48</f>
        <v>0</v>
      </c>
      <c r="AA25" s="8">
        <f>'19'!$V$49</f>
        <v>0</v>
      </c>
      <c r="AB25" s="8">
        <f>'19'!$V$50</f>
        <v>0</v>
      </c>
      <c r="AC25" s="8">
        <f>'19'!$V$51</f>
        <v>0</v>
      </c>
      <c r="AD25" s="8">
        <f>'19'!V$52+'19'!V$53</f>
        <v>0</v>
      </c>
      <c r="AE25" s="54">
        <f t="shared" si="0"/>
        <v>0</v>
      </c>
    </row>
    <row r="26" spans="1:31">
      <c r="A26" s="229">
        <v>20</v>
      </c>
      <c r="B26" s="254">
        <f>VLOOKUP(A:A,'COG NA'!A:B,2,FALSE)</f>
        <v>0</v>
      </c>
      <c r="C26" s="321"/>
      <c r="D26" s="250"/>
      <c r="E26" s="63">
        <f>VLOOKUP($A:$A,'COG NA'!$A:$G,5,FALSE)</f>
        <v>0</v>
      </c>
      <c r="F26" s="63">
        <f>VLOOKUP($A:$A,'COG NA'!$A:$G,6,FALSE)</f>
        <v>0</v>
      </c>
      <c r="G26" s="63">
        <f>VLOOKUP($A:$A,'COG NA'!$A:$G,7,FALSE)</f>
        <v>0</v>
      </c>
      <c r="H26" s="64">
        <f t="shared" si="1"/>
        <v>0</v>
      </c>
      <c r="J26" s="53">
        <f>'20'!$C$64</f>
        <v>0</v>
      </c>
      <c r="K26" s="8">
        <f>'20'!$G$64</f>
        <v>0</v>
      </c>
      <c r="L26" s="8">
        <f>'20'!$L$64</f>
        <v>0</v>
      </c>
      <c r="M26" s="8">
        <f>'20'!$S$64</f>
        <v>0</v>
      </c>
      <c r="N26" s="65">
        <f>'20'!$M$64</f>
        <v>0</v>
      </c>
      <c r="P26" s="60"/>
      <c r="R26" s="53">
        <f>'20'!$V$39</f>
        <v>0</v>
      </c>
      <c r="S26" s="8">
        <f>'20'!$V$40</f>
        <v>0</v>
      </c>
      <c r="T26" s="8">
        <f>'20'!$V$41</f>
        <v>0</v>
      </c>
      <c r="U26" s="8">
        <f>'20'!$V$44</f>
        <v>0</v>
      </c>
      <c r="V26" s="8">
        <f>'20'!$V$42</f>
        <v>0</v>
      </c>
      <c r="W26" s="8">
        <f>'20'!$V$43</f>
        <v>0</v>
      </c>
      <c r="X26" s="8">
        <f>'20'!$V$46</f>
        <v>0</v>
      </c>
      <c r="Y26" s="8">
        <f>'20'!$V$47</f>
        <v>0</v>
      </c>
      <c r="Z26" s="8">
        <f>'20'!$V$48</f>
        <v>0</v>
      </c>
      <c r="AA26" s="8">
        <f>'20'!$V$49</f>
        <v>0</v>
      </c>
      <c r="AB26" s="8">
        <f>'20'!$V$50</f>
        <v>0</v>
      </c>
      <c r="AC26" s="8">
        <f>'20'!$V$51</f>
        <v>0</v>
      </c>
      <c r="AD26" s="8">
        <f>'20'!V$52+'20'!V$53</f>
        <v>0</v>
      </c>
      <c r="AE26" s="54">
        <f t="shared" si="0"/>
        <v>0</v>
      </c>
    </row>
    <row r="27" spans="1:31">
      <c r="A27" s="229">
        <v>21</v>
      </c>
      <c r="B27" s="254">
        <f>VLOOKUP(A:A,'COG NA'!A:B,2,FALSE)</f>
        <v>0</v>
      </c>
      <c r="C27" s="321"/>
      <c r="D27" s="250"/>
      <c r="E27" s="63">
        <f>VLOOKUP($A:$A,'COG NA'!$A:$G,5,FALSE)</f>
        <v>0</v>
      </c>
      <c r="F27" s="63">
        <f>VLOOKUP($A:$A,'COG NA'!$A:$G,6,FALSE)</f>
        <v>0</v>
      </c>
      <c r="G27" s="63">
        <f>VLOOKUP($A:$A,'COG NA'!$A:$G,7,FALSE)</f>
        <v>0</v>
      </c>
      <c r="H27" s="64">
        <f t="shared" si="1"/>
        <v>0</v>
      </c>
      <c r="J27" s="53">
        <f>'21'!$C$64</f>
        <v>0</v>
      </c>
      <c r="K27" s="8">
        <f>'21'!$G$64</f>
        <v>0</v>
      </c>
      <c r="L27" s="8">
        <f>'21'!$L$64</f>
        <v>0</v>
      </c>
      <c r="M27" s="8">
        <f>'21'!$S$64</f>
        <v>0</v>
      </c>
      <c r="N27" s="65">
        <f>'21'!$M$64</f>
        <v>0</v>
      </c>
      <c r="P27" s="60"/>
      <c r="R27" s="53">
        <f>'21'!$V$39</f>
        <v>0</v>
      </c>
      <c r="S27" s="8">
        <f>'21'!$V$40</f>
        <v>0</v>
      </c>
      <c r="T27" s="8">
        <f>'21'!$V$41</f>
        <v>0</v>
      </c>
      <c r="U27" s="8">
        <f>'21'!$V$44</f>
        <v>0</v>
      </c>
      <c r="V27" s="8">
        <f>'21'!$V$42</f>
        <v>0</v>
      </c>
      <c r="W27" s="8">
        <f>'21'!$V$43</f>
        <v>0</v>
      </c>
      <c r="X27" s="8">
        <f>'21'!$V$46</f>
        <v>0</v>
      </c>
      <c r="Y27" s="8">
        <f>'21'!$V$47</f>
        <v>0</v>
      </c>
      <c r="Z27" s="8">
        <f>'21'!$V$48</f>
        <v>0</v>
      </c>
      <c r="AA27" s="8">
        <f>'21'!$V$49</f>
        <v>0</v>
      </c>
      <c r="AB27" s="8">
        <f>'21'!$V$50</f>
        <v>0</v>
      </c>
      <c r="AC27" s="8">
        <f>'21'!$V$51</f>
        <v>0</v>
      </c>
      <c r="AD27" s="8">
        <f>'21'!V$52+'21'!V$53</f>
        <v>0</v>
      </c>
      <c r="AE27" s="54">
        <f t="shared" si="0"/>
        <v>0</v>
      </c>
    </row>
    <row r="28" spans="1:31">
      <c r="A28" s="229">
        <v>22</v>
      </c>
      <c r="B28" s="254">
        <f>VLOOKUP(A:A,'COG NA'!A:B,2,FALSE)</f>
        <v>0</v>
      </c>
      <c r="C28" s="321"/>
      <c r="D28" s="250"/>
      <c r="E28" s="63">
        <f>VLOOKUP($A:$A,'COG NA'!$A:$G,5,FALSE)</f>
        <v>0</v>
      </c>
      <c r="F28" s="63">
        <f>VLOOKUP($A:$A,'COG NA'!$A:$G,6,FALSE)</f>
        <v>0</v>
      </c>
      <c r="G28" s="63">
        <f>VLOOKUP($A:$A,'COG NA'!$A:$G,7,FALSE)</f>
        <v>0</v>
      </c>
      <c r="H28" s="64">
        <f t="shared" si="1"/>
        <v>0</v>
      </c>
      <c r="J28" s="53">
        <f>'22'!$C$64</f>
        <v>0</v>
      </c>
      <c r="K28" s="8">
        <f>'22'!$G$64</f>
        <v>0</v>
      </c>
      <c r="L28" s="8">
        <f>'22'!$L$64</f>
        <v>0</v>
      </c>
      <c r="M28" s="8">
        <f>'22'!$S$64</f>
        <v>0</v>
      </c>
      <c r="N28" s="65">
        <f>'22'!$M$64</f>
        <v>0</v>
      </c>
      <c r="P28" s="60"/>
      <c r="R28" s="53">
        <f>'22'!$V$39</f>
        <v>0</v>
      </c>
      <c r="S28" s="8">
        <f>'22'!$V$40</f>
        <v>0</v>
      </c>
      <c r="T28" s="8">
        <f>'22'!$V$41</f>
        <v>0</v>
      </c>
      <c r="U28" s="8">
        <f>'22'!$V$44</f>
        <v>0</v>
      </c>
      <c r="V28" s="8">
        <f>'22'!$V$42</f>
        <v>0</v>
      </c>
      <c r="W28" s="8">
        <f>'22'!$V$43</f>
        <v>0</v>
      </c>
      <c r="X28" s="8">
        <f>'22'!$V$46</f>
        <v>0</v>
      </c>
      <c r="Y28" s="8">
        <f>'22'!$V$47</f>
        <v>0</v>
      </c>
      <c r="Z28" s="8">
        <f>'22'!$V$48</f>
        <v>0</v>
      </c>
      <c r="AA28" s="8">
        <f>'22'!$V$49</f>
        <v>0</v>
      </c>
      <c r="AB28" s="8">
        <f>'22'!$V$50</f>
        <v>0</v>
      </c>
      <c r="AC28" s="8">
        <f>'22'!$V$51</f>
        <v>0</v>
      </c>
      <c r="AD28" s="8">
        <f>'22'!V$52+'22'!V$53</f>
        <v>0</v>
      </c>
      <c r="AE28" s="54">
        <f t="shared" si="0"/>
        <v>0</v>
      </c>
    </row>
    <row r="29" spans="1:31">
      <c r="A29" s="229">
        <v>23</v>
      </c>
      <c r="B29" s="254">
        <f>VLOOKUP(A:A,'COG NA'!A:B,2,FALSE)</f>
        <v>0</v>
      </c>
      <c r="C29" s="321"/>
      <c r="D29" s="250"/>
      <c r="E29" s="63">
        <f>VLOOKUP($A:$A,'COG NA'!$A:$G,5,FALSE)</f>
        <v>0</v>
      </c>
      <c r="F29" s="63">
        <f>VLOOKUP($A:$A,'COG NA'!$A:$G,6,FALSE)</f>
        <v>0</v>
      </c>
      <c r="G29" s="63">
        <f>VLOOKUP($A:$A,'COG NA'!$A:$G,7,FALSE)</f>
        <v>0</v>
      </c>
      <c r="H29" s="64">
        <f t="shared" si="1"/>
        <v>0</v>
      </c>
      <c r="J29" s="53">
        <f>'23'!$C$64</f>
        <v>0</v>
      </c>
      <c r="K29" s="8">
        <f>'23'!$G$64</f>
        <v>0</v>
      </c>
      <c r="L29" s="8">
        <f>'23'!$L$64</f>
        <v>0</v>
      </c>
      <c r="M29" s="8">
        <f>'23'!$S$64</f>
        <v>0</v>
      </c>
      <c r="N29" s="65">
        <f>'23'!$M$64</f>
        <v>0</v>
      </c>
      <c r="P29" s="60"/>
      <c r="R29" s="53">
        <f>'23'!$V$39</f>
        <v>0</v>
      </c>
      <c r="S29" s="8">
        <f>'23'!$V$40</f>
        <v>0</v>
      </c>
      <c r="T29" s="8">
        <f>'23'!$V$41</f>
        <v>0</v>
      </c>
      <c r="U29" s="8">
        <f>'23'!$V$44</f>
        <v>0</v>
      </c>
      <c r="V29" s="8">
        <f>'23'!$V$42</f>
        <v>0</v>
      </c>
      <c r="W29" s="8">
        <f>'23'!$V$43</f>
        <v>0</v>
      </c>
      <c r="X29" s="8">
        <f>'23'!$V$46</f>
        <v>0</v>
      </c>
      <c r="Y29" s="8">
        <f>'23'!$V$47</f>
        <v>0</v>
      </c>
      <c r="Z29" s="8">
        <f>'23'!$V$48</f>
        <v>0</v>
      </c>
      <c r="AA29" s="8">
        <f>'23'!$V$49</f>
        <v>0</v>
      </c>
      <c r="AB29" s="8">
        <f>'23'!$V$50</f>
        <v>0</v>
      </c>
      <c r="AC29" s="8">
        <f>'23'!$V$51</f>
        <v>0</v>
      </c>
      <c r="AD29" s="8">
        <f>'23'!V$52+'23'!V$53</f>
        <v>0</v>
      </c>
      <c r="AE29" s="54">
        <f t="shared" si="0"/>
        <v>0</v>
      </c>
    </row>
    <row r="30" spans="1:31">
      <c r="A30" s="229">
        <v>24</v>
      </c>
      <c r="B30" s="254">
        <f>VLOOKUP(A:A,'COG NA'!A:B,2,FALSE)</f>
        <v>0</v>
      </c>
      <c r="C30" s="321"/>
      <c r="D30" s="250"/>
      <c r="E30" s="63">
        <f>VLOOKUP($A:$A,'COG NA'!$A:$G,5,FALSE)</f>
        <v>0</v>
      </c>
      <c r="F30" s="63">
        <f>VLOOKUP($A:$A,'COG NA'!$A:$G,6,FALSE)</f>
        <v>0</v>
      </c>
      <c r="G30" s="63">
        <f>VLOOKUP($A:$A,'COG NA'!$A:$G,7,FALSE)</f>
        <v>0</v>
      </c>
      <c r="H30" s="64">
        <f t="shared" ref="H30:H47" si="2">SUM(E30:G30)</f>
        <v>0</v>
      </c>
      <c r="J30" s="53">
        <f>'24'!$C$64</f>
        <v>0</v>
      </c>
      <c r="K30" s="8">
        <f>'24'!$G$64</f>
        <v>0</v>
      </c>
      <c r="L30" s="8">
        <f>'24'!$L$64</f>
        <v>0</v>
      </c>
      <c r="M30" s="8">
        <f>'24'!$S$64</f>
        <v>0</v>
      </c>
      <c r="N30" s="65">
        <f>'24'!$M$64</f>
        <v>0</v>
      </c>
      <c r="P30" s="60"/>
      <c r="R30" s="53">
        <f>'24'!$V$39</f>
        <v>0</v>
      </c>
      <c r="S30" s="8">
        <f>'24'!$V$40</f>
        <v>0</v>
      </c>
      <c r="T30" s="8">
        <f>'24'!$V$41</f>
        <v>0</v>
      </c>
      <c r="U30" s="8">
        <f>'24'!$V$44</f>
        <v>0</v>
      </c>
      <c r="V30" s="8">
        <f>'24'!$V$42</f>
        <v>0</v>
      </c>
      <c r="W30" s="8">
        <f>'24'!$V$43</f>
        <v>0</v>
      </c>
      <c r="X30" s="8">
        <f>'24'!$V$46</f>
        <v>0</v>
      </c>
      <c r="Y30" s="8">
        <f>'24'!$V$47</f>
        <v>0</v>
      </c>
      <c r="Z30" s="8">
        <f>'24'!$V$48</f>
        <v>0</v>
      </c>
      <c r="AA30" s="8">
        <f>'24'!$V$49</f>
        <v>0</v>
      </c>
      <c r="AB30" s="8">
        <f>'24'!$V$50</f>
        <v>0</v>
      </c>
      <c r="AC30" s="8">
        <f>'24'!$V$51</f>
        <v>0</v>
      </c>
      <c r="AD30" s="8">
        <f>'24'!V$52+'24'!V$53</f>
        <v>0</v>
      </c>
      <c r="AE30" s="54">
        <f t="shared" si="0"/>
        <v>0</v>
      </c>
    </row>
    <row r="31" spans="1:31">
      <c r="A31" s="229">
        <v>25</v>
      </c>
      <c r="B31" s="254">
        <f>VLOOKUP(A:A,'COG NA'!A:B,2,FALSE)</f>
        <v>0</v>
      </c>
      <c r="C31" s="321"/>
      <c r="D31" s="250"/>
      <c r="E31" s="63">
        <f>VLOOKUP($A:$A,'COG NA'!$A:$G,5,FALSE)</f>
        <v>0</v>
      </c>
      <c r="F31" s="63">
        <f>VLOOKUP($A:$A,'COG NA'!$A:$G,6,FALSE)</f>
        <v>0</v>
      </c>
      <c r="G31" s="63">
        <f>VLOOKUP($A:$A,'COG NA'!$A:$G,7,FALSE)</f>
        <v>0</v>
      </c>
      <c r="H31" s="64">
        <f t="shared" si="2"/>
        <v>0</v>
      </c>
      <c r="J31" s="53">
        <f>'25'!$C$64</f>
        <v>0</v>
      </c>
      <c r="K31" s="8">
        <f>'25'!$G$64</f>
        <v>0</v>
      </c>
      <c r="L31" s="8">
        <f>'25'!$L$64</f>
        <v>0</v>
      </c>
      <c r="M31" s="8">
        <f>'25'!$S$64</f>
        <v>0</v>
      </c>
      <c r="N31" s="65">
        <f>'25'!$M$64</f>
        <v>0</v>
      </c>
      <c r="P31" s="60"/>
      <c r="R31" s="53">
        <f>'25'!$V$39</f>
        <v>0</v>
      </c>
      <c r="S31" s="8">
        <f>'25'!$V$40</f>
        <v>0</v>
      </c>
      <c r="T31" s="8">
        <f>'25'!$V$41</f>
        <v>0</v>
      </c>
      <c r="U31" s="8">
        <f>'25'!$V$44</f>
        <v>0</v>
      </c>
      <c r="V31" s="8">
        <f>'25'!$V$42</f>
        <v>0</v>
      </c>
      <c r="W31" s="8">
        <f>'25'!$V$43</f>
        <v>0</v>
      </c>
      <c r="X31" s="8">
        <f>'25'!$V$46</f>
        <v>0</v>
      </c>
      <c r="Y31" s="8">
        <f>'25'!$V$47</f>
        <v>0</v>
      </c>
      <c r="Z31" s="8">
        <f>'25'!$V$48</f>
        <v>0</v>
      </c>
      <c r="AA31" s="8">
        <f>'25'!$V$49</f>
        <v>0</v>
      </c>
      <c r="AB31" s="8">
        <f>'25'!$V$50</f>
        <v>0</v>
      </c>
      <c r="AC31" s="8">
        <f>'25'!$V$51</f>
        <v>0</v>
      </c>
      <c r="AD31" s="8">
        <f>'25'!V$52+'25'!V$53</f>
        <v>0</v>
      </c>
      <c r="AE31" s="54">
        <f t="shared" si="0"/>
        <v>0</v>
      </c>
    </row>
    <row r="32" spans="1:31">
      <c r="A32" s="229">
        <v>26</v>
      </c>
      <c r="B32" s="254">
        <f>VLOOKUP(A:A,'COG NA'!A:B,2,FALSE)</f>
        <v>0</v>
      </c>
      <c r="C32" s="321"/>
      <c r="D32" s="250"/>
      <c r="E32" s="63">
        <f>VLOOKUP($A:$A,'COG NA'!$A:$G,5,FALSE)</f>
        <v>0</v>
      </c>
      <c r="F32" s="63">
        <f>VLOOKUP($A:$A,'COG NA'!$A:$G,6,FALSE)</f>
        <v>0</v>
      </c>
      <c r="G32" s="63">
        <f>VLOOKUP($A:$A,'COG NA'!$A:$G,7,FALSE)</f>
        <v>0</v>
      </c>
      <c r="H32" s="64">
        <f t="shared" si="2"/>
        <v>0</v>
      </c>
      <c r="J32" s="53">
        <f>'26'!$C$64</f>
        <v>0</v>
      </c>
      <c r="K32" s="8">
        <f>'26'!$G$64</f>
        <v>0</v>
      </c>
      <c r="L32" s="8">
        <f>'26'!$L$64</f>
        <v>0</v>
      </c>
      <c r="M32" s="8">
        <f>'26'!$S$64</f>
        <v>0</v>
      </c>
      <c r="N32" s="65">
        <f>'26'!$M$64</f>
        <v>0</v>
      </c>
      <c r="P32" s="60"/>
      <c r="R32" s="53">
        <f>'26'!$V$39</f>
        <v>0</v>
      </c>
      <c r="S32" s="8">
        <f>'26'!$V$40</f>
        <v>0</v>
      </c>
      <c r="T32" s="8">
        <f>'26'!$V$41</f>
        <v>0</v>
      </c>
      <c r="U32" s="8">
        <f>'26'!$V$44</f>
        <v>0</v>
      </c>
      <c r="V32" s="8">
        <f>'26'!$V$42</f>
        <v>0</v>
      </c>
      <c r="W32" s="8">
        <f>'26'!$V$43</f>
        <v>0</v>
      </c>
      <c r="X32" s="8">
        <f>'26'!$V$46</f>
        <v>0</v>
      </c>
      <c r="Y32" s="8">
        <f>'26'!$V$47</f>
        <v>0</v>
      </c>
      <c r="Z32" s="8">
        <f>'26'!$V$48</f>
        <v>0</v>
      </c>
      <c r="AA32" s="8">
        <f>'26'!$V$49</f>
        <v>0</v>
      </c>
      <c r="AB32" s="8">
        <f>'26'!$V$50</f>
        <v>0</v>
      </c>
      <c r="AC32" s="8">
        <f>'26'!$V$51</f>
        <v>0</v>
      </c>
      <c r="AD32" s="8">
        <f>'26'!V$52+'26'!V$53</f>
        <v>0</v>
      </c>
      <c r="AE32" s="54">
        <f t="shared" si="0"/>
        <v>0</v>
      </c>
    </row>
    <row r="33" spans="1:31">
      <c r="A33" s="229">
        <v>27</v>
      </c>
      <c r="B33" s="254">
        <f>VLOOKUP(A:A,'COG NA'!A:B,2,FALSE)</f>
        <v>0</v>
      </c>
      <c r="C33" s="321"/>
      <c r="D33" s="250"/>
      <c r="E33" s="63">
        <f>VLOOKUP($A:$A,'COG NA'!$A:$G,5,FALSE)</f>
        <v>0</v>
      </c>
      <c r="F33" s="63">
        <f>VLOOKUP($A:$A,'COG NA'!$A:$G,6,FALSE)</f>
        <v>0</v>
      </c>
      <c r="G33" s="63">
        <f>VLOOKUP($A:$A,'COG NA'!$A:$G,7,FALSE)</f>
        <v>0</v>
      </c>
      <c r="H33" s="64">
        <f t="shared" si="2"/>
        <v>0</v>
      </c>
      <c r="J33" s="53">
        <f>'27'!$C$64</f>
        <v>0</v>
      </c>
      <c r="K33" s="8">
        <f>'27'!$G$64</f>
        <v>0</v>
      </c>
      <c r="L33" s="8">
        <f>'27'!$L$64</f>
        <v>0</v>
      </c>
      <c r="M33" s="8">
        <f>'27'!$S$64</f>
        <v>0</v>
      </c>
      <c r="N33" s="65">
        <f>'27'!$M$64</f>
        <v>0</v>
      </c>
      <c r="P33" s="60"/>
      <c r="R33" s="53">
        <f>'27'!$V$39</f>
        <v>0</v>
      </c>
      <c r="S33" s="8">
        <f>'27'!$V$40</f>
        <v>0</v>
      </c>
      <c r="T33" s="8">
        <f>'27'!$V$41</f>
        <v>0</v>
      </c>
      <c r="U33" s="8">
        <f>'27'!$V$44</f>
        <v>0</v>
      </c>
      <c r="V33" s="8">
        <f>'27'!$V$42</f>
        <v>0</v>
      </c>
      <c r="W33" s="8">
        <f>'27'!$V$43</f>
        <v>0</v>
      </c>
      <c r="X33" s="8">
        <f>'27'!$V$46</f>
        <v>0</v>
      </c>
      <c r="Y33" s="8">
        <f>'27'!$V$47</f>
        <v>0</v>
      </c>
      <c r="Z33" s="8">
        <f>'27'!$V$48</f>
        <v>0</v>
      </c>
      <c r="AA33" s="8">
        <f>'27'!$V$49</f>
        <v>0</v>
      </c>
      <c r="AB33" s="8">
        <f>'27'!$V$50</f>
        <v>0</v>
      </c>
      <c r="AC33" s="8">
        <f>'27'!$V$51</f>
        <v>0</v>
      </c>
      <c r="AD33" s="8">
        <f>'27'!V$52+'27'!V$53</f>
        <v>0</v>
      </c>
      <c r="AE33" s="54">
        <f t="shared" si="0"/>
        <v>0</v>
      </c>
    </row>
    <row r="34" spans="1:31">
      <c r="A34" s="229">
        <v>28</v>
      </c>
      <c r="B34" s="254">
        <f>VLOOKUP(A:A,'COG NA'!A:B,2,FALSE)</f>
        <v>0</v>
      </c>
      <c r="C34" s="321"/>
      <c r="D34" s="250"/>
      <c r="E34" s="63">
        <f>VLOOKUP($A:$A,'COG NA'!$A:$G,5,FALSE)</f>
        <v>0</v>
      </c>
      <c r="F34" s="63">
        <f>VLOOKUP($A:$A,'COG NA'!$A:$G,6,FALSE)</f>
        <v>0</v>
      </c>
      <c r="G34" s="63">
        <f>VLOOKUP($A:$A,'COG NA'!$A:$G,7,FALSE)</f>
        <v>0</v>
      </c>
      <c r="H34" s="64">
        <f t="shared" si="2"/>
        <v>0</v>
      </c>
      <c r="J34" s="53">
        <f>'28'!$C$64</f>
        <v>0</v>
      </c>
      <c r="K34" s="8">
        <f>'28'!$G$64</f>
        <v>0</v>
      </c>
      <c r="L34" s="8">
        <f>'28'!$L$64</f>
        <v>0</v>
      </c>
      <c r="M34" s="8">
        <f>'28'!$S$64</f>
        <v>0</v>
      </c>
      <c r="N34" s="65">
        <f>'28'!$M$64</f>
        <v>0</v>
      </c>
      <c r="P34" s="60"/>
      <c r="R34" s="53">
        <f>'28'!$V$39</f>
        <v>0</v>
      </c>
      <c r="S34" s="8">
        <f>'28'!$V$40</f>
        <v>0</v>
      </c>
      <c r="T34" s="8">
        <f>'28'!$V$41</f>
        <v>0</v>
      </c>
      <c r="U34" s="8">
        <f>'28'!$V$44</f>
        <v>0</v>
      </c>
      <c r="V34" s="8">
        <f>'28'!$V$42</f>
        <v>0</v>
      </c>
      <c r="W34" s="8">
        <f>'28'!$V$43</f>
        <v>0</v>
      </c>
      <c r="X34" s="8">
        <f>'28'!$V$46</f>
        <v>0</v>
      </c>
      <c r="Y34" s="8">
        <f>'28'!$V$47</f>
        <v>0</v>
      </c>
      <c r="Z34" s="8">
        <f>'28'!$V$48</f>
        <v>0</v>
      </c>
      <c r="AA34" s="8">
        <f>'28'!$V$49</f>
        <v>0</v>
      </c>
      <c r="AB34" s="8">
        <f>'28'!$V$50</f>
        <v>0</v>
      </c>
      <c r="AC34" s="8">
        <f>'28'!$V$51</f>
        <v>0</v>
      </c>
      <c r="AD34" s="8">
        <f>'28'!V$52+'28'!V$53</f>
        <v>0</v>
      </c>
      <c r="AE34" s="54">
        <f t="shared" si="0"/>
        <v>0</v>
      </c>
    </row>
    <row r="35" spans="1:31">
      <c r="A35" s="229">
        <v>29</v>
      </c>
      <c r="B35" s="254">
        <f>VLOOKUP(A:A,'COG NA'!A:B,2,FALSE)</f>
        <v>0</v>
      </c>
      <c r="C35" s="321"/>
      <c r="D35" s="250"/>
      <c r="E35" s="63">
        <f>VLOOKUP($A:$A,'COG NA'!$A:$G,5,FALSE)</f>
        <v>0</v>
      </c>
      <c r="F35" s="63">
        <f>VLOOKUP($A:$A,'COG NA'!$A:$G,6,FALSE)</f>
        <v>0</v>
      </c>
      <c r="G35" s="63">
        <f>VLOOKUP($A:$A,'COG NA'!$A:$G,7,FALSE)</f>
        <v>0</v>
      </c>
      <c r="H35" s="64">
        <f t="shared" si="2"/>
        <v>0</v>
      </c>
      <c r="J35" s="53">
        <f>'29'!$C$64</f>
        <v>0</v>
      </c>
      <c r="K35" s="8">
        <f>'29'!$G$64</f>
        <v>0</v>
      </c>
      <c r="L35" s="8">
        <f>'29'!$L$64</f>
        <v>0</v>
      </c>
      <c r="M35" s="8">
        <f>'29'!$S$64</f>
        <v>0</v>
      </c>
      <c r="N35" s="65">
        <f>'29'!$M$64</f>
        <v>0</v>
      </c>
      <c r="P35" s="60"/>
      <c r="R35" s="53">
        <f>'29'!$V$39</f>
        <v>0</v>
      </c>
      <c r="S35" s="8">
        <f>'29'!$V$40</f>
        <v>0</v>
      </c>
      <c r="T35" s="8">
        <f>'29'!$V$41</f>
        <v>0</v>
      </c>
      <c r="U35" s="8">
        <f>'29'!$V$44</f>
        <v>0</v>
      </c>
      <c r="V35" s="8">
        <f>'29'!$V$42</f>
        <v>0</v>
      </c>
      <c r="W35" s="8">
        <f>'29'!$V$43</f>
        <v>0</v>
      </c>
      <c r="X35" s="8">
        <f>'29'!$V$46</f>
        <v>0</v>
      </c>
      <c r="Y35" s="8">
        <f>'29'!$V$47</f>
        <v>0</v>
      </c>
      <c r="Z35" s="8">
        <f>'29'!$V$48</f>
        <v>0</v>
      </c>
      <c r="AA35" s="8">
        <f>'29'!$V$49</f>
        <v>0</v>
      </c>
      <c r="AB35" s="8">
        <f>'29'!$V$50</f>
        <v>0</v>
      </c>
      <c r="AC35" s="8">
        <f>'29'!$V$51</f>
        <v>0</v>
      </c>
      <c r="AD35" s="8">
        <f>'29'!V$52+'29'!V$53</f>
        <v>0</v>
      </c>
      <c r="AE35" s="54">
        <f t="shared" si="0"/>
        <v>0</v>
      </c>
    </row>
    <row r="36" spans="1:31">
      <c r="A36" s="229">
        <v>30</v>
      </c>
      <c r="B36" s="254">
        <f>VLOOKUP(A:A,'COG NA'!A:B,2,FALSE)</f>
        <v>0</v>
      </c>
      <c r="C36" s="321"/>
      <c r="D36" s="250"/>
      <c r="E36" s="63">
        <f>VLOOKUP($A:$A,'COG NA'!$A:$G,5,FALSE)</f>
        <v>0</v>
      </c>
      <c r="F36" s="63">
        <f>VLOOKUP($A:$A,'COG NA'!$A:$G,6,FALSE)</f>
        <v>0</v>
      </c>
      <c r="G36" s="63">
        <f>VLOOKUP($A:$A,'COG NA'!$A:$G,7,FALSE)</f>
        <v>0</v>
      </c>
      <c r="H36" s="64">
        <f t="shared" si="2"/>
        <v>0</v>
      </c>
      <c r="J36" s="53">
        <f>'30'!$C$64</f>
        <v>0</v>
      </c>
      <c r="K36" s="8">
        <f>'30'!$G$64</f>
        <v>0</v>
      </c>
      <c r="L36" s="8">
        <f>'30'!$L$64</f>
        <v>0</v>
      </c>
      <c r="M36" s="8">
        <f>'30'!$S$64</f>
        <v>0</v>
      </c>
      <c r="N36" s="65">
        <f>'30'!$M$64</f>
        <v>0</v>
      </c>
      <c r="P36" s="60"/>
      <c r="R36" s="53">
        <f>'30'!$V$39</f>
        <v>0</v>
      </c>
      <c r="S36" s="8">
        <f>'30'!$V$40</f>
        <v>0</v>
      </c>
      <c r="T36" s="8">
        <f>'30'!$V$41</f>
        <v>0</v>
      </c>
      <c r="U36" s="8">
        <f>'30'!$V$44</f>
        <v>0</v>
      </c>
      <c r="V36" s="8">
        <f>'30'!$V$42</f>
        <v>0</v>
      </c>
      <c r="W36" s="8">
        <f>'30'!$V$43</f>
        <v>0</v>
      </c>
      <c r="X36" s="8">
        <f>'30'!$V$46</f>
        <v>0</v>
      </c>
      <c r="Y36" s="8">
        <f>'30'!$V$47</f>
        <v>0</v>
      </c>
      <c r="Z36" s="8">
        <f>'30'!$V$48</f>
        <v>0</v>
      </c>
      <c r="AA36" s="8">
        <f>'30'!$V$49</f>
        <v>0</v>
      </c>
      <c r="AB36" s="8">
        <f>'30'!$V$50</f>
        <v>0</v>
      </c>
      <c r="AC36" s="8">
        <f>'30'!$V$51</f>
        <v>0</v>
      </c>
      <c r="AD36" s="8">
        <f>'30'!V$52+'30'!V$53</f>
        <v>0</v>
      </c>
      <c r="AE36" s="54">
        <f t="shared" si="0"/>
        <v>0</v>
      </c>
    </row>
    <row r="37" spans="1:31">
      <c r="A37" s="229">
        <v>31</v>
      </c>
      <c r="B37" s="254">
        <f>VLOOKUP(A:A,'COG NA'!A:B,2,FALSE)</f>
        <v>0</v>
      </c>
      <c r="C37" s="321"/>
      <c r="D37" s="250"/>
      <c r="E37" s="63">
        <f>VLOOKUP($A:$A,'COG NA'!$A:$G,5,FALSE)</f>
        <v>0</v>
      </c>
      <c r="F37" s="63">
        <f>VLOOKUP($A:$A,'COG NA'!$A:$G,6,FALSE)</f>
        <v>0</v>
      </c>
      <c r="G37" s="63">
        <f>VLOOKUP($A:$A,'COG NA'!$A:$G,7,FALSE)</f>
        <v>0</v>
      </c>
      <c r="H37" s="64">
        <f t="shared" si="2"/>
        <v>0</v>
      </c>
      <c r="J37" s="53">
        <f>'31'!$C$64</f>
        <v>0</v>
      </c>
      <c r="K37" s="8">
        <f>'31'!$G$64</f>
        <v>0</v>
      </c>
      <c r="L37" s="8">
        <f>'31'!$L$64</f>
        <v>0</v>
      </c>
      <c r="M37" s="8">
        <f>'31'!$S$64</f>
        <v>0</v>
      </c>
      <c r="N37" s="65">
        <f>'31'!$M$64</f>
        <v>0</v>
      </c>
      <c r="P37" s="60"/>
      <c r="R37" s="53">
        <f>'31'!$V$39</f>
        <v>0</v>
      </c>
      <c r="S37" s="8">
        <f>'31'!$V$40</f>
        <v>0</v>
      </c>
      <c r="T37" s="8">
        <f>'31'!$V$41</f>
        <v>0</v>
      </c>
      <c r="U37" s="8">
        <f>'31'!$V$44</f>
        <v>0</v>
      </c>
      <c r="V37" s="8">
        <f>'31'!$V$42</f>
        <v>0</v>
      </c>
      <c r="W37" s="8">
        <f>'31'!$V$43</f>
        <v>0</v>
      </c>
      <c r="X37" s="8">
        <f>'31'!$V$46</f>
        <v>0</v>
      </c>
      <c r="Y37" s="8">
        <f>'31'!$V$47</f>
        <v>0</v>
      </c>
      <c r="Z37" s="8">
        <f>'31'!$V$48</f>
        <v>0</v>
      </c>
      <c r="AA37" s="8">
        <f>'31'!$V$49</f>
        <v>0</v>
      </c>
      <c r="AB37" s="8">
        <f>'31'!$V$50</f>
        <v>0</v>
      </c>
      <c r="AC37" s="8">
        <f>'31'!$V$51</f>
        <v>0</v>
      </c>
      <c r="AD37" s="8">
        <f>'31'!V$52+'31'!V$53</f>
        <v>0</v>
      </c>
      <c r="AE37" s="54">
        <f t="shared" si="0"/>
        <v>0</v>
      </c>
    </row>
    <row r="38" spans="1:31">
      <c r="A38" s="229">
        <v>32</v>
      </c>
      <c r="B38" s="254">
        <f>VLOOKUP(A:A,'COG NA'!A:B,2,FALSE)</f>
        <v>0</v>
      </c>
      <c r="C38" s="321"/>
      <c r="D38" s="250"/>
      <c r="E38" s="63">
        <f>VLOOKUP($A:$A,'COG NA'!$A:$G,5,FALSE)</f>
        <v>0</v>
      </c>
      <c r="F38" s="63">
        <f>VLOOKUP($A:$A,'COG NA'!$A:$G,6,FALSE)</f>
        <v>0</v>
      </c>
      <c r="G38" s="63">
        <f>VLOOKUP($A:$A,'COG NA'!$A:$G,7,FALSE)</f>
        <v>0</v>
      </c>
      <c r="H38" s="64">
        <f t="shared" si="2"/>
        <v>0</v>
      </c>
      <c r="J38" s="53">
        <f>'32'!$C$64</f>
        <v>0</v>
      </c>
      <c r="K38" s="8">
        <f>'32'!$G$64</f>
        <v>0</v>
      </c>
      <c r="L38" s="8">
        <f>'32'!$L$64</f>
        <v>0</v>
      </c>
      <c r="M38" s="8">
        <f>'32'!$S$64</f>
        <v>0</v>
      </c>
      <c r="N38" s="65">
        <f>'32'!$M$64</f>
        <v>0</v>
      </c>
      <c r="P38" s="60"/>
      <c r="R38" s="53">
        <f>'32'!$V$39</f>
        <v>0</v>
      </c>
      <c r="S38" s="8">
        <f>'32'!$V$40</f>
        <v>0</v>
      </c>
      <c r="T38" s="8">
        <f>'32'!$V$41</f>
        <v>0</v>
      </c>
      <c r="U38" s="8">
        <f>'32'!$V$44</f>
        <v>0</v>
      </c>
      <c r="V38" s="8">
        <f>'32'!$V$42</f>
        <v>0</v>
      </c>
      <c r="W38" s="8">
        <f>'32'!$V$43</f>
        <v>0</v>
      </c>
      <c r="X38" s="8">
        <f>'32'!$V$46</f>
        <v>0</v>
      </c>
      <c r="Y38" s="8">
        <f>'32'!$V$47</f>
        <v>0</v>
      </c>
      <c r="Z38" s="8">
        <f>'32'!$V$48</f>
        <v>0</v>
      </c>
      <c r="AA38" s="8">
        <f>'32'!$V$49</f>
        <v>0</v>
      </c>
      <c r="AB38" s="8">
        <f>'32'!$V$50</f>
        <v>0</v>
      </c>
      <c r="AC38" s="8">
        <f>'32'!$V$51</f>
        <v>0</v>
      </c>
      <c r="AD38" s="8">
        <f>'32'!V$52+'32'!V$53</f>
        <v>0</v>
      </c>
      <c r="AE38" s="54">
        <f t="shared" si="0"/>
        <v>0</v>
      </c>
    </row>
    <row r="39" spans="1:31">
      <c r="A39" s="229">
        <v>33</v>
      </c>
      <c r="B39" s="254">
        <f>VLOOKUP(A:A,'COG NA'!A:B,2,FALSE)</f>
        <v>0</v>
      </c>
      <c r="C39" s="321"/>
      <c r="D39" s="250"/>
      <c r="E39" s="63">
        <f>VLOOKUP($A:$A,'COG NA'!$A:$G,5,FALSE)</f>
        <v>0</v>
      </c>
      <c r="F39" s="63">
        <f>VLOOKUP($A:$A,'COG NA'!$A:$G,6,FALSE)</f>
        <v>0</v>
      </c>
      <c r="G39" s="63">
        <f>VLOOKUP($A:$A,'COG NA'!$A:$G,7,FALSE)</f>
        <v>0</v>
      </c>
      <c r="H39" s="64">
        <f t="shared" si="2"/>
        <v>0</v>
      </c>
      <c r="J39" s="53">
        <f>'33'!$C$64</f>
        <v>0</v>
      </c>
      <c r="K39" s="8">
        <f>'33'!$G$64</f>
        <v>0</v>
      </c>
      <c r="L39" s="8">
        <f>'33'!$L$64</f>
        <v>0</v>
      </c>
      <c r="M39" s="8">
        <f>'33'!$S$64</f>
        <v>0</v>
      </c>
      <c r="N39" s="65">
        <f>'33'!$M$64</f>
        <v>0</v>
      </c>
      <c r="P39" s="60"/>
      <c r="R39" s="53">
        <f>'33'!$V$39</f>
        <v>0</v>
      </c>
      <c r="S39" s="8">
        <f>'33'!$V$40</f>
        <v>0</v>
      </c>
      <c r="T39" s="8">
        <f>'33'!$V$41</f>
        <v>0</v>
      </c>
      <c r="U39" s="8">
        <f>'33'!$V$44</f>
        <v>0</v>
      </c>
      <c r="V39" s="8">
        <f>'33'!$V$42</f>
        <v>0</v>
      </c>
      <c r="W39" s="8">
        <f>'33'!$V$43</f>
        <v>0</v>
      </c>
      <c r="X39" s="8">
        <f>'33'!$V$46</f>
        <v>0</v>
      </c>
      <c r="Y39" s="8">
        <f>'33'!$V$47</f>
        <v>0</v>
      </c>
      <c r="Z39" s="8">
        <f>'33'!$V$48</f>
        <v>0</v>
      </c>
      <c r="AA39" s="8">
        <f>'33'!$V$49</f>
        <v>0</v>
      </c>
      <c r="AB39" s="8">
        <f>'33'!$V$50</f>
        <v>0</v>
      </c>
      <c r="AC39" s="8">
        <f>'33'!$V$51</f>
        <v>0</v>
      </c>
      <c r="AD39" s="8">
        <f>'33'!V$52+'33'!V$53</f>
        <v>0</v>
      </c>
      <c r="AE39" s="54">
        <f t="shared" ref="AE39:AE66" si="3">(R39+S39)-SUM(T39:AC39)</f>
        <v>0</v>
      </c>
    </row>
    <row r="40" spans="1:31">
      <c r="A40" s="229">
        <v>34</v>
      </c>
      <c r="B40" s="254">
        <f>VLOOKUP(A:A,'COG NA'!A:B,2,FALSE)</f>
        <v>0</v>
      </c>
      <c r="C40" s="321"/>
      <c r="D40" s="250"/>
      <c r="E40" s="63">
        <f>VLOOKUP($A:$A,'COG NA'!$A:$G,5,FALSE)</f>
        <v>0</v>
      </c>
      <c r="F40" s="63">
        <f>VLOOKUP($A:$A,'COG NA'!$A:$G,6,FALSE)</f>
        <v>0</v>
      </c>
      <c r="G40" s="63">
        <f>VLOOKUP($A:$A,'COG NA'!$A:$G,7,FALSE)</f>
        <v>0</v>
      </c>
      <c r="H40" s="64">
        <f t="shared" si="2"/>
        <v>0</v>
      </c>
      <c r="J40" s="53">
        <f>'34'!$C$64</f>
        <v>0</v>
      </c>
      <c r="K40" s="8">
        <f>'34'!$G$64</f>
        <v>0</v>
      </c>
      <c r="L40" s="8">
        <f>'34'!$L$64</f>
        <v>0</v>
      </c>
      <c r="M40" s="8">
        <f>'34'!$S$64</f>
        <v>0</v>
      </c>
      <c r="N40" s="65">
        <f>'34'!$M$64</f>
        <v>0</v>
      </c>
      <c r="P40" s="60"/>
      <c r="R40" s="53">
        <f>'34'!$V$39</f>
        <v>0</v>
      </c>
      <c r="S40" s="8">
        <f>'34'!$V$40</f>
        <v>0</v>
      </c>
      <c r="T40" s="8">
        <f>'34'!$V$41</f>
        <v>0</v>
      </c>
      <c r="U40" s="8">
        <f>'34'!$V$44</f>
        <v>0</v>
      </c>
      <c r="V40" s="8">
        <f>'34'!$V$42</f>
        <v>0</v>
      </c>
      <c r="W40" s="8">
        <f>'34'!$V$43</f>
        <v>0</v>
      </c>
      <c r="X40" s="8">
        <f>'34'!$V$46</f>
        <v>0</v>
      </c>
      <c r="Y40" s="8">
        <f>'34'!$V$47</f>
        <v>0</v>
      </c>
      <c r="Z40" s="8">
        <f>'34'!$V$48</f>
        <v>0</v>
      </c>
      <c r="AA40" s="8">
        <f>'34'!$V$49</f>
        <v>0</v>
      </c>
      <c r="AB40" s="8">
        <f>'34'!$V$50</f>
        <v>0</v>
      </c>
      <c r="AC40" s="8">
        <f>'34'!$V$51</f>
        <v>0</v>
      </c>
      <c r="AD40" s="8">
        <f>'34'!V$52+'34'!V$53</f>
        <v>0</v>
      </c>
      <c r="AE40" s="54">
        <f t="shared" si="3"/>
        <v>0</v>
      </c>
    </row>
    <row r="41" spans="1:31">
      <c r="A41" s="229">
        <v>35</v>
      </c>
      <c r="B41" s="254">
        <f>VLOOKUP(A:A,'COG NA'!A:B,2,FALSE)</f>
        <v>0</v>
      </c>
      <c r="C41" s="321"/>
      <c r="D41" s="250"/>
      <c r="E41" s="63">
        <f>VLOOKUP($A:$A,'COG NA'!$A:$G,5,FALSE)</f>
        <v>0</v>
      </c>
      <c r="F41" s="63">
        <f>VLOOKUP($A:$A,'COG NA'!$A:$G,6,FALSE)</f>
        <v>0</v>
      </c>
      <c r="G41" s="63">
        <f>VLOOKUP($A:$A,'COG NA'!$A:$G,7,FALSE)</f>
        <v>0</v>
      </c>
      <c r="H41" s="64">
        <f t="shared" si="2"/>
        <v>0</v>
      </c>
      <c r="J41" s="53">
        <f>'35'!$C$64</f>
        <v>0</v>
      </c>
      <c r="K41" s="8">
        <f>'35'!$G$64</f>
        <v>0</v>
      </c>
      <c r="L41" s="8">
        <f>'35'!$L$64</f>
        <v>0</v>
      </c>
      <c r="M41" s="8">
        <f>'35'!$S$64</f>
        <v>0</v>
      </c>
      <c r="N41" s="65">
        <f>'35'!$M$64</f>
        <v>0</v>
      </c>
      <c r="P41" s="60"/>
      <c r="R41" s="53">
        <f>'35'!$V$39</f>
        <v>0</v>
      </c>
      <c r="S41" s="8">
        <f>'35'!$V$40</f>
        <v>0</v>
      </c>
      <c r="T41" s="8">
        <f>'35'!$V$41</f>
        <v>0</v>
      </c>
      <c r="U41" s="8">
        <f>'35'!$V$44</f>
        <v>0</v>
      </c>
      <c r="V41" s="8">
        <f>'35'!$V$42</f>
        <v>0</v>
      </c>
      <c r="W41" s="8">
        <f>'35'!$V$43</f>
        <v>0</v>
      </c>
      <c r="X41" s="8">
        <f>'35'!$V$46</f>
        <v>0</v>
      </c>
      <c r="Y41" s="8">
        <f>'35'!$V$47</f>
        <v>0</v>
      </c>
      <c r="Z41" s="8">
        <f>'35'!$V$48</f>
        <v>0</v>
      </c>
      <c r="AA41" s="8">
        <f>'35'!$V$49</f>
        <v>0</v>
      </c>
      <c r="AB41" s="8">
        <f>'35'!$V$50</f>
        <v>0</v>
      </c>
      <c r="AC41" s="8">
        <f>'35'!$V$51</f>
        <v>0</v>
      </c>
      <c r="AD41" s="8">
        <f>'35'!V$52+'35'!V$53</f>
        <v>0</v>
      </c>
      <c r="AE41" s="54">
        <f t="shared" si="3"/>
        <v>0</v>
      </c>
    </row>
    <row r="42" spans="1:31">
      <c r="A42" s="229">
        <v>36</v>
      </c>
      <c r="B42" s="254">
        <f>VLOOKUP(A:A,'COG NA'!A:B,2,FALSE)</f>
        <v>0</v>
      </c>
      <c r="C42" s="321"/>
      <c r="D42" s="250"/>
      <c r="E42" s="63">
        <f>VLOOKUP($A:$A,'COG NA'!$A:$G,5,FALSE)</f>
        <v>0</v>
      </c>
      <c r="F42" s="63">
        <f>VLOOKUP($A:$A,'COG NA'!$A:$G,6,FALSE)</f>
        <v>0</v>
      </c>
      <c r="G42" s="63">
        <f>VLOOKUP($A:$A,'COG NA'!$A:$G,7,FALSE)</f>
        <v>0</v>
      </c>
      <c r="H42" s="64">
        <f t="shared" si="2"/>
        <v>0</v>
      </c>
      <c r="J42" s="53">
        <f>'36'!$C$64</f>
        <v>0</v>
      </c>
      <c r="K42" s="8">
        <f>'36'!$G$64</f>
        <v>0</v>
      </c>
      <c r="L42" s="8">
        <f>'36'!$L$64</f>
        <v>0</v>
      </c>
      <c r="M42" s="8">
        <f>'36'!$S$64</f>
        <v>0</v>
      </c>
      <c r="N42" s="65">
        <f>'36'!$M$64</f>
        <v>0</v>
      </c>
      <c r="P42" s="60"/>
      <c r="R42" s="53">
        <f>'36'!$V$39</f>
        <v>0</v>
      </c>
      <c r="S42" s="8">
        <f>'36'!$V$40</f>
        <v>0</v>
      </c>
      <c r="T42" s="8">
        <f>'36'!$V$41</f>
        <v>0</v>
      </c>
      <c r="U42" s="8">
        <f>'36'!$V$44</f>
        <v>0</v>
      </c>
      <c r="V42" s="8">
        <f>'36'!$V$42</f>
        <v>0</v>
      </c>
      <c r="W42" s="8">
        <f>'36'!$V$43</f>
        <v>0</v>
      </c>
      <c r="X42" s="8">
        <f>'36'!$V$46</f>
        <v>0</v>
      </c>
      <c r="Y42" s="8">
        <f>'36'!$V$47</f>
        <v>0</v>
      </c>
      <c r="Z42" s="8">
        <f>'36'!$V$48</f>
        <v>0</v>
      </c>
      <c r="AA42" s="8">
        <f>'36'!$V$49</f>
        <v>0</v>
      </c>
      <c r="AB42" s="8">
        <f>'36'!$V$50</f>
        <v>0</v>
      </c>
      <c r="AC42" s="8">
        <f>'36'!$V$51</f>
        <v>0</v>
      </c>
      <c r="AD42" s="8">
        <f>'36'!V$52+'36'!V$53</f>
        <v>0</v>
      </c>
      <c r="AE42" s="54">
        <f t="shared" si="3"/>
        <v>0</v>
      </c>
    </row>
    <row r="43" spans="1:31">
      <c r="A43" s="229">
        <v>37</v>
      </c>
      <c r="B43" s="254">
        <f>VLOOKUP(A:A,'COG NA'!A:B,2,FALSE)</f>
        <v>0</v>
      </c>
      <c r="C43" s="321"/>
      <c r="D43" s="250"/>
      <c r="E43" s="63">
        <f>VLOOKUP($A:$A,'COG NA'!$A:$G,5,FALSE)</f>
        <v>0</v>
      </c>
      <c r="F43" s="63">
        <f>VLOOKUP($A:$A,'COG NA'!$A:$G,6,FALSE)</f>
        <v>0</v>
      </c>
      <c r="G43" s="63">
        <f>VLOOKUP($A:$A,'COG NA'!$A:$G,7,FALSE)</f>
        <v>0</v>
      </c>
      <c r="H43" s="64">
        <f t="shared" si="2"/>
        <v>0</v>
      </c>
      <c r="J43" s="53">
        <f>'37'!$C$64</f>
        <v>0</v>
      </c>
      <c r="K43" s="8">
        <f>'37'!$G$64</f>
        <v>0</v>
      </c>
      <c r="L43" s="8">
        <f>'37'!$L$64</f>
        <v>0</v>
      </c>
      <c r="M43" s="8">
        <f>'37'!$S$64</f>
        <v>0</v>
      </c>
      <c r="N43" s="65">
        <f>'37'!$M$64</f>
        <v>0</v>
      </c>
      <c r="P43" s="60"/>
      <c r="R43" s="53">
        <f>'37'!$V$39</f>
        <v>0</v>
      </c>
      <c r="S43" s="8">
        <f>'37'!$V$40</f>
        <v>0</v>
      </c>
      <c r="T43" s="8">
        <f>'37'!$V$41</f>
        <v>0</v>
      </c>
      <c r="U43" s="8">
        <f>'37'!$V$44</f>
        <v>0</v>
      </c>
      <c r="V43" s="8">
        <f>'37'!$V$42</f>
        <v>0</v>
      </c>
      <c r="W43" s="8">
        <f>'37'!$V$43</f>
        <v>0</v>
      </c>
      <c r="X43" s="8">
        <f>'37'!$V$46</f>
        <v>0</v>
      </c>
      <c r="Y43" s="8">
        <f>'37'!$V$47</f>
        <v>0</v>
      </c>
      <c r="Z43" s="8">
        <f>'37'!$V$48</f>
        <v>0</v>
      </c>
      <c r="AA43" s="8">
        <f>'37'!$V$49</f>
        <v>0</v>
      </c>
      <c r="AB43" s="8">
        <f>'37'!$V$50</f>
        <v>0</v>
      </c>
      <c r="AC43" s="8">
        <f>'37'!$V$51</f>
        <v>0</v>
      </c>
      <c r="AD43" s="8">
        <f>'37'!V$52+'37'!V$53</f>
        <v>0</v>
      </c>
      <c r="AE43" s="54">
        <f t="shared" si="3"/>
        <v>0</v>
      </c>
    </row>
    <row r="44" spans="1:31">
      <c r="A44" s="229">
        <v>38</v>
      </c>
      <c r="B44" s="254">
        <f>VLOOKUP(A:A,'COG NA'!A:B,2,FALSE)</f>
        <v>0</v>
      </c>
      <c r="C44" s="321"/>
      <c r="D44" s="250"/>
      <c r="E44" s="63">
        <f>VLOOKUP($A:$A,'COG NA'!$A:$G,5,FALSE)</f>
        <v>0</v>
      </c>
      <c r="F44" s="63">
        <f>VLOOKUP($A:$A,'COG NA'!$A:$G,6,FALSE)</f>
        <v>0</v>
      </c>
      <c r="G44" s="63">
        <f>VLOOKUP($A:$A,'COG NA'!$A:$G,7,FALSE)</f>
        <v>0</v>
      </c>
      <c r="H44" s="64">
        <f t="shared" si="2"/>
        <v>0</v>
      </c>
      <c r="J44" s="53">
        <f>'38'!$C$64</f>
        <v>0</v>
      </c>
      <c r="K44" s="8">
        <f>'38'!$G$64</f>
        <v>0</v>
      </c>
      <c r="L44" s="8">
        <f>'38'!$L$64</f>
        <v>0</v>
      </c>
      <c r="M44" s="8">
        <f>'38'!$S$64</f>
        <v>0</v>
      </c>
      <c r="N44" s="65">
        <f>'38'!$M$64</f>
        <v>0</v>
      </c>
      <c r="P44" s="60"/>
      <c r="R44" s="53">
        <f>'38'!$V$39</f>
        <v>0</v>
      </c>
      <c r="S44" s="8">
        <f>'38'!$V$40</f>
        <v>0</v>
      </c>
      <c r="T44" s="8">
        <f>'38'!$V$41</f>
        <v>0</v>
      </c>
      <c r="U44" s="8">
        <f>'38'!$V$44</f>
        <v>0</v>
      </c>
      <c r="V44" s="8">
        <f>'38'!$V$42</f>
        <v>0</v>
      </c>
      <c r="W44" s="8">
        <f>'38'!$V$43</f>
        <v>0</v>
      </c>
      <c r="X44" s="8">
        <f>'38'!$V$46</f>
        <v>0</v>
      </c>
      <c r="Y44" s="8">
        <f>'38'!$V$47</f>
        <v>0</v>
      </c>
      <c r="Z44" s="8">
        <f>'38'!$V$48</f>
        <v>0</v>
      </c>
      <c r="AA44" s="8">
        <f>'38'!$V$49</f>
        <v>0</v>
      </c>
      <c r="AB44" s="8">
        <f>'38'!$V$50</f>
        <v>0</v>
      </c>
      <c r="AC44" s="8">
        <f>'38'!$V$51</f>
        <v>0</v>
      </c>
      <c r="AD44" s="8">
        <f>'38'!V$52+'38'!V$53</f>
        <v>0</v>
      </c>
      <c r="AE44" s="54">
        <f t="shared" si="3"/>
        <v>0</v>
      </c>
    </row>
    <row r="45" spans="1:31">
      <c r="A45" s="229">
        <v>39</v>
      </c>
      <c r="B45" s="254">
        <f>VLOOKUP(A:A,'COG NA'!A:B,2,FALSE)</f>
        <v>0</v>
      </c>
      <c r="C45" s="321"/>
      <c r="D45" s="250"/>
      <c r="E45" s="63">
        <f>VLOOKUP($A:$A,'COG NA'!$A:$G,5,FALSE)</f>
        <v>0</v>
      </c>
      <c r="F45" s="63">
        <f>VLOOKUP($A:$A,'COG NA'!$A:$G,6,FALSE)</f>
        <v>0</v>
      </c>
      <c r="G45" s="63">
        <f>VLOOKUP($A:$A,'COG NA'!$A:$G,7,FALSE)</f>
        <v>0</v>
      </c>
      <c r="H45" s="64">
        <f t="shared" si="2"/>
        <v>0</v>
      </c>
      <c r="J45" s="53">
        <f>'39'!$C$64</f>
        <v>0</v>
      </c>
      <c r="K45" s="8">
        <f>'39'!$G$64</f>
        <v>0</v>
      </c>
      <c r="L45" s="8">
        <f>'39'!$L$64</f>
        <v>0</v>
      </c>
      <c r="M45" s="8">
        <f>'39'!$S$64</f>
        <v>0</v>
      </c>
      <c r="N45" s="65">
        <f>'39'!$M$64</f>
        <v>0</v>
      </c>
      <c r="P45" s="60"/>
      <c r="R45" s="53">
        <f>'39'!$V$39</f>
        <v>0</v>
      </c>
      <c r="S45" s="8">
        <f>'39'!$V$40</f>
        <v>0</v>
      </c>
      <c r="T45" s="8">
        <f>'39'!$V$41</f>
        <v>0</v>
      </c>
      <c r="U45" s="8">
        <f>'39'!$V$44</f>
        <v>0</v>
      </c>
      <c r="V45" s="8">
        <f>'39'!$V$42</f>
        <v>0</v>
      </c>
      <c r="W45" s="8">
        <f>'39'!$V$43</f>
        <v>0</v>
      </c>
      <c r="X45" s="8">
        <f>'39'!$V$46</f>
        <v>0</v>
      </c>
      <c r="Y45" s="8">
        <f>'39'!$V$47</f>
        <v>0</v>
      </c>
      <c r="Z45" s="8">
        <f>'39'!$V$48</f>
        <v>0</v>
      </c>
      <c r="AA45" s="8">
        <f>'39'!$V$49</f>
        <v>0</v>
      </c>
      <c r="AB45" s="8">
        <f>'39'!$V$50</f>
        <v>0</v>
      </c>
      <c r="AC45" s="8">
        <f>'39'!$V$51</f>
        <v>0</v>
      </c>
      <c r="AD45" s="8">
        <f>'39'!V$52+'39'!V$53</f>
        <v>0</v>
      </c>
      <c r="AE45" s="54">
        <f t="shared" si="3"/>
        <v>0</v>
      </c>
    </row>
    <row r="46" spans="1:31">
      <c r="A46" s="229">
        <v>40</v>
      </c>
      <c r="B46" s="254">
        <f>VLOOKUP(A:A,'COG NA'!A:B,2,FALSE)</f>
        <v>0</v>
      </c>
      <c r="C46" s="321"/>
      <c r="D46" s="250"/>
      <c r="E46" s="63">
        <f>VLOOKUP($A:$A,'COG NA'!$A:$G,5,FALSE)</f>
        <v>0</v>
      </c>
      <c r="F46" s="63">
        <f>VLOOKUP($A:$A,'COG NA'!$A:$G,6,FALSE)</f>
        <v>0</v>
      </c>
      <c r="G46" s="63">
        <f>VLOOKUP($A:$A,'COG NA'!$A:$G,7,FALSE)</f>
        <v>0</v>
      </c>
      <c r="H46" s="64">
        <f t="shared" si="2"/>
        <v>0</v>
      </c>
      <c r="J46" s="53">
        <f>'40'!$C$64</f>
        <v>0</v>
      </c>
      <c r="K46" s="8">
        <f>'40'!$G$64</f>
        <v>0</v>
      </c>
      <c r="L46" s="8">
        <f>'40'!$L$64</f>
        <v>0</v>
      </c>
      <c r="M46" s="8">
        <f>'40'!$S$64</f>
        <v>0</v>
      </c>
      <c r="N46" s="65">
        <f>'40'!$M$64</f>
        <v>0</v>
      </c>
      <c r="P46" s="60"/>
      <c r="R46" s="53">
        <f>'40'!$V$39</f>
        <v>0</v>
      </c>
      <c r="S46" s="8">
        <f>'40'!$V$40</f>
        <v>0</v>
      </c>
      <c r="T46" s="8">
        <f>'40'!$V$41</f>
        <v>0</v>
      </c>
      <c r="U46" s="8">
        <f>'40'!$V$44</f>
        <v>0</v>
      </c>
      <c r="V46" s="8">
        <f>'40'!$V$42</f>
        <v>0</v>
      </c>
      <c r="W46" s="8">
        <f>'40'!$V$43</f>
        <v>0</v>
      </c>
      <c r="X46" s="8">
        <f>'40'!$V$46</f>
        <v>0</v>
      </c>
      <c r="Y46" s="8">
        <f>'40'!$V$47</f>
        <v>0</v>
      </c>
      <c r="Z46" s="8">
        <f>'40'!$V$48</f>
        <v>0</v>
      </c>
      <c r="AA46" s="8">
        <f>'40'!$V$49</f>
        <v>0</v>
      </c>
      <c r="AB46" s="8">
        <f>'40'!$V$50</f>
        <v>0</v>
      </c>
      <c r="AC46" s="8">
        <f>'40'!$V$51</f>
        <v>0</v>
      </c>
      <c r="AD46" s="8">
        <f>'40'!V$52+'40'!V$53</f>
        <v>0</v>
      </c>
      <c r="AE46" s="54">
        <f t="shared" si="3"/>
        <v>0</v>
      </c>
    </row>
    <row r="47" spans="1:31">
      <c r="A47" s="229">
        <v>41</v>
      </c>
      <c r="B47" s="254">
        <f>VLOOKUP(A:A,'COG NA'!A:B,2,FALSE)</f>
        <v>0</v>
      </c>
      <c r="C47" s="321"/>
      <c r="D47" s="250"/>
      <c r="E47" s="63">
        <f>VLOOKUP($A:$A,'COG NA'!$A:$G,5,FALSE)</f>
        <v>0</v>
      </c>
      <c r="F47" s="63">
        <f>VLOOKUP($A:$A,'COG NA'!$A:$G,6,FALSE)</f>
        <v>0</v>
      </c>
      <c r="G47" s="63">
        <f>VLOOKUP($A:$A,'COG NA'!$A:$G,7,FALSE)</f>
        <v>0</v>
      </c>
      <c r="H47" s="64">
        <f t="shared" si="2"/>
        <v>0</v>
      </c>
      <c r="J47" s="53">
        <f>'41'!$C$64</f>
        <v>0</v>
      </c>
      <c r="K47" s="8">
        <f>'41'!$G$64</f>
        <v>0</v>
      </c>
      <c r="L47" s="8">
        <f>'41'!$L$64</f>
        <v>0</v>
      </c>
      <c r="M47" s="8">
        <f>'41'!$S$64</f>
        <v>0</v>
      </c>
      <c r="N47" s="65">
        <f>'41'!$M$64</f>
        <v>0</v>
      </c>
      <c r="P47" s="60"/>
      <c r="R47" s="53">
        <f>'41'!$V$39</f>
        <v>0</v>
      </c>
      <c r="S47" s="8">
        <f>'41'!$V$40</f>
        <v>0</v>
      </c>
      <c r="T47" s="8">
        <f>'41'!$V$41</f>
        <v>0</v>
      </c>
      <c r="U47" s="8">
        <f>'41'!$V$44</f>
        <v>0</v>
      </c>
      <c r="V47" s="8">
        <f>'41'!$V$42</f>
        <v>0</v>
      </c>
      <c r="W47" s="8">
        <f>'41'!$V$43</f>
        <v>0</v>
      </c>
      <c r="X47" s="8">
        <f>'41'!$V$46</f>
        <v>0</v>
      </c>
      <c r="Y47" s="8">
        <f>'41'!$V$47</f>
        <v>0</v>
      </c>
      <c r="Z47" s="8">
        <f>'41'!$V$48</f>
        <v>0</v>
      </c>
      <c r="AA47" s="8">
        <f>'41'!$V$49</f>
        <v>0</v>
      </c>
      <c r="AB47" s="8">
        <f>'41'!$V$50</f>
        <v>0</v>
      </c>
      <c r="AC47" s="8">
        <f>'41'!$V$51</f>
        <v>0</v>
      </c>
      <c r="AD47" s="8">
        <f>'41'!V$52+'41'!V$53</f>
        <v>0</v>
      </c>
      <c r="AE47" s="54">
        <f t="shared" si="3"/>
        <v>0</v>
      </c>
    </row>
    <row r="48" spans="1:31">
      <c r="A48" s="229">
        <v>42</v>
      </c>
      <c r="B48" s="254">
        <f>VLOOKUP(A:A,'COG NA'!A:B,2,FALSE)</f>
        <v>0</v>
      </c>
      <c r="C48" s="321"/>
      <c r="D48" s="250"/>
      <c r="E48" s="63">
        <f>VLOOKUP($A:$A,'COG NA'!$A:$G,5,FALSE)</f>
        <v>0</v>
      </c>
      <c r="F48" s="63">
        <f>VLOOKUP($A:$A,'COG NA'!$A:$G,6,FALSE)</f>
        <v>0</v>
      </c>
      <c r="G48" s="63">
        <f>VLOOKUP($A:$A,'COG NA'!$A:$G,7,FALSE)</f>
        <v>0</v>
      </c>
      <c r="H48" s="64">
        <f t="shared" si="1"/>
        <v>0</v>
      </c>
      <c r="J48" s="53">
        <f>'42'!$C$64</f>
        <v>0</v>
      </c>
      <c r="K48" s="8">
        <f>'42'!$G$64</f>
        <v>0</v>
      </c>
      <c r="L48" s="8">
        <f>'42'!$L$64</f>
        <v>0</v>
      </c>
      <c r="M48" s="8">
        <f>'42'!$S$64</f>
        <v>0</v>
      </c>
      <c r="N48" s="65">
        <f>'42'!$M$64</f>
        <v>0</v>
      </c>
      <c r="P48" s="60"/>
      <c r="R48" s="53">
        <f>'42'!$V$39</f>
        <v>0</v>
      </c>
      <c r="S48" s="8">
        <f>'42'!$V$40</f>
        <v>0</v>
      </c>
      <c r="T48" s="8">
        <f>'42'!$V$41</f>
        <v>0</v>
      </c>
      <c r="U48" s="8">
        <f>'42'!$V$44</f>
        <v>0</v>
      </c>
      <c r="V48" s="8">
        <f>'42'!$V$42</f>
        <v>0</v>
      </c>
      <c r="W48" s="8">
        <f>'42'!$V$43</f>
        <v>0</v>
      </c>
      <c r="X48" s="8">
        <f>'42'!$V$46</f>
        <v>0</v>
      </c>
      <c r="Y48" s="8">
        <f>'42'!$V$47</f>
        <v>0</v>
      </c>
      <c r="Z48" s="8">
        <f>'42'!$V$48</f>
        <v>0</v>
      </c>
      <c r="AA48" s="8">
        <f>'42'!$V$49</f>
        <v>0</v>
      </c>
      <c r="AB48" s="8">
        <f>'42'!$V$50</f>
        <v>0</v>
      </c>
      <c r="AC48" s="8">
        <f>'42'!$V$51</f>
        <v>0</v>
      </c>
      <c r="AD48" s="8">
        <f>'42'!V$52+'42'!V$53</f>
        <v>0</v>
      </c>
      <c r="AE48" s="54">
        <f t="shared" si="3"/>
        <v>0</v>
      </c>
    </row>
    <row r="49" spans="1:31">
      <c r="A49" s="229">
        <v>43</v>
      </c>
      <c r="B49" s="254">
        <f>VLOOKUP(A:A,'COG NA'!A:B,2,FALSE)</f>
        <v>0</v>
      </c>
      <c r="C49" s="321"/>
      <c r="D49" s="250"/>
      <c r="E49" s="63">
        <f>VLOOKUP($A:$A,'COG NA'!$A:$G,5,FALSE)</f>
        <v>0</v>
      </c>
      <c r="F49" s="63">
        <f>VLOOKUP($A:$A,'COG NA'!$A:$G,6,FALSE)</f>
        <v>0</v>
      </c>
      <c r="G49" s="63">
        <f>VLOOKUP($A:$A,'COG NA'!$A:$G,7,FALSE)</f>
        <v>0</v>
      </c>
      <c r="H49" s="64">
        <f t="shared" si="1"/>
        <v>0</v>
      </c>
      <c r="J49" s="53">
        <f>'43'!$C$64</f>
        <v>0</v>
      </c>
      <c r="K49" s="8">
        <f>'43'!$G$64</f>
        <v>0</v>
      </c>
      <c r="L49" s="8">
        <f>'43'!$L$64</f>
        <v>0</v>
      </c>
      <c r="M49" s="8">
        <f>'43'!$S$64</f>
        <v>0</v>
      </c>
      <c r="N49" s="65">
        <f>'43'!$M$64</f>
        <v>0</v>
      </c>
      <c r="P49" s="60"/>
      <c r="R49" s="53">
        <f>'43'!$V$39</f>
        <v>0</v>
      </c>
      <c r="S49" s="8">
        <f>'43'!$V$40</f>
        <v>0</v>
      </c>
      <c r="T49" s="8">
        <f>'43'!$V$41</f>
        <v>0</v>
      </c>
      <c r="U49" s="8">
        <f>'43'!$V$44</f>
        <v>0</v>
      </c>
      <c r="V49" s="8">
        <f>'43'!$V$42</f>
        <v>0</v>
      </c>
      <c r="W49" s="8">
        <f>'43'!$V$43</f>
        <v>0</v>
      </c>
      <c r="X49" s="8">
        <f>'43'!$V$46</f>
        <v>0</v>
      </c>
      <c r="Y49" s="8">
        <f>'43'!$V$47</f>
        <v>0</v>
      </c>
      <c r="Z49" s="8">
        <f>'43'!$V$48</f>
        <v>0</v>
      </c>
      <c r="AA49" s="8">
        <f>'43'!$V$49</f>
        <v>0</v>
      </c>
      <c r="AB49" s="8">
        <f>'43'!$V$50</f>
        <v>0</v>
      </c>
      <c r="AC49" s="8">
        <f>'43'!$V$51</f>
        <v>0</v>
      </c>
      <c r="AD49" s="8">
        <f>'43'!V$52+'43'!V$53</f>
        <v>0</v>
      </c>
      <c r="AE49" s="54">
        <f t="shared" si="3"/>
        <v>0</v>
      </c>
    </row>
    <row r="50" spans="1:31">
      <c r="A50" s="229">
        <v>44</v>
      </c>
      <c r="B50" s="254">
        <f>VLOOKUP(A:A,'COG NA'!A:B,2,FALSE)</f>
        <v>0</v>
      </c>
      <c r="C50" s="321"/>
      <c r="D50" s="250"/>
      <c r="E50" s="63">
        <f>VLOOKUP($A:$A,'COG NA'!$A:$G,5,FALSE)</f>
        <v>0</v>
      </c>
      <c r="F50" s="63">
        <f>VLOOKUP($A:$A,'COG NA'!$A:$G,6,FALSE)</f>
        <v>0</v>
      </c>
      <c r="G50" s="63">
        <f>VLOOKUP($A:$A,'COG NA'!$A:$G,7,FALSE)</f>
        <v>0</v>
      </c>
      <c r="H50" s="64">
        <f t="shared" si="1"/>
        <v>0</v>
      </c>
      <c r="J50" s="53">
        <f>'44'!$C$64</f>
        <v>0</v>
      </c>
      <c r="K50" s="8">
        <f>'44'!$G$64</f>
        <v>0</v>
      </c>
      <c r="L50" s="8">
        <f>'44'!$L$64</f>
        <v>0</v>
      </c>
      <c r="M50" s="8">
        <f>'44'!$S$64</f>
        <v>0</v>
      </c>
      <c r="N50" s="65">
        <f>'44'!$M$64</f>
        <v>0</v>
      </c>
      <c r="P50" s="60"/>
      <c r="R50" s="53">
        <f>'44'!$V$39</f>
        <v>0</v>
      </c>
      <c r="S50" s="8">
        <f>'44'!$V$40</f>
        <v>0</v>
      </c>
      <c r="T50" s="8">
        <f>'44'!$V$41</f>
        <v>0</v>
      </c>
      <c r="U50" s="8">
        <f>'44'!$V$44</f>
        <v>0</v>
      </c>
      <c r="V50" s="8">
        <f>'44'!$V$42</f>
        <v>0</v>
      </c>
      <c r="W50" s="8">
        <f>'44'!$V$43</f>
        <v>0</v>
      </c>
      <c r="X50" s="8">
        <f>'44'!$V$46</f>
        <v>0</v>
      </c>
      <c r="Y50" s="8">
        <f>'44'!$V$47</f>
        <v>0</v>
      </c>
      <c r="Z50" s="8">
        <f>'44'!$V$48</f>
        <v>0</v>
      </c>
      <c r="AA50" s="8">
        <f>'44'!$V$49</f>
        <v>0</v>
      </c>
      <c r="AB50" s="8">
        <f>'44'!$V$50</f>
        <v>0</v>
      </c>
      <c r="AC50" s="8">
        <f>'44'!$V$51</f>
        <v>0</v>
      </c>
      <c r="AD50" s="8">
        <f>'44'!V$52+'44'!V$53</f>
        <v>0</v>
      </c>
      <c r="AE50" s="54">
        <f t="shared" si="3"/>
        <v>0</v>
      </c>
    </row>
    <row r="51" spans="1:31">
      <c r="A51" s="229">
        <v>45</v>
      </c>
      <c r="B51" s="254">
        <f>VLOOKUP(A:A,'COG NA'!A:B,2,FALSE)</f>
        <v>0</v>
      </c>
      <c r="C51" s="321"/>
      <c r="D51" s="250"/>
      <c r="E51" s="63">
        <f>VLOOKUP($A:$A,'COG NA'!$A:$G,5,FALSE)</f>
        <v>0</v>
      </c>
      <c r="F51" s="63">
        <f>VLOOKUP($A:$A,'COG NA'!$A:$G,6,FALSE)</f>
        <v>0</v>
      </c>
      <c r="G51" s="63">
        <f>VLOOKUP($A:$A,'COG NA'!$A:$G,7,FALSE)</f>
        <v>0</v>
      </c>
      <c r="H51" s="64">
        <f t="shared" si="1"/>
        <v>0</v>
      </c>
      <c r="J51" s="53">
        <f>'45'!$C$64</f>
        <v>0</v>
      </c>
      <c r="K51" s="8">
        <f>'45'!$G$64</f>
        <v>0</v>
      </c>
      <c r="L51" s="8">
        <f>'45'!$L$64</f>
        <v>0</v>
      </c>
      <c r="M51" s="8">
        <f>'45'!$S$64</f>
        <v>0</v>
      </c>
      <c r="N51" s="65">
        <f>'45'!$M$64</f>
        <v>0</v>
      </c>
      <c r="P51" s="60"/>
      <c r="R51" s="53">
        <f>'45'!$V$39</f>
        <v>0</v>
      </c>
      <c r="S51" s="8">
        <f>'45'!$V$40</f>
        <v>0</v>
      </c>
      <c r="T51" s="8">
        <f>'45'!$V$41</f>
        <v>0</v>
      </c>
      <c r="U51" s="8">
        <f>'45'!$V$44</f>
        <v>0</v>
      </c>
      <c r="V51" s="8">
        <f>'45'!$V$42</f>
        <v>0</v>
      </c>
      <c r="W51" s="8">
        <f>'45'!$V$43</f>
        <v>0</v>
      </c>
      <c r="X51" s="8">
        <f>'45'!$V$46</f>
        <v>0</v>
      </c>
      <c r="Y51" s="8">
        <f>'45'!$V$47</f>
        <v>0</v>
      </c>
      <c r="Z51" s="8">
        <f>'45'!$V$48</f>
        <v>0</v>
      </c>
      <c r="AA51" s="8">
        <f>'45'!$V$49</f>
        <v>0</v>
      </c>
      <c r="AB51" s="8">
        <f>'45'!$V$50</f>
        <v>0</v>
      </c>
      <c r="AC51" s="8">
        <f>'45'!$V$51</f>
        <v>0</v>
      </c>
      <c r="AD51" s="8">
        <f>'45'!V$52+'45'!V$53</f>
        <v>0</v>
      </c>
      <c r="AE51" s="54">
        <f t="shared" si="3"/>
        <v>0</v>
      </c>
    </row>
    <row r="52" spans="1:31">
      <c r="A52" s="229">
        <v>46</v>
      </c>
      <c r="B52" s="254">
        <f>VLOOKUP(A:A,'COG NA'!A:B,2,FALSE)</f>
        <v>0</v>
      </c>
      <c r="C52" s="321"/>
      <c r="D52" s="250"/>
      <c r="E52" s="63">
        <f>VLOOKUP($A:$A,'COG NA'!$A:$G,5,FALSE)</f>
        <v>0</v>
      </c>
      <c r="F52" s="63">
        <f>VLOOKUP($A:$A,'COG NA'!$A:$G,6,FALSE)</f>
        <v>0</v>
      </c>
      <c r="G52" s="63">
        <f>VLOOKUP($A:$A,'COG NA'!$A:$G,7,FALSE)</f>
        <v>0</v>
      </c>
      <c r="H52" s="64">
        <f t="shared" si="1"/>
        <v>0</v>
      </c>
      <c r="J52" s="53">
        <f>'46'!$C$64</f>
        <v>0</v>
      </c>
      <c r="K52" s="8">
        <f>'46'!$G$64</f>
        <v>0</v>
      </c>
      <c r="L52" s="8">
        <f>'46'!$L$64</f>
        <v>0</v>
      </c>
      <c r="M52" s="8">
        <f>'46'!$S$64</f>
        <v>0</v>
      </c>
      <c r="N52" s="65">
        <f>'46'!$M$64</f>
        <v>0</v>
      </c>
      <c r="P52" s="60"/>
      <c r="R52" s="53">
        <f>'46'!$V$39</f>
        <v>0</v>
      </c>
      <c r="S52" s="8">
        <f>'46'!$V$40</f>
        <v>0</v>
      </c>
      <c r="T52" s="8">
        <f>'46'!$V$41</f>
        <v>0</v>
      </c>
      <c r="U52" s="8">
        <f>'46'!$V$44</f>
        <v>0</v>
      </c>
      <c r="V52" s="8">
        <f>'46'!$V$42</f>
        <v>0</v>
      </c>
      <c r="W52" s="8">
        <f>'46'!$V$43</f>
        <v>0</v>
      </c>
      <c r="X52" s="8">
        <f>'46'!$V$46</f>
        <v>0</v>
      </c>
      <c r="Y52" s="8">
        <f>'46'!$V$47</f>
        <v>0</v>
      </c>
      <c r="Z52" s="8">
        <f>'46'!$V$48</f>
        <v>0</v>
      </c>
      <c r="AA52" s="8">
        <f>'46'!$V$49</f>
        <v>0</v>
      </c>
      <c r="AB52" s="8">
        <f>'46'!$V$50</f>
        <v>0</v>
      </c>
      <c r="AC52" s="8">
        <f>'46'!$V$51</f>
        <v>0</v>
      </c>
      <c r="AD52" s="8">
        <f>'46'!V$52+'46'!V$53</f>
        <v>0</v>
      </c>
      <c r="AE52" s="54">
        <f t="shared" si="3"/>
        <v>0</v>
      </c>
    </row>
    <row r="53" spans="1:31">
      <c r="A53" s="229">
        <v>47</v>
      </c>
      <c r="B53" s="254">
        <f>VLOOKUP(A:A,'COG NA'!A:B,2,FALSE)</f>
        <v>0</v>
      </c>
      <c r="C53" s="321"/>
      <c r="D53" s="250"/>
      <c r="E53" s="63">
        <f>VLOOKUP($A:$A,'COG NA'!$A:$G,5,FALSE)</f>
        <v>0</v>
      </c>
      <c r="F53" s="63">
        <f>VLOOKUP($A:$A,'COG NA'!$A:$G,6,FALSE)</f>
        <v>0</v>
      </c>
      <c r="G53" s="63">
        <f>VLOOKUP($A:$A,'COG NA'!$A:$G,7,FALSE)</f>
        <v>0</v>
      </c>
      <c r="H53" s="64">
        <f t="shared" si="1"/>
        <v>0</v>
      </c>
      <c r="J53" s="53">
        <f>'47'!$C$64</f>
        <v>0</v>
      </c>
      <c r="K53" s="8">
        <f>'47'!$G$64</f>
        <v>0</v>
      </c>
      <c r="L53" s="8">
        <f>'47'!$L$64</f>
        <v>0</v>
      </c>
      <c r="M53" s="8">
        <f>'47'!$S$64</f>
        <v>0</v>
      </c>
      <c r="N53" s="65">
        <f>'47'!$M$64</f>
        <v>0</v>
      </c>
      <c r="P53" s="60"/>
      <c r="R53" s="53">
        <f>'47'!$V$39</f>
        <v>0</v>
      </c>
      <c r="S53" s="8">
        <f>'47'!$V$40</f>
        <v>0</v>
      </c>
      <c r="T53" s="8">
        <f>'47'!$V$41</f>
        <v>0</v>
      </c>
      <c r="U53" s="8">
        <f>'47'!$V$44</f>
        <v>0</v>
      </c>
      <c r="V53" s="8">
        <f>'47'!$V$42</f>
        <v>0</v>
      </c>
      <c r="W53" s="8">
        <f>'47'!$V$43</f>
        <v>0</v>
      </c>
      <c r="X53" s="8">
        <f>'47'!$V$46</f>
        <v>0</v>
      </c>
      <c r="Y53" s="8">
        <f>'47'!$V$47</f>
        <v>0</v>
      </c>
      <c r="Z53" s="8">
        <f>'47'!$V$48</f>
        <v>0</v>
      </c>
      <c r="AA53" s="8">
        <f>'47'!$V$49</f>
        <v>0</v>
      </c>
      <c r="AB53" s="8">
        <f>'47'!$V$50</f>
        <v>0</v>
      </c>
      <c r="AC53" s="8">
        <f>'47'!$V$51</f>
        <v>0</v>
      </c>
      <c r="AD53" s="8">
        <f>'47'!V$52+'47'!V$53</f>
        <v>0</v>
      </c>
      <c r="AE53" s="54">
        <f t="shared" si="3"/>
        <v>0</v>
      </c>
    </row>
    <row r="54" spans="1:31">
      <c r="A54" s="229">
        <v>48</v>
      </c>
      <c r="B54" s="254">
        <f>VLOOKUP(A:A,'COG NA'!A:B,2,FALSE)</f>
        <v>0</v>
      </c>
      <c r="C54" s="321"/>
      <c r="D54" s="250"/>
      <c r="E54" s="63">
        <f>VLOOKUP($A:$A,'COG NA'!$A:$G,5,FALSE)</f>
        <v>0</v>
      </c>
      <c r="F54" s="63">
        <f>VLOOKUP($A:$A,'COG NA'!$A:$G,6,FALSE)</f>
        <v>0</v>
      </c>
      <c r="G54" s="63">
        <f>VLOOKUP($A:$A,'COG NA'!$A:$G,7,FALSE)</f>
        <v>0</v>
      </c>
      <c r="H54" s="64">
        <f t="shared" si="1"/>
        <v>0</v>
      </c>
      <c r="J54" s="53">
        <f>'48'!$C$64</f>
        <v>0</v>
      </c>
      <c r="K54" s="8">
        <f>'48'!$G$64</f>
        <v>0</v>
      </c>
      <c r="L54" s="8">
        <f>'48'!$L$64</f>
        <v>0</v>
      </c>
      <c r="M54" s="8">
        <f>'48'!$S$64</f>
        <v>0</v>
      </c>
      <c r="N54" s="65">
        <f>'48'!$M$64</f>
        <v>0</v>
      </c>
      <c r="P54" s="60"/>
      <c r="R54" s="53">
        <f>'48'!$V$39</f>
        <v>0</v>
      </c>
      <c r="S54" s="8">
        <f>'48'!$V$40</f>
        <v>0</v>
      </c>
      <c r="T54" s="8">
        <f>'48'!$V$41</f>
        <v>0</v>
      </c>
      <c r="U54" s="8">
        <f>'48'!$V$44</f>
        <v>0</v>
      </c>
      <c r="V54" s="8">
        <f>'48'!$V$42</f>
        <v>0</v>
      </c>
      <c r="W54" s="8">
        <f>'48'!$V$43</f>
        <v>0</v>
      </c>
      <c r="X54" s="8">
        <f>'48'!$V$46</f>
        <v>0</v>
      </c>
      <c r="Y54" s="8">
        <f>'48'!$V$47</f>
        <v>0</v>
      </c>
      <c r="Z54" s="8">
        <f>'48'!$V$48</f>
        <v>0</v>
      </c>
      <c r="AA54" s="8">
        <f>'48'!$V$49</f>
        <v>0</v>
      </c>
      <c r="AB54" s="8">
        <f>'48'!$V$50</f>
        <v>0</v>
      </c>
      <c r="AC54" s="8">
        <f>'48'!$V$51</f>
        <v>0</v>
      </c>
      <c r="AD54" s="8">
        <f>'48'!V$52+'48'!V$53</f>
        <v>0</v>
      </c>
      <c r="AE54" s="54">
        <f t="shared" si="3"/>
        <v>0</v>
      </c>
    </row>
    <row r="55" spans="1:31">
      <c r="A55" s="229">
        <v>49</v>
      </c>
      <c r="B55" s="254">
        <f>VLOOKUP(A:A,'COG NA'!A:B,2,FALSE)</f>
        <v>0</v>
      </c>
      <c r="C55" s="321"/>
      <c r="D55" s="250"/>
      <c r="E55" s="63">
        <f>VLOOKUP($A:$A,'COG NA'!$A:$G,5,FALSE)</f>
        <v>0</v>
      </c>
      <c r="F55" s="63">
        <f>VLOOKUP($A:$A,'COG NA'!$A:$G,6,FALSE)</f>
        <v>0</v>
      </c>
      <c r="G55" s="63">
        <f>VLOOKUP($A:$A,'COG NA'!$A:$G,7,FALSE)</f>
        <v>0</v>
      </c>
      <c r="H55" s="64">
        <f t="shared" si="1"/>
        <v>0</v>
      </c>
      <c r="J55" s="53">
        <f>'49'!$C$64</f>
        <v>0</v>
      </c>
      <c r="K55" s="8">
        <f>'49'!$G$64</f>
        <v>0</v>
      </c>
      <c r="L55" s="8">
        <f>'49'!$L$64</f>
        <v>0</v>
      </c>
      <c r="M55" s="8">
        <f>'49'!$S$64</f>
        <v>0</v>
      </c>
      <c r="N55" s="65">
        <f>'49'!$M$64</f>
        <v>0</v>
      </c>
      <c r="P55" s="60"/>
      <c r="R55" s="53">
        <f>'49'!$V$39</f>
        <v>0</v>
      </c>
      <c r="S55" s="8">
        <f>'49'!$V$40</f>
        <v>0</v>
      </c>
      <c r="T55" s="8">
        <f>'49'!$V$41</f>
        <v>0</v>
      </c>
      <c r="U55" s="8">
        <f>'49'!$V$44</f>
        <v>0</v>
      </c>
      <c r="V55" s="8">
        <f>'49'!$V$42</f>
        <v>0</v>
      </c>
      <c r="W55" s="8">
        <f>'49'!$V$43</f>
        <v>0</v>
      </c>
      <c r="X55" s="8">
        <f>'49'!$V$46</f>
        <v>0</v>
      </c>
      <c r="Y55" s="8">
        <f>'49'!$V$47</f>
        <v>0</v>
      </c>
      <c r="Z55" s="8">
        <f>'49'!$V$48</f>
        <v>0</v>
      </c>
      <c r="AA55" s="8">
        <f>'49'!$V$49</f>
        <v>0</v>
      </c>
      <c r="AB55" s="8">
        <f>'49'!$V$50</f>
        <v>0</v>
      </c>
      <c r="AC55" s="8">
        <f>'49'!$V$51</f>
        <v>0</v>
      </c>
      <c r="AD55" s="8">
        <f>'49'!V$52+'49'!V$53</f>
        <v>0</v>
      </c>
      <c r="AE55" s="54">
        <f t="shared" si="3"/>
        <v>0</v>
      </c>
    </row>
    <row r="56" spans="1:31">
      <c r="A56" s="229">
        <v>50</v>
      </c>
      <c r="B56" s="254">
        <f>VLOOKUP(A:A,'COG NA'!A:B,2,FALSE)</f>
        <v>0</v>
      </c>
      <c r="C56" s="321"/>
      <c r="D56" s="250"/>
      <c r="E56" s="63">
        <f>VLOOKUP($A:$A,'COG NA'!$A:$G,5,FALSE)</f>
        <v>0</v>
      </c>
      <c r="F56" s="63">
        <f>VLOOKUP($A:$A,'COG NA'!$A:$G,6,FALSE)</f>
        <v>0</v>
      </c>
      <c r="G56" s="63">
        <f>VLOOKUP($A:$A,'COG NA'!$A:$G,7,FALSE)</f>
        <v>0</v>
      </c>
      <c r="H56" s="64">
        <f t="shared" si="1"/>
        <v>0</v>
      </c>
      <c r="J56" s="53">
        <f>'50'!$C$64</f>
        <v>0</v>
      </c>
      <c r="K56" s="8">
        <f>'50'!$G$64</f>
        <v>0</v>
      </c>
      <c r="L56" s="8">
        <f>'50'!$L$64</f>
        <v>0</v>
      </c>
      <c r="M56" s="8">
        <f>'50'!$S$64</f>
        <v>0</v>
      </c>
      <c r="N56" s="65">
        <f>'50'!$M$64</f>
        <v>0</v>
      </c>
      <c r="P56" s="60"/>
      <c r="R56" s="53">
        <f>'50'!$V$39</f>
        <v>0</v>
      </c>
      <c r="S56" s="8">
        <f>'50'!$V$40</f>
        <v>0</v>
      </c>
      <c r="T56" s="8">
        <f>'50'!$V$41</f>
        <v>0</v>
      </c>
      <c r="U56" s="8">
        <f>'50'!$V$44</f>
        <v>0</v>
      </c>
      <c r="V56" s="8">
        <f>'50'!$V$42</f>
        <v>0</v>
      </c>
      <c r="W56" s="8">
        <f>'50'!$V$43</f>
        <v>0</v>
      </c>
      <c r="X56" s="8">
        <f>'50'!$V$46</f>
        <v>0</v>
      </c>
      <c r="Y56" s="8">
        <f>'50'!$V$47</f>
        <v>0</v>
      </c>
      <c r="Z56" s="8">
        <f>'50'!$V$48</f>
        <v>0</v>
      </c>
      <c r="AA56" s="8">
        <f>'50'!$V$49</f>
        <v>0</v>
      </c>
      <c r="AB56" s="8">
        <f>'50'!$V$50</f>
        <v>0</v>
      </c>
      <c r="AC56" s="8">
        <f>'50'!$V$51</f>
        <v>0</v>
      </c>
      <c r="AD56" s="8">
        <f>'50'!V$52+'50'!V$53</f>
        <v>0</v>
      </c>
      <c r="AE56" s="54">
        <f t="shared" si="3"/>
        <v>0</v>
      </c>
    </row>
    <row r="57" spans="1:31">
      <c r="A57" s="229">
        <v>51</v>
      </c>
      <c r="B57" s="515" t="s">
        <v>405</v>
      </c>
      <c r="C57" s="516" t="s">
        <v>406</v>
      </c>
      <c r="D57" s="326" t="s">
        <v>376</v>
      </c>
      <c r="E57" s="63">
        <f>VLOOKUP($A:$A,'COG NA'!$A:$G,5,FALSE)</f>
        <v>0</v>
      </c>
      <c r="F57" s="63">
        <f>VLOOKUP($A:$A,'COG NA'!$A:$G,6,FALSE)</f>
        <v>0</v>
      </c>
      <c r="G57" s="63">
        <f>VLOOKUP($A:$A,'COG NA'!$A:$G,7,FALSE)</f>
        <v>10</v>
      </c>
      <c r="H57" s="64">
        <f t="shared" ref="H57:H105" si="4">SUM(E57:G57)</f>
        <v>10</v>
      </c>
      <c r="J57" s="53">
        <f>'PLUSHIE PURPLE'!$C$64</f>
        <v>0</v>
      </c>
      <c r="K57" s="8">
        <f>'PLUSHIE PURPLE'!$G$64</f>
        <v>0</v>
      </c>
      <c r="L57" s="8">
        <f>'PLUSHIE PURPLE'!$L$64</f>
        <v>6752</v>
      </c>
      <c r="M57" s="8">
        <f>'PLUSHIE PURPLE'!$S$64</f>
        <v>2336</v>
      </c>
      <c r="N57" s="65">
        <f>'PLUSHIE PURPLE'!$M$64</f>
        <v>0</v>
      </c>
      <c r="P57" s="60"/>
      <c r="R57" s="53">
        <f>'PLUSHIE PURPLE'!$V$39</f>
        <v>0</v>
      </c>
      <c r="S57" s="8">
        <f>'PLUSHIE PURPLE'!$V$40</f>
        <v>9088</v>
      </c>
      <c r="T57" s="8">
        <f>'PLUSHIE PURPLE'!$V$41</f>
        <v>0</v>
      </c>
      <c r="U57" s="8">
        <f>'PLUSHIE PURPLE'!$V$44</f>
        <v>0</v>
      </c>
      <c r="V57" s="8">
        <f>'PLUSHIE PURPLE'!$V$42</f>
        <v>0</v>
      </c>
      <c r="W57" s="8">
        <f>'PLUSHIE PURPLE'!$V$43</f>
        <v>0</v>
      </c>
      <c r="X57" s="8">
        <f>'PLUSHIE PURPLE'!$V$46</f>
        <v>0</v>
      </c>
      <c r="Y57" s="8">
        <f>'PLUSHIE PURPLE'!$V$47</f>
        <v>0</v>
      </c>
      <c r="Z57" s="8">
        <f>'PLUSHIE PURPLE'!$V$48</f>
        <v>0</v>
      </c>
      <c r="AA57" s="8">
        <f>'PLUSHIE PURPLE'!$V$49</f>
        <v>0</v>
      </c>
      <c r="AB57" s="8">
        <f>'PLUSHIE PURPLE'!$V$50</f>
        <v>6752</v>
      </c>
      <c r="AC57" s="8">
        <f>'PLUSHIE PURPLE'!$V$51</f>
        <v>0</v>
      </c>
      <c r="AD57" s="8">
        <f>'PLUSHIE PURPLE'!V$52+'PLUSHIE PURPLE'!V$53</f>
        <v>2336</v>
      </c>
      <c r="AE57" s="54">
        <f t="shared" si="3"/>
        <v>2336</v>
      </c>
    </row>
    <row r="58" spans="1:31">
      <c r="A58" s="229">
        <v>52</v>
      </c>
      <c r="B58" s="515" t="s">
        <v>407</v>
      </c>
      <c r="C58" s="516" t="s">
        <v>408</v>
      </c>
      <c r="D58" s="326" t="s">
        <v>376</v>
      </c>
      <c r="E58" s="63">
        <f>VLOOKUP($A:$A,'COG NA'!$A:$G,5,FALSE)</f>
        <v>0</v>
      </c>
      <c r="F58" s="63">
        <f>VLOOKUP($A:$A,'COG NA'!$A:$G,6,FALSE)</f>
        <v>0</v>
      </c>
      <c r="G58" s="63">
        <f>VLOOKUP($A:$A,'COG NA'!$A:$G,7,FALSE)</f>
        <v>12</v>
      </c>
      <c r="H58" s="64">
        <f t="shared" si="4"/>
        <v>12</v>
      </c>
      <c r="J58" s="53">
        <f>'MASK RHINESTONE'!$C$64</f>
        <v>0</v>
      </c>
      <c r="K58" s="8">
        <f>'MASK RHINESTONE'!$G$64</f>
        <v>0</v>
      </c>
      <c r="L58" s="8">
        <f>'MASK RHINESTONE'!$L$64</f>
        <v>0</v>
      </c>
      <c r="M58" s="8">
        <f>'MASK RHINESTONE'!$S$64</f>
        <v>0</v>
      </c>
      <c r="N58" s="65">
        <f>'MASK RHINESTONE'!$M$64</f>
        <v>0</v>
      </c>
      <c r="P58" s="60"/>
      <c r="R58" s="53">
        <f>'MASK RHINESTONE'!$V$39</f>
        <v>0</v>
      </c>
      <c r="S58" s="8">
        <f>'MASK RHINESTONE'!$V$40</f>
        <v>0</v>
      </c>
      <c r="T58" s="8">
        <f>'MASK RHINESTONE'!$V$41</f>
        <v>0</v>
      </c>
      <c r="U58" s="8">
        <f>'MASK RHINESTONE'!$V$44</f>
        <v>0</v>
      </c>
      <c r="V58" s="8">
        <f>'MASK RHINESTONE'!$V$42</f>
        <v>0</v>
      </c>
      <c r="W58" s="8">
        <f>'MASK RHINESTONE'!$V$43</f>
        <v>0</v>
      </c>
      <c r="X58" s="8">
        <f>'MASK RHINESTONE'!$V$46</f>
        <v>0</v>
      </c>
      <c r="Y58" s="8">
        <f>'MASK RHINESTONE'!$V$47</f>
        <v>0</v>
      </c>
      <c r="Z58" s="8">
        <f>'MASK RHINESTONE'!$V$48</f>
        <v>0</v>
      </c>
      <c r="AA58" s="8">
        <f>'MASK RHINESTONE'!$V$49</f>
        <v>0</v>
      </c>
      <c r="AB58" s="8">
        <f>'MASK RHINESTONE'!$V$50</f>
        <v>0</v>
      </c>
      <c r="AC58" s="8">
        <f>'MASK RHINESTONE'!$V$51</f>
        <v>0</v>
      </c>
      <c r="AD58" s="8">
        <f>'MASK RHINESTONE'!V$52+'MASK RHINESTONE'!V$53</f>
        <v>0</v>
      </c>
      <c r="AE58" s="54">
        <f t="shared" si="3"/>
        <v>0</v>
      </c>
    </row>
    <row r="59" spans="1:31">
      <c r="A59" s="229">
        <v>53</v>
      </c>
      <c r="B59" s="515" t="s">
        <v>368</v>
      </c>
      <c r="C59" s="516" t="s">
        <v>369</v>
      </c>
      <c r="D59" s="326" t="s">
        <v>376</v>
      </c>
      <c r="E59" s="63">
        <f>VLOOKUP($A:$A,'COG NA'!$A:$G,5,FALSE)</f>
        <v>0</v>
      </c>
      <c r="F59" s="63">
        <f>VLOOKUP($A:$A,'COG NA'!$A:$G,6,FALSE)</f>
        <v>0</v>
      </c>
      <c r="G59" s="63">
        <f>VLOOKUP($A:$A,'COG NA'!$A:$G,7,FALSE)</f>
        <v>3.8</v>
      </c>
      <c r="H59" s="64">
        <f t="shared" si="4"/>
        <v>3.8</v>
      </c>
      <c r="J59" s="53">
        <f>'CLEAR SLING BG'!$C$64</f>
        <v>0</v>
      </c>
      <c r="K59" s="8">
        <f>'CLEAR SLING BG'!$G$64</f>
        <v>0</v>
      </c>
      <c r="L59" s="8">
        <f>'CLEAR SLING BG'!$L$64</f>
        <v>0</v>
      </c>
      <c r="M59" s="8">
        <f>'CLEAR SLING BG'!$S$64</f>
        <v>0</v>
      </c>
      <c r="N59" s="65">
        <f>'CLEAR SLING BG'!$M$64</f>
        <v>0</v>
      </c>
      <c r="P59" s="60"/>
      <c r="R59" s="53">
        <f>'CLEAR SLING BG'!$V$39</f>
        <v>1497</v>
      </c>
      <c r="S59" s="8">
        <f>'CLEAR SLING BG'!$V$40</f>
        <v>0</v>
      </c>
      <c r="T59" s="8">
        <f>'CLEAR SLING BG'!$V$41</f>
        <v>0</v>
      </c>
      <c r="U59" s="8">
        <f>'CLEAR SLING BG'!$V$44</f>
        <v>0</v>
      </c>
      <c r="V59" s="8">
        <f>'CLEAR SLING BG'!$V$42</f>
        <v>0</v>
      </c>
      <c r="W59" s="8">
        <f>'CLEAR SLING BG'!$V$43</f>
        <v>0</v>
      </c>
      <c r="X59" s="8">
        <f>'CLEAR SLING BG'!$V$46</f>
        <v>0</v>
      </c>
      <c r="Y59" s="8">
        <f>'CLEAR SLING BG'!$V$47</f>
        <v>0</v>
      </c>
      <c r="Z59" s="8">
        <f>'CLEAR SLING BG'!$V$48</f>
        <v>0</v>
      </c>
      <c r="AA59" s="8">
        <f>'CLEAR SLING BG'!$V$49</f>
        <v>0</v>
      </c>
      <c r="AB59" s="8">
        <f>'CLEAR SLING BG'!$V$50</f>
        <v>0</v>
      </c>
      <c r="AC59" s="8">
        <f>'CLEAR SLING BG'!$V$51</f>
        <v>0</v>
      </c>
      <c r="AD59" s="8">
        <f>'CLEAR SLING BG'!V$52+'CLEAR SLING BG'!V$53</f>
        <v>1497</v>
      </c>
      <c r="AE59" s="54">
        <f t="shared" si="3"/>
        <v>1497</v>
      </c>
    </row>
    <row r="60" spans="1:31">
      <c r="A60" s="229">
        <v>54</v>
      </c>
      <c r="B60" s="515" t="s">
        <v>410</v>
      </c>
      <c r="C60" s="326" t="s">
        <v>409</v>
      </c>
      <c r="D60" s="326" t="s">
        <v>376</v>
      </c>
      <c r="E60" s="63">
        <f>VLOOKUP($A:$A,'COG NA'!$A:$G,5,FALSE)</f>
        <v>0</v>
      </c>
      <c r="F60" s="63">
        <f>VLOOKUP($A:$A,'COG NA'!$A:$G,6,FALSE)</f>
        <v>0</v>
      </c>
      <c r="G60" s="63">
        <f>VLOOKUP($A:$A,'COG NA'!$A:$G,7,FALSE)</f>
        <v>1.8</v>
      </c>
      <c r="H60" s="64">
        <f t="shared" si="4"/>
        <v>1.8</v>
      </c>
      <c r="J60" s="53">
        <f>'KEYCHAIN PAPA V TOPHAT'!$C$64</f>
        <v>0</v>
      </c>
      <c r="K60" s="8">
        <f>'KEYCHAIN PAPA V TOPHAT'!$G$64</f>
        <v>0</v>
      </c>
      <c r="L60" s="8">
        <f>'KEYCHAIN PAPA V TOPHAT'!$L$64</f>
        <v>0</v>
      </c>
      <c r="M60" s="8">
        <f>'KEYCHAIN PAPA V TOPHAT'!$S$64</f>
        <v>0</v>
      </c>
      <c r="N60" s="65">
        <f>'KEYCHAIN PAPA V TOPHAT'!$M$64</f>
        <v>0</v>
      </c>
      <c r="P60" s="60"/>
      <c r="R60" s="53">
        <f>'KEYCHAIN PAPA V TOPHAT'!$V$39</f>
        <v>0</v>
      </c>
      <c r="S60" s="8">
        <f>'KEYCHAIN PAPA V TOPHAT'!$V$40</f>
        <v>0</v>
      </c>
      <c r="T60" s="8">
        <f>'KEYCHAIN PAPA V TOPHAT'!$V$41</f>
        <v>0</v>
      </c>
      <c r="U60" s="8">
        <f>'KEYCHAIN PAPA V TOPHAT'!$V$44</f>
        <v>0</v>
      </c>
      <c r="V60" s="8">
        <f>'KEYCHAIN PAPA V TOPHAT'!$V$42</f>
        <v>0</v>
      </c>
      <c r="W60" s="8">
        <f>'KEYCHAIN PAPA V TOPHAT'!$V$43</f>
        <v>0</v>
      </c>
      <c r="X60" s="8">
        <f>'KEYCHAIN PAPA V TOPHAT'!$V$46</f>
        <v>0</v>
      </c>
      <c r="Y60" s="8">
        <f>'KEYCHAIN PAPA V TOPHAT'!$V$47</f>
        <v>0</v>
      </c>
      <c r="Z60" s="8">
        <f>'KEYCHAIN PAPA V TOPHAT'!$V$48</f>
        <v>0</v>
      </c>
      <c r="AA60" s="8">
        <f>'KEYCHAIN PAPA V TOPHAT'!$V$49</f>
        <v>0</v>
      </c>
      <c r="AB60" s="8">
        <f>'KEYCHAIN PAPA V TOPHAT'!$V$50</f>
        <v>0</v>
      </c>
      <c r="AC60" s="8">
        <f>'KEYCHAIN PAPA V TOPHAT'!$V$51</f>
        <v>0</v>
      </c>
      <c r="AD60" s="8">
        <f>'KEYCHAIN PAPA V TOPHAT'!V$52+'KEYCHAIN PAPA V TOPHAT'!V$53</f>
        <v>0</v>
      </c>
      <c r="AE60" s="54">
        <f t="shared" si="3"/>
        <v>0</v>
      </c>
    </row>
    <row r="61" spans="1:31">
      <c r="A61" s="229">
        <v>55</v>
      </c>
      <c r="B61" s="327" t="s">
        <v>417</v>
      </c>
      <c r="C61" s="326" t="s">
        <v>420</v>
      </c>
      <c r="D61" s="326" t="s">
        <v>376</v>
      </c>
      <c r="E61" s="63">
        <f>VLOOKUP($A:$A,'COG NA'!$A:$G,5,FALSE)</f>
        <v>0</v>
      </c>
      <c r="F61" s="63">
        <f>VLOOKUP($A:$A,'COG NA'!$A:$G,6,FALSE)</f>
        <v>0</v>
      </c>
      <c r="G61" s="63">
        <f>VLOOKUP($A:$A,'COG NA'!$A:$G,7,FALSE)</f>
        <v>1.3</v>
      </c>
      <c r="H61" s="64">
        <f t="shared" si="4"/>
        <v>1.3</v>
      </c>
      <c r="J61" s="53">
        <f>'PIN PAPA V GRUCIFIX'!$C$64</f>
        <v>0</v>
      </c>
      <c r="K61" s="8">
        <f>'PIN PAPA V GRUCIFIX'!$G$64</f>
        <v>0</v>
      </c>
      <c r="L61" s="8">
        <f>'PIN PAPA V GRUCIFIX'!$L$64</f>
        <v>0</v>
      </c>
      <c r="M61" s="8">
        <f>'PIN PAPA V GRUCIFIX'!$S$64</f>
        <v>0</v>
      </c>
      <c r="N61" s="65">
        <f>'PIN PAPA V GRUCIFIX'!$M$64</f>
        <v>0</v>
      </c>
      <c r="P61" s="60"/>
      <c r="R61" s="53">
        <f>'PIN PAPA V GRUCIFIX'!$V$39</f>
        <v>0</v>
      </c>
      <c r="S61" s="8">
        <f>'PIN PAPA V GRUCIFIX'!$V$40</f>
        <v>0</v>
      </c>
      <c r="T61" s="8">
        <f>'PIN PAPA V GRUCIFIX'!$V$41</f>
        <v>0</v>
      </c>
      <c r="U61" s="8">
        <f>'PIN PAPA V GRUCIFIX'!$V$44</f>
        <v>0</v>
      </c>
      <c r="V61" s="8">
        <f>'PIN PAPA V GRUCIFIX'!$V$42</f>
        <v>0</v>
      </c>
      <c r="W61" s="8">
        <f>'PIN PAPA V GRUCIFIX'!$V$43</f>
        <v>0</v>
      </c>
      <c r="X61" s="8">
        <f>'PIN PAPA V GRUCIFIX'!$V$46</f>
        <v>0</v>
      </c>
      <c r="Y61" s="8">
        <f>'PIN PAPA V GRUCIFIX'!$V$47</f>
        <v>0</v>
      </c>
      <c r="Z61" s="8">
        <f>'PIN PAPA V GRUCIFIX'!$V$48</f>
        <v>0</v>
      </c>
      <c r="AA61" s="8">
        <f>'PIN PAPA V GRUCIFIX'!$V$49</f>
        <v>0</v>
      </c>
      <c r="AB61" s="8">
        <f>'PIN PAPA V GRUCIFIX'!$V$50</f>
        <v>0</v>
      </c>
      <c r="AC61" s="8">
        <f>'PIN PAPA V GRUCIFIX'!$V$51</f>
        <v>0</v>
      </c>
      <c r="AD61" s="8">
        <f>'PIN PAPA V GRUCIFIX'!V$52+'PIN PAPA V GRUCIFIX'!V$53</f>
        <v>0</v>
      </c>
      <c r="AE61" s="54">
        <f t="shared" si="3"/>
        <v>0</v>
      </c>
    </row>
    <row r="62" spans="1:31">
      <c r="A62" s="229">
        <v>56</v>
      </c>
      <c r="B62" s="515" t="s">
        <v>430</v>
      </c>
      <c r="C62" s="326" t="s">
        <v>414</v>
      </c>
      <c r="D62" s="326" t="s">
        <v>429</v>
      </c>
      <c r="E62" s="63">
        <f>VLOOKUP($A:$A,'COG NA'!$A:$G,5,FALSE)</f>
        <v>0</v>
      </c>
      <c r="F62" s="63">
        <f>VLOOKUP($A:$A,'COG NA'!$A:$G,6,FALSE)</f>
        <v>0</v>
      </c>
      <c r="G62" s="63">
        <f>VLOOKUP($A:$A,'COG NA'!$A:$G,7,FALSE)</f>
        <v>0</v>
      </c>
      <c r="H62" s="64">
        <f t="shared" si="4"/>
        <v>0</v>
      </c>
      <c r="J62" s="53">
        <f>COIN!$C$64</f>
        <v>0</v>
      </c>
      <c r="K62" s="8">
        <f>COIN!$G$64</f>
        <v>0</v>
      </c>
      <c r="L62" s="8">
        <f>COIN!$L$64</f>
        <v>0</v>
      </c>
      <c r="M62" s="8">
        <f>COIN!$S$64</f>
        <v>0</v>
      </c>
      <c r="N62" s="65">
        <f>COIN!$M$64</f>
        <v>0</v>
      </c>
      <c r="P62" s="60"/>
      <c r="R62" s="53">
        <f>COIN!$V$39</f>
        <v>0</v>
      </c>
      <c r="S62" s="8">
        <f>COIN!$V$40</f>
        <v>0</v>
      </c>
      <c r="T62" s="8">
        <f>COIN!$V$41</f>
        <v>0</v>
      </c>
      <c r="U62" s="8">
        <f>COIN!$V$44</f>
        <v>0</v>
      </c>
      <c r="V62" s="8">
        <f>COIN!$V$42</f>
        <v>0</v>
      </c>
      <c r="W62" s="8">
        <f>COIN!$V$43</f>
        <v>0</v>
      </c>
      <c r="X62" s="8">
        <f>COIN!$V$46</f>
        <v>0</v>
      </c>
      <c r="Y62" s="8">
        <f>COIN!$V$47</f>
        <v>0</v>
      </c>
      <c r="Z62" s="8">
        <f>COIN!$V$48</f>
        <v>0</v>
      </c>
      <c r="AA62" s="8">
        <f>COIN!$V$49</f>
        <v>0</v>
      </c>
      <c r="AB62" s="8">
        <f>COIN!$V$50</f>
        <v>0</v>
      </c>
      <c r="AC62" s="8">
        <f>COIN!$V$51</f>
        <v>0</v>
      </c>
      <c r="AD62" s="8">
        <f>COIN!V$52+COIN!V$53</f>
        <v>0</v>
      </c>
      <c r="AE62" s="54">
        <f t="shared" si="3"/>
        <v>0</v>
      </c>
    </row>
    <row r="63" spans="1:31">
      <c r="A63" s="229">
        <v>57</v>
      </c>
      <c r="B63" s="515" t="s">
        <v>424</v>
      </c>
      <c r="C63" s="326" t="s">
        <v>423</v>
      </c>
      <c r="D63" s="326" t="s">
        <v>413</v>
      </c>
      <c r="E63" s="63">
        <f>VLOOKUP($A:$A,'COG NA'!$A:$G,5,FALSE)</f>
        <v>0</v>
      </c>
      <c r="F63" s="63">
        <f>VLOOKUP($A:$A,'COG NA'!$A:$G,6,FALSE)</f>
        <v>0</v>
      </c>
      <c r="G63" s="63">
        <f>VLOOKUP($A:$A,'COG NA'!$A:$G,7,FALSE)</f>
        <v>4.25</v>
      </c>
      <c r="H63" s="64">
        <f t="shared" si="4"/>
        <v>4.25</v>
      </c>
      <c r="J63" s="53">
        <f>'SNAPBACK CAP'!$C$64</f>
        <v>0</v>
      </c>
      <c r="K63" s="8">
        <f>'SNAPBACK CAP'!$G$64</f>
        <v>0</v>
      </c>
      <c r="L63" s="8">
        <f>'SNAPBACK CAP'!$L$64</f>
        <v>0</v>
      </c>
      <c r="M63" s="8">
        <f>'SNAPBACK CAP'!$S$64</f>
        <v>0</v>
      </c>
      <c r="N63" s="65">
        <f>'SNAPBACK CAP'!$M$64</f>
        <v>0</v>
      </c>
      <c r="P63" s="60"/>
      <c r="R63" s="53">
        <f>'SNAPBACK CAP'!$V$39</f>
        <v>0</v>
      </c>
      <c r="S63" s="8">
        <f>'SNAPBACK CAP'!$V$40</f>
        <v>5000</v>
      </c>
      <c r="T63" s="8">
        <f>'SNAPBACK CAP'!$V$41</f>
        <v>0</v>
      </c>
      <c r="U63" s="8">
        <f>'SNAPBACK CAP'!$V$44</f>
        <v>0</v>
      </c>
      <c r="V63" s="8">
        <f>'SNAPBACK CAP'!$V$42</f>
        <v>0</v>
      </c>
      <c r="W63" s="8">
        <f>'SNAPBACK CAP'!$V$43</f>
        <v>0</v>
      </c>
      <c r="X63" s="8">
        <f>'SNAPBACK CAP'!$V$46</f>
        <v>0</v>
      </c>
      <c r="Y63" s="8">
        <f>'SNAPBACK CAP'!$V$47</f>
        <v>0</v>
      </c>
      <c r="Z63" s="8">
        <f>'SNAPBACK CAP'!$V$48</f>
        <v>0</v>
      </c>
      <c r="AA63" s="8">
        <f>'SNAPBACK CAP'!$V$49</f>
        <v>0</v>
      </c>
      <c r="AB63" s="8">
        <f>'SNAPBACK CAP'!$V$50</f>
        <v>0</v>
      </c>
      <c r="AC63" s="8">
        <f>'SNAPBACK CAP'!$V$51</f>
        <v>0</v>
      </c>
      <c r="AD63" s="8">
        <f>'SNAPBACK CAP'!V$52+'SNAPBACK CAP'!V$53</f>
        <v>5000</v>
      </c>
      <c r="AE63" s="54">
        <f t="shared" si="3"/>
        <v>5000</v>
      </c>
    </row>
    <row r="64" spans="1:31">
      <c r="A64" s="229">
        <v>58</v>
      </c>
      <c r="B64" s="515" t="s">
        <v>416</v>
      </c>
      <c r="C64" s="326" t="s">
        <v>415</v>
      </c>
      <c r="D64" s="326" t="s">
        <v>376</v>
      </c>
      <c r="E64" s="63">
        <f>VLOOKUP($A:$A,'COG NA'!$A:$G,5,FALSE)</f>
        <v>0</v>
      </c>
      <c r="F64" s="63">
        <f>VLOOKUP($A:$A,'COG NA'!$A:$G,6,FALSE)</f>
        <v>0</v>
      </c>
      <c r="G64" s="63">
        <f>VLOOKUP($A:$A,'COG NA'!$A:$G,7,FALSE)</f>
        <v>6.3</v>
      </c>
      <c r="H64" s="64">
        <f t="shared" si="4"/>
        <v>6.3</v>
      </c>
      <c r="J64" s="53">
        <f>'ROSARY ROSE BEAD'!$C$64</f>
        <v>0</v>
      </c>
      <c r="K64" s="8">
        <f>'ROSARY ROSE BEAD'!$G$64</f>
        <v>0</v>
      </c>
      <c r="L64" s="8">
        <f>'ROSARY ROSE BEAD'!$L$64</f>
        <v>0</v>
      </c>
      <c r="M64" s="8">
        <f>'ROSARY ROSE BEAD'!$S$64</f>
        <v>0</v>
      </c>
      <c r="N64" s="65">
        <f>'ROSARY ROSE BEAD'!$M$64</f>
        <v>0</v>
      </c>
      <c r="P64" s="60"/>
      <c r="R64" s="53">
        <f>'ROSARY ROSE BEAD'!$V$39</f>
        <v>0</v>
      </c>
      <c r="S64" s="8">
        <f>'ROSARY ROSE BEAD'!$V$40</f>
        <v>0</v>
      </c>
      <c r="T64" s="8">
        <f>'ROSARY ROSE BEAD'!$V$41</f>
        <v>0</v>
      </c>
      <c r="U64" s="8">
        <f>'ROSARY ROSE BEAD'!$V$44</f>
        <v>0</v>
      </c>
      <c r="V64" s="8">
        <f>'ROSARY ROSE BEAD'!$V$42</f>
        <v>0</v>
      </c>
      <c r="W64" s="8">
        <f>'ROSARY ROSE BEAD'!$V$43</f>
        <v>0</v>
      </c>
      <c r="X64" s="8">
        <f>'ROSARY ROSE BEAD'!$V$46</f>
        <v>0</v>
      </c>
      <c r="Y64" s="8">
        <f>'ROSARY ROSE BEAD'!$V$47</f>
        <v>0</v>
      </c>
      <c r="Z64" s="8">
        <f>'ROSARY ROSE BEAD'!$V$48</f>
        <v>0</v>
      </c>
      <c r="AA64" s="8">
        <f>'ROSARY ROSE BEAD'!$V$49</f>
        <v>0</v>
      </c>
      <c r="AB64" s="8">
        <f>'ROSARY ROSE BEAD'!$V$50</f>
        <v>0</v>
      </c>
      <c r="AC64" s="8">
        <f>'ROSARY ROSE BEAD'!$V$51</f>
        <v>0</v>
      </c>
      <c r="AD64" s="8">
        <f>'ROSARY ROSE BEAD'!V$52+'ROSARY ROSE BEAD'!V$53</f>
        <v>0</v>
      </c>
      <c r="AE64" s="54">
        <f t="shared" si="3"/>
        <v>0</v>
      </c>
    </row>
    <row r="65" spans="1:31">
      <c r="A65" s="229">
        <v>59</v>
      </c>
      <c r="B65" s="327" t="s">
        <v>447</v>
      </c>
      <c r="C65" s="326" t="s">
        <v>418</v>
      </c>
      <c r="D65" s="326" t="s">
        <v>448</v>
      </c>
      <c r="E65" s="63">
        <f>VLOOKUP($A:$A,'COG NA'!$A:$G,5,FALSE)</f>
        <v>0</v>
      </c>
      <c r="F65" s="63">
        <f>VLOOKUP($A:$A,'COG NA'!$A:$G,6,FALSE)</f>
        <v>0</v>
      </c>
      <c r="G65" s="63">
        <f>VLOOKUP($A:$A,'COG NA'!$A:$G,7,FALSE)</f>
        <v>3.85</v>
      </c>
      <c r="H65" s="64">
        <f t="shared" si="4"/>
        <v>3.85</v>
      </c>
      <c r="J65" s="53">
        <f>PROGRAM!$C$64</f>
        <v>0</v>
      </c>
      <c r="K65" s="8">
        <f>PROGRAM!$G$64</f>
        <v>0</v>
      </c>
      <c r="L65" s="8">
        <f>PROGRAM!$L$64</f>
        <v>0</v>
      </c>
      <c r="M65" s="8">
        <f>PROGRAM!$S$64</f>
        <v>0</v>
      </c>
      <c r="N65" s="65">
        <f>PROGRAM!$M$64</f>
        <v>0</v>
      </c>
      <c r="P65" s="60"/>
      <c r="R65" s="53">
        <f>PROGRAM!$V$39</f>
        <v>0</v>
      </c>
      <c r="S65" s="8">
        <f>PROGRAM!$V$40</f>
        <v>0</v>
      </c>
      <c r="T65" s="8">
        <f>PROGRAM!$V$41</f>
        <v>0</v>
      </c>
      <c r="U65" s="8">
        <f>PROGRAM!$V$44</f>
        <v>0</v>
      </c>
      <c r="V65" s="8">
        <f>PROGRAM!$V$42</f>
        <v>0</v>
      </c>
      <c r="W65" s="8">
        <f>PROGRAM!$V$43</f>
        <v>0</v>
      </c>
      <c r="X65" s="8">
        <f>PROGRAM!$V$46</f>
        <v>0</v>
      </c>
      <c r="Y65" s="8">
        <f>PROGRAM!$V$47</f>
        <v>0</v>
      </c>
      <c r="Z65" s="8">
        <f>PROGRAM!$V$48</f>
        <v>0</v>
      </c>
      <c r="AA65" s="8">
        <f>PROGRAM!$V$49</f>
        <v>0</v>
      </c>
      <c r="AB65" s="8">
        <f>PROGRAM!$V$50</f>
        <v>0</v>
      </c>
      <c r="AC65" s="8">
        <f>PROGRAM!$V$51</f>
        <v>0</v>
      </c>
      <c r="AD65" s="8">
        <f>PROGRAM!V$52+PROGRAM!V$53</f>
        <v>0</v>
      </c>
      <c r="AE65" s="54">
        <f t="shared" si="3"/>
        <v>0</v>
      </c>
    </row>
    <row r="66" spans="1:31">
      <c r="A66" s="229">
        <v>60</v>
      </c>
      <c r="B66" s="515"/>
      <c r="C66" s="326"/>
      <c r="D66" s="326"/>
      <c r="E66" s="63">
        <f>VLOOKUP($A:$A,'COG NA'!$A:$G,5,FALSE)</f>
        <v>0</v>
      </c>
      <c r="F66" s="63">
        <f>VLOOKUP($A:$A,'COG NA'!$A:$G,6,FALSE)</f>
        <v>0</v>
      </c>
      <c r="G66" s="63">
        <f>VLOOKUP($A:$A,'COG NA'!$A:$G,7,FALSE)</f>
        <v>3.6</v>
      </c>
      <c r="H66" s="64">
        <f t="shared" si="4"/>
        <v>3.6</v>
      </c>
      <c r="J66" s="53">
        <f>'60'!$C$64</f>
        <v>0</v>
      </c>
      <c r="K66" s="8">
        <f>'60'!$G$64</f>
        <v>0</v>
      </c>
      <c r="L66" s="8">
        <f>'60'!$L$64</f>
        <v>0</v>
      </c>
      <c r="M66" s="8">
        <f>'60'!$S$64</f>
        <v>0</v>
      </c>
      <c r="N66" s="65">
        <f>'60'!$M$64</f>
        <v>0</v>
      </c>
      <c r="P66" s="60"/>
      <c r="R66" s="53">
        <f>'60'!$V$39</f>
        <v>0</v>
      </c>
      <c r="S66" s="8">
        <f>'60'!$V$40</f>
        <v>0</v>
      </c>
      <c r="T66" s="8">
        <f>'60'!$V$41</f>
        <v>0</v>
      </c>
      <c r="U66" s="8">
        <f>'60'!$V$44</f>
        <v>0</v>
      </c>
      <c r="V66" s="8">
        <f>'60'!$V$42</f>
        <v>0</v>
      </c>
      <c r="W66" s="8">
        <f>'60'!$V$43</f>
        <v>0</v>
      </c>
      <c r="X66" s="8">
        <f>'60'!$V$46</f>
        <v>0</v>
      </c>
      <c r="Y66" s="8">
        <f>'60'!$V$47</f>
        <v>0</v>
      </c>
      <c r="Z66" s="8">
        <f>'60'!$V$48</f>
        <v>0</v>
      </c>
      <c r="AA66" s="8">
        <f>'60'!$V$49</f>
        <v>0</v>
      </c>
      <c r="AB66" s="8">
        <f>'60'!$V$50</f>
        <v>0</v>
      </c>
      <c r="AC66" s="8">
        <f>'60'!$V$51</f>
        <v>0</v>
      </c>
      <c r="AD66" s="8">
        <f>'60'!V$52+'60'!V$53</f>
        <v>0</v>
      </c>
      <c r="AE66" s="54">
        <f t="shared" si="3"/>
        <v>0</v>
      </c>
    </row>
    <row r="67" spans="1:31">
      <c r="A67" s="229">
        <v>61</v>
      </c>
      <c r="B67" s="327"/>
      <c r="C67" s="326"/>
      <c r="D67" s="326"/>
      <c r="E67" s="63">
        <f>VLOOKUP($A:$A,'COG NA'!$A:$G,5,FALSE)</f>
        <v>0</v>
      </c>
      <c r="F67" s="63">
        <f>VLOOKUP($A:$A,'COG NA'!$A:$G,6,FALSE)</f>
        <v>0</v>
      </c>
      <c r="G67" s="63">
        <f>VLOOKUP($A:$A,'COG NA'!$A:$G,7,FALSE)</f>
        <v>1.5</v>
      </c>
      <c r="H67" s="64">
        <f t="shared" si="4"/>
        <v>1.5</v>
      </c>
      <c r="J67" s="53">
        <f>'61'!$C$64</f>
        <v>0</v>
      </c>
      <c r="K67" s="8">
        <f>'61'!$G$64</f>
        <v>0</v>
      </c>
      <c r="L67" s="8">
        <f>'61'!$L$64</f>
        <v>0</v>
      </c>
      <c r="M67" s="8">
        <f>'61'!$S$64</f>
        <v>0</v>
      </c>
      <c r="N67" s="65">
        <f>'61'!$M$64</f>
        <v>0</v>
      </c>
      <c r="P67" s="60"/>
      <c r="R67" s="53">
        <f>'61'!$V$39</f>
        <v>0</v>
      </c>
      <c r="S67" s="8">
        <f>'61'!$V$40</f>
        <v>0</v>
      </c>
      <c r="T67" s="8">
        <f>'61'!$V$41</f>
        <v>0</v>
      </c>
      <c r="U67" s="8">
        <f>'61'!$V$44</f>
        <v>0</v>
      </c>
      <c r="V67" s="8">
        <f>'61'!$V$42</f>
        <v>0</v>
      </c>
      <c r="W67" s="8">
        <f>'61'!$V$43</f>
        <v>0</v>
      </c>
      <c r="X67" s="8">
        <f>'61'!$V$46</f>
        <v>0</v>
      </c>
      <c r="Y67" s="8">
        <f>'61'!$V$47</f>
        <v>0</v>
      </c>
      <c r="Z67" s="8">
        <f>'61'!$V$48</f>
        <v>0</v>
      </c>
      <c r="AA67" s="8">
        <f>'61'!$V$49</f>
        <v>0</v>
      </c>
      <c r="AB67" s="8">
        <f>'61'!$V$50</f>
        <v>0</v>
      </c>
      <c r="AC67" s="8">
        <f>'61'!$V$51</f>
        <v>0</v>
      </c>
      <c r="AD67" s="8">
        <f>'61'!V$52+'61'!V$53</f>
        <v>0</v>
      </c>
      <c r="AE67" s="54">
        <f t="shared" ref="AE67:AE86" si="5">(R67+S67)-SUM(T67:AC67)</f>
        <v>0</v>
      </c>
    </row>
    <row r="68" spans="1:31">
      <c r="A68" s="229">
        <v>62</v>
      </c>
      <c r="B68" s="515"/>
      <c r="C68" s="326"/>
      <c r="D68" s="326"/>
      <c r="E68" s="63">
        <f>VLOOKUP($A:$A,'COG NA'!$A:$G,5,FALSE)</f>
        <v>0</v>
      </c>
      <c r="F68" s="63">
        <f>VLOOKUP($A:$A,'COG NA'!$A:$G,6,FALSE)</f>
        <v>0</v>
      </c>
      <c r="G68" s="63">
        <f>VLOOKUP($A:$A,'COG NA'!$A:$G,7,FALSE)</f>
        <v>2.0499999999999998</v>
      </c>
      <c r="H68" s="64">
        <f t="shared" si="4"/>
        <v>2.0499999999999998</v>
      </c>
      <c r="J68" s="53">
        <f>'62'!$C$64</f>
        <v>0</v>
      </c>
      <c r="K68" s="8">
        <f>'62'!$G$64</f>
        <v>0</v>
      </c>
      <c r="L68" s="8">
        <f>'62'!$L$64</f>
        <v>0</v>
      </c>
      <c r="M68" s="8">
        <f>'62'!$S$64</f>
        <v>0</v>
      </c>
      <c r="N68" s="65">
        <f>'62'!$M$64</f>
        <v>0</v>
      </c>
      <c r="P68" s="60"/>
      <c r="R68" s="53">
        <f>'62'!$V$39</f>
        <v>0</v>
      </c>
      <c r="S68" s="8">
        <f>'62'!$V$40</f>
        <v>0</v>
      </c>
      <c r="T68" s="8">
        <f>'62'!$V$41</f>
        <v>0</v>
      </c>
      <c r="U68" s="8">
        <f>'62'!$V$44</f>
        <v>0</v>
      </c>
      <c r="V68" s="8">
        <f>'62'!$V$42</f>
        <v>0</v>
      </c>
      <c r="W68" s="8">
        <f>'62'!$V$43</f>
        <v>0</v>
      </c>
      <c r="X68" s="8">
        <f>'62'!$V$46</f>
        <v>0</v>
      </c>
      <c r="Y68" s="8">
        <f>'62'!$V$47</f>
        <v>0</v>
      </c>
      <c r="Z68" s="8">
        <f>'62'!$V$48</f>
        <v>0</v>
      </c>
      <c r="AA68" s="8">
        <f>'62'!$V$49</f>
        <v>0</v>
      </c>
      <c r="AB68" s="8">
        <f>'62'!$V$50</f>
        <v>0</v>
      </c>
      <c r="AC68" s="8">
        <f>'62'!$V$51</f>
        <v>0</v>
      </c>
      <c r="AD68" s="8">
        <f>'62'!V$52+'62'!V$53</f>
        <v>0</v>
      </c>
      <c r="AE68" s="54">
        <f t="shared" si="5"/>
        <v>0</v>
      </c>
    </row>
    <row r="69" spans="1:31">
      <c r="A69" s="229">
        <v>63</v>
      </c>
      <c r="B69" s="515"/>
      <c r="C69" s="326"/>
      <c r="D69" s="326"/>
      <c r="E69" s="63">
        <f>VLOOKUP($A:$A,'COG NA'!$A:$G,5,FALSE)</f>
        <v>0</v>
      </c>
      <c r="F69" s="63">
        <f>VLOOKUP($A:$A,'COG NA'!$A:$G,6,FALSE)</f>
        <v>0</v>
      </c>
      <c r="G69" s="63">
        <f>VLOOKUP($A:$A,'COG NA'!$A:$G,7,FALSE)</f>
        <v>0</v>
      </c>
      <c r="H69" s="64">
        <f t="shared" si="4"/>
        <v>0</v>
      </c>
      <c r="J69" s="53">
        <f>'63'!$C$64</f>
        <v>0</v>
      </c>
      <c r="K69" s="8">
        <f>'63'!$G$64</f>
        <v>0</v>
      </c>
      <c r="L69" s="8">
        <f>'63'!$L$64</f>
        <v>0</v>
      </c>
      <c r="M69" s="8">
        <f>'63'!$S$64</f>
        <v>0</v>
      </c>
      <c r="N69" s="65">
        <f>'63'!$M$64</f>
        <v>0</v>
      </c>
      <c r="P69" s="60"/>
      <c r="R69" s="53">
        <f>'63'!$V$39</f>
        <v>0</v>
      </c>
      <c r="S69" s="8">
        <f>'63'!$V$40</f>
        <v>0</v>
      </c>
      <c r="T69" s="8">
        <f>'63'!$V$41</f>
        <v>0</v>
      </c>
      <c r="U69" s="8">
        <f>'63'!$V$44</f>
        <v>0</v>
      </c>
      <c r="V69" s="8">
        <f>'63'!$V$42</f>
        <v>0</v>
      </c>
      <c r="W69" s="8">
        <f>'63'!$V$43</f>
        <v>0</v>
      </c>
      <c r="X69" s="8">
        <f>'63'!$V$46</f>
        <v>0</v>
      </c>
      <c r="Y69" s="8">
        <f>'63'!$V$47</f>
        <v>0</v>
      </c>
      <c r="Z69" s="8">
        <f>'63'!$V$48</f>
        <v>0</v>
      </c>
      <c r="AA69" s="8">
        <f>'63'!$V$49</f>
        <v>0</v>
      </c>
      <c r="AB69" s="8">
        <f>'63'!$V$50</f>
        <v>0</v>
      </c>
      <c r="AC69" s="8">
        <f>'63'!$V$51</f>
        <v>0</v>
      </c>
      <c r="AD69" s="8">
        <f>'63'!V$52+'63'!V$53</f>
        <v>0</v>
      </c>
      <c r="AE69" s="54">
        <f t="shared" si="5"/>
        <v>0</v>
      </c>
    </row>
    <row r="70" spans="1:31">
      <c r="A70" s="229">
        <v>64</v>
      </c>
      <c r="B70" s="327"/>
      <c r="C70" s="326"/>
      <c r="D70" s="326"/>
      <c r="E70" s="63">
        <f>VLOOKUP($A:$A,'COG NA'!$A:$G,5,FALSE)</f>
        <v>0</v>
      </c>
      <c r="F70" s="63">
        <f>VLOOKUP($A:$A,'COG NA'!$A:$G,6,FALSE)</f>
        <v>0</v>
      </c>
      <c r="G70" s="63">
        <f>VLOOKUP($A:$A,'COG NA'!$A:$G,7,FALSE)</f>
        <v>16.89</v>
      </c>
      <c r="H70" s="64">
        <f t="shared" si="4"/>
        <v>16.89</v>
      </c>
      <c r="J70" s="53">
        <f>'64'!$C$64</f>
        <v>0</v>
      </c>
      <c r="K70" s="8">
        <f>'64'!$G$64</f>
        <v>0</v>
      </c>
      <c r="L70" s="8">
        <f>'64'!$L$64</f>
        <v>0</v>
      </c>
      <c r="M70" s="8">
        <f>'64'!$S$64</f>
        <v>0</v>
      </c>
      <c r="N70" s="65">
        <f>'64'!$M$64</f>
        <v>0</v>
      </c>
      <c r="P70" s="60"/>
      <c r="R70" s="53">
        <f>'64'!$V$39</f>
        <v>0</v>
      </c>
      <c r="S70" s="8">
        <f>'64'!$V$40</f>
        <v>0</v>
      </c>
      <c r="T70" s="8">
        <f>'64'!$V$41</f>
        <v>0</v>
      </c>
      <c r="U70" s="8">
        <f>'64'!$V$44</f>
        <v>0</v>
      </c>
      <c r="V70" s="8">
        <f>'64'!$V$42</f>
        <v>0</v>
      </c>
      <c r="W70" s="8">
        <f>'64'!$V$43</f>
        <v>0</v>
      </c>
      <c r="X70" s="8">
        <f>'64'!$V$46</f>
        <v>0</v>
      </c>
      <c r="Y70" s="8">
        <f>'64'!$V$47</f>
        <v>0</v>
      </c>
      <c r="Z70" s="8">
        <f>'64'!$V$48</f>
        <v>0</v>
      </c>
      <c r="AA70" s="8">
        <f>'64'!$V$49</f>
        <v>0</v>
      </c>
      <c r="AB70" s="8">
        <f>'64'!$V$50</f>
        <v>0</v>
      </c>
      <c r="AC70" s="8">
        <f>'64'!$V$51</f>
        <v>0</v>
      </c>
      <c r="AD70" s="8">
        <f>'64'!V$52+'64'!V$53</f>
        <v>0</v>
      </c>
      <c r="AE70" s="54">
        <f t="shared" si="5"/>
        <v>0</v>
      </c>
    </row>
    <row r="71" spans="1:31">
      <c r="A71" s="229">
        <v>65</v>
      </c>
      <c r="B71" s="517"/>
      <c r="C71" s="326"/>
      <c r="D71" s="326"/>
      <c r="E71" s="63">
        <f>VLOOKUP($A:$A,'COG NA'!$A:$G,5,FALSE)</f>
        <v>0</v>
      </c>
      <c r="F71" s="63">
        <f>VLOOKUP($A:$A,'COG NA'!$A:$G,6,FALSE)</f>
        <v>0</v>
      </c>
      <c r="G71" s="63">
        <f>VLOOKUP($A:$A,'COG NA'!$A:$G,7,FALSE)</f>
        <v>4.25</v>
      </c>
      <c r="H71" s="64">
        <f t="shared" si="4"/>
        <v>4.25</v>
      </c>
      <c r="J71" s="53">
        <f>'65'!$C$64</f>
        <v>0</v>
      </c>
      <c r="K71" s="8">
        <f>'65'!$G$64</f>
        <v>0</v>
      </c>
      <c r="L71" s="8">
        <f>'65'!$L$64</f>
        <v>0</v>
      </c>
      <c r="M71" s="8">
        <f>'65'!$S$64</f>
        <v>0</v>
      </c>
      <c r="N71" s="65">
        <f>'65'!$M$64</f>
        <v>0</v>
      </c>
      <c r="P71" s="60"/>
      <c r="R71" s="53">
        <f>'65'!$V$39</f>
        <v>0</v>
      </c>
      <c r="S71" s="8">
        <f>'65'!$V$40</f>
        <v>0</v>
      </c>
      <c r="T71" s="8">
        <f>'65'!$V$41</f>
        <v>0</v>
      </c>
      <c r="U71" s="8">
        <f>'65'!$V$44</f>
        <v>0</v>
      </c>
      <c r="V71" s="8">
        <f>'65'!$V$42</f>
        <v>0</v>
      </c>
      <c r="W71" s="8">
        <f>'65'!$V$43</f>
        <v>0</v>
      </c>
      <c r="X71" s="8">
        <f>'65'!$V$46</f>
        <v>0</v>
      </c>
      <c r="Y71" s="8">
        <f>'65'!$V$47</f>
        <v>0</v>
      </c>
      <c r="Z71" s="8">
        <f>'65'!$V$48</f>
        <v>0</v>
      </c>
      <c r="AA71" s="8">
        <f>'65'!$V$49</f>
        <v>0</v>
      </c>
      <c r="AB71" s="8">
        <f>'65'!$V$50</f>
        <v>0</v>
      </c>
      <c r="AC71" s="8">
        <f>'65'!$V$51</f>
        <v>0</v>
      </c>
      <c r="AD71" s="8">
        <f>'65'!V$52+'65'!V$53</f>
        <v>0</v>
      </c>
      <c r="AE71" s="54">
        <f t="shared" si="5"/>
        <v>0</v>
      </c>
    </row>
    <row r="72" spans="1:31">
      <c r="A72" s="229">
        <v>66</v>
      </c>
      <c r="B72" s="327"/>
      <c r="C72" s="326"/>
      <c r="D72" s="326"/>
      <c r="E72" s="63">
        <f>VLOOKUP($A:$A,'COG NA'!$A:$G,5,FALSE)</f>
        <v>0</v>
      </c>
      <c r="F72" s="63">
        <f>VLOOKUP($A:$A,'COG NA'!$A:$G,6,FALSE)</f>
        <v>0</v>
      </c>
      <c r="G72" s="63">
        <f>VLOOKUP($A:$A,'COG NA'!$A:$G,7,FALSE)</f>
        <v>2</v>
      </c>
      <c r="H72" s="64">
        <f t="shared" si="4"/>
        <v>2</v>
      </c>
      <c r="J72" s="53">
        <f>'66'!$C$64</f>
        <v>0</v>
      </c>
      <c r="K72" s="8">
        <f>'66'!$G$64</f>
        <v>0</v>
      </c>
      <c r="L72" s="8">
        <f>'66'!$L$64</f>
        <v>0</v>
      </c>
      <c r="M72" s="8">
        <f>'66'!$S$64</f>
        <v>0</v>
      </c>
      <c r="N72" s="65">
        <f>'66'!$M$64</f>
        <v>0</v>
      </c>
      <c r="P72" s="60"/>
      <c r="R72" s="53">
        <f>'66'!$V$39</f>
        <v>0</v>
      </c>
      <c r="S72" s="8">
        <f>'66'!$V$40</f>
        <v>0</v>
      </c>
      <c r="T72" s="8">
        <f>'66'!$V$41</f>
        <v>0</v>
      </c>
      <c r="U72" s="8">
        <f>'66'!$V$44</f>
        <v>0</v>
      </c>
      <c r="V72" s="8">
        <f>'66'!$V$42</f>
        <v>0</v>
      </c>
      <c r="W72" s="8">
        <f>'66'!$V$43</f>
        <v>0</v>
      </c>
      <c r="X72" s="8">
        <f>'66'!$V$46</f>
        <v>0</v>
      </c>
      <c r="Y72" s="8">
        <f>'66'!$V$47</f>
        <v>0</v>
      </c>
      <c r="Z72" s="8">
        <f>'66'!$V$48</f>
        <v>0</v>
      </c>
      <c r="AA72" s="8">
        <f>'66'!$V$49</f>
        <v>0</v>
      </c>
      <c r="AB72" s="8">
        <f>'66'!$V$50</f>
        <v>0</v>
      </c>
      <c r="AC72" s="8">
        <f>'66'!$V$51</f>
        <v>0</v>
      </c>
      <c r="AD72" s="8">
        <f>'66'!V$52+'66'!V$53</f>
        <v>0</v>
      </c>
      <c r="AE72" s="54">
        <f t="shared" si="5"/>
        <v>0</v>
      </c>
    </row>
    <row r="73" spans="1:31">
      <c r="A73" s="229">
        <v>67</v>
      </c>
      <c r="B73" s="327" t="s">
        <v>370</v>
      </c>
      <c r="C73" s="326" t="s">
        <v>371</v>
      </c>
      <c r="D73" s="326" t="s">
        <v>376</v>
      </c>
      <c r="E73" s="63">
        <f>VLOOKUP($A:$A,'COG NA'!$A:$G,5,FALSE)</f>
        <v>0</v>
      </c>
      <c r="F73" s="63">
        <f>VLOOKUP($A:$A,'COG NA'!$A:$G,6,FALSE)</f>
        <v>0</v>
      </c>
      <c r="G73" s="63">
        <f>VLOOKUP($A:$A,'COG NA'!$A:$G,7,FALSE)</f>
        <v>2</v>
      </c>
      <c r="H73" s="64">
        <f t="shared" si="4"/>
        <v>2</v>
      </c>
      <c r="J73" s="53">
        <f>'67'!$C$64</f>
        <v>0</v>
      </c>
      <c r="K73" s="8">
        <f>'67'!$G$64</f>
        <v>0</v>
      </c>
      <c r="L73" s="8">
        <f>'67'!$L$64</f>
        <v>0</v>
      </c>
      <c r="M73" s="8">
        <f>'67'!$S$64</f>
        <v>0</v>
      </c>
      <c r="N73" s="65">
        <f>'67'!$M$64</f>
        <v>0</v>
      </c>
      <c r="P73" s="60"/>
      <c r="R73" s="53">
        <f>'67'!$V$39</f>
        <v>0</v>
      </c>
      <c r="S73" s="8">
        <f>'67'!$V$40</f>
        <v>0</v>
      </c>
      <c r="T73" s="8">
        <f>'67'!$V$41</f>
        <v>0</v>
      </c>
      <c r="U73" s="8">
        <f>'67'!$V$44</f>
        <v>0</v>
      </c>
      <c r="V73" s="8">
        <f>'67'!$V$42</f>
        <v>0</v>
      </c>
      <c r="W73" s="8">
        <f>'67'!$V$43</f>
        <v>0</v>
      </c>
      <c r="X73" s="8">
        <f>'67'!$V$46</f>
        <v>0</v>
      </c>
      <c r="Y73" s="8">
        <f>'67'!$V$47</f>
        <v>0</v>
      </c>
      <c r="Z73" s="8">
        <f>'67'!$V$48</f>
        <v>0</v>
      </c>
      <c r="AA73" s="8">
        <f>'67'!$V$49</f>
        <v>0</v>
      </c>
      <c r="AB73" s="8">
        <f>'67'!$V$50</f>
        <v>0</v>
      </c>
      <c r="AC73" s="8">
        <f>'67'!$V$51</f>
        <v>0</v>
      </c>
      <c r="AD73" s="8">
        <f>'67'!V$52+'67'!V$53</f>
        <v>0</v>
      </c>
      <c r="AE73" s="54">
        <f t="shared" si="5"/>
        <v>0</v>
      </c>
    </row>
    <row r="74" spans="1:31">
      <c r="A74" s="229">
        <v>68</v>
      </c>
      <c r="B74" s="327" t="s">
        <v>372</v>
      </c>
      <c r="C74" s="326" t="s">
        <v>373</v>
      </c>
      <c r="D74" s="326" t="s">
        <v>376</v>
      </c>
      <c r="E74" s="63">
        <f>VLOOKUP($A:$A,'COG NA'!$A:$G,5,FALSE)</f>
        <v>0</v>
      </c>
      <c r="F74" s="63">
        <f>VLOOKUP($A:$A,'COG NA'!$A:$G,6,FALSE)</f>
        <v>0</v>
      </c>
      <c r="G74" s="63">
        <f>VLOOKUP($A:$A,'COG NA'!$A:$G,7,FALSE)</f>
        <v>2</v>
      </c>
      <c r="H74" s="64">
        <f t="shared" si="4"/>
        <v>2</v>
      </c>
      <c r="J74" s="53">
        <f>'68'!$C$64</f>
        <v>0</v>
      </c>
      <c r="K74" s="8">
        <f>'68'!$G$64</f>
        <v>0</v>
      </c>
      <c r="L74" s="8">
        <f>'68'!$L$64</f>
        <v>0</v>
      </c>
      <c r="M74" s="8">
        <f>'68'!$S$64</f>
        <v>0</v>
      </c>
      <c r="N74" s="65">
        <f>'68'!$M$64</f>
        <v>0</v>
      </c>
      <c r="P74" s="60"/>
      <c r="R74" s="53">
        <f>'68'!$V$39</f>
        <v>0</v>
      </c>
      <c r="S74" s="8">
        <f>'68'!$V$40</f>
        <v>0</v>
      </c>
      <c r="T74" s="8">
        <f>'68'!$V$41</f>
        <v>0</v>
      </c>
      <c r="U74" s="8">
        <f>'68'!$V$44</f>
        <v>0</v>
      </c>
      <c r="V74" s="8">
        <f>'68'!$V$42</f>
        <v>0</v>
      </c>
      <c r="W74" s="8">
        <f>'68'!$V$43</f>
        <v>0</v>
      </c>
      <c r="X74" s="8">
        <f>'68'!$V$46</f>
        <v>0</v>
      </c>
      <c r="Y74" s="8">
        <f>'68'!$V$47</f>
        <v>0</v>
      </c>
      <c r="Z74" s="8">
        <f>'68'!$V$48</f>
        <v>0</v>
      </c>
      <c r="AA74" s="8">
        <f>'68'!$V$49</f>
        <v>0</v>
      </c>
      <c r="AB74" s="8">
        <f>'68'!$V$50</f>
        <v>0</v>
      </c>
      <c r="AC74" s="8">
        <f>'68'!$V$51</f>
        <v>0</v>
      </c>
      <c r="AD74" s="8">
        <f>'68'!V$52+'68'!V$53</f>
        <v>0</v>
      </c>
      <c r="AE74" s="54">
        <f t="shared" si="5"/>
        <v>0</v>
      </c>
    </row>
    <row r="75" spans="1:31">
      <c r="A75" s="229">
        <v>69</v>
      </c>
      <c r="B75" s="327" t="s">
        <v>374</v>
      </c>
      <c r="C75" s="326" t="s">
        <v>375</v>
      </c>
      <c r="D75" s="326" t="s">
        <v>376</v>
      </c>
      <c r="E75" s="63">
        <f>VLOOKUP($A:$A,'COG NA'!$A:$G,5,FALSE)</f>
        <v>0</v>
      </c>
      <c r="F75" s="63">
        <f>VLOOKUP($A:$A,'COG NA'!$A:$G,6,FALSE)</f>
        <v>0</v>
      </c>
      <c r="G75" s="63">
        <f>VLOOKUP($A:$A,'COG NA'!$A:$G,7,FALSE)</f>
        <v>11.59</v>
      </c>
      <c r="H75" s="64">
        <f t="shared" si="4"/>
        <v>11.59</v>
      </c>
      <c r="J75" s="53">
        <f>'69'!$C$64</f>
        <v>0</v>
      </c>
      <c r="K75" s="8">
        <f>'69'!$G$64</f>
        <v>0</v>
      </c>
      <c r="L75" s="8">
        <f>'69'!$L$64</f>
        <v>0</v>
      </c>
      <c r="M75" s="8">
        <f>'69'!$S$64</f>
        <v>0</v>
      </c>
      <c r="N75" s="65">
        <f>'69'!$M$64</f>
        <v>0</v>
      </c>
      <c r="P75" s="60"/>
      <c r="R75" s="53">
        <f>'69'!$V$39</f>
        <v>0</v>
      </c>
      <c r="S75" s="8">
        <f>'69'!$V$40</f>
        <v>0</v>
      </c>
      <c r="T75" s="8">
        <f>'69'!$V$41</f>
        <v>0</v>
      </c>
      <c r="U75" s="8">
        <f>'69'!$V$44</f>
        <v>0</v>
      </c>
      <c r="V75" s="8">
        <f>'69'!$V$42</f>
        <v>0</v>
      </c>
      <c r="W75" s="8">
        <f>'69'!$V$43</f>
        <v>0</v>
      </c>
      <c r="X75" s="8">
        <f>'69'!$V$46</f>
        <v>0</v>
      </c>
      <c r="Y75" s="8">
        <f>'69'!$V$47</f>
        <v>0</v>
      </c>
      <c r="Z75" s="8">
        <f>'69'!$V$48</f>
        <v>0</v>
      </c>
      <c r="AA75" s="8">
        <f>'69'!$V$49</f>
        <v>0</v>
      </c>
      <c r="AB75" s="8">
        <f>'69'!$V$50</f>
        <v>0</v>
      </c>
      <c r="AC75" s="8">
        <f>'69'!$V$51</f>
        <v>0</v>
      </c>
      <c r="AD75" s="8">
        <f>'69'!V$52+'69'!V$53</f>
        <v>0</v>
      </c>
      <c r="AE75" s="54">
        <f t="shared" si="5"/>
        <v>0</v>
      </c>
    </row>
    <row r="76" spans="1:31">
      <c r="A76" s="229">
        <v>70</v>
      </c>
      <c r="B76" s="327" t="str">
        <f>VLOOKUP(A:A,'COG NA'!A:B,2,FALSE)</f>
        <v>GHOSRX003611BK</v>
      </c>
      <c r="C76" s="326"/>
      <c r="D76" s="326"/>
      <c r="E76" s="63">
        <f>VLOOKUP($A:$A,'COG NA'!$A:$G,5,FALSE)</f>
        <v>0</v>
      </c>
      <c r="F76" s="63">
        <f>VLOOKUP($A:$A,'COG NA'!$A:$G,6,FALSE)</f>
        <v>0</v>
      </c>
      <c r="G76" s="63">
        <f>VLOOKUP($A:$A,'COG NA'!$A:$G,7,FALSE)</f>
        <v>24.1</v>
      </c>
      <c r="H76" s="64">
        <f t="shared" si="4"/>
        <v>24.1</v>
      </c>
      <c r="J76" s="53">
        <f>'70'!$C$64</f>
        <v>0</v>
      </c>
      <c r="K76" s="8">
        <f>'70'!$G$64</f>
        <v>0</v>
      </c>
      <c r="L76" s="8">
        <f>'70'!$L$64</f>
        <v>0</v>
      </c>
      <c r="M76" s="8">
        <f>'70'!$S$64</f>
        <v>0</v>
      </c>
      <c r="N76" s="65">
        <f>'70'!$M$64</f>
        <v>0</v>
      </c>
      <c r="P76" s="60"/>
      <c r="R76" s="53">
        <f>'70'!$V$39</f>
        <v>0</v>
      </c>
      <c r="S76" s="8">
        <f>'70'!$V$40</f>
        <v>0</v>
      </c>
      <c r="T76" s="8">
        <f>'70'!$V$41</f>
        <v>0</v>
      </c>
      <c r="U76" s="8">
        <f>'70'!$V$44</f>
        <v>0</v>
      </c>
      <c r="V76" s="8">
        <f>'70'!$V$42</f>
        <v>0</v>
      </c>
      <c r="W76" s="8">
        <f>'70'!$V$43</f>
        <v>0</v>
      </c>
      <c r="X76" s="8">
        <f>'70'!$V$46</f>
        <v>0</v>
      </c>
      <c r="Y76" s="8">
        <f>'70'!$V$47</f>
        <v>0</v>
      </c>
      <c r="Z76" s="8">
        <f>'70'!$V$48</f>
        <v>0</v>
      </c>
      <c r="AA76" s="8">
        <f>'70'!$V$49</f>
        <v>0</v>
      </c>
      <c r="AB76" s="8">
        <f>'70'!$V$50</f>
        <v>0</v>
      </c>
      <c r="AC76" s="8">
        <f>'70'!$V$51</f>
        <v>0</v>
      </c>
      <c r="AD76" s="8">
        <f>'70'!V$52+'70'!V$53</f>
        <v>0</v>
      </c>
      <c r="AE76" s="54">
        <f t="shared" si="5"/>
        <v>0</v>
      </c>
    </row>
    <row r="77" spans="1:31">
      <c r="A77" s="229">
        <v>71</v>
      </c>
      <c r="B77" s="515" t="s">
        <v>377</v>
      </c>
      <c r="C77" s="326" t="s">
        <v>378</v>
      </c>
      <c r="D77" s="326" t="s">
        <v>379</v>
      </c>
      <c r="E77" s="63">
        <f>VLOOKUP($A:$A,'COG NA'!$A:$G,5,FALSE)</f>
        <v>0</v>
      </c>
      <c r="F77" s="63">
        <f>VLOOKUP($A:$A,'COG NA'!$A:$G,6,FALSE)</f>
        <v>0</v>
      </c>
      <c r="G77" s="63">
        <f>VLOOKUP($A:$A,'COG NA'!$A:$G,7,FALSE)</f>
        <v>0</v>
      </c>
      <c r="H77" s="64">
        <f t="shared" si="4"/>
        <v>0</v>
      </c>
      <c r="J77" s="53">
        <f>'71'!$C$64</f>
        <v>0</v>
      </c>
      <c r="K77" s="8">
        <f>'71'!$G$64</f>
        <v>0</v>
      </c>
      <c r="L77" s="8">
        <f>'71'!$L$64</f>
        <v>0</v>
      </c>
      <c r="M77" s="8">
        <f>'71'!$S$64</f>
        <v>0</v>
      </c>
      <c r="N77" s="65">
        <f>'71'!$M$64</f>
        <v>0</v>
      </c>
      <c r="P77" s="60"/>
      <c r="R77" s="53">
        <f>'71'!$V$39</f>
        <v>0</v>
      </c>
      <c r="S77" s="8">
        <f>'71'!$V$40</f>
        <v>0</v>
      </c>
      <c r="T77" s="8">
        <f>'71'!$V$41</f>
        <v>0</v>
      </c>
      <c r="U77" s="8">
        <f>'71'!$V$44</f>
        <v>0</v>
      </c>
      <c r="V77" s="8">
        <f>'71'!$V$42</f>
        <v>0</v>
      </c>
      <c r="W77" s="8">
        <f>'71'!$V$43</f>
        <v>0</v>
      </c>
      <c r="X77" s="8">
        <f>'71'!$V$46</f>
        <v>0</v>
      </c>
      <c r="Y77" s="8">
        <f>'71'!$V$47</f>
        <v>0</v>
      </c>
      <c r="Z77" s="8">
        <f>'71'!$V$48</f>
        <v>0</v>
      </c>
      <c r="AA77" s="8">
        <f>'71'!$V$49</f>
        <v>0</v>
      </c>
      <c r="AB77" s="8">
        <f>'71'!$V$50</f>
        <v>0</v>
      </c>
      <c r="AC77" s="8">
        <f>'71'!$V$51</f>
        <v>0</v>
      </c>
      <c r="AD77" s="8">
        <f>'71'!V$52+'71'!V$53</f>
        <v>0</v>
      </c>
      <c r="AE77" s="54">
        <f t="shared" si="5"/>
        <v>0</v>
      </c>
    </row>
    <row r="78" spans="1:31">
      <c r="A78" s="229">
        <v>72</v>
      </c>
      <c r="B78" s="327" t="s">
        <v>380</v>
      </c>
      <c r="C78" s="326" t="s">
        <v>381</v>
      </c>
      <c r="D78" s="326" t="s">
        <v>382</v>
      </c>
      <c r="E78" s="63">
        <f>VLOOKUP($A:$A,'COG NA'!$A:$G,5,FALSE)</f>
        <v>0</v>
      </c>
      <c r="F78" s="63">
        <f>VLOOKUP($A:$A,'COG NA'!$A:$G,6,FALSE)</f>
        <v>0</v>
      </c>
      <c r="G78" s="63">
        <f>VLOOKUP($A:$A,'COG NA'!$A:$G,7,FALSE)</f>
        <v>0</v>
      </c>
      <c r="H78" s="64">
        <f t="shared" si="4"/>
        <v>0</v>
      </c>
      <c r="J78" s="53">
        <f>'72'!$C$64</f>
        <v>0</v>
      </c>
      <c r="K78" s="8">
        <f>'72'!$G$64</f>
        <v>0</v>
      </c>
      <c r="L78" s="8">
        <f>'72'!$L$64</f>
        <v>0</v>
      </c>
      <c r="M78" s="8">
        <f>'72'!$S$64</f>
        <v>0</v>
      </c>
      <c r="N78" s="65">
        <f>'72'!$M$64</f>
        <v>0</v>
      </c>
      <c r="P78" s="60"/>
      <c r="R78" s="53">
        <f>'72'!$V$39</f>
        <v>0</v>
      </c>
      <c r="S78" s="8">
        <f>'72'!$V$40</f>
        <v>0</v>
      </c>
      <c r="T78" s="8">
        <f>'72'!$V$41</f>
        <v>0</v>
      </c>
      <c r="U78" s="8">
        <f>'72'!$V$44</f>
        <v>0</v>
      </c>
      <c r="V78" s="8">
        <f>'72'!$V$42</f>
        <v>0</v>
      </c>
      <c r="W78" s="8">
        <f>'72'!$V$43</f>
        <v>0</v>
      </c>
      <c r="X78" s="8">
        <f>'72'!$V$46</f>
        <v>0</v>
      </c>
      <c r="Y78" s="8">
        <f>'72'!$V$47</f>
        <v>0</v>
      </c>
      <c r="Z78" s="8">
        <f>'72'!$V$48</f>
        <v>0</v>
      </c>
      <c r="AA78" s="8">
        <f>'72'!$V$49</f>
        <v>0</v>
      </c>
      <c r="AB78" s="8">
        <f>'72'!$V$50</f>
        <v>0</v>
      </c>
      <c r="AC78" s="8">
        <f>'72'!$V$51</f>
        <v>0</v>
      </c>
      <c r="AD78" s="8">
        <f>'72'!V$52+'72'!V$53</f>
        <v>0</v>
      </c>
      <c r="AE78" s="54">
        <f t="shared" si="5"/>
        <v>0</v>
      </c>
    </row>
    <row r="79" spans="1:31">
      <c r="A79" s="229">
        <v>73</v>
      </c>
      <c r="B79" s="515" t="s">
        <v>383</v>
      </c>
      <c r="C79" s="326" t="s">
        <v>384</v>
      </c>
      <c r="D79" s="326" t="s">
        <v>382</v>
      </c>
      <c r="E79" s="63">
        <f>VLOOKUP($A:$A,'COG NA'!$A:$G,5,FALSE)</f>
        <v>0</v>
      </c>
      <c r="F79" s="63">
        <f>VLOOKUP($A:$A,'COG NA'!$A:$G,6,FALSE)</f>
        <v>0</v>
      </c>
      <c r="G79" s="63">
        <f>VLOOKUP($A:$A,'COG NA'!$A:$G,7,FALSE)</f>
        <v>0</v>
      </c>
      <c r="H79" s="64">
        <f t="shared" si="4"/>
        <v>0</v>
      </c>
      <c r="J79" s="53">
        <f>'73'!$C$64</f>
        <v>0</v>
      </c>
      <c r="K79" s="8">
        <f>'73'!$G$64</f>
        <v>0</v>
      </c>
      <c r="L79" s="8">
        <f>'73'!$L$64</f>
        <v>0</v>
      </c>
      <c r="M79" s="8">
        <f>'73'!$S$64</f>
        <v>0</v>
      </c>
      <c r="N79" s="65">
        <f>'73'!$M$64</f>
        <v>0</v>
      </c>
      <c r="P79" s="60"/>
      <c r="R79" s="53">
        <f>'73'!$V$39</f>
        <v>0</v>
      </c>
      <c r="S79" s="8">
        <f>'73'!$V$40</f>
        <v>0</v>
      </c>
      <c r="T79" s="8">
        <f>'73'!$V$41</f>
        <v>0</v>
      </c>
      <c r="U79" s="8">
        <f>'73'!$V$44</f>
        <v>0</v>
      </c>
      <c r="V79" s="8">
        <f>'73'!$V$42</f>
        <v>0</v>
      </c>
      <c r="W79" s="8">
        <f>'73'!$V$43</f>
        <v>0</v>
      </c>
      <c r="X79" s="8">
        <f>'73'!$V$46</f>
        <v>0</v>
      </c>
      <c r="Y79" s="8">
        <f>'73'!$V$47</f>
        <v>0</v>
      </c>
      <c r="Z79" s="8">
        <f>'73'!$V$48</f>
        <v>0</v>
      </c>
      <c r="AA79" s="8">
        <f>'73'!$V$49</f>
        <v>0</v>
      </c>
      <c r="AB79" s="8">
        <f>'73'!$V$50</f>
        <v>0</v>
      </c>
      <c r="AC79" s="8">
        <f>'73'!$V$51</f>
        <v>0</v>
      </c>
      <c r="AD79" s="8">
        <f>'73'!V$52+'73'!V$53</f>
        <v>0</v>
      </c>
      <c r="AE79" s="54">
        <f t="shared" si="5"/>
        <v>0</v>
      </c>
    </row>
    <row r="80" spans="1:31">
      <c r="A80" s="229">
        <v>74</v>
      </c>
      <c r="B80" s="327" t="s">
        <v>397</v>
      </c>
      <c r="C80" s="326" t="s">
        <v>385</v>
      </c>
      <c r="D80" s="326" t="s">
        <v>382</v>
      </c>
      <c r="E80" s="63">
        <f>VLOOKUP($A:$A,'COG NA'!$A:$G,5,FALSE)</f>
        <v>0</v>
      </c>
      <c r="F80" s="63">
        <f>VLOOKUP($A:$A,'COG NA'!$A:$G,6,FALSE)</f>
        <v>0</v>
      </c>
      <c r="G80" s="63">
        <f>VLOOKUP($A:$A,'COG NA'!$A:$G,7,FALSE)</f>
        <v>0</v>
      </c>
      <c r="H80" s="64">
        <f t="shared" si="4"/>
        <v>0</v>
      </c>
      <c r="J80" s="53">
        <f>'74'!$C$64</f>
        <v>0</v>
      </c>
      <c r="K80" s="8">
        <f>'74'!$G$64</f>
        <v>0</v>
      </c>
      <c r="L80" s="8">
        <f>'74'!$L$64</f>
        <v>0</v>
      </c>
      <c r="M80" s="8">
        <f>'74'!$S$64</f>
        <v>0</v>
      </c>
      <c r="N80" s="65">
        <f>'74'!$M$64</f>
        <v>0</v>
      </c>
      <c r="P80" s="60"/>
      <c r="R80" s="53">
        <f>'74'!$V$39</f>
        <v>0</v>
      </c>
      <c r="S80" s="8">
        <f>'74'!$V$40</f>
        <v>0</v>
      </c>
      <c r="T80" s="8">
        <f>'74'!$V$41</f>
        <v>0</v>
      </c>
      <c r="U80" s="8">
        <f>'74'!$V$44</f>
        <v>0</v>
      </c>
      <c r="V80" s="8">
        <f>'74'!$V$42</f>
        <v>0</v>
      </c>
      <c r="W80" s="8">
        <f>'74'!$V$43</f>
        <v>0</v>
      </c>
      <c r="X80" s="8">
        <f>'74'!$V$46</f>
        <v>0</v>
      </c>
      <c r="Y80" s="8">
        <f>'74'!$V$47</f>
        <v>0</v>
      </c>
      <c r="Z80" s="8">
        <f>'74'!$V$48</f>
        <v>0</v>
      </c>
      <c r="AA80" s="8">
        <f>'74'!$V$49</f>
        <v>0</v>
      </c>
      <c r="AB80" s="8">
        <f>'74'!$V$50</f>
        <v>0</v>
      </c>
      <c r="AC80" s="8">
        <f>'74'!$V$51</f>
        <v>0</v>
      </c>
      <c r="AD80" s="8">
        <f>'74'!V$52+'74'!V$53</f>
        <v>0</v>
      </c>
      <c r="AE80" s="54">
        <f t="shared" si="5"/>
        <v>0</v>
      </c>
    </row>
    <row r="81" spans="1:31">
      <c r="A81" s="229">
        <v>75</v>
      </c>
      <c r="B81" s="515" t="s">
        <v>386</v>
      </c>
      <c r="C81" s="326" t="s">
        <v>387</v>
      </c>
      <c r="D81" s="326" t="s">
        <v>382</v>
      </c>
      <c r="E81" s="63">
        <f>VLOOKUP($A:$A,'COG NA'!$A:$G,5,FALSE)</f>
        <v>0</v>
      </c>
      <c r="F81" s="63">
        <f>VLOOKUP($A:$A,'COG NA'!$A:$G,6,FALSE)</f>
        <v>0</v>
      </c>
      <c r="G81" s="63">
        <f>VLOOKUP($A:$A,'COG NA'!$A:$G,7,FALSE)</f>
        <v>0</v>
      </c>
      <c r="H81" s="64">
        <f t="shared" si="4"/>
        <v>0</v>
      </c>
      <c r="J81" s="53">
        <f>'75'!$C$64</f>
        <v>0</v>
      </c>
      <c r="K81" s="8">
        <f>'75'!$G$64</f>
        <v>0</v>
      </c>
      <c r="L81" s="8">
        <f>'75'!$L$64</f>
        <v>0</v>
      </c>
      <c r="M81" s="8">
        <f>'75'!$S$64</f>
        <v>0</v>
      </c>
      <c r="N81" s="65">
        <f>'75'!$M$64</f>
        <v>0</v>
      </c>
      <c r="P81" s="60"/>
      <c r="R81" s="53">
        <f>'75'!$V$39</f>
        <v>0</v>
      </c>
      <c r="S81" s="8">
        <f>'75'!$V$40</f>
        <v>0</v>
      </c>
      <c r="T81" s="8">
        <f>'75'!$V$41</f>
        <v>0</v>
      </c>
      <c r="U81" s="8">
        <f>'75'!$V$44</f>
        <v>0</v>
      </c>
      <c r="V81" s="8">
        <f>'75'!$V$42</f>
        <v>0</v>
      </c>
      <c r="W81" s="8">
        <f>'75'!$V$43</f>
        <v>0</v>
      </c>
      <c r="X81" s="8">
        <f>'75'!$V$46</f>
        <v>0</v>
      </c>
      <c r="Y81" s="8">
        <f>'75'!$V$47</f>
        <v>0</v>
      </c>
      <c r="Z81" s="8">
        <f>'75'!$V$48</f>
        <v>0</v>
      </c>
      <c r="AA81" s="8">
        <f>'75'!$V$49</f>
        <v>0</v>
      </c>
      <c r="AB81" s="8">
        <f>'75'!$V$50</f>
        <v>0</v>
      </c>
      <c r="AC81" s="8">
        <f>'75'!$V$51</f>
        <v>0</v>
      </c>
      <c r="AD81" s="8">
        <f>'75'!V$52+'75'!V$53</f>
        <v>0</v>
      </c>
      <c r="AE81" s="54">
        <f t="shared" si="5"/>
        <v>0</v>
      </c>
    </row>
    <row r="82" spans="1:31">
      <c r="A82" s="229">
        <v>76</v>
      </c>
      <c r="B82" s="515" t="s">
        <v>388</v>
      </c>
      <c r="C82" s="326" t="s">
        <v>389</v>
      </c>
      <c r="D82" s="326" t="s">
        <v>390</v>
      </c>
      <c r="E82" s="63">
        <f>VLOOKUP($A:$A,'COG NA'!$A:$G,5,FALSE)</f>
        <v>0</v>
      </c>
      <c r="F82" s="63">
        <f>VLOOKUP($A:$A,'COG NA'!$A:$G,6,FALSE)</f>
        <v>0</v>
      </c>
      <c r="G82" s="63">
        <f>VLOOKUP($A:$A,'COG NA'!$A:$G,7,FALSE)</f>
        <v>0</v>
      </c>
      <c r="H82" s="64">
        <f t="shared" si="4"/>
        <v>0</v>
      </c>
      <c r="J82" s="53">
        <f>'76'!$C$64</f>
        <v>0</v>
      </c>
      <c r="K82" s="8">
        <f>'76'!$G$64</f>
        <v>0</v>
      </c>
      <c r="L82" s="8">
        <f>'76'!$L$64</f>
        <v>0</v>
      </c>
      <c r="M82" s="8">
        <f>'76'!$S$64</f>
        <v>0</v>
      </c>
      <c r="N82" s="65">
        <f>'76'!$M$64</f>
        <v>0</v>
      </c>
      <c r="P82" s="60"/>
      <c r="R82" s="53">
        <f>'76'!$V$39</f>
        <v>0</v>
      </c>
      <c r="S82" s="8">
        <f>'76'!$V$40</f>
        <v>0</v>
      </c>
      <c r="T82" s="8">
        <f>'76'!$V$41</f>
        <v>0</v>
      </c>
      <c r="U82" s="8">
        <f>'76'!$V$44</f>
        <v>0</v>
      </c>
      <c r="V82" s="8">
        <f>'76'!$V$42</f>
        <v>0</v>
      </c>
      <c r="W82" s="8">
        <f>'76'!$V$43</f>
        <v>0</v>
      </c>
      <c r="X82" s="8">
        <f>'76'!$V$46</f>
        <v>0</v>
      </c>
      <c r="Y82" s="8">
        <f>'76'!$V$47</f>
        <v>0</v>
      </c>
      <c r="Z82" s="8">
        <f>'76'!$V$48</f>
        <v>0</v>
      </c>
      <c r="AA82" s="8">
        <f>'76'!$V$49</f>
        <v>0</v>
      </c>
      <c r="AB82" s="8">
        <f>'76'!$V$50</f>
        <v>0</v>
      </c>
      <c r="AC82" s="8">
        <f>'76'!$V$51</f>
        <v>0</v>
      </c>
      <c r="AD82" s="8">
        <f>'76'!V$52+'76'!V$53</f>
        <v>0</v>
      </c>
      <c r="AE82" s="54">
        <f t="shared" si="5"/>
        <v>0</v>
      </c>
    </row>
    <row r="83" spans="1:31">
      <c r="A83" s="229">
        <v>77</v>
      </c>
      <c r="B83" s="327" t="s">
        <v>391</v>
      </c>
      <c r="C83" s="326" t="s">
        <v>392</v>
      </c>
      <c r="D83" s="326" t="s">
        <v>390</v>
      </c>
      <c r="E83" s="63">
        <f>VLOOKUP($A:$A,'COG NA'!$A:$G,5,FALSE)</f>
        <v>0</v>
      </c>
      <c r="F83" s="63">
        <f>VLOOKUP($A:$A,'COG NA'!$A:$G,6,FALSE)</f>
        <v>0</v>
      </c>
      <c r="G83" s="63">
        <f>VLOOKUP($A:$A,'COG NA'!$A:$G,7,FALSE)</f>
        <v>0</v>
      </c>
      <c r="H83" s="64">
        <f t="shared" si="4"/>
        <v>0</v>
      </c>
      <c r="J83" s="53">
        <f>'77'!$C$64</f>
        <v>0</v>
      </c>
      <c r="K83" s="8">
        <f>'77'!$G$64</f>
        <v>0</v>
      </c>
      <c r="L83" s="8">
        <f>'77'!$L$64</f>
        <v>0</v>
      </c>
      <c r="M83" s="8">
        <f>'77'!$S$64</f>
        <v>0</v>
      </c>
      <c r="N83" s="65">
        <f>'77'!$M$64</f>
        <v>0</v>
      </c>
      <c r="P83" s="60"/>
      <c r="R83" s="53">
        <f>'77'!$V$39</f>
        <v>0</v>
      </c>
      <c r="S83" s="8">
        <f>'77'!$V$40</f>
        <v>0</v>
      </c>
      <c r="T83" s="8">
        <f>'77'!$V$41</f>
        <v>0</v>
      </c>
      <c r="U83" s="8">
        <f>'77'!$V$44</f>
        <v>0</v>
      </c>
      <c r="V83" s="8">
        <f>'77'!$V$42</f>
        <v>0</v>
      </c>
      <c r="W83" s="8">
        <f>'77'!$V$43</f>
        <v>0</v>
      </c>
      <c r="X83" s="8">
        <f>'77'!$V$46</f>
        <v>0</v>
      </c>
      <c r="Y83" s="8">
        <f>'77'!$V$47</f>
        <v>0</v>
      </c>
      <c r="Z83" s="8">
        <f>'77'!$V$48</f>
        <v>0</v>
      </c>
      <c r="AA83" s="8">
        <f>'77'!$V$49</f>
        <v>0</v>
      </c>
      <c r="AB83" s="8">
        <f>'77'!$V$50</f>
        <v>0</v>
      </c>
      <c r="AC83" s="8">
        <f>'77'!$V$51</f>
        <v>0</v>
      </c>
      <c r="AD83" s="8">
        <f>'77'!V$52+'77'!V$53</f>
        <v>0</v>
      </c>
      <c r="AE83" s="54">
        <f t="shared" si="5"/>
        <v>0</v>
      </c>
    </row>
    <row r="84" spans="1:31">
      <c r="A84" s="229">
        <v>78</v>
      </c>
      <c r="B84" s="517" t="s">
        <v>393</v>
      </c>
      <c r="C84" s="326" t="s">
        <v>426</v>
      </c>
      <c r="D84" s="326" t="s">
        <v>379</v>
      </c>
      <c r="E84" s="63">
        <f>VLOOKUP($A:$A,'COG NA'!$A:$G,5,FALSE)</f>
        <v>0</v>
      </c>
      <c r="F84" s="63">
        <f>VLOOKUP($A:$A,'COG NA'!$A:$G,6,FALSE)</f>
        <v>0</v>
      </c>
      <c r="G84" s="63">
        <f>VLOOKUP($A:$A,'COG NA'!$A:$G,7,FALSE)</f>
        <v>0</v>
      </c>
      <c r="H84" s="64">
        <f t="shared" si="4"/>
        <v>0</v>
      </c>
      <c r="J84" s="53">
        <f>'78'!$C$64</f>
        <v>0</v>
      </c>
      <c r="K84" s="8">
        <f>'78'!$G$64</f>
        <v>0</v>
      </c>
      <c r="L84" s="8">
        <f>'78'!$L$64</f>
        <v>0</v>
      </c>
      <c r="M84" s="8">
        <f>'78'!$S$64</f>
        <v>0</v>
      </c>
      <c r="N84" s="65">
        <f>'78'!$M$64</f>
        <v>0</v>
      </c>
      <c r="P84" s="60"/>
      <c r="R84" s="53">
        <f>'78'!$V$39</f>
        <v>0</v>
      </c>
      <c r="S84" s="8">
        <f>'78'!$V$40</f>
        <v>0</v>
      </c>
      <c r="T84" s="8">
        <f>'78'!$V$41</f>
        <v>0</v>
      </c>
      <c r="U84" s="8">
        <f>'78'!$V$44</f>
        <v>0</v>
      </c>
      <c r="V84" s="8">
        <f>'78'!$V$42</f>
        <v>0</v>
      </c>
      <c r="W84" s="8">
        <f>'78'!$V$43</f>
        <v>0</v>
      </c>
      <c r="X84" s="8">
        <f>'78'!$V$46</f>
        <v>0</v>
      </c>
      <c r="Y84" s="8">
        <f>'78'!$V$47</f>
        <v>0</v>
      </c>
      <c r="Z84" s="8">
        <f>'78'!$V$48</f>
        <v>0</v>
      </c>
      <c r="AA84" s="8">
        <f>'78'!$V$49</f>
        <v>0</v>
      </c>
      <c r="AB84" s="8">
        <f>'78'!$V$50</f>
        <v>0</v>
      </c>
      <c r="AC84" s="8">
        <f>'78'!$V$51</f>
        <v>0</v>
      </c>
      <c r="AD84" s="8">
        <f>'78'!V$52+'78'!V$53</f>
        <v>0</v>
      </c>
      <c r="AE84" s="54">
        <f t="shared" si="5"/>
        <v>0</v>
      </c>
    </row>
    <row r="85" spans="1:31">
      <c r="A85" s="229">
        <v>79</v>
      </c>
      <c r="B85" s="327" t="s">
        <v>395</v>
      </c>
      <c r="C85" s="326" t="s">
        <v>427</v>
      </c>
      <c r="D85" s="326" t="s">
        <v>379</v>
      </c>
      <c r="E85" s="63">
        <f>VLOOKUP($A:$A,'COG NA'!$A:$G,5,FALSE)</f>
        <v>0</v>
      </c>
      <c r="F85" s="63">
        <f>VLOOKUP($A:$A,'COG NA'!$A:$G,6,FALSE)</f>
        <v>0</v>
      </c>
      <c r="G85" s="63">
        <f>VLOOKUP($A:$A,'COG NA'!$A:$G,7,FALSE)</f>
        <v>0</v>
      </c>
      <c r="H85" s="64">
        <f t="shared" si="4"/>
        <v>0</v>
      </c>
      <c r="J85" s="53">
        <f>'79'!$C$64</f>
        <v>0</v>
      </c>
      <c r="K85" s="8">
        <f>'79'!$G$64</f>
        <v>0</v>
      </c>
      <c r="L85" s="8">
        <f>'79'!$L$64</f>
        <v>0</v>
      </c>
      <c r="M85" s="8">
        <f>'79'!$S$64</f>
        <v>0</v>
      </c>
      <c r="N85" s="65">
        <f>'79'!$M$64</f>
        <v>0</v>
      </c>
      <c r="P85" s="60"/>
      <c r="R85" s="53">
        <f>'79'!$V$39</f>
        <v>0</v>
      </c>
      <c r="S85" s="8">
        <f>'79'!$V$40</f>
        <v>0</v>
      </c>
      <c r="T85" s="8">
        <f>'79'!$V$41</f>
        <v>0</v>
      </c>
      <c r="U85" s="8">
        <f>'79'!$V$44</f>
        <v>0</v>
      </c>
      <c r="V85" s="8">
        <f>'79'!$V$42</f>
        <v>0</v>
      </c>
      <c r="W85" s="8">
        <f>'79'!$V$43</f>
        <v>0</v>
      </c>
      <c r="X85" s="8">
        <f>'79'!$V$46</f>
        <v>0</v>
      </c>
      <c r="Y85" s="8">
        <f>'79'!$V$47</f>
        <v>0</v>
      </c>
      <c r="Z85" s="8">
        <f>'79'!$V$48</f>
        <v>0</v>
      </c>
      <c r="AA85" s="8">
        <f>'79'!$V$49</f>
        <v>0</v>
      </c>
      <c r="AB85" s="8">
        <f>'79'!$V$50</f>
        <v>0</v>
      </c>
      <c r="AC85" s="8">
        <f>'79'!$V$51</f>
        <v>0</v>
      </c>
      <c r="AD85" s="8">
        <f>'79'!V$52+'79'!V$53</f>
        <v>0</v>
      </c>
      <c r="AE85" s="54">
        <f t="shared" si="5"/>
        <v>0</v>
      </c>
    </row>
    <row r="86" spans="1:31">
      <c r="A86" s="229">
        <v>80</v>
      </c>
      <c r="B86" s="327">
        <f>VLOOKUP(A:A,'COG NA'!A:B,2,FALSE)</f>
        <v>0</v>
      </c>
      <c r="C86" s="326"/>
      <c r="D86" s="326"/>
      <c r="E86" s="63">
        <f>VLOOKUP($A:$A,'COG NA'!$A:$G,5,FALSE)</f>
        <v>0</v>
      </c>
      <c r="F86" s="63">
        <f>VLOOKUP($A:$A,'COG NA'!$A:$G,6,FALSE)</f>
        <v>0</v>
      </c>
      <c r="G86" s="63">
        <f>VLOOKUP($A:$A,'COG NA'!$A:$G,7,FALSE)</f>
        <v>0</v>
      </c>
      <c r="H86" s="64">
        <f t="shared" si="4"/>
        <v>0</v>
      </c>
      <c r="J86" s="53">
        <f>'80'!$C$64</f>
        <v>0</v>
      </c>
      <c r="K86" s="8">
        <f>'80'!$G$64</f>
        <v>0</v>
      </c>
      <c r="L86" s="8">
        <f>'80'!$L$64</f>
        <v>0</v>
      </c>
      <c r="M86" s="8">
        <f>'80'!$S$64</f>
        <v>0</v>
      </c>
      <c r="N86" s="65">
        <f>'80'!$M$64</f>
        <v>0</v>
      </c>
      <c r="P86" s="60"/>
      <c r="R86" s="53">
        <f>'80'!$V$39</f>
        <v>0</v>
      </c>
      <c r="S86" s="8">
        <f>'80'!$V$40</f>
        <v>0</v>
      </c>
      <c r="T86" s="8">
        <f>'80'!$V$41</f>
        <v>0</v>
      </c>
      <c r="U86" s="8">
        <f>'80'!$V$44</f>
        <v>0</v>
      </c>
      <c r="V86" s="8">
        <f>'80'!$V$42</f>
        <v>0</v>
      </c>
      <c r="W86" s="8">
        <f>'80'!$V$43</f>
        <v>0</v>
      </c>
      <c r="X86" s="8">
        <f>'80'!$V$46</f>
        <v>0</v>
      </c>
      <c r="Y86" s="8">
        <f>'80'!$V$47</f>
        <v>0</v>
      </c>
      <c r="Z86" s="8">
        <f>'80'!$V$48</f>
        <v>0</v>
      </c>
      <c r="AA86" s="8">
        <f>'80'!$V$49</f>
        <v>0</v>
      </c>
      <c r="AB86" s="8">
        <f>'80'!$V$50</f>
        <v>0</v>
      </c>
      <c r="AC86" s="8">
        <f>'80'!$V$51</f>
        <v>0</v>
      </c>
      <c r="AD86" s="8">
        <f>'80'!V$52+'80'!V$53</f>
        <v>0</v>
      </c>
      <c r="AE86" s="54">
        <f t="shared" si="5"/>
        <v>0</v>
      </c>
    </row>
    <row r="87" spans="1:31">
      <c r="A87" s="229">
        <v>81</v>
      </c>
      <c r="B87" s="327">
        <f>VLOOKUP(A:A,'COG NA'!A:B,2,FALSE)</f>
        <v>0</v>
      </c>
      <c r="C87" s="326"/>
      <c r="D87" s="326"/>
      <c r="E87" s="63">
        <f>VLOOKUP($A:$A,'COG NA'!$A:$G,5,FALSE)</f>
        <v>0</v>
      </c>
      <c r="F87" s="63">
        <f>VLOOKUP($A:$A,'COG NA'!$A:$G,6,FALSE)</f>
        <v>0</v>
      </c>
      <c r="G87" s="63">
        <f>VLOOKUP($A:$A,'COG NA'!$A:$G,7,FALSE)</f>
        <v>0</v>
      </c>
      <c r="H87" s="64">
        <f t="shared" si="4"/>
        <v>0</v>
      </c>
      <c r="J87" s="53">
        <f>'81'!$C$64</f>
        <v>0</v>
      </c>
      <c r="K87" s="8">
        <f>'81'!$G$64</f>
        <v>0</v>
      </c>
      <c r="L87" s="8">
        <f>'81'!$L$64</f>
        <v>0</v>
      </c>
      <c r="M87" s="8">
        <f>'81'!$S$64</f>
        <v>0</v>
      </c>
      <c r="N87" s="65">
        <f>'81'!$M$64</f>
        <v>0</v>
      </c>
      <c r="P87" s="60"/>
      <c r="R87" s="53">
        <f>'81'!$V$39</f>
        <v>0</v>
      </c>
      <c r="S87" s="8">
        <f>'81'!$V$40</f>
        <v>0</v>
      </c>
      <c r="T87" s="8">
        <f>'81'!$V$41</f>
        <v>0</v>
      </c>
      <c r="U87" s="8">
        <f>'81'!$V$44</f>
        <v>0</v>
      </c>
      <c r="V87" s="8">
        <f>'81'!$V$42</f>
        <v>0</v>
      </c>
      <c r="W87" s="8">
        <f>'81'!$V$43</f>
        <v>0</v>
      </c>
      <c r="X87" s="8">
        <f>'81'!$V$46</f>
        <v>0</v>
      </c>
      <c r="Y87" s="8">
        <f>'81'!$V$47</f>
        <v>0</v>
      </c>
      <c r="Z87" s="8">
        <f>'81'!$V$48</f>
        <v>0</v>
      </c>
      <c r="AA87" s="8">
        <f>'81'!$V$49</f>
        <v>0</v>
      </c>
      <c r="AB87" s="8">
        <f>'81'!$V$50</f>
        <v>0</v>
      </c>
      <c r="AC87" s="8">
        <f>'81'!$V$51</f>
        <v>0</v>
      </c>
      <c r="AD87" s="8">
        <f>'81'!V$52+'81'!V$53</f>
        <v>0</v>
      </c>
      <c r="AE87" s="54">
        <f t="shared" ref="AE87:AE106" si="6">(R87+S87)-SUM(T87:AC87)</f>
        <v>0</v>
      </c>
    </row>
    <row r="88" spans="1:31">
      <c r="A88" s="229">
        <v>82</v>
      </c>
      <c r="B88" s="327">
        <f>VLOOKUP(A:A,'COG NA'!A:B,2,FALSE)</f>
        <v>0</v>
      </c>
      <c r="C88" s="326"/>
      <c r="D88" s="326"/>
      <c r="E88" s="63">
        <f>VLOOKUP($A:$A,'COG NA'!$A:$G,5,FALSE)</f>
        <v>0</v>
      </c>
      <c r="F88" s="63">
        <f>VLOOKUP($A:$A,'COG NA'!$A:$G,6,FALSE)</f>
        <v>0</v>
      </c>
      <c r="G88" s="63">
        <f>VLOOKUP($A:$A,'COG NA'!$A:$G,7,FALSE)</f>
        <v>0</v>
      </c>
      <c r="H88" s="64">
        <f t="shared" si="4"/>
        <v>0</v>
      </c>
      <c r="J88" s="53">
        <f>'82'!$C$64</f>
        <v>0</v>
      </c>
      <c r="K88" s="8">
        <f>'82'!$G$64</f>
        <v>0</v>
      </c>
      <c r="L88" s="8">
        <f>'82'!$L$64</f>
        <v>0</v>
      </c>
      <c r="M88" s="8">
        <f>'82'!$S$64</f>
        <v>0</v>
      </c>
      <c r="N88" s="65">
        <f>'82'!$M$64</f>
        <v>0</v>
      </c>
      <c r="P88" s="60"/>
      <c r="R88" s="53">
        <f>'82'!$V$39</f>
        <v>0</v>
      </c>
      <c r="S88" s="8">
        <f>'82'!$V$40</f>
        <v>0</v>
      </c>
      <c r="T88" s="8">
        <f>'82'!$V$41</f>
        <v>0</v>
      </c>
      <c r="U88" s="8">
        <f>'82'!$V$44</f>
        <v>0</v>
      </c>
      <c r="V88" s="8">
        <f>'82'!$V$42</f>
        <v>0</v>
      </c>
      <c r="W88" s="8">
        <f>'82'!$V$43</f>
        <v>0</v>
      </c>
      <c r="X88" s="8">
        <f>'82'!$V$46</f>
        <v>0</v>
      </c>
      <c r="Y88" s="8">
        <f>'82'!$V$47</f>
        <v>0</v>
      </c>
      <c r="Z88" s="8">
        <f>'82'!$V$48</f>
        <v>0</v>
      </c>
      <c r="AA88" s="8">
        <f>'82'!$V$49</f>
        <v>0</v>
      </c>
      <c r="AB88" s="8">
        <f>'82'!$V$50</f>
        <v>0</v>
      </c>
      <c r="AC88" s="8">
        <f>'82'!$V$51</f>
        <v>0</v>
      </c>
      <c r="AD88" s="8">
        <f>'82'!V$52+'82'!V$53</f>
        <v>0</v>
      </c>
      <c r="AE88" s="54">
        <f t="shared" si="6"/>
        <v>0</v>
      </c>
    </row>
    <row r="89" spans="1:31">
      <c r="A89" s="229">
        <v>83</v>
      </c>
      <c r="B89" s="327">
        <f>VLOOKUP(A:A,'COG NA'!A:B,2,FALSE)</f>
        <v>0</v>
      </c>
      <c r="C89" s="326"/>
      <c r="D89" s="326"/>
      <c r="E89" s="63">
        <f>VLOOKUP($A:$A,'COG NA'!$A:$G,5,FALSE)</f>
        <v>0</v>
      </c>
      <c r="F89" s="63">
        <f>VLOOKUP($A:$A,'COG NA'!$A:$G,6,FALSE)</f>
        <v>0</v>
      </c>
      <c r="G89" s="63">
        <f>VLOOKUP($A:$A,'COG NA'!$A:$G,7,FALSE)</f>
        <v>0</v>
      </c>
      <c r="H89" s="64">
        <f t="shared" si="4"/>
        <v>0</v>
      </c>
      <c r="J89" s="53">
        <f>'83'!$C$64</f>
        <v>0</v>
      </c>
      <c r="K89" s="8">
        <f>'83'!$G$64</f>
        <v>0</v>
      </c>
      <c r="L89" s="8">
        <f>'83'!$L$64</f>
        <v>0</v>
      </c>
      <c r="M89" s="8">
        <f>'83'!$S$64</f>
        <v>0</v>
      </c>
      <c r="N89" s="65">
        <f>'83'!$M$64</f>
        <v>0</v>
      </c>
      <c r="P89" s="60"/>
      <c r="R89" s="53">
        <f>'83'!$V$39</f>
        <v>0</v>
      </c>
      <c r="S89" s="8">
        <f>'83'!$V$40</f>
        <v>0</v>
      </c>
      <c r="T89" s="8">
        <f>'83'!$V$41</f>
        <v>0</v>
      </c>
      <c r="U89" s="8">
        <f>'83'!$V$44</f>
        <v>0</v>
      </c>
      <c r="V89" s="8">
        <f>'83'!$V$42</f>
        <v>0</v>
      </c>
      <c r="W89" s="8">
        <f>'83'!$V$43</f>
        <v>0</v>
      </c>
      <c r="X89" s="8">
        <f>'83'!$V$46</f>
        <v>0</v>
      </c>
      <c r="Y89" s="8">
        <f>'83'!$V$47</f>
        <v>0</v>
      </c>
      <c r="Z89" s="8">
        <f>'83'!$V$48</f>
        <v>0</v>
      </c>
      <c r="AA89" s="8">
        <f>'83'!$V$49</f>
        <v>0</v>
      </c>
      <c r="AB89" s="8">
        <f>'83'!$V$50</f>
        <v>0</v>
      </c>
      <c r="AC89" s="8">
        <f>'83'!$V$51</f>
        <v>0</v>
      </c>
      <c r="AD89" s="8">
        <f>'83'!V$52+'83'!V$53</f>
        <v>0</v>
      </c>
      <c r="AE89" s="54">
        <f t="shared" si="6"/>
        <v>0</v>
      </c>
    </row>
    <row r="90" spans="1:31">
      <c r="A90" s="229">
        <v>84</v>
      </c>
      <c r="B90" s="327">
        <f>VLOOKUP(A:A,'COG NA'!A:B,2,FALSE)</f>
        <v>0</v>
      </c>
      <c r="C90" s="326"/>
      <c r="D90" s="326"/>
      <c r="E90" s="63">
        <f>VLOOKUP($A:$A,'COG NA'!$A:$G,5,FALSE)</f>
        <v>0</v>
      </c>
      <c r="F90" s="63">
        <f>VLOOKUP($A:$A,'COG NA'!$A:$G,6,FALSE)</f>
        <v>0</v>
      </c>
      <c r="G90" s="63">
        <f>VLOOKUP($A:$A,'COG NA'!$A:$G,7,FALSE)</f>
        <v>0</v>
      </c>
      <c r="H90" s="64">
        <f t="shared" si="4"/>
        <v>0</v>
      </c>
      <c r="J90" s="53">
        <f>'84'!$C$64</f>
        <v>0</v>
      </c>
      <c r="K90" s="8">
        <f>'84'!$G$64</f>
        <v>0</v>
      </c>
      <c r="L90" s="8">
        <f>'84'!$L$64</f>
        <v>0</v>
      </c>
      <c r="M90" s="8">
        <f>'84'!$S$64</f>
        <v>0</v>
      </c>
      <c r="N90" s="65">
        <f>'84'!$M$64</f>
        <v>0</v>
      </c>
      <c r="P90" s="60"/>
      <c r="R90" s="53">
        <f>'84'!$V$39</f>
        <v>0</v>
      </c>
      <c r="S90" s="8">
        <f>'84'!$V$40</f>
        <v>0</v>
      </c>
      <c r="T90" s="8">
        <f>'84'!$V$41</f>
        <v>0</v>
      </c>
      <c r="U90" s="8">
        <f>'84'!$V$44</f>
        <v>0</v>
      </c>
      <c r="V90" s="8">
        <f>'84'!$V$42</f>
        <v>0</v>
      </c>
      <c r="W90" s="8">
        <f>'84'!$V$43</f>
        <v>0</v>
      </c>
      <c r="X90" s="8">
        <f>'84'!$V$46</f>
        <v>0</v>
      </c>
      <c r="Y90" s="8">
        <f>'84'!$V$47</f>
        <v>0</v>
      </c>
      <c r="Z90" s="8">
        <f>'84'!$V$48</f>
        <v>0</v>
      </c>
      <c r="AA90" s="8">
        <f>'84'!$V$49</f>
        <v>0</v>
      </c>
      <c r="AB90" s="8">
        <f>'84'!$V$50</f>
        <v>0</v>
      </c>
      <c r="AC90" s="8">
        <f>'84'!$V$51</f>
        <v>0</v>
      </c>
      <c r="AD90" s="8">
        <f>'84'!V$52+'84'!V$53</f>
        <v>0</v>
      </c>
      <c r="AE90" s="54">
        <f t="shared" si="6"/>
        <v>0</v>
      </c>
    </row>
    <row r="91" spans="1:31">
      <c r="A91" s="229">
        <v>85</v>
      </c>
      <c r="B91" s="327">
        <f>VLOOKUP(A:A,'COG NA'!A:B,2,FALSE)</f>
        <v>0</v>
      </c>
      <c r="C91" s="326"/>
      <c r="D91" s="326"/>
      <c r="E91" s="63">
        <f>VLOOKUP($A:$A,'COG NA'!$A:$G,5,FALSE)</f>
        <v>0</v>
      </c>
      <c r="F91" s="63">
        <f>VLOOKUP($A:$A,'COG NA'!$A:$G,6,FALSE)</f>
        <v>0</v>
      </c>
      <c r="G91" s="63">
        <f>VLOOKUP($A:$A,'COG NA'!$A:$G,7,FALSE)</f>
        <v>0</v>
      </c>
      <c r="H91" s="64">
        <f t="shared" si="4"/>
        <v>0</v>
      </c>
      <c r="J91" s="53">
        <f>'85'!$C$64</f>
        <v>0</v>
      </c>
      <c r="K91" s="8">
        <f>'85'!$G$64</f>
        <v>0</v>
      </c>
      <c r="L91" s="8">
        <f>'85'!$L$64</f>
        <v>0</v>
      </c>
      <c r="M91" s="8">
        <f>'85'!$S$64</f>
        <v>0</v>
      </c>
      <c r="N91" s="65">
        <f>'85'!$M$64</f>
        <v>0</v>
      </c>
      <c r="P91" s="60"/>
      <c r="R91" s="53">
        <f>'85'!$V$39</f>
        <v>0</v>
      </c>
      <c r="S91" s="8">
        <f>'85'!$V$40</f>
        <v>0</v>
      </c>
      <c r="T91" s="8">
        <f>'85'!$V$41</f>
        <v>0</v>
      </c>
      <c r="U91" s="8">
        <f>'85'!$V$44</f>
        <v>0</v>
      </c>
      <c r="V91" s="8">
        <f>'85'!$V$42</f>
        <v>0</v>
      </c>
      <c r="W91" s="8">
        <f>'85'!$V$43</f>
        <v>0</v>
      </c>
      <c r="X91" s="8">
        <f>'85'!$V$46</f>
        <v>0</v>
      </c>
      <c r="Y91" s="8">
        <f>'85'!$V$47</f>
        <v>0</v>
      </c>
      <c r="Z91" s="8">
        <f>'85'!$V$48</f>
        <v>0</v>
      </c>
      <c r="AA91" s="8">
        <f>'85'!$V$49</f>
        <v>0</v>
      </c>
      <c r="AB91" s="8">
        <f>'85'!$V$50</f>
        <v>0</v>
      </c>
      <c r="AC91" s="8">
        <f>'85'!$V$51</f>
        <v>0</v>
      </c>
      <c r="AD91" s="8">
        <f>'85'!V$52+'85'!V$53</f>
        <v>0</v>
      </c>
      <c r="AE91" s="54">
        <f t="shared" si="6"/>
        <v>0</v>
      </c>
    </row>
    <row r="92" spans="1:31">
      <c r="A92" s="229">
        <v>86</v>
      </c>
      <c r="B92" s="327">
        <f>VLOOKUP(A:A,'COG NA'!A:B,2,FALSE)</f>
        <v>0</v>
      </c>
      <c r="C92" s="326"/>
      <c r="D92" s="326"/>
      <c r="E92" s="63">
        <f>VLOOKUP($A:$A,'COG NA'!$A:$G,5,FALSE)</f>
        <v>0</v>
      </c>
      <c r="F92" s="63">
        <f>VLOOKUP($A:$A,'COG NA'!$A:$G,6,FALSE)</f>
        <v>0</v>
      </c>
      <c r="G92" s="63">
        <f>VLOOKUP($A:$A,'COG NA'!$A:$G,7,FALSE)</f>
        <v>0</v>
      </c>
      <c r="H92" s="64">
        <f t="shared" si="4"/>
        <v>0</v>
      </c>
      <c r="J92" s="53">
        <f>'86'!$C$64</f>
        <v>0</v>
      </c>
      <c r="K92" s="8">
        <f>'86'!$G$64</f>
        <v>0</v>
      </c>
      <c r="L92" s="8">
        <f>'86'!$L$64</f>
        <v>0</v>
      </c>
      <c r="M92" s="8">
        <f>'86'!$S$64</f>
        <v>0</v>
      </c>
      <c r="N92" s="65">
        <f>'86'!$M$64</f>
        <v>0</v>
      </c>
      <c r="P92" s="60"/>
      <c r="R92" s="53">
        <f>'86'!$V$39</f>
        <v>0</v>
      </c>
      <c r="S92" s="8">
        <f>'86'!$V$40</f>
        <v>0</v>
      </c>
      <c r="T92" s="8">
        <f>'86'!$V$41</f>
        <v>0</v>
      </c>
      <c r="U92" s="8">
        <f>'86'!$V$44</f>
        <v>0</v>
      </c>
      <c r="V92" s="8">
        <f>'86'!$V$42</f>
        <v>0</v>
      </c>
      <c r="W92" s="8">
        <f>'86'!$V$43</f>
        <v>0</v>
      </c>
      <c r="X92" s="8">
        <f>'86'!$V$46</f>
        <v>0</v>
      </c>
      <c r="Y92" s="8">
        <f>'86'!$V$47</f>
        <v>0</v>
      </c>
      <c r="Z92" s="8">
        <f>'86'!$V$48</f>
        <v>0</v>
      </c>
      <c r="AA92" s="8">
        <f>'86'!$V$49</f>
        <v>0</v>
      </c>
      <c r="AB92" s="8">
        <f>'86'!$V$50</f>
        <v>0</v>
      </c>
      <c r="AC92" s="8">
        <f>'86'!$V$51</f>
        <v>0</v>
      </c>
      <c r="AD92" s="8">
        <f>'86'!V$52+'86'!V$53</f>
        <v>0</v>
      </c>
      <c r="AE92" s="54">
        <f t="shared" si="6"/>
        <v>0</v>
      </c>
    </row>
    <row r="93" spans="1:31">
      <c r="A93" s="229">
        <v>87</v>
      </c>
      <c r="B93" s="327">
        <f>VLOOKUP(A:A,'COG NA'!A:B,2,FALSE)</f>
        <v>0</v>
      </c>
      <c r="C93" s="326"/>
      <c r="D93" s="326"/>
      <c r="E93" s="63">
        <f>VLOOKUP($A:$A,'COG NA'!$A:$G,5,FALSE)</f>
        <v>0</v>
      </c>
      <c r="F93" s="63">
        <f>VLOOKUP($A:$A,'COG NA'!$A:$G,6,FALSE)</f>
        <v>0</v>
      </c>
      <c r="G93" s="63">
        <f>VLOOKUP($A:$A,'COG NA'!$A:$G,7,FALSE)</f>
        <v>0</v>
      </c>
      <c r="H93" s="64">
        <f t="shared" si="4"/>
        <v>0</v>
      </c>
      <c r="J93" s="53">
        <f>'87'!$C$64</f>
        <v>0</v>
      </c>
      <c r="K93" s="8">
        <f>'87'!$G$64</f>
        <v>0</v>
      </c>
      <c r="L93" s="8">
        <f>'87'!$L$64</f>
        <v>0</v>
      </c>
      <c r="M93" s="8">
        <f>'87'!$S$64</f>
        <v>0</v>
      </c>
      <c r="N93" s="65">
        <f>'87'!$M$64</f>
        <v>0</v>
      </c>
      <c r="P93" s="60"/>
      <c r="R93" s="53">
        <f>'87'!$V$39</f>
        <v>0</v>
      </c>
      <c r="S93" s="8">
        <f>'87'!$V$40</f>
        <v>0</v>
      </c>
      <c r="T93" s="8">
        <f>'87'!$V$41</f>
        <v>0</v>
      </c>
      <c r="U93" s="8">
        <f>'87'!$V$44</f>
        <v>0</v>
      </c>
      <c r="V93" s="8">
        <f>'87'!$V$42</f>
        <v>0</v>
      </c>
      <c r="W93" s="8">
        <f>'87'!$V$43</f>
        <v>0</v>
      </c>
      <c r="X93" s="8">
        <f>'87'!$V$46</f>
        <v>0</v>
      </c>
      <c r="Y93" s="8">
        <f>'87'!$V$47</f>
        <v>0</v>
      </c>
      <c r="Z93" s="8">
        <f>'87'!$V$48</f>
        <v>0</v>
      </c>
      <c r="AA93" s="8">
        <f>'87'!$V$49</f>
        <v>0</v>
      </c>
      <c r="AB93" s="8">
        <f>'87'!$V$50</f>
        <v>0</v>
      </c>
      <c r="AC93" s="8">
        <f>'87'!$V$51</f>
        <v>0</v>
      </c>
      <c r="AD93" s="8">
        <f>'87'!V$52+'87'!V$53</f>
        <v>0</v>
      </c>
      <c r="AE93" s="54">
        <f t="shared" si="6"/>
        <v>0</v>
      </c>
    </row>
    <row r="94" spans="1:31">
      <c r="A94" s="229">
        <v>88</v>
      </c>
      <c r="B94" s="327">
        <f>VLOOKUP(A:A,'COG NA'!A:B,2,FALSE)</f>
        <v>0</v>
      </c>
      <c r="C94" s="326"/>
      <c r="D94" s="326"/>
      <c r="E94" s="63">
        <f>VLOOKUP($A:$A,'COG NA'!$A:$G,5,FALSE)</f>
        <v>0</v>
      </c>
      <c r="F94" s="63">
        <f>VLOOKUP($A:$A,'COG NA'!$A:$G,6,FALSE)</f>
        <v>0</v>
      </c>
      <c r="G94" s="63">
        <f>VLOOKUP($A:$A,'COG NA'!$A:$G,7,FALSE)</f>
        <v>0</v>
      </c>
      <c r="H94" s="64">
        <f t="shared" si="4"/>
        <v>0</v>
      </c>
      <c r="J94" s="53">
        <f>'88'!$C$64</f>
        <v>0</v>
      </c>
      <c r="K94" s="8">
        <f>'88'!$G$64</f>
        <v>0</v>
      </c>
      <c r="L94" s="8">
        <f>'88'!$L$64</f>
        <v>0</v>
      </c>
      <c r="M94" s="8">
        <f>'88'!$S$64</f>
        <v>0</v>
      </c>
      <c r="N94" s="65">
        <f>'88'!$M$64</f>
        <v>0</v>
      </c>
      <c r="P94" s="60"/>
      <c r="R94" s="53">
        <f>'88'!$V$39</f>
        <v>0</v>
      </c>
      <c r="S94" s="8">
        <f>'88'!$V$40</f>
        <v>0</v>
      </c>
      <c r="T94" s="8">
        <f>'88'!$V$41</f>
        <v>0</v>
      </c>
      <c r="U94" s="8">
        <f>'88'!$V$44</f>
        <v>0</v>
      </c>
      <c r="V94" s="8">
        <f>'88'!$V$42</f>
        <v>0</v>
      </c>
      <c r="W94" s="8">
        <f>'88'!$V$43</f>
        <v>0</v>
      </c>
      <c r="X94" s="8">
        <f>'88'!$V$46</f>
        <v>0</v>
      </c>
      <c r="Y94" s="8">
        <f>'88'!$V$47</f>
        <v>0</v>
      </c>
      <c r="Z94" s="8">
        <f>'88'!$V$48</f>
        <v>0</v>
      </c>
      <c r="AA94" s="8">
        <f>'88'!$V$49</f>
        <v>0</v>
      </c>
      <c r="AB94" s="8">
        <f>'88'!$V$50</f>
        <v>0</v>
      </c>
      <c r="AC94" s="8">
        <f>'88'!$V$51</f>
        <v>0</v>
      </c>
      <c r="AD94" s="8">
        <f>'88'!V$52+'88'!V$53</f>
        <v>0</v>
      </c>
      <c r="AE94" s="54">
        <f t="shared" si="6"/>
        <v>0</v>
      </c>
    </row>
    <row r="95" spans="1:31">
      <c r="A95" s="229">
        <v>89</v>
      </c>
      <c r="B95" s="327">
        <f>VLOOKUP(A:A,'COG NA'!A:B,2,FALSE)</f>
        <v>0</v>
      </c>
      <c r="C95" s="326"/>
      <c r="D95" s="326"/>
      <c r="E95" s="63">
        <f>VLOOKUP($A:$A,'COG NA'!$A:$G,5,FALSE)</f>
        <v>0</v>
      </c>
      <c r="F95" s="63">
        <f>VLOOKUP($A:$A,'COG NA'!$A:$G,6,FALSE)</f>
        <v>0</v>
      </c>
      <c r="G95" s="63">
        <f>VLOOKUP($A:$A,'COG NA'!$A:$G,7,FALSE)</f>
        <v>0</v>
      </c>
      <c r="H95" s="64">
        <f t="shared" si="4"/>
        <v>0</v>
      </c>
      <c r="J95" s="53">
        <f>'89'!$C$64</f>
        <v>0</v>
      </c>
      <c r="K95" s="8">
        <f>'89'!$G$64</f>
        <v>0</v>
      </c>
      <c r="L95" s="8">
        <f>'89'!$L$64</f>
        <v>0</v>
      </c>
      <c r="M95" s="8">
        <f>'89'!$S$64</f>
        <v>0</v>
      </c>
      <c r="N95" s="65">
        <f>'89'!$M$64</f>
        <v>0</v>
      </c>
      <c r="P95" s="60"/>
      <c r="R95" s="53">
        <f>'89'!$V$39</f>
        <v>0</v>
      </c>
      <c r="S95" s="8">
        <f>'89'!$V$40</f>
        <v>0</v>
      </c>
      <c r="T95" s="8">
        <f>'89'!$V$41</f>
        <v>0</v>
      </c>
      <c r="U95" s="8">
        <f>'89'!$V$44</f>
        <v>0</v>
      </c>
      <c r="V95" s="8">
        <f>'89'!$V$42</f>
        <v>0</v>
      </c>
      <c r="W95" s="8">
        <f>'89'!$V$43</f>
        <v>0</v>
      </c>
      <c r="X95" s="8">
        <f>'89'!$V$46</f>
        <v>0</v>
      </c>
      <c r="Y95" s="8">
        <f>'89'!$V$47</f>
        <v>0</v>
      </c>
      <c r="Z95" s="8">
        <f>'89'!$V$48</f>
        <v>0</v>
      </c>
      <c r="AA95" s="8">
        <f>'89'!$V$49</f>
        <v>0</v>
      </c>
      <c r="AB95" s="8">
        <f>'89'!$V$50</f>
        <v>0</v>
      </c>
      <c r="AC95" s="8">
        <f>'89'!$V$51</f>
        <v>0</v>
      </c>
      <c r="AD95" s="8">
        <f>'89'!V$52+'89'!V$53</f>
        <v>0</v>
      </c>
      <c r="AE95" s="54">
        <f t="shared" si="6"/>
        <v>0</v>
      </c>
    </row>
    <row r="96" spans="1:31">
      <c r="A96" s="229">
        <v>90</v>
      </c>
      <c r="B96" s="327">
        <f>VLOOKUP(A:A,'COG NA'!A:B,2,FALSE)</f>
        <v>0</v>
      </c>
      <c r="C96" s="326"/>
      <c r="D96" s="326"/>
      <c r="E96" s="63">
        <f>VLOOKUP($A:$A,'COG NA'!$A:$G,5,FALSE)</f>
        <v>0</v>
      </c>
      <c r="F96" s="63">
        <f>VLOOKUP($A:$A,'COG NA'!$A:$G,6,FALSE)</f>
        <v>0</v>
      </c>
      <c r="G96" s="63">
        <f>VLOOKUP($A:$A,'COG NA'!$A:$G,7,FALSE)</f>
        <v>0</v>
      </c>
      <c r="H96" s="64">
        <f t="shared" si="4"/>
        <v>0</v>
      </c>
      <c r="J96" s="53">
        <f>'90'!$C$64</f>
        <v>0</v>
      </c>
      <c r="K96" s="8">
        <f>'90'!$G$64</f>
        <v>0</v>
      </c>
      <c r="L96" s="8">
        <f>'90'!$L$64</f>
        <v>0</v>
      </c>
      <c r="M96" s="8">
        <f>'90'!$S$64</f>
        <v>0</v>
      </c>
      <c r="N96" s="65">
        <f>'90'!$M$64</f>
        <v>0</v>
      </c>
      <c r="P96" s="60"/>
      <c r="R96" s="53">
        <f>'90'!$V$39</f>
        <v>0</v>
      </c>
      <c r="S96" s="8">
        <f>'90'!$V$40</f>
        <v>0</v>
      </c>
      <c r="T96" s="8">
        <f>'90'!$V$41</f>
        <v>0</v>
      </c>
      <c r="U96" s="8">
        <f>'90'!$V$44</f>
        <v>0</v>
      </c>
      <c r="V96" s="8">
        <f>'90'!$V$42</f>
        <v>0</v>
      </c>
      <c r="W96" s="8">
        <f>'90'!$V$43</f>
        <v>0</v>
      </c>
      <c r="X96" s="8">
        <f>'90'!$V$46</f>
        <v>0</v>
      </c>
      <c r="Y96" s="8">
        <f>'90'!$V$47</f>
        <v>0</v>
      </c>
      <c r="Z96" s="8">
        <f>'90'!$V$48</f>
        <v>0</v>
      </c>
      <c r="AA96" s="8">
        <f>'90'!$V$49</f>
        <v>0</v>
      </c>
      <c r="AB96" s="8">
        <f>'90'!$V$50</f>
        <v>0</v>
      </c>
      <c r="AC96" s="8">
        <f>'90'!$V$51</f>
        <v>0</v>
      </c>
      <c r="AD96" s="8">
        <f>'90'!V$52+'90'!V$53</f>
        <v>0</v>
      </c>
      <c r="AE96" s="54">
        <f t="shared" si="6"/>
        <v>0</v>
      </c>
    </row>
    <row r="97" spans="1:31">
      <c r="A97" s="229">
        <v>91</v>
      </c>
      <c r="B97" s="327">
        <f>VLOOKUP(A:A,'COG NA'!A:B,2,FALSE)</f>
        <v>0</v>
      </c>
      <c r="C97" s="326"/>
      <c r="D97" s="326"/>
      <c r="E97" s="63">
        <f>VLOOKUP($A:$A,'COG NA'!$A:$G,5,FALSE)</f>
        <v>0</v>
      </c>
      <c r="F97" s="63">
        <f>VLOOKUP($A:$A,'COG NA'!$A:$G,6,FALSE)</f>
        <v>0</v>
      </c>
      <c r="G97" s="63">
        <f>VLOOKUP($A:$A,'COG NA'!$A:$G,7,FALSE)</f>
        <v>0</v>
      </c>
      <c r="H97" s="64">
        <f t="shared" si="4"/>
        <v>0</v>
      </c>
      <c r="J97" s="53">
        <f>'91'!$C$64</f>
        <v>0</v>
      </c>
      <c r="K97" s="8">
        <f>'91'!$G$64</f>
        <v>0</v>
      </c>
      <c r="L97" s="8">
        <f>'91'!$L$64</f>
        <v>0</v>
      </c>
      <c r="M97" s="8">
        <f>'91'!$S$64</f>
        <v>0</v>
      </c>
      <c r="N97" s="65">
        <f>'91'!$M$64</f>
        <v>0</v>
      </c>
      <c r="P97" s="60"/>
      <c r="R97" s="53">
        <f>'91'!$V$39</f>
        <v>0</v>
      </c>
      <c r="S97" s="8">
        <f>'91'!$V$40</f>
        <v>0</v>
      </c>
      <c r="T97" s="8">
        <f>'91'!$V$41</f>
        <v>0</v>
      </c>
      <c r="U97" s="8">
        <f>'91'!$V$44</f>
        <v>0</v>
      </c>
      <c r="V97" s="8">
        <f>'91'!$V$42</f>
        <v>0</v>
      </c>
      <c r="W97" s="8">
        <f>'91'!$V$43</f>
        <v>0</v>
      </c>
      <c r="X97" s="8">
        <f>'91'!$V$46</f>
        <v>0</v>
      </c>
      <c r="Y97" s="8">
        <f>'91'!$V$47</f>
        <v>0</v>
      </c>
      <c r="Z97" s="8">
        <f>'91'!$V$48</f>
        <v>0</v>
      </c>
      <c r="AA97" s="8">
        <f>'91'!$V$49</f>
        <v>0</v>
      </c>
      <c r="AB97" s="8">
        <f>'91'!$V$50</f>
        <v>0</v>
      </c>
      <c r="AC97" s="8">
        <f>'91'!$V$51</f>
        <v>0</v>
      </c>
      <c r="AD97" s="8">
        <f>'91'!V$52+'91'!V$53</f>
        <v>0</v>
      </c>
      <c r="AE97" s="54">
        <f t="shared" si="6"/>
        <v>0</v>
      </c>
    </row>
    <row r="98" spans="1:31">
      <c r="A98" s="229">
        <v>92</v>
      </c>
      <c r="B98" s="327">
        <f>VLOOKUP(A:A,'COG NA'!A:B,2,FALSE)</f>
        <v>0</v>
      </c>
      <c r="C98" s="326"/>
      <c r="D98" s="326"/>
      <c r="E98" s="63">
        <f>VLOOKUP($A:$A,'COG NA'!$A:$G,5,FALSE)</f>
        <v>0</v>
      </c>
      <c r="F98" s="63">
        <f>VLOOKUP($A:$A,'COG NA'!$A:$G,6,FALSE)</f>
        <v>0</v>
      </c>
      <c r="G98" s="63">
        <f>VLOOKUP($A:$A,'COG NA'!$A:$G,7,FALSE)</f>
        <v>0</v>
      </c>
      <c r="H98" s="64">
        <f t="shared" si="4"/>
        <v>0</v>
      </c>
      <c r="J98" s="53">
        <f>'92'!$C$64</f>
        <v>0</v>
      </c>
      <c r="K98" s="8">
        <f>'92'!$G$64</f>
        <v>0</v>
      </c>
      <c r="L98" s="8">
        <f>'92'!$L$64</f>
        <v>0</v>
      </c>
      <c r="M98" s="8">
        <f>'92'!$S$64</f>
        <v>0</v>
      </c>
      <c r="N98" s="65">
        <f>'92'!$M$64</f>
        <v>0</v>
      </c>
      <c r="P98" s="60"/>
      <c r="R98" s="53">
        <f>'92'!$V$39</f>
        <v>0</v>
      </c>
      <c r="S98" s="8">
        <f>'92'!$V$40</f>
        <v>0</v>
      </c>
      <c r="T98" s="8">
        <f>'92'!$V$41</f>
        <v>0</v>
      </c>
      <c r="U98" s="8">
        <f>'92'!$V$44</f>
        <v>0</v>
      </c>
      <c r="V98" s="8">
        <f>'92'!$V$42</f>
        <v>0</v>
      </c>
      <c r="W98" s="8">
        <f>'92'!$V$43</f>
        <v>0</v>
      </c>
      <c r="X98" s="8">
        <f>'92'!$V$46</f>
        <v>0</v>
      </c>
      <c r="Y98" s="8">
        <f>'92'!$V$47</f>
        <v>0</v>
      </c>
      <c r="Z98" s="8">
        <f>'92'!$V$48</f>
        <v>0</v>
      </c>
      <c r="AA98" s="8">
        <f>'92'!$V$49</f>
        <v>0</v>
      </c>
      <c r="AB98" s="8">
        <f>'92'!$V$50</f>
        <v>0</v>
      </c>
      <c r="AC98" s="8">
        <f>'92'!$V$51</f>
        <v>0</v>
      </c>
      <c r="AD98" s="8">
        <f>'92'!V$52+'92'!V$53</f>
        <v>0</v>
      </c>
      <c r="AE98" s="54">
        <f t="shared" si="6"/>
        <v>0</v>
      </c>
    </row>
    <row r="99" spans="1:31">
      <c r="A99" s="229">
        <v>93</v>
      </c>
      <c r="B99" s="327">
        <f>VLOOKUP(A:A,'COG NA'!A:B,2,FALSE)</f>
        <v>0</v>
      </c>
      <c r="C99" s="326"/>
      <c r="D99" s="326"/>
      <c r="E99" s="63">
        <f>VLOOKUP($A:$A,'COG NA'!$A:$G,5,FALSE)</f>
        <v>0</v>
      </c>
      <c r="F99" s="63">
        <f>VLOOKUP($A:$A,'COG NA'!$A:$G,6,FALSE)</f>
        <v>0</v>
      </c>
      <c r="G99" s="63">
        <f>VLOOKUP($A:$A,'COG NA'!$A:$G,7,FALSE)</f>
        <v>0</v>
      </c>
      <c r="H99" s="64">
        <f t="shared" si="4"/>
        <v>0</v>
      </c>
      <c r="J99" s="53">
        <f>'93'!$C$64</f>
        <v>0</v>
      </c>
      <c r="K99" s="8">
        <f>'93'!$G$64</f>
        <v>0</v>
      </c>
      <c r="L99" s="8">
        <f>'93'!$L$64</f>
        <v>0</v>
      </c>
      <c r="M99" s="8">
        <f>'93'!$S$64</f>
        <v>0</v>
      </c>
      <c r="N99" s="65">
        <f>'93'!$M$64</f>
        <v>0</v>
      </c>
      <c r="P99" s="60"/>
      <c r="R99" s="53">
        <f>'93'!$V$39</f>
        <v>0</v>
      </c>
      <c r="S99" s="8">
        <f>'93'!$V$40</f>
        <v>0</v>
      </c>
      <c r="T99" s="8">
        <f>'93'!$V$41</f>
        <v>0</v>
      </c>
      <c r="U99" s="8">
        <f>'93'!$V$44</f>
        <v>0</v>
      </c>
      <c r="V99" s="8">
        <f>'93'!$V$42</f>
        <v>0</v>
      </c>
      <c r="W99" s="8">
        <f>'93'!$V$43</f>
        <v>0</v>
      </c>
      <c r="X99" s="8">
        <f>'93'!$V$46</f>
        <v>0</v>
      </c>
      <c r="Y99" s="8">
        <f>'93'!$V$47</f>
        <v>0</v>
      </c>
      <c r="Z99" s="8">
        <f>'93'!$V$48</f>
        <v>0</v>
      </c>
      <c r="AA99" s="8">
        <f>'93'!$V$49</f>
        <v>0</v>
      </c>
      <c r="AB99" s="8">
        <f>'93'!$V$50</f>
        <v>0</v>
      </c>
      <c r="AC99" s="8">
        <f>'93'!$V$51</f>
        <v>0</v>
      </c>
      <c r="AD99" s="8">
        <f>'93'!V$52+'93'!V$53</f>
        <v>0</v>
      </c>
      <c r="AE99" s="54">
        <f t="shared" si="6"/>
        <v>0</v>
      </c>
    </row>
    <row r="100" spans="1:31">
      <c r="A100" s="229">
        <v>94</v>
      </c>
      <c r="B100" s="327">
        <f>VLOOKUP(A:A,'COG NA'!A:B,2,FALSE)</f>
        <v>0</v>
      </c>
      <c r="C100" s="326"/>
      <c r="D100" s="326"/>
      <c r="E100" s="63">
        <f>VLOOKUP($A:$A,'COG NA'!$A:$G,5,FALSE)</f>
        <v>0</v>
      </c>
      <c r="F100" s="63">
        <f>VLOOKUP($A:$A,'COG NA'!$A:$G,6,FALSE)</f>
        <v>0</v>
      </c>
      <c r="G100" s="63">
        <f>VLOOKUP($A:$A,'COG NA'!$A:$G,7,FALSE)</f>
        <v>0</v>
      </c>
      <c r="H100" s="64">
        <f t="shared" si="4"/>
        <v>0</v>
      </c>
      <c r="J100" s="53">
        <f>'94'!$C$64</f>
        <v>0</v>
      </c>
      <c r="K100" s="8">
        <f>'94'!$G$64</f>
        <v>0</v>
      </c>
      <c r="L100" s="8">
        <f>'94'!$L$64</f>
        <v>0</v>
      </c>
      <c r="M100" s="8">
        <f>'94'!$S$64</f>
        <v>0</v>
      </c>
      <c r="N100" s="65">
        <f>'94'!$M$64</f>
        <v>0</v>
      </c>
      <c r="P100" s="60"/>
      <c r="R100" s="53">
        <f>'94'!$V$39</f>
        <v>0</v>
      </c>
      <c r="S100" s="8">
        <f>'94'!$V$40</f>
        <v>0</v>
      </c>
      <c r="T100" s="8">
        <f>'94'!$V$41</f>
        <v>0</v>
      </c>
      <c r="U100" s="8">
        <f>'94'!$V$44</f>
        <v>0</v>
      </c>
      <c r="V100" s="8">
        <f>'94'!$V$42</f>
        <v>0</v>
      </c>
      <c r="W100" s="8">
        <f>'94'!$V$43</f>
        <v>0</v>
      </c>
      <c r="X100" s="8">
        <f>'94'!$V$46</f>
        <v>0</v>
      </c>
      <c r="Y100" s="8">
        <f>'94'!$V$47</f>
        <v>0</v>
      </c>
      <c r="Z100" s="8">
        <f>'94'!$V$48</f>
        <v>0</v>
      </c>
      <c r="AA100" s="8">
        <f>'94'!$V$49</f>
        <v>0</v>
      </c>
      <c r="AB100" s="8">
        <f>'94'!$V$50</f>
        <v>0</v>
      </c>
      <c r="AC100" s="8">
        <f>'94'!$V$51</f>
        <v>0</v>
      </c>
      <c r="AD100" s="8">
        <f>'94'!V$52+'94'!V$53</f>
        <v>0</v>
      </c>
      <c r="AE100" s="54">
        <f t="shared" si="6"/>
        <v>0</v>
      </c>
    </row>
    <row r="101" spans="1:31">
      <c r="A101" s="229">
        <v>95</v>
      </c>
      <c r="B101" s="327">
        <f>VLOOKUP(A:A,'COG NA'!A:B,2,FALSE)</f>
        <v>0</v>
      </c>
      <c r="C101" s="326"/>
      <c r="D101" s="326"/>
      <c r="E101" s="63">
        <f>VLOOKUP($A:$A,'COG NA'!$A:$G,5,FALSE)</f>
        <v>0</v>
      </c>
      <c r="F101" s="63">
        <f>VLOOKUP($A:$A,'COG NA'!$A:$G,6,FALSE)</f>
        <v>0</v>
      </c>
      <c r="G101" s="63">
        <f>VLOOKUP($A:$A,'COG NA'!$A:$G,7,FALSE)</f>
        <v>0</v>
      </c>
      <c r="H101" s="64">
        <f t="shared" si="4"/>
        <v>0</v>
      </c>
      <c r="J101" s="53">
        <f>'95'!$C$64</f>
        <v>0</v>
      </c>
      <c r="K101" s="8">
        <f>'95'!$G$64</f>
        <v>0</v>
      </c>
      <c r="L101" s="8">
        <f>'95'!$L$64</f>
        <v>0</v>
      </c>
      <c r="M101" s="8">
        <f>'95'!$S$64</f>
        <v>0</v>
      </c>
      <c r="N101" s="65">
        <f>'95'!$M$64</f>
        <v>0</v>
      </c>
      <c r="P101" s="60"/>
      <c r="R101" s="53">
        <f>'95'!$V$39</f>
        <v>0</v>
      </c>
      <c r="S101" s="8">
        <f>'95'!$V$40</f>
        <v>0</v>
      </c>
      <c r="T101" s="8">
        <f>'95'!$V$41</f>
        <v>0</v>
      </c>
      <c r="U101" s="8">
        <f>'95'!$V$44</f>
        <v>0</v>
      </c>
      <c r="V101" s="8">
        <f>'95'!$V$42</f>
        <v>0</v>
      </c>
      <c r="W101" s="8">
        <f>'95'!$V$43</f>
        <v>0</v>
      </c>
      <c r="X101" s="8">
        <f>'95'!$V$46</f>
        <v>0</v>
      </c>
      <c r="Y101" s="8">
        <f>'95'!$V$47</f>
        <v>0</v>
      </c>
      <c r="Z101" s="8">
        <f>'95'!$V$48</f>
        <v>0</v>
      </c>
      <c r="AA101" s="8">
        <f>'95'!$V$49</f>
        <v>0</v>
      </c>
      <c r="AB101" s="8">
        <f>'95'!$V$50</f>
        <v>0</v>
      </c>
      <c r="AC101" s="8">
        <f>'95'!$V$51</f>
        <v>0</v>
      </c>
      <c r="AD101" s="8">
        <f>'95'!V$52+'95'!V$53</f>
        <v>0</v>
      </c>
      <c r="AE101" s="54">
        <f t="shared" si="6"/>
        <v>0</v>
      </c>
    </row>
    <row r="102" spans="1:31">
      <c r="A102" s="229">
        <v>96</v>
      </c>
      <c r="B102" s="327">
        <f>VLOOKUP(A:A,'COG NA'!A:B,2,FALSE)</f>
        <v>0</v>
      </c>
      <c r="C102" s="326"/>
      <c r="D102" s="326"/>
      <c r="E102" s="63">
        <f>VLOOKUP($A:$A,'COG NA'!$A:$G,5,FALSE)</f>
        <v>0</v>
      </c>
      <c r="F102" s="63">
        <f>VLOOKUP($A:$A,'COG NA'!$A:$G,6,FALSE)</f>
        <v>0</v>
      </c>
      <c r="G102" s="63">
        <f>VLOOKUP($A:$A,'COG NA'!$A:$G,7,FALSE)</f>
        <v>0</v>
      </c>
      <c r="H102" s="64">
        <f t="shared" si="4"/>
        <v>0</v>
      </c>
      <c r="J102" s="53">
        <f>'96'!$C$64</f>
        <v>0</v>
      </c>
      <c r="K102" s="8">
        <f>'96'!$G$64</f>
        <v>0</v>
      </c>
      <c r="L102" s="8">
        <f>'96'!$L$64</f>
        <v>0</v>
      </c>
      <c r="M102" s="8">
        <f>'96'!$S$64</f>
        <v>0</v>
      </c>
      <c r="N102" s="65">
        <f>'96'!$M$64</f>
        <v>0</v>
      </c>
      <c r="P102" s="60"/>
      <c r="R102" s="53">
        <f>'96'!$V$39</f>
        <v>0</v>
      </c>
      <c r="S102" s="8">
        <f>'96'!$V$40</f>
        <v>0</v>
      </c>
      <c r="T102" s="8">
        <f>'96'!$V$41</f>
        <v>0</v>
      </c>
      <c r="U102" s="8">
        <f>'96'!$V$44</f>
        <v>0</v>
      </c>
      <c r="V102" s="8">
        <f>'96'!$V$42</f>
        <v>0</v>
      </c>
      <c r="W102" s="8">
        <f>'96'!$V$43</f>
        <v>0</v>
      </c>
      <c r="X102" s="8">
        <f>'96'!$V$46</f>
        <v>0</v>
      </c>
      <c r="Y102" s="8">
        <f>'96'!$V$47</f>
        <v>0</v>
      </c>
      <c r="Z102" s="8">
        <f>'96'!$V$48</f>
        <v>0</v>
      </c>
      <c r="AA102" s="8">
        <f>'96'!$V$49</f>
        <v>0</v>
      </c>
      <c r="AB102" s="8">
        <f>'96'!$V$50</f>
        <v>0</v>
      </c>
      <c r="AC102" s="8">
        <f>'96'!$V$51</f>
        <v>0</v>
      </c>
      <c r="AD102" s="8">
        <f>'96'!V$52+'96'!V$53</f>
        <v>0</v>
      </c>
      <c r="AE102" s="54">
        <f t="shared" si="6"/>
        <v>0</v>
      </c>
    </row>
    <row r="103" spans="1:31">
      <c r="A103" s="229">
        <v>97</v>
      </c>
      <c r="B103" s="327">
        <f>VLOOKUP(A:A,'COG NA'!A:B,2,FALSE)</f>
        <v>0</v>
      </c>
      <c r="C103" s="326"/>
      <c r="D103" s="326"/>
      <c r="E103" s="63">
        <f>VLOOKUP($A:$A,'COG NA'!$A:$G,5,FALSE)</f>
        <v>0</v>
      </c>
      <c r="F103" s="63">
        <f>VLOOKUP($A:$A,'COG NA'!$A:$G,6,FALSE)</f>
        <v>0</v>
      </c>
      <c r="G103" s="63">
        <f>VLOOKUP($A:$A,'COG NA'!$A:$G,7,FALSE)</f>
        <v>0</v>
      </c>
      <c r="H103" s="64">
        <f t="shared" si="4"/>
        <v>0</v>
      </c>
      <c r="J103" s="53">
        <f>'97'!$C$64</f>
        <v>0</v>
      </c>
      <c r="K103" s="8">
        <f>'97'!$G$64</f>
        <v>0</v>
      </c>
      <c r="L103" s="8">
        <f>'97'!$L$64</f>
        <v>0</v>
      </c>
      <c r="M103" s="8">
        <f>'97'!$S$64</f>
        <v>0</v>
      </c>
      <c r="N103" s="65">
        <f>'97'!$M$64</f>
        <v>0</v>
      </c>
      <c r="P103" s="60"/>
      <c r="R103" s="53">
        <f>'97'!$V$39</f>
        <v>0</v>
      </c>
      <c r="S103" s="8">
        <f>'97'!$V$40</f>
        <v>0</v>
      </c>
      <c r="T103" s="8">
        <f>'97'!$V$41</f>
        <v>0</v>
      </c>
      <c r="U103" s="8">
        <f>'97'!$V$44</f>
        <v>0</v>
      </c>
      <c r="V103" s="8">
        <f>'97'!$V$42</f>
        <v>0</v>
      </c>
      <c r="W103" s="8">
        <f>'97'!$V$43</f>
        <v>0</v>
      </c>
      <c r="X103" s="8">
        <f>'97'!$V$46</f>
        <v>0</v>
      </c>
      <c r="Y103" s="8">
        <f>'97'!$V$47</f>
        <v>0</v>
      </c>
      <c r="Z103" s="8">
        <f>'97'!$V$48</f>
        <v>0</v>
      </c>
      <c r="AA103" s="8">
        <f>'97'!$V$49</f>
        <v>0</v>
      </c>
      <c r="AB103" s="8">
        <f>'97'!$V$50</f>
        <v>0</v>
      </c>
      <c r="AC103" s="8">
        <f>'97'!$V$51</f>
        <v>0</v>
      </c>
      <c r="AD103" s="8">
        <f>'97'!V$52+'97'!V$53</f>
        <v>0</v>
      </c>
      <c r="AE103" s="54">
        <f t="shared" si="6"/>
        <v>0</v>
      </c>
    </row>
    <row r="104" spans="1:31">
      <c r="A104" s="229">
        <v>98</v>
      </c>
      <c r="B104" s="327">
        <f>VLOOKUP(A:A,'COG NA'!A:B,2,FALSE)</f>
        <v>0</v>
      </c>
      <c r="C104" s="326"/>
      <c r="D104" s="326"/>
      <c r="E104" s="63">
        <f>VLOOKUP($A:$A,'COG NA'!$A:$G,5,FALSE)</f>
        <v>0</v>
      </c>
      <c r="F104" s="63">
        <f>VLOOKUP($A:$A,'COG NA'!$A:$G,6,FALSE)</f>
        <v>0</v>
      </c>
      <c r="G104" s="63">
        <f>VLOOKUP($A:$A,'COG NA'!$A:$G,7,FALSE)</f>
        <v>0</v>
      </c>
      <c r="H104" s="64">
        <f t="shared" si="4"/>
        <v>0</v>
      </c>
      <c r="J104" s="53">
        <f>'98'!$C$64</f>
        <v>0</v>
      </c>
      <c r="K104" s="8">
        <f>'98'!$G$64</f>
        <v>0</v>
      </c>
      <c r="L104" s="8">
        <f>'98'!$L$64</f>
        <v>0</v>
      </c>
      <c r="M104" s="8">
        <f>'98'!$S$64</f>
        <v>0</v>
      </c>
      <c r="N104" s="65">
        <f>'98'!$M$64</f>
        <v>0</v>
      </c>
      <c r="P104" s="60"/>
      <c r="R104" s="53">
        <f>'98'!$V$39</f>
        <v>0</v>
      </c>
      <c r="S104" s="8">
        <f>'98'!$V$40</f>
        <v>0</v>
      </c>
      <c r="T104" s="8">
        <f>'98'!$V$41</f>
        <v>0</v>
      </c>
      <c r="U104" s="8">
        <f>'98'!$V$44</f>
        <v>0</v>
      </c>
      <c r="V104" s="8">
        <f>'98'!$V$42</f>
        <v>0</v>
      </c>
      <c r="W104" s="8">
        <f>'98'!$V$43</f>
        <v>0</v>
      </c>
      <c r="X104" s="8">
        <f>'98'!$V$46</f>
        <v>0</v>
      </c>
      <c r="Y104" s="8">
        <f>'98'!$V$47</f>
        <v>0</v>
      </c>
      <c r="Z104" s="8">
        <f>'98'!$V$48</f>
        <v>0</v>
      </c>
      <c r="AA104" s="8">
        <f>'98'!$V$49</f>
        <v>0</v>
      </c>
      <c r="AB104" s="8">
        <f>'98'!$V$50</f>
        <v>0</v>
      </c>
      <c r="AC104" s="8">
        <f>'98'!$V$51</f>
        <v>0</v>
      </c>
      <c r="AD104" s="8">
        <f>'98'!V$52+'98'!V$53</f>
        <v>0</v>
      </c>
      <c r="AE104" s="54">
        <f t="shared" si="6"/>
        <v>0</v>
      </c>
    </row>
    <row r="105" spans="1:31">
      <c r="A105" s="229">
        <v>99</v>
      </c>
      <c r="B105" s="327">
        <f>VLOOKUP(A:A,'COG NA'!A:B,2,FALSE)</f>
        <v>0</v>
      </c>
      <c r="C105" s="326"/>
      <c r="D105" s="326"/>
      <c r="E105" s="63">
        <f>VLOOKUP($A:$A,'COG NA'!$A:$G,5,FALSE)</f>
        <v>0</v>
      </c>
      <c r="F105" s="63">
        <f>VLOOKUP($A:$A,'COG NA'!$A:$G,6,FALSE)</f>
        <v>0</v>
      </c>
      <c r="G105" s="63">
        <f>VLOOKUP($A:$A,'COG NA'!$A:$G,7,FALSE)</f>
        <v>0</v>
      </c>
      <c r="H105" s="64">
        <f t="shared" si="4"/>
        <v>0</v>
      </c>
      <c r="J105" s="53">
        <f>'99'!$C$64</f>
        <v>0</v>
      </c>
      <c r="K105" s="8">
        <f>'99'!$G$64</f>
        <v>0</v>
      </c>
      <c r="L105" s="8">
        <f>'99'!$L$64</f>
        <v>0</v>
      </c>
      <c r="M105" s="8">
        <f>'99'!$S$64</f>
        <v>0</v>
      </c>
      <c r="N105" s="65">
        <f>'99'!$M$64</f>
        <v>0</v>
      </c>
      <c r="P105" s="60"/>
      <c r="R105" s="53">
        <f>'99'!$V$39</f>
        <v>0</v>
      </c>
      <c r="S105" s="8">
        <f>'99'!$V$40</f>
        <v>0</v>
      </c>
      <c r="T105" s="8">
        <f>'99'!$V$41</f>
        <v>0</v>
      </c>
      <c r="U105" s="8">
        <f>'99'!$V$44</f>
        <v>0</v>
      </c>
      <c r="V105" s="8">
        <f>'99'!$V$42</f>
        <v>0</v>
      </c>
      <c r="W105" s="8">
        <f>'99'!$V$43</f>
        <v>0</v>
      </c>
      <c r="X105" s="8">
        <f>'99'!$V$46</f>
        <v>0</v>
      </c>
      <c r="Y105" s="8">
        <f>'99'!$V$47</f>
        <v>0</v>
      </c>
      <c r="Z105" s="8">
        <f>'99'!$V$48</f>
        <v>0</v>
      </c>
      <c r="AA105" s="8">
        <f>'99'!$V$49</f>
        <v>0</v>
      </c>
      <c r="AB105" s="8">
        <f>'99'!$V$50</f>
        <v>0</v>
      </c>
      <c r="AC105" s="8">
        <f>'99'!$V$51</f>
        <v>0</v>
      </c>
      <c r="AD105" s="8">
        <f>'99'!V$52+'99'!V$53</f>
        <v>0</v>
      </c>
      <c r="AE105" s="54">
        <f t="shared" si="6"/>
        <v>0</v>
      </c>
    </row>
    <row r="106" spans="1:31" ht="15.75" thickBot="1">
      <c r="A106" s="229">
        <v>100</v>
      </c>
      <c r="B106" s="513">
        <f>VLOOKUP(A:A,'COG NA'!A:B,2,FALSE)</f>
        <v>0</v>
      </c>
      <c r="C106" s="512"/>
      <c r="D106" s="512"/>
      <c r="E106" s="514">
        <f>VLOOKUP($A:$A,'COG NA'!$A:$G,5,FALSE)</f>
        <v>0</v>
      </c>
      <c r="F106" s="514">
        <f>VLOOKUP($A:$A,'COG NA'!$A:$G,6,FALSE)</f>
        <v>0</v>
      </c>
      <c r="G106" s="514">
        <f>VLOOKUP($A:$A,'COG NA'!$A:$G,7,FALSE)</f>
        <v>0</v>
      </c>
      <c r="H106" s="66">
        <f t="shared" ref="H106" si="7">SUM(E106:G106)</f>
        <v>0</v>
      </c>
      <c r="J106" s="35">
        <f>'100'!$C$64</f>
        <v>0</v>
      </c>
      <c r="K106" s="19">
        <f>'100'!$G$64</f>
        <v>0</v>
      </c>
      <c r="L106" s="19">
        <f>'100'!$L$64</f>
        <v>0</v>
      </c>
      <c r="M106" s="19">
        <f>'100'!$S$64</f>
        <v>0</v>
      </c>
      <c r="N106" s="66">
        <f>'100'!$M$64</f>
        <v>0</v>
      </c>
      <c r="P106" s="61"/>
      <c r="R106" s="35">
        <f>'100'!$V$39</f>
        <v>0</v>
      </c>
      <c r="S106" s="19">
        <f>'100'!$V$40</f>
        <v>0</v>
      </c>
      <c r="T106" s="19">
        <f>'100'!$V$41</f>
        <v>0</v>
      </c>
      <c r="U106" s="19">
        <f>'100'!$V$44</f>
        <v>0</v>
      </c>
      <c r="V106" s="19">
        <f>'100'!$V$42</f>
        <v>0</v>
      </c>
      <c r="W106" s="19">
        <f>'100'!$V$43</f>
        <v>0</v>
      </c>
      <c r="X106" s="19">
        <f>'100'!$V$46</f>
        <v>0</v>
      </c>
      <c r="Y106" s="19">
        <f>'100'!$V$47</f>
        <v>0</v>
      </c>
      <c r="Z106" s="19">
        <f>'100'!$V$48</f>
        <v>0</v>
      </c>
      <c r="AA106" s="19">
        <f>'100'!$V$49</f>
        <v>0</v>
      </c>
      <c r="AB106" s="19">
        <f>'100'!$V$50</f>
        <v>0</v>
      </c>
      <c r="AC106" s="19">
        <f>'100'!$V$51</f>
        <v>0</v>
      </c>
      <c r="AD106" s="19">
        <f>'100'!V$52+'100'!V$53</f>
        <v>0</v>
      </c>
      <c r="AE106" s="55">
        <f t="shared" si="6"/>
        <v>0</v>
      </c>
    </row>
  </sheetData>
  <mergeCells count="2">
    <mergeCell ref="R5:AE5"/>
    <mergeCell ref="J5:N5"/>
  </mergeCells>
  <phoneticPr fontId="30" type="noConversion"/>
  <conditionalFormatting sqref="P7:P106">
    <cfRule type="cellIs" dxfId="6" priority="1" operator="notEqual">
      <formula>AE7</formula>
    </cfRule>
  </conditionalFormatting>
  <conditionalFormatting sqref="AE7:AE106">
    <cfRule type="cellIs" dxfId="5" priority="2" operator="notEqual">
      <formula>AD7</formula>
    </cfRule>
  </conditionalFormatting>
  <hyperlinks>
    <hyperlink ref="A7" location="'1'!A1" display="'1'!A1" xr:uid="{C5CBFB18-C50B-4B67-91E3-65BADEE4B198}"/>
    <hyperlink ref="A8" location="'2'!A1" display="'2'!A1" xr:uid="{E0415DCA-6B65-47A4-8F54-96053F16DA04}"/>
    <hyperlink ref="A9" location="'3'!A1" display="'3'!A1" xr:uid="{F4BF5C0E-6126-4EE2-AD8B-4EC0996849F0}"/>
    <hyperlink ref="A10" location="'4'!A1" display="'4'!A1" xr:uid="{262EF3AF-9CA7-4601-960A-2C4350AECA12}"/>
    <hyperlink ref="A11" location="'5'!A1" display="'5'!A1" xr:uid="{70566EEB-B08C-4DAF-AC66-F52B1F3F9671}"/>
    <hyperlink ref="A12" location="'6'!A1" display="'6'!A1" xr:uid="{10C73A17-2EDB-4F04-AFE8-3C6C1A0D5969}"/>
    <hyperlink ref="A13" location="'7'!A1" display="'7'!A1" xr:uid="{F403E43F-0C14-4F01-A628-1BD2FCEE9F19}"/>
    <hyperlink ref="A14" location="'8'!A1" display="'8'!A1" xr:uid="{FE7B8E78-5C22-45CC-BFAE-540CB48DACBC}"/>
    <hyperlink ref="A15" location="'9'!A1" display="'9'!A1" xr:uid="{18DDD17B-33BB-402F-BF49-437A6FBEC537}"/>
    <hyperlink ref="A16" location="'10'!A1" display="'10'!A1" xr:uid="{9AECD24F-838D-40F4-A8F3-A03259C63E21}"/>
    <hyperlink ref="A17" location="'11'!A1" display="'11'!A1" xr:uid="{DB5567F5-7D12-414C-9493-D5668761A920}"/>
    <hyperlink ref="A18" location="'12'!A1" display="'12'!A1" xr:uid="{9A535BF9-BBA3-488E-BF87-6AD24EE42D1E}"/>
    <hyperlink ref="A19" location="'13'!A1" display="'13'!A1" xr:uid="{78318456-12A6-4C21-AFBE-501C371332E3}"/>
    <hyperlink ref="A20" location="'14'!A1" display="'14'!A1" xr:uid="{76914E3C-4D2F-4FD5-A611-204A0A73B4DC}"/>
    <hyperlink ref="A21" location="'15'!A1" display="'15'!A1" xr:uid="{77DD51CA-5C17-4324-97B8-98B670BF64F8}"/>
    <hyperlink ref="A22" location="'16'!A1" display="'16'!A1" xr:uid="{B812AB9F-3BBC-43A7-83DB-82CA0BDBE9F8}"/>
    <hyperlink ref="A23" location="'17'!A1" display="'17'!A1" xr:uid="{E8EAD778-854B-4FE6-B197-945775543FB7}"/>
    <hyperlink ref="A24" location="'18'!A1" display="'18'!A1" xr:uid="{9B0A7920-3838-4604-A380-E672EEC85A84}"/>
    <hyperlink ref="A25" location="'19'!A1" display="'19'!A1" xr:uid="{2F4EDC9A-C15D-47C6-B853-1EABF932E8B0}"/>
    <hyperlink ref="A26" location="'20'!A1" display="'20'!A1" xr:uid="{0CB46789-2699-4601-8471-8094EE1AEA54}"/>
    <hyperlink ref="A27" location="'21'!A1" display="'21'!A1" xr:uid="{5A2A2E84-23A5-4CF9-87B4-431F0FA6DC42}"/>
    <hyperlink ref="A28" location="'22'!A1" display="'22'!A1" xr:uid="{67B6217E-4636-44BD-97C7-4F7062C3DB4B}"/>
    <hyperlink ref="A29" location="'23'!A1" display="'23'!A1" xr:uid="{5963CB96-F6E2-427F-9033-D48366B345AC}"/>
    <hyperlink ref="A30" location="'24'!A1" display="'24'!A1" xr:uid="{857674CC-EB65-4A88-AE75-8EB2547C0445}"/>
    <hyperlink ref="A31" location="'25'!A1" display="'25'!A1" xr:uid="{1986AED1-B55B-41F9-97D0-7B9ED01A715C}"/>
    <hyperlink ref="A32" location="'26'!A1" display="'26'!A1" xr:uid="{99641C7E-431D-40C3-9E44-59D24FE94A2F}"/>
    <hyperlink ref="A33" location="'27'!A1" display="'27'!A1" xr:uid="{E00E45F6-D2BF-46F2-9D7B-8FDB87E289D7}"/>
    <hyperlink ref="A34" location="'28'!A1" display="'28'!A1" xr:uid="{C11BB93B-B3B1-4812-97DC-B4C5FA3412D5}"/>
    <hyperlink ref="A35" location="'29'!A1" display="'29'!A1" xr:uid="{18D95CE2-A654-4027-9693-226406FF06FB}"/>
    <hyperlink ref="A36" location="'30'!A1" display="'30'!A1" xr:uid="{B9506BE6-CD87-4A79-99B9-97F600D1DE5E}"/>
    <hyperlink ref="A37" location="'31'!A1" display="'31'!A1" xr:uid="{22824D63-3DBB-4D64-9573-B4A5F642AF84}"/>
    <hyperlink ref="A38" location="'32'!A1" display="'32'!A1" xr:uid="{FA916908-24C3-409E-9072-39C8666A3B51}"/>
    <hyperlink ref="A39" location="'33'!A1" display="'33'!A1" xr:uid="{02D81C2D-8C17-4D4D-BA96-4F3BE6B36F7E}"/>
    <hyperlink ref="A40" location="'34'!A1" display="'34'!A1" xr:uid="{69948C96-F783-4699-B536-B6032904C064}"/>
    <hyperlink ref="A41" location="'35'!A1" display="'35'!A1" xr:uid="{9E2136EF-F2F9-4059-84C8-74A891D0E449}"/>
    <hyperlink ref="A42" location="'36'!A1" display="'36'!A1" xr:uid="{DD30A19A-E6A7-4E2F-B42D-B03C3EC55667}"/>
    <hyperlink ref="A43" location="'37'!A1" display="'37'!A1" xr:uid="{DEC313B7-C548-4D2B-96E1-F030904C8DD7}"/>
    <hyperlink ref="A44" location="'38'!A1" display="'38'!A1" xr:uid="{EF641707-5106-4558-9E81-430EB56BABC6}"/>
    <hyperlink ref="A45" location="'39'!A1" display="'39'!A1" xr:uid="{AA2457FA-DC2A-42E6-BDBB-7705EB18E59C}"/>
    <hyperlink ref="A46" location="'40'!A1" display="'40'!A1" xr:uid="{EA2AF18B-C966-4C9E-B7F2-77D6D049E225}"/>
    <hyperlink ref="A47" location="'41'!A1" display="'41'!A1" xr:uid="{427A2E51-D396-4EDF-9444-45EE468C0DE6}"/>
    <hyperlink ref="A48" location="'42'!A1" display="'42'!A1" xr:uid="{5A897937-C52C-49F6-BB93-EE5E95EA13A6}"/>
    <hyperlink ref="A49" location="'43'!A1" display="'43'!A1" xr:uid="{71E8C45F-8FDF-44F1-928B-7B47807B9700}"/>
    <hyperlink ref="A50" location="'44'!A1" display="'44'!A1" xr:uid="{6E9690F4-39CB-44A7-9BC8-1EA7B60D1A20}"/>
    <hyperlink ref="A51" location="'45'!A1" display="'45'!A1" xr:uid="{ED22FB85-F604-48DB-BFD0-5D1593543344}"/>
    <hyperlink ref="A52" location="'46'!A1" display="'46'!A1" xr:uid="{FB0B6B18-EC30-4E63-BFC9-F730D7D61317}"/>
    <hyperlink ref="A53" location="'47'!A1" display="'47'!A1" xr:uid="{0B4EB2C7-FDCF-4169-B159-B792E357E731}"/>
    <hyperlink ref="A54" location="'48'!A1" display="'48'!A1" xr:uid="{18C81509-C6F6-4C71-A458-A361DAB7E8D2}"/>
    <hyperlink ref="A55" location="'49'!A1" display="'49'!A1" xr:uid="{552E3D5C-F7CA-4255-8378-E03E60261A40}"/>
    <hyperlink ref="A56" location="'50'!A1" display="'50'!A1" xr:uid="{785B455D-9074-4D09-9BAF-BD7F56D5FEBA}"/>
    <hyperlink ref="A57" location="'51'!A1" display="'51'!A1" xr:uid="{50FC789A-1232-4EB0-ABEA-EBE79ECA91C2}"/>
    <hyperlink ref="A58" location="'52'!A1" display="'52'!A1" xr:uid="{888538F5-D55C-4817-BACA-327047247056}"/>
    <hyperlink ref="A59" location="'53'!A1" display="'53'!A1" xr:uid="{1C3E5E01-6A06-438F-A8BB-8D5F97DB7AD8}"/>
    <hyperlink ref="A60" location="'54'!A1" display="'54'!A1" xr:uid="{D25AC8F7-2F77-4A16-80CF-AAF50DA81BBD}"/>
    <hyperlink ref="A61" location="'55'!A1" display="'55'!A1" xr:uid="{EDF7D819-8165-49F8-949B-17C2C25A93C9}"/>
    <hyperlink ref="A62" location="'56'!A1" display="'56'!A1" xr:uid="{27E5DCA3-29AF-442D-A048-BFD111DA0D21}"/>
    <hyperlink ref="A63" location="'57'!A1" display="'57'!A1" xr:uid="{7DDF99CB-993B-412C-A6DF-A355F89A8CCF}"/>
    <hyperlink ref="A64" location="'58'!A1" display="'58'!A1" xr:uid="{59F47359-8662-4276-BC56-6D7329F2FCED}"/>
    <hyperlink ref="A65" location="'59'!A1" display="'59'!A1" xr:uid="{9B7B5988-8767-4536-8874-881A0ED07C25}"/>
    <hyperlink ref="A66" location="'60'!A1" display="'60'!A1" xr:uid="{2A398545-F909-4ADE-94E0-F763592088EA}"/>
    <hyperlink ref="A67" location="'61'!A1" display="'61'!A1" xr:uid="{B84D536E-0053-41BA-861A-69BBB756447C}"/>
    <hyperlink ref="A68" location="'62'!A1" display="'62'!A1" xr:uid="{553E4B23-AEAC-4B75-AA31-BA3AAA9035BE}"/>
    <hyperlink ref="A69" location="'63'!A1" display="'63'!A1" xr:uid="{C491C820-580A-4213-9214-4D3443D0632C}"/>
    <hyperlink ref="A70" location="'64'!A1" display="'64'!A1" xr:uid="{11DAB105-D004-464C-9BD0-2852F7CD9860}"/>
    <hyperlink ref="A71" location="'65'!A1" display="'65'!A1" xr:uid="{10628AAB-AE7D-4D5B-AF2D-D5C68C318B0F}"/>
    <hyperlink ref="A72" location="'66'!A1" display="'66'!A1" xr:uid="{9BB9058A-3A80-4BC2-9D7C-17CDF4C9E13B}"/>
    <hyperlink ref="A73" location="'67'!A1" display="'67'!A1" xr:uid="{828ECC70-4BE2-403C-BBFA-92CF64153493}"/>
    <hyperlink ref="A74" location="'68'!A1" display="'68'!A1" xr:uid="{20A49D0E-3333-46E7-A394-56EDEC6B9F2D}"/>
    <hyperlink ref="A75" location="'69'!A1" display="'69'!A1" xr:uid="{0D1E197D-8CF8-49F4-AA91-37DF25E3790F}"/>
    <hyperlink ref="A76" location="'70'!A1" display="'70'!A1" xr:uid="{008DB540-617A-4E34-B136-05FD47E2F784}"/>
    <hyperlink ref="A77" location="'71'!A1" display="'71'!A1" xr:uid="{CAD37E3A-5AE7-4F11-957E-814AB309A9D6}"/>
    <hyperlink ref="A78" location="'72'!A1" display="'72'!A1" xr:uid="{78411016-3E03-40D0-89C7-4975915D3AE7}"/>
    <hyperlink ref="A79" location="'73'!A1" display="'73'!A1" xr:uid="{CB0476F6-9039-41A9-8ADA-CB39B8EC338B}"/>
    <hyperlink ref="A80" location="'74'!A1" display="'74'!A1" xr:uid="{965B86C1-F4C4-4FCD-966A-542E719C67BA}"/>
    <hyperlink ref="A81" location="'75'!A1" display="'75'!A1" xr:uid="{37FF3B0B-A391-4452-A880-F4FCD6AE2FAF}"/>
    <hyperlink ref="A82" location="'76'!A1" display="'76'!A1" xr:uid="{C72C0A07-AC24-4A55-9582-FDDD5A2DC329}"/>
    <hyperlink ref="A83" location="'77'!A1" display="'77'!A1" xr:uid="{34423373-D5BA-4BDC-B146-BAC0F6C1DA9E}"/>
    <hyperlink ref="A84" location="'78'!A1" display="'78'!A1" xr:uid="{30F9F009-B6B9-4D13-A3E0-A5E2C1658DFE}"/>
    <hyperlink ref="A85" location="'79'!A1" display="'79'!A1" xr:uid="{C7223F8E-6840-47D7-A6E2-41D85F7EA136}"/>
    <hyperlink ref="A86" location="'80'!A1" display="'80'!A1" xr:uid="{9F011881-9E0A-4895-AA50-9770C11B38F8}"/>
    <hyperlink ref="A87" location="'81'!A1" display="'81'!A1" xr:uid="{6D5BB80C-ABA7-4F61-8A16-666B9C77E5D4}"/>
    <hyperlink ref="A88" location="'82'!A1" display="'82'!A1" xr:uid="{BA37F2A7-E6AC-40AF-8697-02DA080E3E21}"/>
    <hyperlink ref="A89" location="'83'!A1" display="'83'!A1" xr:uid="{16A3478A-93F8-4938-A86B-29756C7A4AB2}"/>
    <hyperlink ref="A90" location="'84'!A1" display="'84'!A1" xr:uid="{F99AD256-0B47-480E-BF4C-3CC8B7A8F9DC}"/>
    <hyperlink ref="A91" location="'85'!A1" display="'85'!A1" xr:uid="{DAB0B295-4763-40D0-8ADF-59332285644E}"/>
    <hyperlink ref="A92" location="'86'!A1" display="'86'!A1" xr:uid="{A456D09F-F5EE-431A-BC50-574672CEA49C}"/>
    <hyperlink ref="A93" location="'87'!A1" display="'87'!A1" xr:uid="{988D0D4A-C09E-416A-ADEF-370B8C616ADE}"/>
    <hyperlink ref="A94" location="'88'!A1" display="'88'!A1" xr:uid="{005E992A-D49C-42F9-8575-87C3A92843BD}"/>
    <hyperlink ref="A95" location="'89'!A1" display="'89'!A1" xr:uid="{3CE21051-5962-4B9B-A2C1-05D00AFC963F}"/>
    <hyperlink ref="A96" location="'90'!A1" display="'90'!A1" xr:uid="{394ACD96-1CEE-4298-89B1-86BE54B2D60C}"/>
    <hyperlink ref="A97" location="'91'!A1" display="'91'!A1" xr:uid="{C8FDCD43-2722-46E3-96DB-A08DD273D426}"/>
    <hyperlink ref="A98" location="'92'!A1" display="'92'!A1" xr:uid="{38E57A49-FEAA-49F4-ABCA-C44C35191B9B}"/>
    <hyperlink ref="A99" location="'93'!A1" display="'93'!A1" xr:uid="{9F57FA28-A284-4312-BB5F-CA7DE4A8C183}"/>
    <hyperlink ref="A100" location="'94'!A1" display="'94'!A1" xr:uid="{014510E7-5347-4FCD-97F3-0AC9AB4819FB}"/>
    <hyperlink ref="A101" location="'95'!A1" display="'95'!A1" xr:uid="{16F98A1E-A35C-44D9-98E2-A2B70E1882AB}"/>
    <hyperlink ref="A102" location="'96'!A1" display="'96'!A1" xr:uid="{79D5C567-AE64-4EF9-BDE6-4B7A31A10217}"/>
    <hyperlink ref="A103" location="'97'!A1" display="'97'!A1" xr:uid="{D1B47C04-7E04-48B7-BFCE-F906B84DD2D5}"/>
    <hyperlink ref="A104" location="'98'!A1" display="'98'!A1" xr:uid="{29F96C13-1CF2-48D9-AFA9-FB103269EBDB}"/>
    <hyperlink ref="A105" location="'99'!A1" display="'99'!A1" xr:uid="{A16FA314-D834-4E29-86FC-EF8673E2672B}"/>
    <hyperlink ref="A106" location="'100'!A1" display="'100'!A1" xr:uid="{A7C1106C-7489-4ED8-ACC0-50B8C095A89F}"/>
  </hyperlinks>
  <pageMargins left="0.7" right="0.7" top="0.75" bottom="0.75" header="0.3" footer="0.3"/>
  <pageSetup paperSize="9" orientation="portrait" r:id="rId1"/>
  <ignoredErrors>
    <ignoredError sqref="U8:U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8739-BDDC-4CEB-A384-20D96B3E31ED}">
  <sheetPr>
    <pageSetUpPr fitToPage="1"/>
  </sheetPr>
  <dimension ref="A1:L170"/>
  <sheetViews>
    <sheetView showGridLines="0" topLeftCell="A8" workbookViewId="0">
      <selection activeCell="C29" sqref="C29"/>
    </sheetView>
  </sheetViews>
  <sheetFormatPr defaultColWidth="8.7109375" defaultRowHeight="15"/>
  <cols>
    <col min="1" max="1" width="32.7109375" style="343" customWidth="1"/>
    <col min="2" max="2" width="15.7109375" style="343" customWidth="1"/>
    <col min="3" max="3" width="8.28515625" style="343" customWidth="1"/>
    <col min="4" max="4" width="5.7109375" style="343" customWidth="1"/>
    <col min="5" max="5" width="15.7109375" style="343" customWidth="1"/>
    <col min="6" max="6" width="8.28515625" style="343" customWidth="1"/>
    <col min="7" max="7" width="5.7109375" style="343" customWidth="1"/>
    <col min="8" max="8" width="15.7109375" style="343" customWidth="1"/>
    <col min="9" max="9" width="8.28515625" style="343" customWidth="1"/>
    <col min="10" max="10" width="11.28515625" style="343" customWidth="1"/>
    <col min="11" max="11" width="15.7109375" style="343" customWidth="1"/>
    <col min="12" max="12" width="8.28515625" style="343" customWidth="1"/>
    <col min="13" max="16384" width="8.7109375" style="343"/>
  </cols>
  <sheetData>
    <row r="1" spans="1:12" ht="21">
      <c r="A1" s="530" t="s">
        <v>285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</row>
    <row r="2" spans="1:12" ht="21">
      <c r="A2" s="530" t="s">
        <v>290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</row>
    <row r="3" spans="1:12" ht="20.100000000000001" customHeight="1">
      <c r="A3" s="531"/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</row>
    <row r="4" spans="1:12">
      <c r="A4" s="344" t="s">
        <v>284</v>
      </c>
      <c r="B4" s="345" t="str">
        <f>Inventory!C3</f>
        <v>GHOST</v>
      </c>
      <c r="C4" s="346"/>
      <c r="D4" s="346"/>
      <c r="I4" s="347" t="s">
        <v>283</v>
      </c>
      <c r="J4" s="348"/>
      <c r="K4" s="526"/>
      <c r="L4" s="527"/>
    </row>
    <row r="5" spans="1:12">
      <c r="A5" s="344" t="s">
        <v>282</v>
      </c>
      <c r="B5" s="345" t="s">
        <v>291</v>
      </c>
      <c r="C5" s="346"/>
      <c r="D5" s="346"/>
      <c r="I5" s="347" t="s">
        <v>281</v>
      </c>
      <c r="J5" s="348"/>
      <c r="K5" s="526" t="s">
        <v>112</v>
      </c>
      <c r="L5" s="527"/>
    </row>
    <row r="6" spans="1:12">
      <c r="A6" s="344" t="s">
        <v>280</v>
      </c>
      <c r="B6" s="349"/>
      <c r="C6" s="346"/>
      <c r="D6" s="346"/>
      <c r="I6" s="347" t="s">
        <v>279</v>
      </c>
      <c r="J6" s="348"/>
      <c r="K6" s="526"/>
      <c r="L6" s="527"/>
    </row>
    <row r="7" spans="1:12">
      <c r="A7" s="344" t="s">
        <v>278</v>
      </c>
      <c r="B7" s="349"/>
      <c r="C7" s="346"/>
      <c r="D7" s="346"/>
      <c r="I7" s="347" t="s">
        <v>277</v>
      </c>
      <c r="J7" s="348"/>
      <c r="K7" s="526"/>
      <c r="L7" s="527"/>
    </row>
    <row r="8" spans="1:12">
      <c r="A8" s="344" t="s">
        <v>276</v>
      </c>
      <c r="B8" s="345">
        <f>B7-B6</f>
        <v>0</v>
      </c>
      <c r="C8" s="346"/>
      <c r="D8" s="346"/>
      <c r="I8" s="347" t="s">
        <v>292</v>
      </c>
      <c r="J8" s="348"/>
      <c r="K8" s="528" t="s">
        <v>293</v>
      </c>
      <c r="L8" s="529"/>
    </row>
    <row r="9" spans="1:12">
      <c r="A9" s="344" t="s">
        <v>304</v>
      </c>
      <c r="B9" s="345" t="s">
        <v>293</v>
      </c>
      <c r="C9" s="346"/>
      <c r="I9" s="347" t="s">
        <v>294</v>
      </c>
      <c r="J9" s="348"/>
      <c r="K9" s="528" t="s">
        <v>293</v>
      </c>
      <c r="L9" s="529"/>
    </row>
    <row r="10" spans="1:12" ht="15" customHeight="1" thickBot="1">
      <c r="A10" s="350"/>
    </row>
    <row r="11" spans="1:12" s="355" customFormat="1" ht="30.75" customHeight="1" thickBot="1">
      <c r="A11" s="351" t="s">
        <v>275</v>
      </c>
      <c r="B11" s="352" t="s">
        <v>295</v>
      </c>
      <c r="C11" s="352"/>
      <c r="D11" s="353"/>
      <c r="E11" s="352" t="s">
        <v>296</v>
      </c>
      <c r="F11" s="352"/>
      <c r="G11" s="353"/>
      <c r="H11" s="352" t="s">
        <v>297</v>
      </c>
      <c r="I11" s="352"/>
      <c r="J11" s="353"/>
      <c r="K11" s="352" t="s">
        <v>274</v>
      </c>
      <c r="L11" s="354"/>
    </row>
    <row r="12" spans="1:12">
      <c r="A12" s="356"/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8"/>
    </row>
    <row r="13" spans="1:12">
      <c r="A13" s="359" t="s">
        <v>273</v>
      </c>
      <c r="B13" s="360"/>
      <c r="C13" s="361"/>
      <c r="D13" s="361"/>
      <c r="E13" s="360"/>
      <c r="F13" s="362"/>
      <c r="G13" s="362"/>
      <c r="H13" s="360"/>
      <c r="I13" s="362"/>
      <c r="J13" s="362"/>
      <c r="K13" s="360">
        <f>E13+B13+H13</f>
        <v>0</v>
      </c>
      <c r="L13" s="363"/>
    </row>
    <row r="14" spans="1:12">
      <c r="A14" s="359" t="s">
        <v>272</v>
      </c>
      <c r="B14" s="364">
        <v>1</v>
      </c>
      <c r="C14" s="365"/>
      <c r="D14" s="365"/>
      <c r="E14" s="364">
        <v>1</v>
      </c>
      <c r="F14" s="362"/>
      <c r="G14" s="362"/>
      <c r="H14" s="364">
        <v>1</v>
      </c>
      <c r="I14" s="362"/>
      <c r="J14" s="362"/>
      <c r="K14" s="364">
        <f>IFERROR(K15/K13,0)</f>
        <v>0</v>
      </c>
      <c r="L14" s="363"/>
    </row>
    <row r="15" spans="1:12">
      <c r="A15" s="359" t="s">
        <v>272</v>
      </c>
      <c r="B15" s="360">
        <f>B13*B14</f>
        <v>0</v>
      </c>
      <c r="C15" s="361"/>
      <c r="D15" s="361"/>
      <c r="E15" s="360">
        <f>E13*E14</f>
        <v>0</v>
      </c>
      <c r="F15" s="362"/>
      <c r="G15" s="362"/>
      <c r="H15" s="360">
        <f>H13*H14</f>
        <v>0</v>
      </c>
      <c r="I15" s="362"/>
      <c r="J15" s="362"/>
      <c r="K15" s="360">
        <f>E15+B15+H15</f>
        <v>0</v>
      </c>
      <c r="L15" s="363"/>
    </row>
    <row r="16" spans="1:12">
      <c r="A16" s="359" t="s">
        <v>271</v>
      </c>
      <c r="B16" s="366"/>
      <c r="C16" s="367"/>
      <c r="D16" s="367"/>
      <c r="E16" s="366"/>
      <c r="F16" s="362"/>
      <c r="G16" s="362"/>
      <c r="H16" s="366"/>
      <c r="I16" s="362"/>
      <c r="J16" s="362"/>
      <c r="K16" s="366">
        <f>B16</f>
        <v>0</v>
      </c>
      <c r="L16" s="363"/>
    </row>
    <row r="17" spans="1:12">
      <c r="A17" s="359" t="s">
        <v>270</v>
      </c>
      <c r="B17" s="368"/>
      <c r="C17" s="369"/>
      <c r="D17" s="369"/>
      <c r="E17" s="368"/>
      <c r="F17" s="370"/>
      <c r="G17" s="370"/>
      <c r="H17" s="368"/>
      <c r="I17" s="370"/>
      <c r="J17" s="370"/>
      <c r="K17" s="368">
        <f>E17+B17+H17</f>
        <v>0</v>
      </c>
      <c r="L17" s="363"/>
    </row>
    <row r="18" spans="1:12">
      <c r="A18" s="359" t="s">
        <v>269</v>
      </c>
      <c r="B18" s="371"/>
      <c r="C18" s="372"/>
      <c r="D18" s="372"/>
      <c r="E18" s="371"/>
      <c r="F18" s="370"/>
      <c r="G18" s="370"/>
      <c r="H18" s="371"/>
      <c r="I18" s="370"/>
      <c r="J18" s="370"/>
      <c r="K18" s="371">
        <f>IFERROR(K20/K15,0)</f>
        <v>0</v>
      </c>
      <c r="L18" s="363"/>
    </row>
    <row r="19" spans="1:12" ht="9" customHeight="1">
      <c r="A19" s="359"/>
      <c r="B19" s="372"/>
      <c r="C19" s="372"/>
      <c r="D19" s="372"/>
      <c r="E19" s="372"/>
      <c r="F19" s="362"/>
      <c r="G19" s="362"/>
      <c r="H19" s="372"/>
      <c r="I19" s="362"/>
      <c r="J19" s="362"/>
      <c r="K19" s="372"/>
      <c r="L19" s="363"/>
    </row>
    <row r="20" spans="1:12" s="380" customFormat="1">
      <c r="A20" s="373" t="s">
        <v>268</v>
      </c>
      <c r="B20" s="374">
        <f>B18*B15</f>
        <v>0</v>
      </c>
      <c r="C20" s="375"/>
      <c r="D20" s="376"/>
      <c r="E20" s="374">
        <f>E18*E15</f>
        <v>0</v>
      </c>
      <c r="F20" s="375"/>
      <c r="G20" s="375"/>
      <c r="H20" s="377">
        <f>H18*H15</f>
        <v>0</v>
      </c>
      <c r="I20" s="375"/>
      <c r="J20" s="376"/>
      <c r="K20" s="378">
        <f>E20+B20+H20</f>
        <v>0</v>
      </c>
      <c r="L20" s="379"/>
    </row>
    <row r="21" spans="1:12" s="380" customFormat="1">
      <c r="A21" s="373" t="s">
        <v>267</v>
      </c>
      <c r="B21" s="364">
        <v>1</v>
      </c>
      <c r="C21" s="381"/>
      <c r="D21" s="382"/>
      <c r="E21" s="364">
        <v>1</v>
      </c>
      <c r="F21" s="375"/>
      <c r="G21" s="375"/>
      <c r="H21" s="364">
        <v>1</v>
      </c>
      <c r="I21" s="375"/>
      <c r="J21" s="376"/>
      <c r="K21" s="364">
        <f>IFERROR(K22/K20,0)</f>
        <v>0</v>
      </c>
      <c r="L21" s="379"/>
    </row>
    <row r="22" spans="1:12" s="380" customFormat="1">
      <c r="A22" s="373" t="s">
        <v>266</v>
      </c>
      <c r="B22" s="377">
        <f>B20*B21</f>
        <v>0</v>
      </c>
      <c r="C22" s="375"/>
      <c r="D22" s="376"/>
      <c r="E22" s="383">
        <f>E20*E21</f>
        <v>0</v>
      </c>
      <c r="F22" s="375"/>
      <c r="G22" s="375"/>
      <c r="H22" s="377">
        <f>H20*H21</f>
        <v>0</v>
      </c>
      <c r="I22" s="375"/>
      <c r="J22" s="376"/>
      <c r="K22" s="378">
        <f>E22+B22+H22</f>
        <v>0</v>
      </c>
      <c r="L22" s="379"/>
    </row>
    <row r="23" spans="1:12" s="380" customFormat="1">
      <c r="A23" s="373" t="s">
        <v>265</v>
      </c>
      <c r="B23" s="377">
        <f>B20*C23/(1+C23)</f>
        <v>0</v>
      </c>
      <c r="C23" s="364">
        <v>0.08</v>
      </c>
      <c r="D23" s="376"/>
      <c r="E23" s="374">
        <f>E20*F23/(1+F23)</f>
        <v>0</v>
      </c>
      <c r="F23" s="364">
        <v>0.13</v>
      </c>
      <c r="G23" s="375"/>
      <c r="H23" s="377">
        <f>H20*I23/(1+I23)</f>
        <v>0</v>
      </c>
      <c r="I23" s="364">
        <v>0.08</v>
      </c>
      <c r="J23" s="376"/>
      <c r="K23" s="378">
        <f>E23+B23+H23</f>
        <v>0</v>
      </c>
      <c r="L23" s="384">
        <f>IF(K23=0,0,K23/$K$24)</f>
        <v>0</v>
      </c>
    </row>
    <row r="24" spans="1:12" s="380" customFormat="1">
      <c r="A24" s="385" t="s">
        <v>264</v>
      </c>
      <c r="B24" s="386">
        <f>B20-B23</f>
        <v>0</v>
      </c>
      <c r="C24" s="375"/>
      <c r="D24" s="376"/>
      <c r="E24" s="387">
        <f>E20-E23</f>
        <v>0</v>
      </c>
      <c r="F24" s="375"/>
      <c r="G24" s="375"/>
      <c r="H24" s="386">
        <f>H20-H23</f>
        <v>0</v>
      </c>
      <c r="I24" s="375"/>
      <c r="J24" s="376"/>
      <c r="K24" s="388">
        <f>E24+B24+H24</f>
        <v>0</v>
      </c>
      <c r="L24" s="379"/>
    </row>
    <row r="25" spans="1:12" s="380" customFormat="1" ht="15.75" thickBot="1">
      <c r="A25" s="389"/>
      <c r="B25" s="390"/>
      <c r="C25" s="390"/>
      <c r="D25" s="391"/>
      <c r="E25" s="391"/>
      <c r="F25" s="390"/>
      <c r="G25" s="390"/>
      <c r="H25" s="391"/>
      <c r="I25" s="390"/>
      <c r="J25" s="391"/>
      <c r="K25" s="391"/>
      <c r="L25" s="392"/>
    </row>
    <row r="26" spans="1:12" ht="15.75" thickBot="1">
      <c r="A26" s="350"/>
    </row>
    <row r="27" spans="1:12" s="355" customFormat="1" ht="30.75" customHeight="1" thickBot="1">
      <c r="A27" s="351" t="s">
        <v>263</v>
      </c>
      <c r="B27" s="352" t="str">
        <f>B11</f>
        <v>USA</v>
      </c>
      <c r="C27" s="352"/>
      <c r="D27" s="353"/>
      <c r="E27" s="352" t="str">
        <f>E11</f>
        <v>CANADA</v>
      </c>
      <c r="F27" s="352"/>
      <c r="G27" s="353"/>
      <c r="H27" s="352" t="str">
        <f>H11</f>
        <v>FESTIVALS</v>
      </c>
      <c r="I27" s="352"/>
      <c r="J27" s="353"/>
      <c r="K27" s="352" t="str">
        <f>K11</f>
        <v>TOUR TOTAL</v>
      </c>
      <c r="L27" s="354"/>
    </row>
    <row r="28" spans="1:12">
      <c r="A28" s="356"/>
      <c r="B28" s="357"/>
      <c r="C28" s="357"/>
      <c r="D28" s="357"/>
      <c r="E28" s="357"/>
      <c r="F28" s="357"/>
      <c r="G28" s="357"/>
      <c r="H28" s="357"/>
      <c r="I28" s="357"/>
      <c r="J28" s="357"/>
      <c r="K28" s="357"/>
      <c r="L28" s="358"/>
    </row>
    <row r="29" spans="1:12">
      <c r="A29" s="359" t="s">
        <v>262</v>
      </c>
      <c r="B29" s="393">
        <f>ROUND((B$24*C29),2)</f>
        <v>0</v>
      </c>
      <c r="C29" s="394">
        <v>0</v>
      </c>
      <c r="E29" s="393">
        <f>ROUND((E$24*F29),2)</f>
        <v>0</v>
      </c>
      <c r="F29" s="394">
        <v>0</v>
      </c>
      <c r="G29" s="395"/>
      <c r="H29" s="393">
        <f>ROUND((H$24*I29),2)</f>
        <v>0</v>
      </c>
      <c r="I29" s="396">
        <v>0</v>
      </c>
      <c r="K29" s="393">
        <f>B29+E29+H29</f>
        <v>0</v>
      </c>
      <c r="L29" s="384">
        <f t="shared" ref="L29:L35" si="0">IF(K29=0,0,K29/$K$24)</f>
        <v>0</v>
      </c>
    </row>
    <row r="30" spans="1:12">
      <c r="A30" s="359" t="s">
        <v>303</v>
      </c>
      <c r="B30" s="393">
        <f>ROUND(B29*C30,2)</f>
        <v>0</v>
      </c>
      <c r="C30" s="394">
        <v>0</v>
      </c>
      <c r="E30" s="393">
        <f>ROUND(E29*F30,2)</f>
        <v>0</v>
      </c>
      <c r="F30" s="394">
        <v>0</v>
      </c>
      <c r="G30" s="395"/>
      <c r="H30" s="393">
        <f>ROUND(H29*I30,2)</f>
        <v>0</v>
      </c>
      <c r="I30" s="394">
        <v>0</v>
      </c>
      <c r="K30" s="393">
        <f>B30+E30+H30</f>
        <v>0</v>
      </c>
      <c r="L30" s="384">
        <f t="shared" si="0"/>
        <v>0</v>
      </c>
    </row>
    <row r="31" spans="1:12">
      <c r="A31" s="359" t="s">
        <v>261</v>
      </c>
      <c r="B31" s="393">
        <f>ROUND((B$24*C31),2)</f>
        <v>0</v>
      </c>
      <c r="C31" s="396">
        <v>0</v>
      </c>
      <c r="E31" s="393">
        <f>ROUND((E$24*F31),2)</f>
        <v>0</v>
      </c>
      <c r="F31" s="396">
        <v>0</v>
      </c>
      <c r="G31" s="395"/>
      <c r="H31" s="393">
        <f>ROUND((H$24*I31),2)</f>
        <v>0</v>
      </c>
      <c r="I31" s="396">
        <v>0</v>
      </c>
      <c r="K31" s="393">
        <f t="shared" ref="K31:K37" si="1">B31+E31+H31</f>
        <v>0</v>
      </c>
      <c r="L31" s="384">
        <f t="shared" si="0"/>
        <v>0</v>
      </c>
    </row>
    <row r="32" spans="1:12">
      <c r="A32" s="359" t="s">
        <v>259</v>
      </c>
      <c r="B32" s="393">
        <f>ROUND((B$24*C32),2)</f>
        <v>0</v>
      </c>
      <c r="C32" s="396">
        <v>0</v>
      </c>
      <c r="E32" s="393">
        <f>ROUND((E$24*F32),2)</f>
        <v>0</v>
      </c>
      <c r="F32" s="396">
        <v>0</v>
      </c>
      <c r="G32" s="395"/>
      <c r="H32" s="393">
        <f>ROUND((H$24*I32),2)</f>
        <v>0</v>
      </c>
      <c r="I32" s="396">
        <v>0</v>
      </c>
      <c r="K32" s="393">
        <f>B32+E32+H32</f>
        <v>0</v>
      </c>
      <c r="L32" s="384">
        <f t="shared" si="0"/>
        <v>0</v>
      </c>
    </row>
    <row r="33" spans="1:12">
      <c r="A33" s="359" t="s">
        <v>305</v>
      </c>
      <c r="B33" s="393">
        <f>ROUND(((B$24*B21)*C33),2)</f>
        <v>0</v>
      </c>
      <c r="C33" s="396">
        <v>0</v>
      </c>
      <c r="E33" s="393">
        <f>ROUND(((E$24*E21)*F33),2)</f>
        <v>0</v>
      </c>
      <c r="F33" s="396">
        <v>0</v>
      </c>
      <c r="G33" s="395"/>
      <c r="H33" s="393">
        <f>ROUND(((H$24*H21)*I33),2)</f>
        <v>0</v>
      </c>
      <c r="I33" s="396">
        <v>0</v>
      </c>
      <c r="K33" s="393">
        <f t="shared" si="1"/>
        <v>0</v>
      </c>
      <c r="L33" s="384">
        <f t="shared" si="0"/>
        <v>0</v>
      </c>
    </row>
    <row r="34" spans="1:12">
      <c r="A34" s="359" t="s">
        <v>260</v>
      </c>
      <c r="B34" s="397">
        <f>IF($K$9="YES",0,ROUND((B$24*C34),2))</f>
        <v>0</v>
      </c>
      <c r="C34" s="398">
        <v>0</v>
      </c>
      <c r="E34" s="397">
        <f>IF($K$9="YES",0,ROUND((E$24*F34),2))</f>
        <v>0</v>
      </c>
      <c r="F34" s="398">
        <v>0</v>
      </c>
      <c r="G34" s="395"/>
      <c r="H34" s="397">
        <f>IF($K$9="YES",0,ROUND((H$24*I34),2))</f>
        <v>0</v>
      </c>
      <c r="I34" s="396">
        <v>0</v>
      </c>
      <c r="K34" s="393">
        <f t="shared" si="1"/>
        <v>0</v>
      </c>
      <c r="L34" s="384">
        <f t="shared" si="0"/>
        <v>0</v>
      </c>
    </row>
    <row r="35" spans="1:12">
      <c r="A35" s="359" t="s">
        <v>258</v>
      </c>
      <c r="B35" s="393">
        <f>ROUND((B$24*C35),2)</f>
        <v>0</v>
      </c>
      <c r="C35" s="396">
        <v>0</v>
      </c>
      <c r="E35" s="393">
        <f>ROUND((E$24*F35),2)</f>
        <v>0</v>
      </c>
      <c r="F35" s="396">
        <v>0</v>
      </c>
      <c r="G35" s="395"/>
      <c r="H35" s="393">
        <f>ROUND((H$24*I35),2)</f>
        <v>0</v>
      </c>
      <c r="I35" s="396">
        <v>0</v>
      </c>
      <c r="K35" s="393">
        <f t="shared" si="1"/>
        <v>0</v>
      </c>
      <c r="L35" s="384">
        <f t="shared" si="0"/>
        <v>0</v>
      </c>
    </row>
    <row r="36" spans="1:12">
      <c r="A36" s="359" t="s">
        <v>257</v>
      </c>
      <c r="B36" s="393">
        <f>ROUND((B$29*C36),2)</f>
        <v>0</v>
      </c>
      <c r="C36" s="398">
        <v>0</v>
      </c>
      <c r="E36" s="393">
        <f>ROUND((E$29*F36),2)</f>
        <v>0</v>
      </c>
      <c r="F36" s="398">
        <v>0</v>
      </c>
      <c r="G36" s="395"/>
      <c r="H36" s="393">
        <f>ROUND((H$29*I36),2)</f>
        <v>0</v>
      </c>
      <c r="I36" s="396">
        <v>0</v>
      </c>
      <c r="K36" s="393">
        <f t="shared" si="1"/>
        <v>0</v>
      </c>
      <c r="L36" s="384">
        <f>IF(K36=0,0,K36/$K$24)</f>
        <v>0</v>
      </c>
    </row>
    <row r="37" spans="1:12">
      <c r="A37" s="359" t="s">
        <v>256</v>
      </c>
      <c r="B37" s="399">
        <f>IF($K$8="YES",B68-SUM(B63:B66),B68)</f>
        <v>0</v>
      </c>
      <c r="C37" s="400">
        <f>IF(B37=0,0,B37/B24)</f>
        <v>0</v>
      </c>
      <c r="E37" s="399">
        <f>IF($K$8="YES",E68-SUM(E63:E66),E68)</f>
        <v>0</v>
      </c>
      <c r="F37" s="400">
        <f>IF(E37=0,0,E37/E24)</f>
        <v>0</v>
      </c>
      <c r="G37" s="395"/>
      <c r="H37" s="399">
        <f>IF($K$8="YES",H68-SUM(H63:H66),H68)</f>
        <v>0</v>
      </c>
      <c r="I37" s="400">
        <f>IF(H37=0,0,H37/H24)</f>
        <v>0</v>
      </c>
      <c r="K37" s="393">
        <f t="shared" si="1"/>
        <v>0</v>
      </c>
      <c r="L37" s="384">
        <f>IF(K37=0,0,K37/$K$24)</f>
        <v>0</v>
      </c>
    </row>
    <row r="38" spans="1:12">
      <c r="A38" s="359" t="s">
        <v>298</v>
      </c>
      <c r="B38" s="393">
        <f>ROUND((B$24*C38),2)</f>
        <v>0</v>
      </c>
      <c r="C38" s="396">
        <v>0.03</v>
      </c>
      <c r="E38" s="393">
        <f>ROUND((E$24*F38),2)</f>
        <v>0</v>
      </c>
      <c r="F38" s="396">
        <v>0.03</v>
      </c>
      <c r="G38" s="395"/>
      <c r="H38" s="393">
        <f>ROUND((H$24*I38),2)</f>
        <v>0</v>
      </c>
      <c r="I38" s="396">
        <v>0.03</v>
      </c>
      <c r="K38" s="393">
        <f>B38+E38+H38</f>
        <v>0</v>
      </c>
      <c r="L38" s="384">
        <f>IF(K38=0,0,K38/$K$24)</f>
        <v>0</v>
      </c>
    </row>
    <row r="39" spans="1:12">
      <c r="A39" s="359" t="s">
        <v>299</v>
      </c>
      <c r="B39" s="399">
        <f>IF($K$8="YES",SUM(B63:B66),0)</f>
        <v>0</v>
      </c>
      <c r="C39" s="400">
        <f>IF(B39=0,0,B39/B24)</f>
        <v>0</v>
      </c>
      <c r="E39" s="399">
        <f>IF($K$8="YES",SUM(E63:E66),0)</f>
        <v>0</v>
      </c>
      <c r="F39" s="400">
        <f>IF(E39=0,0,E39/E24)</f>
        <v>0</v>
      </c>
      <c r="G39" s="395"/>
      <c r="H39" s="399">
        <f>IF($K$8="YES",SUM(H63:H66),0)</f>
        <v>0</v>
      </c>
      <c r="I39" s="400">
        <f>IF(H39=0,0,H39/H24)</f>
        <v>0</v>
      </c>
      <c r="K39" s="393">
        <f t="shared" ref="K39:K40" si="2">B39+E39+H39</f>
        <v>0</v>
      </c>
      <c r="L39" s="384">
        <f>IF(K39=0,0,K39/$K$24)</f>
        <v>0</v>
      </c>
    </row>
    <row r="40" spans="1:12">
      <c r="A40" s="359" t="s">
        <v>306</v>
      </c>
      <c r="B40" s="399">
        <f>IF($K$9="YES",ROUND((B$24*C40),2),0)</f>
        <v>0</v>
      </c>
      <c r="C40" s="400">
        <f>C34</f>
        <v>0</v>
      </c>
      <c r="E40" s="399">
        <f>IF($K$9="YES",ROUND((E$24*F40),2),0)</f>
        <v>0</v>
      </c>
      <c r="F40" s="400">
        <f>F34</f>
        <v>0</v>
      </c>
      <c r="G40" s="395"/>
      <c r="H40" s="399">
        <f>IF($K$9="YES",ROUND((H$24*I40),2),0)</f>
        <v>0</v>
      </c>
      <c r="I40" s="400">
        <f>I34</f>
        <v>0</v>
      </c>
      <c r="K40" s="393">
        <f t="shared" si="2"/>
        <v>0</v>
      </c>
      <c r="L40" s="384">
        <f>IF(K40=0,0,K40/$K$24)</f>
        <v>0</v>
      </c>
    </row>
    <row r="41" spans="1:12" ht="9" customHeight="1">
      <c r="A41" s="401"/>
      <c r="L41" s="363"/>
    </row>
    <row r="42" spans="1:12">
      <c r="A42" s="402" t="s">
        <v>255</v>
      </c>
      <c r="B42" s="403">
        <f>SUM(B29:B38)</f>
        <v>0</v>
      </c>
      <c r="C42" s="404">
        <f>IF(B42=0,0,B42/B24)</f>
        <v>0</v>
      </c>
      <c r="E42" s="403">
        <f>SUM(E29:E38)</f>
        <v>0</v>
      </c>
      <c r="F42" s="404">
        <f>IF(E42=0,0,E42/E24)</f>
        <v>0</v>
      </c>
      <c r="H42" s="403">
        <f>SUM(H29:H38)</f>
        <v>0</v>
      </c>
      <c r="I42" s="404">
        <f>IF(H42=0,0,H42/H24)</f>
        <v>0</v>
      </c>
      <c r="K42" s="403">
        <f>SUM(K29:K38)</f>
        <v>0</v>
      </c>
      <c r="L42" s="405">
        <f>IF(K42=0,0,K42/K24)</f>
        <v>0</v>
      </c>
    </row>
    <row r="43" spans="1:12">
      <c r="A43" s="359" t="s">
        <v>254</v>
      </c>
      <c r="B43" s="393">
        <f>B24-B42</f>
        <v>0</v>
      </c>
      <c r="C43" s="406">
        <f>IF(B43=0,0,B43/B24)</f>
        <v>0</v>
      </c>
      <c r="E43" s="393">
        <f>E24-E42</f>
        <v>0</v>
      </c>
      <c r="F43" s="406">
        <f>IF(E43=0,0,E43/E24)</f>
        <v>0</v>
      </c>
      <c r="H43" s="393">
        <f>H24-H42</f>
        <v>0</v>
      </c>
      <c r="I43" s="406">
        <f>IF(H43=0,0,H43/H24)</f>
        <v>0</v>
      </c>
      <c r="K43" s="393">
        <f t="shared" ref="K43:K45" si="3">B43+E43+H43</f>
        <v>0</v>
      </c>
      <c r="L43" s="407">
        <f>IF(K43=0,0,K43/K24)</f>
        <v>0</v>
      </c>
    </row>
    <row r="44" spans="1:12">
      <c r="A44" s="359" t="s">
        <v>284</v>
      </c>
      <c r="B44" s="393">
        <f>B43*C44</f>
        <v>0</v>
      </c>
      <c r="C44" s="406">
        <v>0.8</v>
      </c>
      <c r="E44" s="393">
        <f>E43*F44</f>
        <v>0</v>
      </c>
      <c r="F44" s="406">
        <v>0.8</v>
      </c>
      <c r="H44" s="393">
        <f>H43*I44</f>
        <v>0</v>
      </c>
      <c r="I44" s="406">
        <v>0.8</v>
      </c>
      <c r="K44" s="393">
        <f t="shared" si="3"/>
        <v>0</v>
      </c>
      <c r="L44" s="407">
        <f>IF(K44=0,0,K44/K43)</f>
        <v>0</v>
      </c>
    </row>
    <row r="45" spans="1:12">
      <c r="A45" s="402" t="s">
        <v>253</v>
      </c>
      <c r="B45" s="408">
        <f>B43*C45</f>
        <v>0</v>
      </c>
      <c r="C45" s="409">
        <f>1-C44</f>
        <v>0.19999999999999996</v>
      </c>
      <c r="D45" s="410"/>
      <c r="E45" s="408">
        <f>E43*F45</f>
        <v>0</v>
      </c>
      <c r="F45" s="409">
        <f>1-F44</f>
        <v>0.19999999999999996</v>
      </c>
      <c r="G45" s="410"/>
      <c r="H45" s="408">
        <f>H43*I45</f>
        <v>0</v>
      </c>
      <c r="I45" s="409">
        <f>1-I44</f>
        <v>0.19999999999999996</v>
      </c>
      <c r="J45" s="410"/>
      <c r="K45" s="403">
        <f t="shared" si="3"/>
        <v>0</v>
      </c>
      <c r="L45" s="411">
        <f>IF(K45=0,0,K45/K43)</f>
        <v>0</v>
      </c>
    </row>
    <row r="46" spans="1:12" ht="15.75" thickBot="1">
      <c r="A46" s="412"/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4"/>
    </row>
    <row r="47" spans="1:12" ht="15.75" thickBot="1">
      <c r="A47" s="350"/>
    </row>
    <row r="48" spans="1:12" s="355" customFormat="1" ht="35.25" thickBot="1">
      <c r="A48" s="415" t="s">
        <v>252</v>
      </c>
      <c r="B48" s="352" t="str">
        <f>B11</f>
        <v>USA</v>
      </c>
      <c r="C48" s="352"/>
      <c r="D48" s="353"/>
      <c r="E48" s="352" t="str">
        <f>E11</f>
        <v>CANADA</v>
      </c>
      <c r="F48" s="352"/>
      <c r="G48" s="353"/>
      <c r="H48" s="352" t="str">
        <f>H11</f>
        <v>FESTIVALS</v>
      </c>
      <c r="I48" s="352"/>
      <c r="J48" s="353"/>
      <c r="K48" s="352" t="str">
        <f>K11</f>
        <v>TOUR TOTAL</v>
      </c>
      <c r="L48" s="354"/>
    </row>
    <row r="49" spans="1:12">
      <c r="A49" s="401"/>
      <c r="L49" s="363"/>
    </row>
    <row r="50" spans="1:12">
      <c r="A50" s="359" t="s">
        <v>251</v>
      </c>
      <c r="B50" s="416">
        <v>0</v>
      </c>
      <c r="E50" s="416">
        <v>0</v>
      </c>
      <c r="H50" s="416">
        <v>0</v>
      </c>
      <c r="K50" s="416">
        <f>B50+E50+H50</f>
        <v>0</v>
      </c>
      <c r="L50" s="363"/>
    </row>
    <row r="51" spans="1:12">
      <c r="A51" s="359" t="s">
        <v>250</v>
      </c>
      <c r="B51" s="416">
        <v>0</v>
      </c>
      <c r="E51" s="416">
        <v>0</v>
      </c>
      <c r="H51" s="416">
        <v>0</v>
      </c>
      <c r="K51" s="416">
        <f>B51+E51+H51</f>
        <v>0</v>
      </c>
      <c r="L51" s="363"/>
    </row>
    <row r="52" spans="1:12">
      <c r="A52" s="359" t="s">
        <v>249</v>
      </c>
      <c r="B52" s="416">
        <f>B16</f>
        <v>0</v>
      </c>
      <c r="C52" s="417" t="s">
        <v>248</v>
      </c>
      <c r="E52" s="366">
        <f>E16</f>
        <v>0</v>
      </c>
      <c r="F52" s="417" t="s">
        <v>248</v>
      </c>
      <c r="H52" s="416">
        <f>H16</f>
        <v>0</v>
      </c>
      <c r="I52" s="417" t="s">
        <v>248</v>
      </c>
      <c r="K52" s="416"/>
      <c r="L52" s="363"/>
    </row>
    <row r="53" spans="1:12">
      <c r="A53" s="359"/>
      <c r="L53" s="363"/>
    </row>
    <row r="54" spans="1:12">
      <c r="A54" s="359" t="s">
        <v>247</v>
      </c>
      <c r="B54" s="377">
        <f>C54*B50</f>
        <v>0</v>
      </c>
      <c r="C54" s="377"/>
      <c r="D54" s="362"/>
      <c r="E54" s="377">
        <f>F54*E50</f>
        <v>0</v>
      </c>
      <c r="F54" s="377"/>
      <c r="G54" s="362"/>
      <c r="H54" s="377">
        <f>I54*H50</f>
        <v>0</v>
      </c>
      <c r="I54" s="377"/>
      <c r="K54" s="377">
        <f>B54+E54+H54</f>
        <v>0</v>
      </c>
      <c r="L54" s="363"/>
    </row>
    <row r="55" spans="1:12">
      <c r="A55" s="359" t="s">
        <v>246</v>
      </c>
      <c r="B55" s="377">
        <f>C55*B50</f>
        <v>0</v>
      </c>
      <c r="C55" s="377">
        <v>0</v>
      </c>
      <c r="D55" s="362"/>
      <c r="E55" s="377">
        <f>F55*E50</f>
        <v>0</v>
      </c>
      <c r="F55" s="377">
        <v>0</v>
      </c>
      <c r="G55" s="362"/>
      <c r="H55" s="377">
        <f>I55*H50</f>
        <v>0</v>
      </c>
      <c r="I55" s="377"/>
      <c r="K55" s="377">
        <f t="shared" ref="K55:K66" si="4">B55+E55+H55</f>
        <v>0</v>
      </c>
      <c r="L55" s="363"/>
    </row>
    <row r="56" spans="1:12">
      <c r="A56" s="359" t="s">
        <v>245</v>
      </c>
      <c r="B56" s="397">
        <f>(B55+B54)*C56</f>
        <v>0</v>
      </c>
      <c r="C56" s="396">
        <f>IF(B9="YES",8.5%,1%)</f>
        <v>8.5000000000000006E-2</v>
      </c>
      <c r="D56" s="362"/>
      <c r="E56" s="397">
        <f>(E55+E54)*F56</f>
        <v>0</v>
      </c>
      <c r="F56" s="396">
        <f>IF(B9="YES",8.5%,2%)</f>
        <v>8.5000000000000006E-2</v>
      </c>
      <c r="G56" s="362"/>
      <c r="H56" s="397">
        <f>(H55+H54)*I56</f>
        <v>0</v>
      </c>
      <c r="I56" s="396">
        <f>IF(B9="YES",8.5%,2%)</f>
        <v>8.5000000000000006E-2</v>
      </c>
      <c r="K56" s="377">
        <f t="shared" si="4"/>
        <v>0</v>
      </c>
      <c r="L56" s="363"/>
    </row>
    <row r="57" spans="1:12">
      <c r="A57" s="359" t="s">
        <v>244</v>
      </c>
      <c r="B57" s="377">
        <f>C57*B52*B50</f>
        <v>0</v>
      </c>
      <c r="C57" s="377"/>
      <c r="D57" s="362"/>
      <c r="E57" s="377">
        <f>F57*E52*E50</f>
        <v>0</v>
      </c>
      <c r="F57" s="377"/>
      <c r="G57" s="362"/>
      <c r="H57" s="377">
        <f>I57*H50</f>
        <v>0</v>
      </c>
      <c r="I57" s="377">
        <v>0</v>
      </c>
      <c r="K57" s="377">
        <f t="shared" si="4"/>
        <v>0</v>
      </c>
      <c r="L57" s="363"/>
    </row>
    <row r="58" spans="1:12">
      <c r="A58" s="359" t="s">
        <v>243</v>
      </c>
      <c r="B58" s="377">
        <f>C58*B50</f>
        <v>0</v>
      </c>
      <c r="C58" s="377"/>
      <c r="D58" s="362"/>
      <c r="E58" s="377">
        <v>0</v>
      </c>
      <c r="F58" s="377"/>
      <c r="G58" s="362"/>
      <c r="H58" s="377">
        <v>0</v>
      </c>
      <c r="I58" s="377"/>
      <c r="K58" s="377">
        <f t="shared" si="4"/>
        <v>0</v>
      </c>
      <c r="L58" s="363"/>
    </row>
    <row r="59" spans="1:12">
      <c r="A59" s="418" t="str">
        <f>("HOTEL - "&amp;K51&amp;" NIGHTS")</f>
        <v>HOTEL - 0 NIGHTS</v>
      </c>
      <c r="B59" s="377">
        <f>C59*B51</f>
        <v>0</v>
      </c>
      <c r="C59" s="377">
        <v>0</v>
      </c>
      <c r="D59" s="362"/>
      <c r="E59" s="377">
        <f>F59*E51</f>
        <v>0</v>
      </c>
      <c r="F59" s="377">
        <v>0</v>
      </c>
      <c r="G59" s="362"/>
      <c r="H59" s="377">
        <f>I59*H51</f>
        <v>0</v>
      </c>
      <c r="I59" s="377">
        <v>0</v>
      </c>
      <c r="K59" s="377">
        <f t="shared" si="4"/>
        <v>0</v>
      </c>
      <c r="L59" s="363"/>
    </row>
    <row r="60" spans="1:12">
      <c r="A60" s="359" t="s">
        <v>238</v>
      </c>
      <c r="B60" s="377">
        <v>0</v>
      </c>
      <c r="C60" s="377"/>
      <c r="D60" s="362"/>
      <c r="E60" s="377">
        <v>0</v>
      </c>
      <c r="F60" s="377"/>
      <c r="G60" s="362"/>
      <c r="H60" s="377">
        <v>0</v>
      </c>
      <c r="I60" s="377"/>
      <c r="K60" s="377">
        <f t="shared" si="4"/>
        <v>0</v>
      </c>
      <c r="L60" s="363"/>
    </row>
    <row r="61" spans="1:12">
      <c r="A61" s="359" t="s">
        <v>237</v>
      </c>
      <c r="B61" s="377">
        <f>C61*B50</f>
        <v>0</v>
      </c>
      <c r="C61" s="377">
        <v>0</v>
      </c>
      <c r="D61" s="362"/>
      <c r="E61" s="377">
        <f>F61*E50</f>
        <v>0</v>
      </c>
      <c r="F61" s="377">
        <v>0</v>
      </c>
      <c r="G61" s="362"/>
      <c r="H61" s="377">
        <f>I61*H50</f>
        <v>0</v>
      </c>
      <c r="I61" s="377">
        <v>0</v>
      </c>
      <c r="K61" s="377">
        <f t="shared" si="4"/>
        <v>0</v>
      </c>
      <c r="L61" s="363"/>
    </row>
    <row r="62" spans="1:12">
      <c r="A62" s="359" t="s">
        <v>236</v>
      </c>
      <c r="B62" s="377">
        <v>0</v>
      </c>
      <c r="C62" s="377"/>
      <c r="D62" s="362"/>
      <c r="E62" s="377">
        <v>0</v>
      </c>
      <c r="F62" s="377"/>
      <c r="G62" s="362"/>
      <c r="H62" s="377">
        <v>0</v>
      </c>
      <c r="I62" s="377"/>
      <c r="K62" s="377">
        <f t="shared" si="4"/>
        <v>0</v>
      </c>
      <c r="L62" s="363"/>
    </row>
    <row r="63" spans="1:12">
      <c r="A63" s="419" t="s">
        <v>242</v>
      </c>
      <c r="B63" s="420">
        <f>C63*B50</f>
        <v>0</v>
      </c>
      <c r="C63" s="420"/>
      <c r="D63" s="362"/>
      <c r="E63" s="420">
        <f>F63*E50</f>
        <v>0</v>
      </c>
      <c r="F63" s="420"/>
      <c r="G63" s="362"/>
      <c r="H63" s="420">
        <f>I63*H50</f>
        <v>0</v>
      </c>
      <c r="I63" s="420"/>
      <c r="K63" s="377">
        <f t="shared" si="4"/>
        <v>0</v>
      </c>
      <c r="L63" s="363"/>
    </row>
    <row r="64" spans="1:12">
      <c r="A64" s="419" t="s">
        <v>241</v>
      </c>
      <c r="B64" s="420">
        <v>0</v>
      </c>
      <c r="C64" s="420"/>
      <c r="D64" s="362"/>
      <c r="E64" s="420">
        <v>0</v>
      </c>
      <c r="F64" s="420"/>
      <c r="G64" s="362"/>
      <c r="H64" s="420">
        <v>0</v>
      </c>
      <c r="I64" s="420"/>
      <c r="K64" s="377">
        <f t="shared" si="4"/>
        <v>0</v>
      </c>
      <c r="L64" s="363"/>
    </row>
    <row r="65" spans="1:12">
      <c r="A65" s="419" t="s">
        <v>240</v>
      </c>
      <c r="B65" s="420">
        <v>0</v>
      </c>
      <c r="C65" s="420"/>
      <c r="D65" s="362"/>
      <c r="E65" s="420">
        <v>0</v>
      </c>
      <c r="F65" s="420"/>
      <c r="G65" s="362"/>
      <c r="H65" s="420">
        <v>0</v>
      </c>
      <c r="I65" s="420"/>
      <c r="K65" s="377">
        <f t="shared" si="4"/>
        <v>0</v>
      </c>
      <c r="L65" s="363"/>
    </row>
    <row r="66" spans="1:12">
      <c r="A66" s="419" t="s">
        <v>239</v>
      </c>
      <c r="B66" s="420">
        <v>0</v>
      </c>
      <c r="C66" s="420"/>
      <c r="D66" s="362"/>
      <c r="E66" s="420">
        <v>0</v>
      </c>
      <c r="F66" s="420"/>
      <c r="G66" s="362"/>
      <c r="H66" s="420">
        <v>0</v>
      </c>
      <c r="I66" s="420"/>
      <c r="K66" s="377">
        <f t="shared" si="4"/>
        <v>0</v>
      </c>
      <c r="L66" s="363"/>
    </row>
    <row r="67" spans="1:12">
      <c r="A67" s="359"/>
      <c r="B67" s="362"/>
      <c r="C67" s="362"/>
      <c r="D67" s="362"/>
      <c r="E67" s="362"/>
      <c r="F67" s="362"/>
      <c r="G67" s="362"/>
      <c r="H67" s="362"/>
      <c r="I67" s="362"/>
      <c r="K67" s="362"/>
      <c r="L67" s="363"/>
    </row>
    <row r="68" spans="1:12">
      <c r="A68" s="421" t="s">
        <v>235</v>
      </c>
      <c r="B68" s="386">
        <f>SUM(B54:B67)</f>
        <v>0</v>
      </c>
      <c r="C68" s="386"/>
      <c r="D68" s="362"/>
      <c r="E68" s="386">
        <f>SUM(E54:E67)</f>
        <v>0</v>
      </c>
      <c r="F68" s="386"/>
      <c r="G68" s="362"/>
      <c r="H68" s="386">
        <f>SUM(H54:H67)</f>
        <v>0</v>
      </c>
      <c r="I68" s="386"/>
      <c r="K68" s="386">
        <f>SUM(K54:K67)</f>
        <v>0</v>
      </c>
      <c r="L68" s="363"/>
    </row>
    <row r="69" spans="1:12" ht="15.75" thickBot="1">
      <c r="A69" s="422"/>
      <c r="B69" s="413"/>
      <c r="C69" s="413"/>
      <c r="D69" s="413"/>
      <c r="E69" s="413"/>
      <c r="F69" s="413"/>
      <c r="G69" s="413"/>
      <c r="H69" s="413"/>
      <c r="I69" s="413"/>
      <c r="J69" s="413"/>
      <c r="K69" s="413"/>
      <c r="L69" s="414"/>
    </row>
    <row r="70" spans="1:12">
      <c r="A70" s="350"/>
    </row>
    <row r="71" spans="1:12">
      <c r="A71" s="350"/>
    </row>
    <row r="72" spans="1:12">
      <c r="A72" s="350"/>
    </row>
    <row r="73" spans="1:12">
      <c r="A73" s="350"/>
    </row>
    <row r="74" spans="1:12">
      <c r="A74" s="350"/>
    </row>
    <row r="75" spans="1:12">
      <c r="A75" s="350"/>
    </row>
    <row r="76" spans="1:12">
      <c r="A76" s="350"/>
    </row>
    <row r="77" spans="1:12">
      <c r="A77" s="350"/>
    </row>
    <row r="78" spans="1:12">
      <c r="A78" s="350"/>
    </row>
    <row r="79" spans="1:12">
      <c r="A79" s="350"/>
    </row>
    <row r="80" spans="1:12">
      <c r="A80" s="350"/>
    </row>
    <row r="81" spans="1:1">
      <c r="A81" s="350"/>
    </row>
    <row r="82" spans="1:1">
      <c r="A82" s="350"/>
    </row>
    <row r="83" spans="1:1">
      <c r="A83" s="350"/>
    </row>
    <row r="84" spans="1:1">
      <c r="A84" s="350"/>
    </row>
    <row r="85" spans="1:1">
      <c r="A85" s="350"/>
    </row>
    <row r="86" spans="1:1">
      <c r="A86" s="350"/>
    </row>
    <row r="87" spans="1:1">
      <c r="A87" s="350"/>
    </row>
    <row r="88" spans="1:1">
      <c r="A88" s="350"/>
    </row>
    <row r="89" spans="1:1">
      <c r="A89" s="350"/>
    </row>
    <row r="90" spans="1:1">
      <c r="A90" s="350"/>
    </row>
    <row r="91" spans="1:1">
      <c r="A91" s="350"/>
    </row>
    <row r="92" spans="1:1">
      <c r="A92" s="350"/>
    </row>
    <row r="93" spans="1:1">
      <c r="A93" s="350"/>
    </row>
    <row r="94" spans="1:1">
      <c r="A94" s="350"/>
    </row>
    <row r="95" spans="1:1">
      <c r="A95" s="350"/>
    </row>
    <row r="96" spans="1:1">
      <c r="A96" s="350"/>
    </row>
    <row r="97" spans="1:1">
      <c r="A97" s="350"/>
    </row>
    <row r="98" spans="1:1">
      <c r="A98" s="350"/>
    </row>
    <row r="99" spans="1:1">
      <c r="A99" s="350"/>
    </row>
    <row r="100" spans="1:1">
      <c r="A100" s="350"/>
    </row>
    <row r="101" spans="1:1">
      <c r="A101" s="350"/>
    </row>
    <row r="102" spans="1:1">
      <c r="A102" s="350"/>
    </row>
    <row r="103" spans="1:1">
      <c r="A103" s="350"/>
    </row>
    <row r="104" spans="1:1">
      <c r="A104" s="350"/>
    </row>
    <row r="105" spans="1:1">
      <c r="A105" s="350"/>
    </row>
    <row r="106" spans="1:1">
      <c r="A106" s="350"/>
    </row>
    <row r="107" spans="1:1">
      <c r="A107" s="350"/>
    </row>
    <row r="108" spans="1:1">
      <c r="A108" s="350"/>
    </row>
    <row r="109" spans="1:1">
      <c r="A109" s="350"/>
    </row>
    <row r="110" spans="1:1">
      <c r="A110" s="350"/>
    </row>
    <row r="111" spans="1:1">
      <c r="A111" s="350"/>
    </row>
    <row r="112" spans="1:1">
      <c r="A112" s="350"/>
    </row>
    <row r="113" spans="1:1">
      <c r="A113" s="350"/>
    </row>
    <row r="114" spans="1:1">
      <c r="A114" s="350"/>
    </row>
    <row r="115" spans="1:1">
      <c r="A115" s="350"/>
    </row>
    <row r="116" spans="1:1">
      <c r="A116" s="350"/>
    </row>
    <row r="117" spans="1:1">
      <c r="A117" s="350"/>
    </row>
    <row r="118" spans="1:1">
      <c r="A118" s="350"/>
    </row>
    <row r="119" spans="1:1">
      <c r="A119" s="350"/>
    </row>
    <row r="120" spans="1:1">
      <c r="A120" s="350"/>
    </row>
    <row r="121" spans="1:1">
      <c r="A121" s="350"/>
    </row>
    <row r="122" spans="1:1">
      <c r="A122" s="350"/>
    </row>
    <row r="123" spans="1:1">
      <c r="A123" s="350"/>
    </row>
    <row r="124" spans="1:1">
      <c r="A124" s="350"/>
    </row>
    <row r="125" spans="1:1">
      <c r="A125" s="350"/>
    </row>
    <row r="126" spans="1:1">
      <c r="A126" s="350"/>
    </row>
    <row r="127" spans="1:1">
      <c r="A127" s="350"/>
    </row>
    <row r="128" spans="1:1">
      <c r="A128" s="350"/>
    </row>
    <row r="129" spans="1:1">
      <c r="A129" s="350"/>
    </row>
    <row r="130" spans="1:1">
      <c r="A130" s="350"/>
    </row>
    <row r="131" spans="1:1">
      <c r="A131" s="350"/>
    </row>
    <row r="132" spans="1:1">
      <c r="A132" s="350"/>
    </row>
    <row r="133" spans="1:1">
      <c r="A133" s="350"/>
    </row>
    <row r="134" spans="1:1">
      <c r="A134" s="350"/>
    </row>
    <row r="135" spans="1:1">
      <c r="A135" s="350"/>
    </row>
    <row r="136" spans="1:1">
      <c r="A136" s="350"/>
    </row>
    <row r="137" spans="1:1">
      <c r="A137" s="350"/>
    </row>
    <row r="138" spans="1:1">
      <c r="A138" s="350"/>
    </row>
    <row r="139" spans="1:1">
      <c r="A139" s="350"/>
    </row>
    <row r="140" spans="1:1">
      <c r="A140" s="350"/>
    </row>
    <row r="141" spans="1:1">
      <c r="A141" s="350"/>
    </row>
    <row r="142" spans="1:1">
      <c r="A142" s="350"/>
    </row>
    <row r="143" spans="1:1">
      <c r="A143" s="350"/>
    </row>
    <row r="144" spans="1:1">
      <c r="A144" s="350"/>
    </row>
    <row r="145" spans="1:1">
      <c r="A145" s="350"/>
    </row>
    <row r="146" spans="1:1">
      <c r="A146" s="350"/>
    </row>
    <row r="147" spans="1:1">
      <c r="A147" s="350"/>
    </row>
    <row r="148" spans="1:1">
      <c r="A148" s="350"/>
    </row>
    <row r="149" spans="1:1">
      <c r="A149" s="350"/>
    </row>
    <row r="150" spans="1:1">
      <c r="A150" s="350"/>
    </row>
    <row r="151" spans="1:1">
      <c r="A151" s="350"/>
    </row>
    <row r="152" spans="1:1">
      <c r="A152" s="350"/>
    </row>
    <row r="153" spans="1:1">
      <c r="A153" s="350"/>
    </row>
    <row r="154" spans="1:1">
      <c r="A154" s="350"/>
    </row>
    <row r="155" spans="1:1">
      <c r="A155" s="350"/>
    </row>
    <row r="156" spans="1:1">
      <c r="A156" s="350"/>
    </row>
    <row r="157" spans="1:1">
      <c r="A157" s="350"/>
    </row>
    <row r="158" spans="1:1">
      <c r="A158" s="350"/>
    </row>
    <row r="159" spans="1:1">
      <c r="A159" s="350"/>
    </row>
    <row r="160" spans="1:1">
      <c r="A160" s="350"/>
    </row>
    <row r="161" spans="1:1">
      <c r="A161" s="350"/>
    </row>
    <row r="162" spans="1:1">
      <c r="A162" s="350"/>
    </row>
    <row r="163" spans="1:1">
      <c r="A163" s="350"/>
    </row>
    <row r="164" spans="1:1">
      <c r="A164" s="350"/>
    </row>
    <row r="165" spans="1:1">
      <c r="A165" s="350"/>
    </row>
    <row r="166" spans="1:1">
      <c r="A166" s="350"/>
    </row>
    <row r="167" spans="1:1">
      <c r="A167" s="350"/>
    </row>
    <row r="168" spans="1:1">
      <c r="A168" s="350"/>
    </row>
    <row r="169" spans="1:1">
      <c r="A169" s="350"/>
    </row>
    <row r="170" spans="1:1">
      <c r="A170" s="350"/>
    </row>
  </sheetData>
  <mergeCells count="9">
    <mergeCell ref="K7:L7"/>
    <mergeCell ref="K8:L8"/>
    <mergeCell ref="K9:L9"/>
    <mergeCell ref="A1:L1"/>
    <mergeCell ref="A2:L2"/>
    <mergeCell ref="A3:L3"/>
    <mergeCell ref="K4:L4"/>
    <mergeCell ref="K5:L5"/>
    <mergeCell ref="K6:L6"/>
  </mergeCells>
  <pageMargins left="0.19685039370078741" right="0.19685039370078741" top="0.39370078740157483" bottom="0.19685039370078741" header="0.39370078740157483" footer="0.39370078740157483"/>
  <pageSetup paperSize="9" scale="66" orientation="portrait" r:id="rId1"/>
  <headerFooter>
    <oddHeader>&amp;R**INTERNAL USE ONLY**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712E-55E9-4F1E-9B3B-B29CB6A7FBE9}">
  <sheetPr>
    <pageSetUpPr fitToPage="1"/>
  </sheetPr>
  <dimension ref="A1:V264"/>
  <sheetViews>
    <sheetView zoomScaleNormal="100" workbookViewId="0">
      <pane xSplit="4" ySplit="10" topLeftCell="E55" activePane="bottomRight" state="frozen"/>
      <selection activeCell="J11" sqref="J11"/>
      <selection pane="topRight" activeCell="J11" sqref="J11"/>
      <selection pane="bottomLeft" activeCell="J11" sqref="J11"/>
      <selection pane="bottomRight" activeCell="K233" sqref="K233"/>
    </sheetView>
  </sheetViews>
  <sheetFormatPr defaultColWidth="9.140625" defaultRowHeight="15" outlineLevelCol="1"/>
  <cols>
    <col min="1" max="1" width="7.7109375" customWidth="1"/>
    <col min="2" max="2" width="17.7109375" customWidth="1"/>
    <col min="3" max="3" width="44.140625" customWidth="1"/>
    <col min="4" max="4" width="7.7109375" bestFit="1" customWidth="1"/>
    <col min="5" max="6" width="8.28515625" customWidth="1" outlineLevel="1"/>
    <col min="7" max="7" width="9.7109375" customWidth="1" outlineLevel="1"/>
    <col min="8" max="9" width="8.28515625" customWidth="1" outlineLevel="1"/>
    <col min="10" max="10" width="8.28515625" customWidth="1"/>
    <col min="11" max="11" width="13.7109375" customWidth="1"/>
    <col min="12" max="12" width="8.28515625" customWidth="1"/>
    <col min="13" max="14" width="13.7109375" customWidth="1"/>
    <col min="15" max="15" width="10.7109375" customWidth="1"/>
    <col min="16" max="16" width="3.42578125" hidden="1" customWidth="1" outlineLevel="1"/>
    <col min="17" max="17" width="12.140625" hidden="1" customWidth="1" outlineLevel="1"/>
    <col min="18" max="18" width="9.140625" hidden="1" customWidth="1" outlineLevel="1"/>
    <col min="19" max="19" width="10.85546875" hidden="1" customWidth="1" outlineLevel="1"/>
    <col min="20" max="20" width="14" hidden="1" customWidth="1" outlineLevel="1"/>
    <col min="21" max="21" width="13.28515625" hidden="1" customWidth="1" outlineLevel="1"/>
    <col min="22" max="22" width="9.140625" collapsed="1"/>
  </cols>
  <sheetData>
    <row r="1" spans="1:21" ht="15.75">
      <c r="A1" s="424" t="s">
        <v>128</v>
      </c>
      <c r="B1" s="425"/>
      <c r="C1" s="426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</row>
    <row r="2" spans="1:21" ht="18.75">
      <c r="A2" s="427">
        <v>46027</v>
      </c>
      <c r="B2" s="428"/>
      <c r="C2" s="429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5"/>
      <c r="Q2" s="425"/>
      <c r="R2" s="425"/>
      <c r="S2" s="425"/>
      <c r="T2" s="425"/>
      <c r="U2" s="425"/>
    </row>
    <row r="3" spans="1:21" ht="15.75">
      <c r="A3" s="424" t="s">
        <v>129</v>
      </c>
      <c r="B3" s="425"/>
      <c r="C3" s="426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</row>
    <row r="4" spans="1:21" ht="15.75">
      <c r="A4" s="430"/>
      <c r="B4" s="425"/>
      <c r="C4" s="426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</row>
    <row r="5" spans="1:21">
      <c r="A5" s="431"/>
      <c r="B5" s="432"/>
      <c r="C5" s="433"/>
      <c r="D5" s="432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</row>
    <row r="6" spans="1:21">
      <c r="A6" s="434" t="s">
        <v>130</v>
      </c>
      <c r="B6" s="432"/>
      <c r="C6" s="435" t="s">
        <v>425</v>
      </c>
      <c r="D6" s="432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</row>
    <row r="7" spans="1:21">
      <c r="A7" s="434" t="s">
        <v>131</v>
      </c>
      <c r="B7" s="431"/>
      <c r="C7" s="435">
        <v>0</v>
      </c>
      <c r="D7" s="431"/>
      <c r="E7" s="431"/>
      <c r="F7" s="431"/>
      <c r="G7" s="431"/>
      <c r="H7" s="431"/>
      <c r="I7" s="431"/>
      <c r="J7" s="431"/>
      <c r="K7" s="431"/>
      <c r="L7" s="436"/>
      <c r="M7" s="431"/>
      <c r="N7" s="431"/>
      <c r="O7" s="434"/>
      <c r="P7" s="434"/>
      <c r="Q7" s="437"/>
      <c r="R7" s="438"/>
      <c r="S7" s="438"/>
      <c r="T7" s="438"/>
      <c r="U7" s="438"/>
    </row>
    <row r="8" spans="1:21" ht="15.75" thickBot="1">
      <c r="A8" s="434" t="s">
        <v>132</v>
      </c>
      <c r="B8" s="431"/>
      <c r="C8" s="435" t="s">
        <v>308</v>
      </c>
      <c r="D8" s="431"/>
      <c r="E8" s="439" t="s">
        <v>133</v>
      </c>
      <c r="F8" s="439"/>
      <c r="G8" s="439"/>
      <c r="H8" s="439"/>
      <c r="I8" s="439"/>
      <c r="J8" s="431"/>
      <c r="K8" s="431"/>
      <c r="M8" s="431"/>
      <c r="N8" s="431"/>
      <c r="O8" s="434"/>
      <c r="P8" s="434"/>
      <c r="Q8" s="434"/>
      <c r="R8" s="434"/>
      <c r="S8" s="434"/>
      <c r="T8" s="434"/>
      <c r="U8" s="434"/>
    </row>
    <row r="9" spans="1:21" ht="19.5" thickBot="1">
      <c r="A9" s="440" t="s">
        <v>134</v>
      </c>
      <c r="B9" s="441"/>
      <c r="C9" s="441"/>
      <c r="D9" s="441"/>
      <c r="E9" s="441"/>
      <c r="F9" s="441"/>
      <c r="G9" s="441"/>
      <c r="H9" s="441"/>
      <c r="I9" s="441"/>
      <c r="J9" s="441"/>
      <c r="K9" s="441"/>
      <c r="L9" s="442"/>
      <c r="M9" s="441"/>
      <c r="N9" s="441"/>
      <c r="O9" s="443"/>
      <c r="P9" s="434"/>
      <c r="Q9" s="444" t="s">
        <v>135</v>
      </c>
      <c r="R9" s="445"/>
      <c r="S9" s="445"/>
      <c r="T9" s="445"/>
      <c r="U9" s="446"/>
    </row>
    <row r="10" spans="1:21" s="455" customFormat="1" ht="45">
      <c r="A10" s="447" t="s">
        <v>114</v>
      </c>
      <c r="B10" s="448" t="s">
        <v>101</v>
      </c>
      <c r="C10" s="448" t="s">
        <v>115</v>
      </c>
      <c r="D10" s="448" t="s">
        <v>116</v>
      </c>
      <c r="E10" s="449" t="s">
        <v>117</v>
      </c>
      <c r="F10" s="449" t="s">
        <v>118</v>
      </c>
      <c r="G10" s="449" t="s">
        <v>136</v>
      </c>
      <c r="H10" s="449" t="s">
        <v>119</v>
      </c>
      <c r="I10" s="449" t="s">
        <v>137</v>
      </c>
      <c r="J10" s="448" t="s">
        <v>138</v>
      </c>
      <c r="K10" s="448" t="s">
        <v>139</v>
      </c>
      <c r="L10" s="448" t="str">
        <f>("TAX @ " &amp;C7)</f>
        <v>TAX @ 0</v>
      </c>
      <c r="M10" s="448" t="s">
        <v>140</v>
      </c>
      <c r="N10" s="448" t="s">
        <v>141</v>
      </c>
      <c r="O10" s="450" t="s">
        <v>142</v>
      </c>
      <c r="P10" s="451"/>
      <c r="Q10" s="452" t="s">
        <v>143</v>
      </c>
      <c r="R10" s="453" t="str">
        <f>L10</f>
        <v>TAX @ 0</v>
      </c>
      <c r="S10" s="453" t="s">
        <v>140</v>
      </c>
      <c r="T10" s="453" t="s">
        <v>144</v>
      </c>
      <c r="U10" s="454" t="s">
        <v>142</v>
      </c>
    </row>
    <row r="11" spans="1:21">
      <c r="A11" s="456">
        <v>1</v>
      </c>
      <c r="B11" s="457" t="s">
        <v>398</v>
      </c>
      <c r="C11" s="458" t="s">
        <v>399</v>
      </c>
      <c r="D11" s="459" t="s">
        <v>120</v>
      </c>
      <c r="E11" s="460">
        <v>0</v>
      </c>
      <c r="F11" s="460">
        <v>0</v>
      </c>
      <c r="G11" s="460">
        <v>28.5</v>
      </c>
      <c r="H11" s="461">
        <f>SUM(E11:G11)</f>
        <v>28.5</v>
      </c>
      <c r="I11" s="461">
        <v>0</v>
      </c>
      <c r="J11" s="462">
        <f>SUM(H11:I11)</f>
        <v>28.5</v>
      </c>
      <c r="K11" s="463">
        <v>125</v>
      </c>
      <c r="L11" s="464">
        <f t="shared" ref="L11:L74" si="0">$C$7</f>
        <v>0</v>
      </c>
      <c r="M11" s="463">
        <f>K11-IF(K11&lt;&gt;0,K11-(K11/(1+L11)),0)</f>
        <v>125</v>
      </c>
      <c r="N11" s="465">
        <f>IFERROR(J11/M11,0)</f>
        <v>0.22800000000000001</v>
      </c>
      <c r="O11" s="466" t="str">
        <f>IF(N11&gt;$C$8,"YES","NO")</f>
        <v>NO</v>
      </c>
      <c r="P11" s="434"/>
      <c r="Q11" s="467">
        <v>0</v>
      </c>
      <c r="R11" s="468">
        <f>$C$7</f>
        <v>0</v>
      </c>
      <c r="S11" s="469">
        <f>Q11-IF(Q11&lt;&gt;0,Q11-(Q11/(1+R11)),0)</f>
        <v>0</v>
      </c>
      <c r="T11" s="470">
        <f t="shared" ref="T11:T74" si="1">IFERROR(J11/S11,0)</f>
        <v>0</v>
      </c>
      <c r="U11" s="471" t="str">
        <f>IF(T11&gt;$C$8,"YES","NO")</f>
        <v>NO</v>
      </c>
    </row>
    <row r="12" spans="1:21">
      <c r="A12" s="472"/>
      <c r="B12" s="473"/>
      <c r="C12" s="474"/>
      <c r="D12" s="475" t="s">
        <v>145</v>
      </c>
      <c r="E12" s="460">
        <v>0</v>
      </c>
      <c r="F12" s="460">
        <v>0</v>
      </c>
      <c r="G12" s="460">
        <v>28.5</v>
      </c>
      <c r="H12" s="476">
        <f t="shared" ref="H12:H14" si="2">SUM(E12:G12)</f>
        <v>28.5</v>
      </c>
      <c r="I12" s="476">
        <v>0</v>
      </c>
      <c r="J12" s="477">
        <f t="shared" ref="J12:J14" si="3">SUM(H12:I12)</f>
        <v>28.5</v>
      </c>
      <c r="K12" s="478">
        <v>125</v>
      </c>
      <c r="L12" s="479">
        <f t="shared" si="0"/>
        <v>0</v>
      </c>
      <c r="M12" s="478">
        <f t="shared" ref="M12:M75" si="4">K12-IF(K12&lt;&gt;0,K12-(K12/(1+L12)),0)</f>
        <v>125</v>
      </c>
      <c r="N12" s="480">
        <f t="shared" ref="N12:N75" si="5">IFERROR(J12/M12,0)</f>
        <v>0.22800000000000001</v>
      </c>
      <c r="O12" s="481" t="str">
        <f>IF(N12&gt;$C$8,"YES","NO")</f>
        <v>NO</v>
      </c>
      <c r="P12" s="434"/>
      <c r="Q12" s="482">
        <v>0</v>
      </c>
      <c r="R12" s="479">
        <f t="shared" ref="R12:R263" si="6">$C$7</f>
        <v>0</v>
      </c>
      <c r="S12" s="478">
        <f t="shared" ref="S12:S75" si="7">Q12-IF(Q12&lt;&gt;0,Q12-(Q12/(1+R12)),0)</f>
        <v>0</v>
      </c>
      <c r="T12" s="480">
        <f t="shared" si="1"/>
        <v>0</v>
      </c>
      <c r="U12" s="481" t="str">
        <f t="shared" ref="U12:U263" si="8">IF(T12&gt;$C$8,"YES","NO")</f>
        <v>NO</v>
      </c>
    </row>
    <row r="13" spans="1:21">
      <c r="A13" s="472"/>
      <c r="B13" s="473"/>
      <c r="C13" s="474"/>
      <c r="D13" s="475" t="s">
        <v>146</v>
      </c>
      <c r="E13" s="460">
        <v>0</v>
      </c>
      <c r="F13" s="460">
        <v>0</v>
      </c>
      <c r="G13" s="460">
        <v>28.5</v>
      </c>
      <c r="H13" s="476">
        <f t="shared" si="2"/>
        <v>28.5</v>
      </c>
      <c r="I13" s="476">
        <v>0</v>
      </c>
      <c r="J13" s="477">
        <f t="shared" si="3"/>
        <v>28.5</v>
      </c>
      <c r="K13" s="478">
        <v>125</v>
      </c>
      <c r="L13" s="479">
        <f t="shared" si="0"/>
        <v>0</v>
      </c>
      <c r="M13" s="478">
        <f t="shared" si="4"/>
        <v>125</v>
      </c>
      <c r="N13" s="480">
        <f t="shared" si="5"/>
        <v>0.22800000000000001</v>
      </c>
      <c r="O13" s="481" t="str">
        <f t="shared" ref="O13:O14" si="9">IF(N13&gt;$C$8,"YES","NO")</f>
        <v>NO</v>
      </c>
      <c r="P13" s="434"/>
      <c r="Q13" s="482">
        <v>0</v>
      </c>
      <c r="R13" s="479">
        <f t="shared" si="6"/>
        <v>0</v>
      </c>
      <c r="S13" s="478">
        <f t="shared" si="7"/>
        <v>0</v>
      </c>
      <c r="T13" s="480">
        <f t="shared" si="1"/>
        <v>0</v>
      </c>
      <c r="U13" s="481" t="str">
        <f t="shared" si="8"/>
        <v>NO</v>
      </c>
    </row>
    <row r="14" spans="1:21" hidden="1">
      <c r="A14" s="472"/>
      <c r="B14" s="473"/>
      <c r="C14" s="474"/>
      <c r="D14" s="475" t="s">
        <v>147</v>
      </c>
      <c r="E14" s="460">
        <v>0</v>
      </c>
      <c r="F14" s="460">
        <v>0</v>
      </c>
      <c r="G14" s="460">
        <v>0</v>
      </c>
      <c r="H14" s="476">
        <f t="shared" si="2"/>
        <v>0</v>
      </c>
      <c r="I14" s="476">
        <v>0</v>
      </c>
      <c r="J14" s="477">
        <f t="shared" si="3"/>
        <v>0</v>
      </c>
      <c r="K14" s="478">
        <v>0</v>
      </c>
      <c r="L14" s="479">
        <f t="shared" si="0"/>
        <v>0</v>
      </c>
      <c r="M14" s="478">
        <f t="shared" si="4"/>
        <v>0</v>
      </c>
      <c r="N14" s="480">
        <f t="shared" si="5"/>
        <v>0</v>
      </c>
      <c r="O14" s="481" t="str">
        <f t="shared" si="9"/>
        <v>NO</v>
      </c>
      <c r="P14" s="434"/>
      <c r="Q14" s="482">
        <v>0</v>
      </c>
      <c r="R14" s="479">
        <f t="shared" si="6"/>
        <v>0</v>
      </c>
      <c r="S14" s="478">
        <f t="shared" si="7"/>
        <v>0</v>
      </c>
      <c r="T14" s="480">
        <f t="shared" si="1"/>
        <v>0</v>
      </c>
      <c r="U14" s="481" t="str">
        <f t="shared" si="8"/>
        <v>NO</v>
      </c>
    </row>
    <row r="15" spans="1:21">
      <c r="A15" s="456">
        <f>A11+1</f>
        <v>2</v>
      </c>
      <c r="B15" s="457" t="s">
        <v>401</v>
      </c>
      <c r="C15" s="458" t="s">
        <v>428</v>
      </c>
      <c r="D15" s="459" t="s">
        <v>120</v>
      </c>
      <c r="E15" s="460">
        <v>0</v>
      </c>
      <c r="F15" s="460">
        <v>0</v>
      </c>
      <c r="G15" s="460">
        <v>5.8</v>
      </c>
      <c r="H15" s="461">
        <f>SUM(E15:G15)</f>
        <v>5.8</v>
      </c>
      <c r="I15" s="461">
        <v>0</v>
      </c>
      <c r="J15" s="462">
        <f>SUM(H15:I15)</f>
        <v>5.8</v>
      </c>
      <c r="K15" s="463">
        <v>50</v>
      </c>
      <c r="L15" s="464">
        <f t="shared" si="0"/>
        <v>0</v>
      </c>
      <c r="M15" s="463">
        <f t="shared" si="4"/>
        <v>50</v>
      </c>
      <c r="N15" s="465">
        <f t="shared" si="5"/>
        <v>0.11599999999999999</v>
      </c>
      <c r="O15" s="466" t="str">
        <f>IF(N15&gt;$C$8,"YES","NO")</f>
        <v>NO</v>
      </c>
      <c r="P15" s="434"/>
      <c r="Q15" s="483">
        <v>0</v>
      </c>
      <c r="R15" s="464">
        <f t="shared" si="6"/>
        <v>0</v>
      </c>
      <c r="S15" s="463">
        <f t="shared" si="7"/>
        <v>0</v>
      </c>
      <c r="T15" s="465">
        <f t="shared" si="1"/>
        <v>0</v>
      </c>
      <c r="U15" s="466" t="str">
        <f t="shared" si="8"/>
        <v>NO</v>
      </c>
    </row>
    <row r="16" spans="1:21">
      <c r="A16" s="472"/>
      <c r="B16" s="473"/>
      <c r="C16" s="474"/>
      <c r="D16" s="475" t="s">
        <v>145</v>
      </c>
      <c r="E16" s="460">
        <v>0</v>
      </c>
      <c r="F16" s="460">
        <v>0</v>
      </c>
      <c r="G16" s="460">
        <v>5.8</v>
      </c>
      <c r="H16" s="476">
        <f t="shared" ref="H16:H18" si="10">SUM(E16:G16)</f>
        <v>5.8</v>
      </c>
      <c r="I16" s="476">
        <v>0</v>
      </c>
      <c r="J16" s="477">
        <f t="shared" ref="J16:J18" si="11">SUM(H16:I16)</f>
        <v>5.8</v>
      </c>
      <c r="K16" s="478">
        <v>50</v>
      </c>
      <c r="L16" s="479">
        <f t="shared" si="0"/>
        <v>0</v>
      </c>
      <c r="M16" s="478">
        <f t="shared" si="4"/>
        <v>50</v>
      </c>
      <c r="N16" s="480">
        <f t="shared" si="5"/>
        <v>0.11599999999999999</v>
      </c>
      <c r="O16" s="481" t="str">
        <f>IF(N16&gt;$C$8,"YES","NO")</f>
        <v>NO</v>
      </c>
      <c r="P16" s="434"/>
      <c r="Q16" s="482">
        <v>0</v>
      </c>
      <c r="R16" s="479">
        <f t="shared" si="6"/>
        <v>0</v>
      </c>
      <c r="S16" s="478">
        <f t="shared" si="7"/>
        <v>0</v>
      </c>
      <c r="T16" s="480">
        <f t="shared" si="1"/>
        <v>0</v>
      </c>
      <c r="U16" s="481" t="str">
        <f t="shared" si="8"/>
        <v>NO</v>
      </c>
    </row>
    <row r="17" spans="1:21">
      <c r="A17" s="472"/>
      <c r="B17" s="473"/>
      <c r="C17" s="474"/>
      <c r="D17" s="475" t="s">
        <v>146</v>
      </c>
      <c r="E17" s="460">
        <v>0</v>
      </c>
      <c r="F17" s="460">
        <v>0</v>
      </c>
      <c r="G17" s="460">
        <v>5.8</v>
      </c>
      <c r="H17" s="476">
        <f t="shared" si="10"/>
        <v>5.8</v>
      </c>
      <c r="I17" s="476">
        <v>0</v>
      </c>
      <c r="J17" s="477">
        <f t="shared" si="11"/>
        <v>5.8</v>
      </c>
      <c r="K17" s="478">
        <v>50</v>
      </c>
      <c r="L17" s="479">
        <f t="shared" si="0"/>
        <v>0</v>
      </c>
      <c r="M17" s="478">
        <f t="shared" si="4"/>
        <v>50</v>
      </c>
      <c r="N17" s="480">
        <f t="shared" si="5"/>
        <v>0.11599999999999999</v>
      </c>
      <c r="O17" s="481" t="str">
        <f t="shared" ref="O17:O18" si="12">IF(N17&gt;$C$8,"YES","NO")</f>
        <v>NO</v>
      </c>
      <c r="P17" s="434"/>
      <c r="Q17" s="482">
        <v>0</v>
      </c>
      <c r="R17" s="479">
        <f t="shared" si="6"/>
        <v>0</v>
      </c>
      <c r="S17" s="478">
        <f t="shared" si="7"/>
        <v>0</v>
      </c>
      <c r="T17" s="480">
        <f t="shared" si="1"/>
        <v>0</v>
      </c>
      <c r="U17" s="481" t="str">
        <f t="shared" si="8"/>
        <v>NO</v>
      </c>
    </row>
    <row r="18" spans="1:21" hidden="1">
      <c r="A18" s="472"/>
      <c r="B18" s="473"/>
      <c r="C18" s="474"/>
      <c r="D18" s="475" t="s">
        <v>147</v>
      </c>
      <c r="E18" s="460">
        <v>0</v>
      </c>
      <c r="F18" s="460">
        <v>0</v>
      </c>
      <c r="G18" s="460">
        <v>0</v>
      </c>
      <c r="H18" s="476">
        <f t="shared" si="10"/>
        <v>0</v>
      </c>
      <c r="I18" s="476">
        <v>0</v>
      </c>
      <c r="J18" s="477">
        <f t="shared" si="11"/>
        <v>0</v>
      </c>
      <c r="K18" s="478">
        <v>0</v>
      </c>
      <c r="L18" s="479">
        <f t="shared" si="0"/>
        <v>0</v>
      </c>
      <c r="M18" s="478">
        <f t="shared" si="4"/>
        <v>0</v>
      </c>
      <c r="N18" s="480">
        <f t="shared" si="5"/>
        <v>0</v>
      </c>
      <c r="O18" s="481" t="str">
        <f t="shared" si="12"/>
        <v>NO</v>
      </c>
      <c r="P18" s="434"/>
      <c r="Q18" s="482">
        <v>0</v>
      </c>
      <c r="R18" s="479">
        <f t="shared" si="6"/>
        <v>0</v>
      </c>
      <c r="S18" s="478">
        <f t="shared" si="7"/>
        <v>0</v>
      </c>
      <c r="T18" s="480">
        <f t="shared" si="1"/>
        <v>0</v>
      </c>
      <c r="U18" s="481" t="str">
        <f t="shared" si="8"/>
        <v>NO</v>
      </c>
    </row>
    <row r="19" spans="1:21">
      <c r="A19" s="456">
        <f>A15+1</f>
        <v>3</v>
      </c>
      <c r="B19" s="457" t="s">
        <v>436</v>
      </c>
      <c r="C19" s="458" t="s">
        <v>431</v>
      </c>
      <c r="D19" s="459" t="s">
        <v>120</v>
      </c>
      <c r="E19" s="460">
        <v>0</v>
      </c>
      <c r="F19" s="460">
        <v>0</v>
      </c>
      <c r="G19" s="460">
        <v>5.83</v>
      </c>
      <c r="H19" s="461">
        <f>SUM(E19:G19)</f>
        <v>5.83</v>
      </c>
      <c r="I19" s="461">
        <v>0</v>
      </c>
      <c r="J19" s="462">
        <f>SUM(H19:I19)</f>
        <v>5.83</v>
      </c>
      <c r="K19" s="463">
        <v>50</v>
      </c>
      <c r="L19" s="464">
        <f t="shared" si="0"/>
        <v>0</v>
      </c>
      <c r="M19" s="463">
        <f t="shared" si="4"/>
        <v>50</v>
      </c>
      <c r="N19" s="465">
        <f t="shared" si="5"/>
        <v>0.1166</v>
      </c>
      <c r="O19" s="466" t="str">
        <f>IF(N19&gt;$C$8,"YES","NO")</f>
        <v>NO</v>
      </c>
      <c r="P19" s="434"/>
      <c r="Q19" s="483">
        <v>0</v>
      </c>
      <c r="R19" s="464">
        <f t="shared" si="6"/>
        <v>0</v>
      </c>
      <c r="S19" s="463">
        <f t="shared" si="7"/>
        <v>0</v>
      </c>
      <c r="T19" s="465">
        <f t="shared" si="1"/>
        <v>0</v>
      </c>
      <c r="U19" s="466" t="str">
        <f t="shared" si="8"/>
        <v>NO</v>
      </c>
    </row>
    <row r="20" spans="1:21">
      <c r="A20" s="472"/>
      <c r="B20" s="473"/>
      <c r="C20" s="474"/>
      <c r="D20" s="475" t="s">
        <v>145</v>
      </c>
      <c r="E20" s="460">
        <v>0</v>
      </c>
      <c r="F20" s="460">
        <v>0</v>
      </c>
      <c r="G20" s="460">
        <v>8.09</v>
      </c>
      <c r="H20" s="476">
        <f t="shared" ref="H20:H22" si="13">SUM(E20:G20)</f>
        <v>8.09</v>
      </c>
      <c r="I20" s="476">
        <v>0</v>
      </c>
      <c r="J20" s="477">
        <f t="shared" ref="J20:J22" si="14">SUM(H20:I20)</f>
        <v>8.09</v>
      </c>
      <c r="K20" s="478">
        <v>50</v>
      </c>
      <c r="L20" s="479">
        <f t="shared" si="0"/>
        <v>0</v>
      </c>
      <c r="M20" s="478">
        <f t="shared" si="4"/>
        <v>50</v>
      </c>
      <c r="N20" s="480">
        <f t="shared" si="5"/>
        <v>0.1618</v>
      </c>
      <c r="O20" s="481" t="str">
        <f>IF(N20&gt;$C$8,"YES","NO")</f>
        <v>NO</v>
      </c>
      <c r="P20" s="434"/>
      <c r="Q20" s="482">
        <v>0</v>
      </c>
      <c r="R20" s="479">
        <f t="shared" si="6"/>
        <v>0</v>
      </c>
      <c r="S20" s="478">
        <f t="shared" si="7"/>
        <v>0</v>
      </c>
      <c r="T20" s="480">
        <f t="shared" si="1"/>
        <v>0</v>
      </c>
      <c r="U20" s="481" t="str">
        <f t="shared" si="8"/>
        <v>NO</v>
      </c>
    </row>
    <row r="21" spans="1:21">
      <c r="A21" s="472"/>
      <c r="B21" s="473"/>
      <c r="C21" s="474"/>
      <c r="D21" s="475" t="s">
        <v>146</v>
      </c>
      <c r="E21" s="460">
        <v>0</v>
      </c>
      <c r="F21" s="460">
        <v>0</v>
      </c>
      <c r="G21" s="460">
        <v>9.4600000000000009</v>
      </c>
      <c r="H21" s="476">
        <f t="shared" si="13"/>
        <v>9.4600000000000009</v>
      </c>
      <c r="I21" s="476">
        <v>0</v>
      </c>
      <c r="J21" s="477">
        <f t="shared" si="14"/>
        <v>9.4600000000000009</v>
      </c>
      <c r="K21" s="478">
        <v>50</v>
      </c>
      <c r="L21" s="479">
        <f t="shared" si="0"/>
        <v>0</v>
      </c>
      <c r="M21" s="478">
        <f t="shared" si="4"/>
        <v>50</v>
      </c>
      <c r="N21" s="480">
        <f t="shared" si="5"/>
        <v>0.18920000000000001</v>
      </c>
      <c r="O21" s="481" t="str">
        <f t="shared" ref="O21:O22" si="15">IF(N21&gt;$C$8,"YES","NO")</f>
        <v>NO</v>
      </c>
      <c r="P21" s="434"/>
      <c r="Q21" s="482">
        <v>0</v>
      </c>
      <c r="R21" s="479">
        <f t="shared" si="6"/>
        <v>0</v>
      </c>
      <c r="S21" s="478">
        <f t="shared" si="7"/>
        <v>0</v>
      </c>
      <c r="T21" s="480">
        <f t="shared" si="1"/>
        <v>0</v>
      </c>
      <c r="U21" s="481" t="str">
        <f t="shared" si="8"/>
        <v>NO</v>
      </c>
    </row>
    <row r="22" spans="1:21" hidden="1">
      <c r="A22" s="472"/>
      <c r="B22" s="473"/>
      <c r="C22" s="474"/>
      <c r="D22" s="475" t="s">
        <v>147</v>
      </c>
      <c r="E22" s="460">
        <v>0</v>
      </c>
      <c r="F22" s="460">
        <v>0</v>
      </c>
      <c r="G22" s="460">
        <v>0</v>
      </c>
      <c r="H22" s="476">
        <f t="shared" si="13"/>
        <v>0</v>
      </c>
      <c r="I22" s="476">
        <v>0</v>
      </c>
      <c r="J22" s="477">
        <f t="shared" si="14"/>
        <v>0</v>
      </c>
      <c r="K22" s="478">
        <v>0</v>
      </c>
      <c r="L22" s="479">
        <f t="shared" si="0"/>
        <v>0</v>
      </c>
      <c r="M22" s="478">
        <f t="shared" si="4"/>
        <v>0</v>
      </c>
      <c r="N22" s="480">
        <f t="shared" si="5"/>
        <v>0</v>
      </c>
      <c r="O22" s="481" t="str">
        <f t="shared" si="15"/>
        <v>NO</v>
      </c>
      <c r="P22" s="434"/>
      <c r="Q22" s="482">
        <v>0</v>
      </c>
      <c r="R22" s="479">
        <f t="shared" si="6"/>
        <v>0</v>
      </c>
      <c r="S22" s="478">
        <f t="shared" si="7"/>
        <v>0</v>
      </c>
      <c r="T22" s="480">
        <f t="shared" si="1"/>
        <v>0</v>
      </c>
      <c r="U22" s="481" t="str">
        <f t="shared" si="8"/>
        <v>NO</v>
      </c>
    </row>
    <row r="23" spans="1:21">
      <c r="A23" s="456">
        <f>A19+1</f>
        <v>4</v>
      </c>
      <c r="B23" s="457" t="s">
        <v>435</v>
      </c>
      <c r="C23" s="458" t="s">
        <v>441</v>
      </c>
      <c r="D23" s="459" t="s">
        <v>120</v>
      </c>
      <c r="E23" s="460">
        <v>0</v>
      </c>
      <c r="F23" s="460">
        <v>0</v>
      </c>
      <c r="G23" s="460">
        <v>5.83</v>
      </c>
      <c r="H23" s="461">
        <f>SUM(E23:G23)</f>
        <v>5.83</v>
      </c>
      <c r="I23" s="461">
        <v>0</v>
      </c>
      <c r="J23" s="462">
        <f>SUM(H23:I23)</f>
        <v>5.83</v>
      </c>
      <c r="K23" s="463">
        <v>50</v>
      </c>
      <c r="L23" s="464">
        <f t="shared" si="0"/>
        <v>0</v>
      </c>
      <c r="M23" s="463">
        <f t="shared" si="4"/>
        <v>50</v>
      </c>
      <c r="N23" s="465">
        <f t="shared" si="5"/>
        <v>0.1166</v>
      </c>
      <c r="O23" s="466" t="str">
        <f>IF(N23&gt;$C$8,"YES","NO")</f>
        <v>NO</v>
      </c>
      <c r="P23" s="434"/>
      <c r="Q23" s="483">
        <v>0</v>
      </c>
      <c r="R23" s="464">
        <f t="shared" si="6"/>
        <v>0</v>
      </c>
      <c r="S23" s="463">
        <f t="shared" si="7"/>
        <v>0</v>
      </c>
      <c r="T23" s="465">
        <f t="shared" si="1"/>
        <v>0</v>
      </c>
      <c r="U23" s="466" t="str">
        <f t="shared" si="8"/>
        <v>NO</v>
      </c>
    </row>
    <row r="24" spans="1:21">
      <c r="A24" s="472"/>
      <c r="B24" s="473"/>
      <c r="C24" s="474"/>
      <c r="D24" s="475" t="s">
        <v>145</v>
      </c>
      <c r="E24" s="460">
        <v>0</v>
      </c>
      <c r="F24" s="460">
        <v>0</v>
      </c>
      <c r="G24" s="460">
        <v>8.09</v>
      </c>
      <c r="H24" s="476">
        <f t="shared" ref="H24:H26" si="16">SUM(E24:G24)</f>
        <v>8.09</v>
      </c>
      <c r="I24" s="476">
        <v>0</v>
      </c>
      <c r="J24" s="477">
        <f t="shared" ref="J24:J26" si="17">SUM(H24:I24)</f>
        <v>8.09</v>
      </c>
      <c r="K24" s="478">
        <v>50</v>
      </c>
      <c r="L24" s="479">
        <f t="shared" si="0"/>
        <v>0</v>
      </c>
      <c r="M24" s="478">
        <f t="shared" si="4"/>
        <v>50</v>
      </c>
      <c r="N24" s="480">
        <f t="shared" si="5"/>
        <v>0.1618</v>
      </c>
      <c r="O24" s="481" t="str">
        <f>IF(N24&gt;$C$8,"YES","NO")</f>
        <v>NO</v>
      </c>
      <c r="P24" s="434"/>
      <c r="Q24" s="482">
        <v>0</v>
      </c>
      <c r="R24" s="479">
        <f t="shared" si="6"/>
        <v>0</v>
      </c>
      <c r="S24" s="478">
        <f t="shared" si="7"/>
        <v>0</v>
      </c>
      <c r="T24" s="480">
        <f t="shared" si="1"/>
        <v>0</v>
      </c>
      <c r="U24" s="481" t="str">
        <f t="shared" si="8"/>
        <v>NO</v>
      </c>
    </row>
    <row r="25" spans="1:21">
      <c r="A25" s="472"/>
      <c r="B25" s="473"/>
      <c r="C25" s="474"/>
      <c r="D25" s="475" t="s">
        <v>146</v>
      </c>
      <c r="E25" s="460">
        <v>0</v>
      </c>
      <c r="F25" s="460">
        <v>0</v>
      </c>
      <c r="G25" s="460">
        <v>9.4600000000000009</v>
      </c>
      <c r="H25" s="476">
        <f t="shared" si="16"/>
        <v>9.4600000000000009</v>
      </c>
      <c r="I25" s="476">
        <v>0</v>
      </c>
      <c r="J25" s="477">
        <f t="shared" si="17"/>
        <v>9.4600000000000009</v>
      </c>
      <c r="K25" s="478">
        <v>50</v>
      </c>
      <c r="L25" s="479">
        <f t="shared" si="0"/>
        <v>0</v>
      </c>
      <c r="M25" s="478">
        <f t="shared" si="4"/>
        <v>50</v>
      </c>
      <c r="N25" s="480">
        <f t="shared" si="5"/>
        <v>0.18920000000000001</v>
      </c>
      <c r="O25" s="481" t="str">
        <f t="shared" ref="O25:O26" si="18">IF(N25&gt;$C$8,"YES","NO")</f>
        <v>NO</v>
      </c>
      <c r="P25" s="434"/>
      <c r="Q25" s="482">
        <v>0</v>
      </c>
      <c r="R25" s="479">
        <f t="shared" si="6"/>
        <v>0</v>
      </c>
      <c r="S25" s="478">
        <f t="shared" si="7"/>
        <v>0</v>
      </c>
      <c r="T25" s="480">
        <f t="shared" si="1"/>
        <v>0</v>
      </c>
      <c r="U25" s="481" t="str">
        <f t="shared" si="8"/>
        <v>NO</v>
      </c>
    </row>
    <row r="26" spans="1:21" hidden="1">
      <c r="A26" s="472"/>
      <c r="B26" s="473"/>
      <c r="C26" s="474"/>
      <c r="D26" s="475" t="s">
        <v>147</v>
      </c>
      <c r="E26" s="460">
        <v>0</v>
      </c>
      <c r="F26" s="460">
        <v>0</v>
      </c>
      <c r="G26" s="460">
        <v>0</v>
      </c>
      <c r="H26" s="476">
        <f t="shared" si="16"/>
        <v>0</v>
      </c>
      <c r="I26" s="476">
        <v>0</v>
      </c>
      <c r="J26" s="477">
        <f t="shared" si="17"/>
        <v>0</v>
      </c>
      <c r="K26" s="478">
        <v>0</v>
      </c>
      <c r="L26" s="479">
        <f t="shared" si="0"/>
        <v>0</v>
      </c>
      <c r="M26" s="478">
        <f t="shared" si="4"/>
        <v>0</v>
      </c>
      <c r="N26" s="480">
        <f t="shared" si="5"/>
        <v>0</v>
      </c>
      <c r="O26" s="481" t="str">
        <f t="shared" si="18"/>
        <v>NO</v>
      </c>
      <c r="P26" s="434"/>
      <c r="Q26" s="482">
        <v>0</v>
      </c>
      <c r="R26" s="479">
        <f t="shared" si="6"/>
        <v>0</v>
      </c>
      <c r="S26" s="478">
        <f t="shared" si="7"/>
        <v>0</v>
      </c>
      <c r="T26" s="480">
        <f t="shared" si="1"/>
        <v>0</v>
      </c>
      <c r="U26" s="481" t="str">
        <f t="shared" si="8"/>
        <v>NO</v>
      </c>
    </row>
    <row r="27" spans="1:21">
      <c r="A27" s="456">
        <f>A23+1</f>
        <v>5</v>
      </c>
      <c r="B27" s="457" t="s">
        <v>437</v>
      </c>
      <c r="C27" s="458" t="s">
        <v>442</v>
      </c>
      <c r="D27" s="459" t="s">
        <v>120</v>
      </c>
      <c r="E27" s="460">
        <v>0</v>
      </c>
      <c r="F27" s="460">
        <v>0</v>
      </c>
      <c r="G27" s="460">
        <v>5.83</v>
      </c>
      <c r="H27" s="461">
        <f>SUM(E27:G27)</f>
        <v>5.83</v>
      </c>
      <c r="I27" s="461">
        <v>0</v>
      </c>
      <c r="J27" s="462">
        <f>SUM(H27:I27)</f>
        <v>5.83</v>
      </c>
      <c r="K27" s="463">
        <v>50</v>
      </c>
      <c r="L27" s="464">
        <f t="shared" si="0"/>
        <v>0</v>
      </c>
      <c r="M27" s="463">
        <f t="shared" si="4"/>
        <v>50</v>
      </c>
      <c r="N27" s="465">
        <f t="shared" si="5"/>
        <v>0.1166</v>
      </c>
      <c r="O27" s="466" t="str">
        <f>IF(N27&gt;$C$8,"YES","NO")</f>
        <v>NO</v>
      </c>
      <c r="P27" s="434"/>
      <c r="Q27" s="483">
        <v>0</v>
      </c>
      <c r="R27" s="464">
        <f t="shared" si="6"/>
        <v>0</v>
      </c>
      <c r="S27" s="463">
        <f t="shared" si="7"/>
        <v>0</v>
      </c>
      <c r="T27" s="465">
        <f t="shared" si="1"/>
        <v>0</v>
      </c>
      <c r="U27" s="466" t="str">
        <f t="shared" si="8"/>
        <v>NO</v>
      </c>
    </row>
    <row r="28" spans="1:21">
      <c r="A28" s="472"/>
      <c r="B28" s="473"/>
      <c r="C28" s="474"/>
      <c r="D28" s="475" t="s">
        <v>145</v>
      </c>
      <c r="E28" s="460">
        <v>0</v>
      </c>
      <c r="F28" s="460">
        <v>0</v>
      </c>
      <c r="G28" s="460">
        <v>8.09</v>
      </c>
      <c r="H28" s="476">
        <f t="shared" ref="H28:H30" si="19">SUM(E28:G28)</f>
        <v>8.09</v>
      </c>
      <c r="I28" s="476">
        <v>0</v>
      </c>
      <c r="J28" s="477">
        <f t="shared" ref="J28:J30" si="20">SUM(H28:I28)</f>
        <v>8.09</v>
      </c>
      <c r="K28" s="478">
        <v>50</v>
      </c>
      <c r="L28" s="479">
        <f t="shared" si="0"/>
        <v>0</v>
      </c>
      <c r="M28" s="478">
        <f t="shared" si="4"/>
        <v>50</v>
      </c>
      <c r="N28" s="480">
        <f t="shared" si="5"/>
        <v>0.1618</v>
      </c>
      <c r="O28" s="481" t="str">
        <f>IF(N28&gt;$C$8,"YES","NO")</f>
        <v>NO</v>
      </c>
      <c r="P28" s="434"/>
      <c r="Q28" s="482">
        <v>0</v>
      </c>
      <c r="R28" s="479">
        <f t="shared" si="6"/>
        <v>0</v>
      </c>
      <c r="S28" s="478">
        <f t="shared" si="7"/>
        <v>0</v>
      </c>
      <c r="T28" s="480">
        <f t="shared" si="1"/>
        <v>0</v>
      </c>
      <c r="U28" s="481" t="str">
        <f t="shared" si="8"/>
        <v>NO</v>
      </c>
    </row>
    <row r="29" spans="1:21">
      <c r="A29" s="472"/>
      <c r="B29" s="473"/>
      <c r="C29" s="474"/>
      <c r="D29" s="475" t="s">
        <v>146</v>
      </c>
      <c r="E29" s="460">
        <v>0</v>
      </c>
      <c r="F29" s="460">
        <v>0</v>
      </c>
      <c r="G29" s="460">
        <v>9.4600000000000009</v>
      </c>
      <c r="H29" s="476">
        <f t="shared" si="19"/>
        <v>9.4600000000000009</v>
      </c>
      <c r="I29" s="476">
        <v>0</v>
      </c>
      <c r="J29" s="477">
        <f t="shared" si="20"/>
        <v>9.4600000000000009</v>
      </c>
      <c r="K29" s="478">
        <v>50</v>
      </c>
      <c r="L29" s="479">
        <f t="shared" si="0"/>
        <v>0</v>
      </c>
      <c r="M29" s="478">
        <f t="shared" si="4"/>
        <v>50</v>
      </c>
      <c r="N29" s="480">
        <f t="shared" si="5"/>
        <v>0.18920000000000001</v>
      </c>
      <c r="O29" s="481" t="str">
        <f t="shared" ref="O29:O30" si="21">IF(N29&gt;$C$8,"YES","NO")</f>
        <v>NO</v>
      </c>
      <c r="P29" s="434"/>
      <c r="Q29" s="482">
        <v>0</v>
      </c>
      <c r="R29" s="479">
        <f t="shared" si="6"/>
        <v>0</v>
      </c>
      <c r="S29" s="478">
        <f t="shared" si="7"/>
        <v>0</v>
      </c>
      <c r="T29" s="480">
        <f t="shared" si="1"/>
        <v>0</v>
      </c>
      <c r="U29" s="481" t="str">
        <f t="shared" si="8"/>
        <v>NO</v>
      </c>
    </row>
    <row r="30" spans="1:21" hidden="1">
      <c r="A30" s="472"/>
      <c r="B30" s="473"/>
      <c r="C30" s="474"/>
      <c r="D30" s="475" t="s">
        <v>147</v>
      </c>
      <c r="E30" s="460">
        <v>0</v>
      </c>
      <c r="F30" s="460">
        <v>0</v>
      </c>
      <c r="G30" s="460">
        <v>0</v>
      </c>
      <c r="H30" s="476">
        <f t="shared" si="19"/>
        <v>0</v>
      </c>
      <c r="I30" s="476">
        <v>0</v>
      </c>
      <c r="J30" s="477">
        <f t="shared" si="20"/>
        <v>0</v>
      </c>
      <c r="K30" s="478">
        <v>0</v>
      </c>
      <c r="L30" s="479">
        <f t="shared" si="0"/>
        <v>0</v>
      </c>
      <c r="M30" s="478">
        <f t="shared" si="4"/>
        <v>0</v>
      </c>
      <c r="N30" s="480">
        <f t="shared" si="5"/>
        <v>0</v>
      </c>
      <c r="O30" s="481" t="str">
        <f t="shared" si="21"/>
        <v>NO</v>
      </c>
      <c r="P30" s="434"/>
      <c r="Q30" s="482">
        <v>0</v>
      </c>
      <c r="R30" s="479">
        <f t="shared" si="6"/>
        <v>0</v>
      </c>
      <c r="S30" s="478">
        <f t="shared" si="7"/>
        <v>0</v>
      </c>
      <c r="T30" s="480">
        <f t="shared" si="1"/>
        <v>0</v>
      </c>
      <c r="U30" s="481" t="str">
        <f t="shared" si="8"/>
        <v>NO</v>
      </c>
    </row>
    <row r="31" spans="1:21">
      <c r="A31" s="456">
        <f>A27+1</f>
        <v>6</v>
      </c>
      <c r="B31" s="457" t="s">
        <v>440</v>
      </c>
      <c r="C31" s="458" t="s">
        <v>432</v>
      </c>
      <c r="D31" s="459" t="s">
        <v>120</v>
      </c>
      <c r="E31" s="460">
        <v>0</v>
      </c>
      <c r="F31" s="460">
        <v>0</v>
      </c>
      <c r="G31" s="460">
        <v>8.7100000000000009</v>
      </c>
      <c r="H31" s="461">
        <f>SUM(E31:G31)</f>
        <v>8.7100000000000009</v>
      </c>
      <c r="I31" s="461">
        <v>0</v>
      </c>
      <c r="J31" s="462">
        <f>SUM(H31:I31)</f>
        <v>8.7100000000000009</v>
      </c>
      <c r="K31" s="463">
        <v>60</v>
      </c>
      <c r="L31" s="464">
        <f t="shared" si="0"/>
        <v>0</v>
      </c>
      <c r="M31" s="463">
        <f t="shared" si="4"/>
        <v>60</v>
      </c>
      <c r="N31" s="465">
        <f t="shared" si="5"/>
        <v>0.14516666666666669</v>
      </c>
      <c r="O31" s="466" t="str">
        <f>IF(N31&gt;$C$8,"YES","NO")</f>
        <v>NO</v>
      </c>
      <c r="P31" s="434"/>
      <c r="Q31" s="483">
        <v>0</v>
      </c>
      <c r="R31" s="464">
        <f t="shared" si="6"/>
        <v>0</v>
      </c>
      <c r="S31" s="463">
        <f t="shared" si="7"/>
        <v>0</v>
      </c>
      <c r="T31" s="465">
        <f t="shared" si="1"/>
        <v>0</v>
      </c>
      <c r="U31" s="466" t="str">
        <f t="shared" si="8"/>
        <v>NO</v>
      </c>
    </row>
    <row r="32" spans="1:21">
      <c r="A32" s="472"/>
      <c r="B32" s="473"/>
      <c r="C32" s="474"/>
      <c r="D32" s="475" t="s">
        <v>145</v>
      </c>
      <c r="E32" s="460">
        <v>0</v>
      </c>
      <c r="F32" s="460">
        <v>0</v>
      </c>
      <c r="G32" s="460">
        <v>11.27</v>
      </c>
      <c r="H32" s="476">
        <f t="shared" ref="H32:H34" si="22">SUM(E32:G32)</f>
        <v>11.27</v>
      </c>
      <c r="I32" s="476">
        <v>0</v>
      </c>
      <c r="J32" s="477">
        <f t="shared" ref="J32:J34" si="23">SUM(H32:I32)</f>
        <v>11.27</v>
      </c>
      <c r="K32" s="478">
        <v>60</v>
      </c>
      <c r="L32" s="479">
        <f t="shared" si="0"/>
        <v>0</v>
      </c>
      <c r="M32" s="478">
        <f t="shared" si="4"/>
        <v>60</v>
      </c>
      <c r="N32" s="480">
        <f t="shared" si="5"/>
        <v>0.18783333333333332</v>
      </c>
      <c r="O32" s="481" t="str">
        <f>IF(N32&gt;$C$8,"YES","NO")</f>
        <v>NO</v>
      </c>
      <c r="P32" s="434"/>
      <c r="Q32" s="482">
        <v>0</v>
      </c>
      <c r="R32" s="479">
        <f t="shared" si="6"/>
        <v>0</v>
      </c>
      <c r="S32" s="478">
        <f t="shared" si="7"/>
        <v>0</v>
      </c>
      <c r="T32" s="480">
        <f t="shared" si="1"/>
        <v>0</v>
      </c>
      <c r="U32" s="481" t="str">
        <f t="shared" si="8"/>
        <v>NO</v>
      </c>
    </row>
    <row r="33" spans="1:21">
      <c r="A33" s="472"/>
      <c r="B33" s="473"/>
      <c r="C33" s="474"/>
      <c r="D33" s="475" t="s">
        <v>146</v>
      </c>
      <c r="E33" s="460">
        <v>0</v>
      </c>
      <c r="F33" s="460">
        <v>0</v>
      </c>
      <c r="G33" s="460">
        <v>12.13</v>
      </c>
      <c r="H33" s="476">
        <f t="shared" si="22"/>
        <v>12.13</v>
      </c>
      <c r="I33" s="476">
        <v>0</v>
      </c>
      <c r="J33" s="477">
        <f t="shared" si="23"/>
        <v>12.13</v>
      </c>
      <c r="K33" s="478">
        <v>60</v>
      </c>
      <c r="L33" s="479">
        <f t="shared" si="0"/>
        <v>0</v>
      </c>
      <c r="M33" s="478">
        <f t="shared" si="4"/>
        <v>60</v>
      </c>
      <c r="N33" s="480">
        <f t="shared" si="5"/>
        <v>0.20216666666666669</v>
      </c>
      <c r="O33" s="481" t="str">
        <f t="shared" ref="O33:O34" si="24">IF(N33&gt;$C$8,"YES","NO")</f>
        <v>NO</v>
      </c>
      <c r="P33" s="434"/>
      <c r="Q33" s="482">
        <v>0</v>
      </c>
      <c r="R33" s="479">
        <f t="shared" si="6"/>
        <v>0</v>
      </c>
      <c r="S33" s="478">
        <f t="shared" si="7"/>
        <v>0</v>
      </c>
      <c r="T33" s="480">
        <f t="shared" si="1"/>
        <v>0</v>
      </c>
      <c r="U33" s="481" t="str">
        <f t="shared" si="8"/>
        <v>NO</v>
      </c>
    </row>
    <row r="34" spans="1:21" hidden="1">
      <c r="A34" s="472"/>
      <c r="B34" s="473"/>
      <c r="C34" s="474"/>
      <c r="D34" s="475" t="s">
        <v>147</v>
      </c>
      <c r="E34" s="460">
        <v>0</v>
      </c>
      <c r="F34" s="460">
        <v>0</v>
      </c>
      <c r="G34" s="460">
        <v>0</v>
      </c>
      <c r="H34" s="476">
        <f t="shared" si="22"/>
        <v>0</v>
      </c>
      <c r="I34" s="476">
        <v>0</v>
      </c>
      <c r="J34" s="477">
        <f t="shared" si="23"/>
        <v>0</v>
      </c>
      <c r="K34" s="478">
        <v>0</v>
      </c>
      <c r="L34" s="479">
        <f t="shared" si="0"/>
        <v>0</v>
      </c>
      <c r="M34" s="478">
        <f t="shared" si="4"/>
        <v>0</v>
      </c>
      <c r="N34" s="480">
        <f t="shared" si="5"/>
        <v>0</v>
      </c>
      <c r="O34" s="481" t="str">
        <f t="shared" si="24"/>
        <v>NO</v>
      </c>
      <c r="P34" s="434"/>
      <c r="Q34" s="482">
        <v>0</v>
      </c>
      <c r="R34" s="479">
        <f t="shared" si="6"/>
        <v>0</v>
      </c>
      <c r="S34" s="478">
        <f t="shared" si="7"/>
        <v>0</v>
      </c>
      <c r="T34" s="480">
        <f t="shared" si="1"/>
        <v>0</v>
      </c>
      <c r="U34" s="481" t="str">
        <f t="shared" si="8"/>
        <v>NO</v>
      </c>
    </row>
    <row r="35" spans="1:21">
      <c r="A35" s="456">
        <f>A31+1</f>
        <v>7</v>
      </c>
      <c r="B35" s="457" t="s">
        <v>434</v>
      </c>
      <c r="C35" s="458" t="s">
        <v>433</v>
      </c>
      <c r="D35" s="459" t="s">
        <v>120</v>
      </c>
      <c r="E35" s="460">
        <v>0</v>
      </c>
      <c r="F35" s="460">
        <v>0</v>
      </c>
      <c r="G35" s="460">
        <v>0</v>
      </c>
      <c r="H35" s="461">
        <f>SUM(E35:G35)</f>
        <v>0</v>
      </c>
      <c r="I35" s="461">
        <v>0</v>
      </c>
      <c r="J35" s="462">
        <f>SUM(H35:I35)</f>
        <v>0</v>
      </c>
      <c r="K35" s="463">
        <v>50</v>
      </c>
      <c r="L35" s="464">
        <f t="shared" si="0"/>
        <v>0</v>
      </c>
      <c r="M35" s="463">
        <f t="shared" si="4"/>
        <v>50</v>
      </c>
      <c r="N35" s="465">
        <f t="shared" si="5"/>
        <v>0</v>
      </c>
      <c r="O35" s="466" t="str">
        <f>IF(N35&gt;$C$8,"YES","NO")</f>
        <v>NO</v>
      </c>
      <c r="P35" s="434"/>
      <c r="Q35" s="483">
        <v>0</v>
      </c>
      <c r="R35" s="464">
        <f t="shared" si="6"/>
        <v>0</v>
      </c>
      <c r="S35" s="463">
        <f t="shared" si="7"/>
        <v>0</v>
      </c>
      <c r="T35" s="465">
        <f t="shared" si="1"/>
        <v>0</v>
      </c>
      <c r="U35" s="466" t="str">
        <f t="shared" si="8"/>
        <v>NO</v>
      </c>
    </row>
    <row r="36" spans="1:21">
      <c r="A36" s="472"/>
      <c r="B36" s="473"/>
      <c r="C36" s="474"/>
      <c r="D36" s="475" t="s">
        <v>145</v>
      </c>
      <c r="E36" s="460">
        <v>0</v>
      </c>
      <c r="F36" s="460">
        <v>0</v>
      </c>
      <c r="G36" s="460">
        <v>0</v>
      </c>
      <c r="H36" s="476">
        <f t="shared" ref="H36:H38" si="25">SUM(E36:G36)</f>
        <v>0</v>
      </c>
      <c r="I36" s="476">
        <v>0</v>
      </c>
      <c r="J36" s="477">
        <f t="shared" ref="J36:J38" si="26">SUM(H36:I36)</f>
        <v>0</v>
      </c>
      <c r="K36" s="478">
        <v>50</v>
      </c>
      <c r="L36" s="479">
        <f t="shared" si="0"/>
        <v>0</v>
      </c>
      <c r="M36" s="478">
        <f t="shared" si="4"/>
        <v>50</v>
      </c>
      <c r="N36" s="480">
        <f t="shared" si="5"/>
        <v>0</v>
      </c>
      <c r="O36" s="481" t="str">
        <f>IF(N36&gt;$C$8,"YES","NO")</f>
        <v>NO</v>
      </c>
      <c r="P36" s="434"/>
      <c r="Q36" s="482">
        <v>0</v>
      </c>
      <c r="R36" s="479">
        <f t="shared" si="6"/>
        <v>0</v>
      </c>
      <c r="S36" s="478">
        <f t="shared" si="7"/>
        <v>0</v>
      </c>
      <c r="T36" s="480">
        <f t="shared" si="1"/>
        <v>0</v>
      </c>
      <c r="U36" s="481" t="str">
        <f t="shared" si="8"/>
        <v>NO</v>
      </c>
    </row>
    <row r="37" spans="1:21">
      <c r="A37" s="472"/>
      <c r="B37" s="473"/>
      <c r="C37" s="474"/>
      <c r="D37" s="475" t="s">
        <v>146</v>
      </c>
      <c r="E37" s="460">
        <v>0</v>
      </c>
      <c r="F37" s="460">
        <v>0</v>
      </c>
      <c r="G37" s="460">
        <v>0</v>
      </c>
      <c r="H37" s="476">
        <f t="shared" si="25"/>
        <v>0</v>
      </c>
      <c r="I37" s="476">
        <v>0</v>
      </c>
      <c r="J37" s="477">
        <f t="shared" si="26"/>
        <v>0</v>
      </c>
      <c r="K37" s="478">
        <v>50</v>
      </c>
      <c r="L37" s="479">
        <f t="shared" si="0"/>
        <v>0</v>
      </c>
      <c r="M37" s="478">
        <f t="shared" si="4"/>
        <v>50</v>
      </c>
      <c r="N37" s="480">
        <f t="shared" si="5"/>
        <v>0</v>
      </c>
      <c r="O37" s="481" t="str">
        <f t="shared" ref="O37:O38" si="27">IF(N37&gt;$C$8,"YES","NO")</f>
        <v>NO</v>
      </c>
      <c r="P37" s="434"/>
      <c r="Q37" s="482">
        <v>0</v>
      </c>
      <c r="R37" s="479">
        <f t="shared" si="6"/>
        <v>0</v>
      </c>
      <c r="S37" s="478">
        <f t="shared" si="7"/>
        <v>0</v>
      </c>
      <c r="T37" s="480">
        <f t="shared" si="1"/>
        <v>0</v>
      </c>
      <c r="U37" s="481" t="str">
        <f t="shared" si="8"/>
        <v>NO</v>
      </c>
    </row>
    <row r="38" spans="1:21" hidden="1">
      <c r="A38" s="472"/>
      <c r="B38" s="473"/>
      <c r="C38" s="474"/>
      <c r="D38" s="475" t="s">
        <v>147</v>
      </c>
      <c r="E38" s="460">
        <v>0</v>
      </c>
      <c r="F38" s="460">
        <v>0</v>
      </c>
      <c r="G38" s="460">
        <v>0</v>
      </c>
      <c r="H38" s="476">
        <f t="shared" si="25"/>
        <v>0</v>
      </c>
      <c r="I38" s="476">
        <v>0</v>
      </c>
      <c r="J38" s="477">
        <f t="shared" si="26"/>
        <v>0</v>
      </c>
      <c r="K38" s="478">
        <v>0</v>
      </c>
      <c r="L38" s="479">
        <f t="shared" si="0"/>
        <v>0</v>
      </c>
      <c r="M38" s="478">
        <f t="shared" si="4"/>
        <v>0</v>
      </c>
      <c r="N38" s="480">
        <f t="shared" si="5"/>
        <v>0</v>
      </c>
      <c r="O38" s="481" t="str">
        <f t="shared" si="27"/>
        <v>NO</v>
      </c>
      <c r="P38" s="434"/>
      <c r="Q38" s="482">
        <v>0</v>
      </c>
      <c r="R38" s="479">
        <f t="shared" si="6"/>
        <v>0</v>
      </c>
      <c r="S38" s="478">
        <f t="shared" si="7"/>
        <v>0</v>
      </c>
      <c r="T38" s="480">
        <f t="shared" si="1"/>
        <v>0</v>
      </c>
      <c r="U38" s="481" t="str">
        <f t="shared" si="8"/>
        <v>NO</v>
      </c>
    </row>
    <row r="39" spans="1:21">
      <c r="A39" s="456">
        <f>A35+1</f>
        <v>8</v>
      </c>
      <c r="B39" s="457" t="s">
        <v>439</v>
      </c>
      <c r="C39" s="458" t="s">
        <v>438</v>
      </c>
      <c r="D39" s="459" t="s">
        <v>120</v>
      </c>
      <c r="E39" s="460">
        <v>9.0500000000000007</v>
      </c>
      <c r="F39" s="460">
        <v>1.45</v>
      </c>
      <c r="G39" s="460">
        <v>0</v>
      </c>
      <c r="H39" s="461">
        <f>SUM(E39:G39)</f>
        <v>10.5</v>
      </c>
      <c r="I39" s="461">
        <v>0</v>
      </c>
      <c r="J39" s="462">
        <f>SUM(H39:I39)</f>
        <v>10.5</v>
      </c>
      <c r="K39" s="463">
        <v>50</v>
      </c>
      <c r="L39" s="464">
        <f t="shared" si="0"/>
        <v>0</v>
      </c>
      <c r="M39" s="463">
        <f t="shared" si="4"/>
        <v>50</v>
      </c>
      <c r="N39" s="465">
        <f t="shared" si="5"/>
        <v>0.21</v>
      </c>
      <c r="O39" s="466" t="str">
        <f>IF(N39&gt;$C$8,"YES","NO")</f>
        <v>NO</v>
      </c>
      <c r="P39" s="434"/>
      <c r="Q39" s="483">
        <v>0</v>
      </c>
      <c r="R39" s="464">
        <f t="shared" si="6"/>
        <v>0</v>
      </c>
      <c r="S39" s="463">
        <f t="shared" si="7"/>
        <v>0</v>
      </c>
      <c r="T39" s="465">
        <f t="shared" si="1"/>
        <v>0</v>
      </c>
      <c r="U39" s="466" t="str">
        <f t="shared" si="8"/>
        <v>NO</v>
      </c>
    </row>
    <row r="40" spans="1:21">
      <c r="A40" s="472"/>
      <c r="B40" s="473"/>
      <c r="C40" s="474"/>
      <c r="D40" s="475" t="s">
        <v>145</v>
      </c>
      <c r="E40" s="460">
        <v>0</v>
      </c>
      <c r="F40" s="460">
        <v>0</v>
      </c>
      <c r="G40" s="460">
        <v>0</v>
      </c>
      <c r="H40" s="476">
        <f t="shared" ref="H40:H42" si="28">SUM(E40:G40)</f>
        <v>0</v>
      </c>
      <c r="I40" s="476">
        <v>0</v>
      </c>
      <c r="J40" s="477">
        <f t="shared" ref="J40:J42" si="29">SUM(H40:I40)</f>
        <v>0</v>
      </c>
      <c r="K40" s="478">
        <v>0</v>
      </c>
      <c r="L40" s="479">
        <f t="shared" si="0"/>
        <v>0</v>
      </c>
      <c r="M40" s="478">
        <f t="shared" si="4"/>
        <v>0</v>
      </c>
      <c r="N40" s="480">
        <f t="shared" si="5"/>
        <v>0</v>
      </c>
      <c r="O40" s="481" t="str">
        <f>IF(N40&gt;$C$8,"YES","NO")</f>
        <v>NO</v>
      </c>
      <c r="P40" s="434"/>
      <c r="Q40" s="482">
        <v>0</v>
      </c>
      <c r="R40" s="479">
        <f t="shared" si="6"/>
        <v>0</v>
      </c>
      <c r="S40" s="478">
        <f t="shared" si="7"/>
        <v>0</v>
      </c>
      <c r="T40" s="480">
        <f t="shared" si="1"/>
        <v>0</v>
      </c>
      <c r="U40" s="481" t="str">
        <f t="shared" si="8"/>
        <v>NO</v>
      </c>
    </row>
    <row r="41" spans="1:21">
      <c r="A41" s="472"/>
      <c r="B41" s="473"/>
      <c r="C41" s="474"/>
      <c r="D41" s="475" t="s">
        <v>146</v>
      </c>
      <c r="E41" s="460">
        <v>0</v>
      </c>
      <c r="F41" s="460">
        <v>0</v>
      </c>
      <c r="G41" s="460">
        <v>0</v>
      </c>
      <c r="H41" s="476">
        <f t="shared" si="28"/>
        <v>0</v>
      </c>
      <c r="I41" s="476">
        <v>0</v>
      </c>
      <c r="J41" s="477">
        <f t="shared" si="29"/>
        <v>0</v>
      </c>
      <c r="K41" s="478">
        <v>0</v>
      </c>
      <c r="L41" s="479">
        <f t="shared" si="0"/>
        <v>0</v>
      </c>
      <c r="M41" s="478">
        <f t="shared" si="4"/>
        <v>0</v>
      </c>
      <c r="N41" s="480">
        <f t="shared" si="5"/>
        <v>0</v>
      </c>
      <c r="O41" s="481" t="str">
        <f t="shared" ref="O41:O42" si="30">IF(N41&gt;$C$8,"YES","NO")</f>
        <v>NO</v>
      </c>
      <c r="P41" s="434"/>
      <c r="Q41" s="482">
        <v>0</v>
      </c>
      <c r="R41" s="479">
        <f t="shared" si="6"/>
        <v>0</v>
      </c>
      <c r="S41" s="478">
        <f t="shared" si="7"/>
        <v>0</v>
      </c>
      <c r="T41" s="480">
        <f t="shared" si="1"/>
        <v>0</v>
      </c>
      <c r="U41" s="481" t="str">
        <f t="shared" si="8"/>
        <v>NO</v>
      </c>
    </row>
    <row r="42" spans="1:21" hidden="1">
      <c r="A42" s="472"/>
      <c r="B42" s="473"/>
      <c r="C42" s="474"/>
      <c r="D42" s="475" t="s">
        <v>147</v>
      </c>
      <c r="E42" s="460">
        <v>0</v>
      </c>
      <c r="F42" s="460">
        <v>0</v>
      </c>
      <c r="G42" s="460">
        <v>0</v>
      </c>
      <c r="H42" s="476">
        <f t="shared" si="28"/>
        <v>0</v>
      </c>
      <c r="I42" s="476">
        <v>0</v>
      </c>
      <c r="J42" s="477">
        <f t="shared" si="29"/>
        <v>0</v>
      </c>
      <c r="K42" s="478">
        <v>0</v>
      </c>
      <c r="L42" s="479">
        <f t="shared" si="0"/>
        <v>0</v>
      </c>
      <c r="M42" s="478">
        <f t="shared" si="4"/>
        <v>0</v>
      </c>
      <c r="N42" s="480">
        <f t="shared" si="5"/>
        <v>0</v>
      </c>
      <c r="O42" s="481" t="str">
        <f t="shared" si="30"/>
        <v>NO</v>
      </c>
      <c r="P42" s="434"/>
      <c r="Q42" s="482">
        <v>0</v>
      </c>
      <c r="R42" s="479">
        <f t="shared" si="6"/>
        <v>0</v>
      </c>
      <c r="S42" s="478">
        <f t="shared" si="7"/>
        <v>0</v>
      </c>
      <c r="T42" s="480">
        <f t="shared" si="1"/>
        <v>0</v>
      </c>
      <c r="U42" s="481" t="str">
        <f t="shared" si="8"/>
        <v>NO</v>
      </c>
    </row>
    <row r="43" spans="1:21">
      <c r="A43" s="456">
        <f>A39+1</f>
        <v>9</v>
      </c>
      <c r="B43" s="457" t="s">
        <v>443</v>
      </c>
      <c r="C43" s="458" t="s">
        <v>444</v>
      </c>
      <c r="D43" s="459" t="s">
        <v>120</v>
      </c>
      <c r="E43" s="460">
        <v>8.25</v>
      </c>
      <c r="F43" s="460">
        <v>2.95</v>
      </c>
      <c r="G43" s="460">
        <v>0</v>
      </c>
      <c r="H43" s="461">
        <f>SUM(E43:G43)</f>
        <v>11.2</v>
      </c>
      <c r="I43" s="461">
        <v>0</v>
      </c>
      <c r="J43" s="462">
        <f>SUM(H43:I43)</f>
        <v>11.2</v>
      </c>
      <c r="K43" s="463">
        <v>80</v>
      </c>
      <c r="L43" s="464">
        <f t="shared" si="0"/>
        <v>0</v>
      </c>
      <c r="M43" s="463">
        <f t="shared" si="4"/>
        <v>80</v>
      </c>
      <c r="N43" s="465">
        <f t="shared" si="5"/>
        <v>0.13999999999999999</v>
      </c>
      <c r="O43" s="466" t="str">
        <f>IF(N43&gt;$C$8,"YES","NO")</f>
        <v>NO</v>
      </c>
      <c r="P43" s="434"/>
      <c r="Q43" s="483">
        <v>0</v>
      </c>
      <c r="R43" s="464">
        <f t="shared" si="6"/>
        <v>0</v>
      </c>
      <c r="S43" s="463">
        <f t="shared" si="7"/>
        <v>0</v>
      </c>
      <c r="T43" s="465">
        <f t="shared" si="1"/>
        <v>0</v>
      </c>
      <c r="U43" s="466" t="str">
        <f t="shared" si="8"/>
        <v>NO</v>
      </c>
    </row>
    <row r="44" spans="1:21">
      <c r="A44" s="472"/>
      <c r="B44" s="473"/>
      <c r="C44" s="474"/>
      <c r="D44" s="475" t="s">
        <v>145</v>
      </c>
      <c r="E44" s="460">
        <v>9</v>
      </c>
      <c r="F44" s="460">
        <v>2.95</v>
      </c>
      <c r="G44" s="460">
        <v>0</v>
      </c>
      <c r="H44" s="476">
        <f t="shared" ref="H44:H46" si="31">SUM(E44:G44)</f>
        <v>11.95</v>
      </c>
      <c r="I44" s="476">
        <v>0</v>
      </c>
      <c r="J44" s="477">
        <f t="shared" ref="J44:J46" si="32">SUM(H44:I44)</f>
        <v>11.95</v>
      </c>
      <c r="K44" s="478">
        <v>80</v>
      </c>
      <c r="L44" s="479">
        <f t="shared" si="0"/>
        <v>0</v>
      </c>
      <c r="M44" s="478">
        <f t="shared" si="4"/>
        <v>80</v>
      </c>
      <c r="N44" s="480">
        <f t="shared" si="5"/>
        <v>0.14937499999999998</v>
      </c>
      <c r="O44" s="481" t="str">
        <f>IF(N44&gt;$C$8,"YES","NO")</f>
        <v>NO</v>
      </c>
      <c r="P44" s="434"/>
      <c r="Q44" s="482">
        <v>0</v>
      </c>
      <c r="R44" s="479">
        <f t="shared" si="6"/>
        <v>0</v>
      </c>
      <c r="S44" s="478">
        <f t="shared" si="7"/>
        <v>0</v>
      </c>
      <c r="T44" s="480">
        <f t="shared" si="1"/>
        <v>0</v>
      </c>
      <c r="U44" s="481" t="str">
        <f t="shared" si="8"/>
        <v>NO</v>
      </c>
    </row>
    <row r="45" spans="1:21">
      <c r="A45" s="472"/>
      <c r="B45" s="473"/>
      <c r="C45" s="474"/>
      <c r="D45" s="475" t="s">
        <v>146</v>
      </c>
      <c r="E45" s="460">
        <v>9</v>
      </c>
      <c r="F45" s="460">
        <v>2.95</v>
      </c>
      <c r="G45" s="460">
        <v>0</v>
      </c>
      <c r="H45" s="476">
        <f t="shared" si="31"/>
        <v>11.95</v>
      </c>
      <c r="I45" s="476">
        <v>0</v>
      </c>
      <c r="J45" s="477">
        <f t="shared" si="32"/>
        <v>11.95</v>
      </c>
      <c r="K45" s="478">
        <v>80</v>
      </c>
      <c r="L45" s="479">
        <f t="shared" si="0"/>
        <v>0</v>
      </c>
      <c r="M45" s="478">
        <f t="shared" si="4"/>
        <v>80</v>
      </c>
      <c r="N45" s="480">
        <f t="shared" si="5"/>
        <v>0.14937499999999998</v>
      </c>
      <c r="O45" s="481" t="str">
        <f t="shared" ref="O45:O46" si="33">IF(N45&gt;$C$8,"YES","NO")</f>
        <v>NO</v>
      </c>
      <c r="P45" s="434"/>
      <c r="Q45" s="482">
        <v>0</v>
      </c>
      <c r="R45" s="479">
        <f t="shared" si="6"/>
        <v>0</v>
      </c>
      <c r="S45" s="478">
        <f t="shared" si="7"/>
        <v>0</v>
      </c>
      <c r="T45" s="480">
        <f t="shared" si="1"/>
        <v>0</v>
      </c>
      <c r="U45" s="481" t="str">
        <f t="shared" si="8"/>
        <v>NO</v>
      </c>
    </row>
    <row r="46" spans="1:21" hidden="1">
      <c r="A46" s="472"/>
      <c r="B46" s="473"/>
      <c r="C46" s="474"/>
      <c r="D46" s="475" t="s">
        <v>147</v>
      </c>
      <c r="E46" s="460">
        <v>0</v>
      </c>
      <c r="F46" s="460">
        <v>0</v>
      </c>
      <c r="G46" s="460">
        <v>0</v>
      </c>
      <c r="H46" s="476">
        <f t="shared" si="31"/>
        <v>0</v>
      </c>
      <c r="I46" s="476">
        <v>0</v>
      </c>
      <c r="J46" s="477">
        <f t="shared" si="32"/>
        <v>0</v>
      </c>
      <c r="K46" s="478">
        <v>0</v>
      </c>
      <c r="L46" s="479">
        <f t="shared" si="0"/>
        <v>0</v>
      </c>
      <c r="M46" s="478">
        <f t="shared" si="4"/>
        <v>0</v>
      </c>
      <c r="N46" s="480">
        <f t="shared" si="5"/>
        <v>0</v>
      </c>
      <c r="O46" s="481" t="str">
        <f t="shared" si="33"/>
        <v>NO</v>
      </c>
      <c r="P46" s="434"/>
      <c r="Q46" s="482">
        <v>0</v>
      </c>
      <c r="R46" s="479">
        <f t="shared" si="6"/>
        <v>0</v>
      </c>
      <c r="S46" s="478">
        <f t="shared" si="7"/>
        <v>0</v>
      </c>
      <c r="T46" s="480">
        <f t="shared" si="1"/>
        <v>0</v>
      </c>
      <c r="U46" s="481" t="str">
        <f t="shared" si="8"/>
        <v>NO</v>
      </c>
    </row>
    <row r="47" spans="1:21">
      <c r="A47" s="456">
        <f>A43+1</f>
        <v>10</v>
      </c>
      <c r="B47" s="457"/>
      <c r="C47" s="458"/>
      <c r="D47" s="459" t="s">
        <v>120</v>
      </c>
      <c r="E47" s="460">
        <v>0</v>
      </c>
      <c r="F47" s="460">
        <v>0</v>
      </c>
      <c r="G47" s="460">
        <v>0</v>
      </c>
      <c r="H47" s="461">
        <f>SUM(E47:G47)</f>
        <v>0</v>
      </c>
      <c r="I47" s="461">
        <v>0</v>
      </c>
      <c r="J47" s="462">
        <f>SUM(H47:I47)</f>
        <v>0</v>
      </c>
      <c r="K47" s="463">
        <v>0</v>
      </c>
      <c r="L47" s="464">
        <f t="shared" si="0"/>
        <v>0</v>
      </c>
      <c r="M47" s="463">
        <f t="shared" si="4"/>
        <v>0</v>
      </c>
      <c r="N47" s="465">
        <f t="shared" si="5"/>
        <v>0</v>
      </c>
      <c r="O47" s="466" t="str">
        <f>IF(N47&gt;$C$8,"YES","NO")</f>
        <v>NO</v>
      </c>
      <c r="P47" s="434"/>
      <c r="Q47" s="483">
        <v>0</v>
      </c>
      <c r="R47" s="464">
        <f t="shared" si="6"/>
        <v>0</v>
      </c>
      <c r="S47" s="463">
        <f t="shared" si="7"/>
        <v>0</v>
      </c>
      <c r="T47" s="465">
        <f t="shared" si="1"/>
        <v>0</v>
      </c>
      <c r="U47" s="466" t="str">
        <f t="shared" si="8"/>
        <v>NO</v>
      </c>
    </row>
    <row r="48" spans="1:21">
      <c r="A48" s="472"/>
      <c r="B48" s="473"/>
      <c r="C48" s="474"/>
      <c r="D48" s="475" t="s">
        <v>145</v>
      </c>
      <c r="E48" s="460">
        <v>0</v>
      </c>
      <c r="F48" s="460">
        <v>0</v>
      </c>
      <c r="G48" s="460">
        <v>0</v>
      </c>
      <c r="H48" s="476">
        <f t="shared" ref="H48:H50" si="34">SUM(E48:G48)</f>
        <v>0</v>
      </c>
      <c r="I48" s="476">
        <v>0</v>
      </c>
      <c r="J48" s="477">
        <f t="shared" ref="J48:J50" si="35">SUM(H48:I48)</f>
        <v>0</v>
      </c>
      <c r="K48" s="478">
        <v>0</v>
      </c>
      <c r="L48" s="479">
        <f t="shared" si="0"/>
        <v>0</v>
      </c>
      <c r="M48" s="478">
        <f t="shared" si="4"/>
        <v>0</v>
      </c>
      <c r="N48" s="480">
        <f t="shared" si="5"/>
        <v>0</v>
      </c>
      <c r="O48" s="481" t="str">
        <f>IF(N48&gt;$C$8,"YES","NO")</f>
        <v>NO</v>
      </c>
      <c r="P48" s="434"/>
      <c r="Q48" s="482">
        <v>0</v>
      </c>
      <c r="R48" s="479">
        <f t="shared" si="6"/>
        <v>0</v>
      </c>
      <c r="S48" s="478">
        <f t="shared" si="7"/>
        <v>0</v>
      </c>
      <c r="T48" s="480">
        <f t="shared" si="1"/>
        <v>0</v>
      </c>
      <c r="U48" s="481" t="str">
        <f t="shared" si="8"/>
        <v>NO</v>
      </c>
    </row>
    <row r="49" spans="1:21">
      <c r="A49" s="472"/>
      <c r="B49" s="473"/>
      <c r="C49" s="474"/>
      <c r="D49" s="475" t="s">
        <v>146</v>
      </c>
      <c r="E49" s="460">
        <v>0</v>
      </c>
      <c r="F49" s="460">
        <v>0</v>
      </c>
      <c r="G49" s="460">
        <v>0</v>
      </c>
      <c r="H49" s="476">
        <f t="shared" si="34"/>
        <v>0</v>
      </c>
      <c r="I49" s="476">
        <v>0</v>
      </c>
      <c r="J49" s="477">
        <f t="shared" si="35"/>
        <v>0</v>
      </c>
      <c r="K49" s="478">
        <v>0</v>
      </c>
      <c r="L49" s="479">
        <f t="shared" si="0"/>
        <v>0</v>
      </c>
      <c r="M49" s="478">
        <f t="shared" si="4"/>
        <v>0</v>
      </c>
      <c r="N49" s="480">
        <f t="shared" si="5"/>
        <v>0</v>
      </c>
      <c r="O49" s="481" t="str">
        <f t="shared" ref="O49:O50" si="36">IF(N49&gt;$C$8,"YES","NO")</f>
        <v>NO</v>
      </c>
      <c r="P49" s="434"/>
      <c r="Q49" s="482">
        <v>0</v>
      </c>
      <c r="R49" s="479">
        <f t="shared" si="6"/>
        <v>0</v>
      </c>
      <c r="S49" s="478">
        <f t="shared" si="7"/>
        <v>0</v>
      </c>
      <c r="T49" s="480">
        <f t="shared" si="1"/>
        <v>0</v>
      </c>
      <c r="U49" s="481" t="str">
        <f t="shared" si="8"/>
        <v>NO</v>
      </c>
    </row>
    <row r="50" spans="1:21" hidden="1">
      <c r="A50" s="472"/>
      <c r="B50" s="473"/>
      <c r="C50" s="474"/>
      <c r="D50" s="475" t="s">
        <v>147</v>
      </c>
      <c r="E50" s="460">
        <v>0</v>
      </c>
      <c r="F50" s="460">
        <v>0</v>
      </c>
      <c r="G50" s="460">
        <v>0</v>
      </c>
      <c r="H50" s="476">
        <f t="shared" si="34"/>
        <v>0</v>
      </c>
      <c r="I50" s="476">
        <v>0</v>
      </c>
      <c r="J50" s="477">
        <f t="shared" si="35"/>
        <v>0</v>
      </c>
      <c r="K50" s="478">
        <v>0</v>
      </c>
      <c r="L50" s="479">
        <f t="shared" si="0"/>
        <v>0</v>
      </c>
      <c r="M50" s="478">
        <f t="shared" si="4"/>
        <v>0</v>
      </c>
      <c r="N50" s="480">
        <f t="shared" si="5"/>
        <v>0</v>
      </c>
      <c r="O50" s="481" t="str">
        <f t="shared" si="36"/>
        <v>NO</v>
      </c>
      <c r="P50" s="434"/>
      <c r="Q50" s="482">
        <v>0</v>
      </c>
      <c r="R50" s="479">
        <f t="shared" si="6"/>
        <v>0</v>
      </c>
      <c r="S50" s="478">
        <f t="shared" si="7"/>
        <v>0</v>
      </c>
      <c r="T50" s="480">
        <f t="shared" si="1"/>
        <v>0</v>
      </c>
      <c r="U50" s="481" t="str">
        <f t="shared" si="8"/>
        <v>NO</v>
      </c>
    </row>
    <row r="51" spans="1:21">
      <c r="A51" s="456">
        <f>A47+1</f>
        <v>11</v>
      </c>
      <c r="B51" s="457"/>
      <c r="C51" s="458"/>
      <c r="D51" s="459" t="s">
        <v>120</v>
      </c>
      <c r="E51" s="460">
        <v>0</v>
      </c>
      <c r="F51" s="460">
        <v>0</v>
      </c>
      <c r="G51" s="460">
        <v>0</v>
      </c>
      <c r="H51" s="461">
        <f>SUM(E51:G51)</f>
        <v>0</v>
      </c>
      <c r="I51" s="461">
        <v>0</v>
      </c>
      <c r="J51" s="462">
        <f>SUM(H51:I51)</f>
        <v>0</v>
      </c>
      <c r="K51" s="463">
        <v>0</v>
      </c>
      <c r="L51" s="464">
        <f t="shared" si="0"/>
        <v>0</v>
      </c>
      <c r="M51" s="463">
        <f t="shared" si="4"/>
        <v>0</v>
      </c>
      <c r="N51" s="465">
        <f t="shared" si="5"/>
        <v>0</v>
      </c>
      <c r="O51" s="466" t="str">
        <f>IF(N51&gt;$C$8,"YES","NO")</f>
        <v>NO</v>
      </c>
      <c r="P51" s="434"/>
      <c r="Q51" s="483">
        <v>0</v>
      </c>
      <c r="R51" s="464">
        <f t="shared" si="6"/>
        <v>0</v>
      </c>
      <c r="S51" s="463">
        <f t="shared" si="7"/>
        <v>0</v>
      </c>
      <c r="T51" s="465">
        <f t="shared" si="1"/>
        <v>0</v>
      </c>
      <c r="U51" s="466" t="str">
        <f t="shared" si="8"/>
        <v>NO</v>
      </c>
    </row>
    <row r="52" spans="1:21">
      <c r="A52" s="472"/>
      <c r="B52" s="473"/>
      <c r="C52" s="474"/>
      <c r="D52" s="475" t="s">
        <v>145</v>
      </c>
      <c r="E52" s="460">
        <v>0</v>
      </c>
      <c r="F52" s="460">
        <v>0</v>
      </c>
      <c r="G52" s="460">
        <v>0</v>
      </c>
      <c r="H52" s="476">
        <f t="shared" ref="H52:H54" si="37">SUM(E52:G52)</f>
        <v>0</v>
      </c>
      <c r="I52" s="476">
        <v>0</v>
      </c>
      <c r="J52" s="477">
        <f t="shared" ref="J52:J54" si="38">SUM(H52:I52)</f>
        <v>0</v>
      </c>
      <c r="K52" s="478">
        <v>0</v>
      </c>
      <c r="L52" s="479">
        <f t="shared" si="0"/>
        <v>0</v>
      </c>
      <c r="M52" s="478">
        <f t="shared" si="4"/>
        <v>0</v>
      </c>
      <c r="N52" s="480">
        <f t="shared" si="5"/>
        <v>0</v>
      </c>
      <c r="O52" s="481" t="str">
        <f>IF(N52&gt;$C$8,"YES","NO")</f>
        <v>NO</v>
      </c>
      <c r="P52" s="434"/>
      <c r="Q52" s="482">
        <v>0</v>
      </c>
      <c r="R52" s="479">
        <f t="shared" si="6"/>
        <v>0</v>
      </c>
      <c r="S52" s="478">
        <f t="shared" si="7"/>
        <v>0</v>
      </c>
      <c r="T52" s="480">
        <f t="shared" si="1"/>
        <v>0</v>
      </c>
      <c r="U52" s="481" t="str">
        <f t="shared" si="8"/>
        <v>NO</v>
      </c>
    </row>
    <row r="53" spans="1:21">
      <c r="A53" s="472"/>
      <c r="B53" s="473"/>
      <c r="C53" s="474"/>
      <c r="D53" s="475" t="s">
        <v>146</v>
      </c>
      <c r="E53" s="460">
        <v>0</v>
      </c>
      <c r="F53" s="460">
        <v>0</v>
      </c>
      <c r="G53" s="460">
        <v>0</v>
      </c>
      <c r="H53" s="476">
        <f t="shared" si="37"/>
        <v>0</v>
      </c>
      <c r="I53" s="476">
        <v>0</v>
      </c>
      <c r="J53" s="477">
        <f t="shared" si="38"/>
        <v>0</v>
      </c>
      <c r="K53" s="478">
        <v>0</v>
      </c>
      <c r="L53" s="479">
        <f t="shared" si="0"/>
        <v>0</v>
      </c>
      <c r="M53" s="478">
        <f t="shared" si="4"/>
        <v>0</v>
      </c>
      <c r="N53" s="480">
        <f t="shared" si="5"/>
        <v>0</v>
      </c>
      <c r="O53" s="481" t="str">
        <f t="shared" ref="O53:O54" si="39">IF(N53&gt;$C$8,"YES","NO")</f>
        <v>NO</v>
      </c>
      <c r="P53" s="434"/>
      <c r="Q53" s="482">
        <v>0</v>
      </c>
      <c r="R53" s="479">
        <f t="shared" si="6"/>
        <v>0</v>
      </c>
      <c r="S53" s="478">
        <f t="shared" si="7"/>
        <v>0</v>
      </c>
      <c r="T53" s="480">
        <f t="shared" si="1"/>
        <v>0</v>
      </c>
      <c r="U53" s="481" t="str">
        <f t="shared" si="8"/>
        <v>NO</v>
      </c>
    </row>
    <row r="54" spans="1:21" hidden="1">
      <c r="A54" s="472"/>
      <c r="B54" s="473"/>
      <c r="C54" s="474"/>
      <c r="D54" s="475" t="s">
        <v>147</v>
      </c>
      <c r="E54" s="460">
        <v>0</v>
      </c>
      <c r="F54" s="460">
        <v>0</v>
      </c>
      <c r="G54" s="460">
        <v>0</v>
      </c>
      <c r="H54" s="476">
        <f t="shared" si="37"/>
        <v>0</v>
      </c>
      <c r="I54" s="476">
        <v>0</v>
      </c>
      <c r="J54" s="477">
        <f t="shared" si="38"/>
        <v>0</v>
      </c>
      <c r="K54" s="478">
        <v>0</v>
      </c>
      <c r="L54" s="479">
        <f t="shared" si="0"/>
        <v>0</v>
      </c>
      <c r="M54" s="478">
        <f t="shared" si="4"/>
        <v>0</v>
      </c>
      <c r="N54" s="480">
        <f t="shared" si="5"/>
        <v>0</v>
      </c>
      <c r="O54" s="481" t="str">
        <f t="shared" si="39"/>
        <v>NO</v>
      </c>
      <c r="P54" s="434"/>
      <c r="Q54" s="482">
        <v>0</v>
      </c>
      <c r="R54" s="479">
        <f t="shared" si="6"/>
        <v>0</v>
      </c>
      <c r="S54" s="478">
        <f t="shared" si="7"/>
        <v>0</v>
      </c>
      <c r="T54" s="480">
        <f t="shared" si="1"/>
        <v>0</v>
      </c>
      <c r="U54" s="481" t="str">
        <f t="shared" si="8"/>
        <v>NO</v>
      </c>
    </row>
    <row r="55" spans="1:21">
      <c r="A55" s="456">
        <f>A51+1</f>
        <v>12</v>
      </c>
      <c r="B55" s="457"/>
      <c r="C55" s="458"/>
      <c r="D55" s="459" t="s">
        <v>120</v>
      </c>
      <c r="E55" s="460">
        <v>0</v>
      </c>
      <c r="F55" s="460">
        <v>0</v>
      </c>
      <c r="G55" s="460">
        <v>0</v>
      </c>
      <c r="H55" s="461">
        <f>SUM(E55:G55)</f>
        <v>0</v>
      </c>
      <c r="I55" s="461">
        <v>0</v>
      </c>
      <c r="J55" s="462">
        <f>SUM(H55:I55)</f>
        <v>0</v>
      </c>
      <c r="K55" s="463">
        <v>0</v>
      </c>
      <c r="L55" s="464">
        <f t="shared" si="0"/>
        <v>0</v>
      </c>
      <c r="M55" s="463">
        <f t="shared" si="4"/>
        <v>0</v>
      </c>
      <c r="N55" s="465">
        <f t="shared" si="5"/>
        <v>0</v>
      </c>
      <c r="O55" s="466" t="str">
        <f>IF(N55&gt;$C$8,"YES","NO")</f>
        <v>NO</v>
      </c>
      <c r="P55" s="434"/>
      <c r="Q55" s="483">
        <v>0</v>
      </c>
      <c r="R55" s="464">
        <f t="shared" si="6"/>
        <v>0</v>
      </c>
      <c r="S55" s="463">
        <f t="shared" si="7"/>
        <v>0</v>
      </c>
      <c r="T55" s="465">
        <f t="shared" si="1"/>
        <v>0</v>
      </c>
      <c r="U55" s="466" t="str">
        <f t="shared" si="8"/>
        <v>NO</v>
      </c>
    </row>
    <row r="56" spans="1:21">
      <c r="A56" s="472"/>
      <c r="B56" s="473"/>
      <c r="C56" s="474"/>
      <c r="D56" s="475" t="s">
        <v>145</v>
      </c>
      <c r="E56" s="460">
        <v>0</v>
      </c>
      <c r="F56" s="460">
        <v>0</v>
      </c>
      <c r="G56" s="460">
        <v>0</v>
      </c>
      <c r="H56" s="476">
        <f t="shared" ref="H56:H58" si="40">SUM(E56:G56)</f>
        <v>0</v>
      </c>
      <c r="I56" s="476">
        <v>0</v>
      </c>
      <c r="J56" s="477">
        <f t="shared" ref="J56:J58" si="41">SUM(H56:I56)</f>
        <v>0</v>
      </c>
      <c r="K56" s="478">
        <v>0</v>
      </c>
      <c r="L56" s="479">
        <f t="shared" si="0"/>
        <v>0</v>
      </c>
      <c r="M56" s="478">
        <f t="shared" si="4"/>
        <v>0</v>
      </c>
      <c r="N56" s="480">
        <f t="shared" si="5"/>
        <v>0</v>
      </c>
      <c r="O56" s="481" t="str">
        <f>IF(N56&gt;$C$8,"YES","NO")</f>
        <v>NO</v>
      </c>
      <c r="P56" s="434"/>
      <c r="Q56" s="482">
        <v>0</v>
      </c>
      <c r="R56" s="479">
        <f t="shared" si="6"/>
        <v>0</v>
      </c>
      <c r="S56" s="478">
        <f t="shared" si="7"/>
        <v>0</v>
      </c>
      <c r="T56" s="480">
        <f t="shared" si="1"/>
        <v>0</v>
      </c>
      <c r="U56" s="481" t="str">
        <f t="shared" si="8"/>
        <v>NO</v>
      </c>
    </row>
    <row r="57" spans="1:21">
      <c r="A57" s="472"/>
      <c r="B57" s="473"/>
      <c r="C57" s="474"/>
      <c r="D57" s="475" t="s">
        <v>146</v>
      </c>
      <c r="E57" s="460">
        <v>0</v>
      </c>
      <c r="F57" s="460">
        <v>0</v>
      </c>
      <c r="G57" s="460">
        <v>0</v>
      </c>
      <c r="H57" s="476">
        <f t="shared" si="40"/>
        <v>0</v>
      </c>
      <c r="I57" s="476">
        <v>0</v>
      </c>
      <c r="J57" s="477">
        <f t="shared" si="41"/>
        <v>0</v>
      </c>
      <c r="K57" s="478">
        <v>0</v>
      </c>
      <c r="L57" s="479">
        <f t="shared" si="0"/>
        <v>0</v>
      </c>
      <c r="M57" s="478">
        <f t="shared" si="4"/>
        <v>0</v>
      </c>
      <c r="N57" s="480">
        <f t="shared" si="5"/>
        <v>0</v>
      </c>
      <c r="O57" s="481" t="str">
        <f t="shared" ref="O57:O58" si="42">IF(N57&gt;$C$8,"YES","NO")</f>
        <v>NO</v>
      </c>
      <c r="P57" s="434"/>
      <c r="Q57" s="482">
        <v>0</v>
      </c>
      <c r="R57" s="479">
        <f t="shared" si="6"/>
        <v>0</v>
      </c>
      <c r="S57" s="478">
        <f t="shared" si="7"/>
        <v>0</v>
      </c>
      <c r="T57" s="480">
        <f t="shared" si="1"/>
        <v>0</v>
      </c>
      <c r="U57" s="481" t="str">
        <f t="shared" si="8"/>
        <v>NO</v>
      </c>
    </row>
    <row r="58" spans="1:21" hidden="1">
      <c r="A58" s="472"/>
      <c r="B58" s="473"/>
      <c r="C58" s="474"/>
      <c r="D58" s="475" t="s">
        <v>147</v>
      </c>
      <c r="E58" s="460">
        <v>0</v>
      </c>
      <c r="F58" s="460">
        <v>0</v>
      </c>
      <c r="G58" s="460">
        <v>0</v>
      </c>
      <c r="H58" s="476">
        <f t="shared" si="40"/>
        <v>0</v>
      </c>
      <c r="I58" s="476">
        <v>0</v>
      </c>
      <c r="J58" s="477">
        <f t="shared" si="41"/>
        <v>0</v>
      </c>
      <c r="K58" s="478">
        <v>0</v>
      </c>
      <c r="L58" s="479">
        <f t="shared" si="0"/>
        <v>0</v>
      </c>
      <c r="M58" s="478">
        <f t="shared" si="4"/>
        <v>0</v>
      </c>
      <c r="N58" s="480">
        <f t="shared" si="5"/>
        <v>0</v>
      </c>
      <c r="O58" s="481" t="str">
        <f t="shared" si="42"/>
        <v>NO</v>
      </c>
      <c r="P58" s="434"/>
      <c r="Q58" s="482">
        <v>0</v>
      </c>
      <c r="R58" s="479">
        <f t="shared" si="6"/>
        <v>0</v>
      </c>
      <c r="S58" s="478">
        <f t="shared" si="7"/>
        <v>0</v>
      </c>
      <c r="T58" s="480">
        <f t="shared" si="1"/>
        <v>0</v>
      </c>
      <c r="U58" s="481" t="str">
        <f t="shared" si="8"/>
        <v>NO</v>
      </c>
    </row>
    <row r="59" spans="1:21" hidden="1">
      <c r="A59" s="456">
        <f>A55+1</f>
        <v>13</v>
      </c>
      <c r="B59" s="457"/>
      <c r="C59" s="458"/>
      <c r="D59" s="459" t="s">
        <v>120</v>
      </c>
      <c r="E59" s="460">
        <v>0</v>
      </c>
      <c r="F59" s="460">
        <v>0</v>
      </c>
      <c r="G59" s="460">
        <v>0</v>
      </c>
      <c r="H59" s="461">
        <f>SUM(E59:G59)</f>
        <v>0</v>
      </c>
      <c r="I59" s="461">
        <v>0</v>
      </c>
      <c r="J59" s="462">
        <f>SUM(H59:I59)</f>
        <v>0</v>
      </c>
      <c r="K59" s="463">
        <v>0</v>
      </c>
      <c r="L59" s="464">
        <f t="shared" si="0"/>
        <v>0</v>
      </c>
      <c r="M59" s="463">
        <f t="shared" si="4"/>
        <v>0</v>
      </c>
      <c r="N59" s="465">
        <f t="shared" si="5"/>
        <v>0</v>
      </c>
      <c r="O59" s="466" t="str">
        <f>IF(N59&gt;$C$8,"YES","NO")</f>
        <v>NO</v>
      </c>
      <c r="P59" s="434"/>
      <c r="Q59" s="483">
        <v>0</v>
      </c>
      <c r="R59" s="464">
        <f t="shared" si="6"/>
        <v>0</v>
      </c>
      <c r="S59" s="463">
        <f t="shared" si="7"/>
        <v>0</v>
      </c>
      <c r="T59" s="465">
        <f t="shared" si="1"/>
        <v>0</v>
      </c>
      <c r="U59" s="466" t="str">
        <f t="shared" si="8"/>
        <v>NO</v>
      </c>
    </row>
    <row r="60" spans="1:21" hidden="1">
      <c r="A60" s="472"/>
      <c r="B60" s="473"/>
      <c r="C60" s="474"/>
      <c r="D60" s="475" t="s">
        <v>145</v>
      </c>
      <c r="E60" s="460">
        <v>0</v>
      </c>
      <c r="F60" s="460">
        <v>0</v>
      </c>
      <c r="G60" s="460">
        <v>0</v>
      </c>
      <c r="H60" s="476">
        <f t="shared" ref="H60:H62" si="43">SUM(E60:G60)</f>
        <v>0</v>
      </c>
      <c r="I60" s="476">
        <v>0</v>
      </c>
      <c r="J60" s="477">
        <f t="shared" ref="J60:J62" si="44">SUM(H60:I60)</f>
        <v>0</v>
      </c>
      <c r="K60" s="478">
        <v>0</v>
      </c>
      <c r="L60" s="479">
        <f t="shared" si="0"/>
        <v>0</v>
      </c>
      <c r="M60" s="478">
        <f t="shared" si="4"/>
        <v>0</v>
      </c>
      <c r="N60" s="480">
        <f t="shared" si="5"/>
        <v>0</v>
      </c>
      <c r="O60" s="481" t="str">
        <f>IF(N60&gt;$C$8,"YES","NO")</f>
        <v>NO</v>
      </c>
      <c r="P60" s="434"/>
      <c r="Q60" s="482">
        <v>0</v>
      </c>
      <c r="R60" s="479">
        <f t="shared" si="6"/>
        <v>0</v>
      </c>
      <c r="S60" s="478">
        <f t="shared" si="7"/>
        <v>0</v>
      </c>
      <c r="T60" s="480">
        <f t="shared" si="1"/>
        <v>0</v>
      </c>
      <c r="U60" s="481" t="str">
        <f t="shared" si="8"/>
        <v>NO</v>
      </c>
    </row>
    <row r="61" spans="1:21" hidden="1">
      <c r="A61" s="472"/>
      <c r="B61" s="473"/>
      <c r="C61" s="474"/>
      <c r="D61" s="475" t="s">
        <v>146</v>
      </c>
      <c r="E61" s="460">
        <v>0</v>
      </c>
      <c r="F61" s="460">
        <v>0</v>
      </c>
      <c r="G61" s="460">
        <v>0</v>
      </c>
      <c r="H61" s="476">
        <f t="shared" si="43"/>
        <v>0</v>
      </c>
      <c r="I61" s="476">
        <v>0</v>
      </c>
      <c r="J61" s="477">
        <f t="shared" si="44"/>
        <v>0</v>
      </c>
      <c r="K61" s="478">
        <v>0</v>
      </c>
      <c r="L61" s="479">
        <f t="shared" si="0"/>
        <v>0</v>
      </c>
      <c r="M61" s="478">
        <f t="shared" si="4"/>
        <v>0</v>
      </c>
      <c r="N61" s="480">
        <f t="shared" si="5"/>
        <v>0</v>
      </c>
      <c r="O61" s="481" t="str">
        <f t="shared" ref="O61:O62" si="45">IF(N61&gt;$C$8,"YES","NO")</f>
        <v>NO</v>
      </c>
      <c r="P61" s="434"/>
      <c r="Q61" s="482">
        <v>0</v>
      </c>
      <c r="R61" s="479">
        <f t="shared" si="6"/>
        <v>0</v>
      </c>
      <c r="S61" s="478">
        <f t="shared" si="7"/>
        <v>0</v>
      </c>
      <c r="T61" s="480">
        <f t="shared" si="1"/>
        <v>0</v>
      </c>
      <c r="U61" s="481" t="str">
        <f t="shared" si="8"/>
        <v>NO</v>
      </c>
    </row>
    <row r="62" spans="1:21" hidden="1">
      <c r="A62" s="472"/>
      <c r="B62" s="473"/>
      <c r="C62" s="474"/>
      <c r="D62" s="475" t="s">
        <v>147</v>
      </c>
      <c r="E62" s="460">
        <v>0</v>
      </c>
      <c r="F62" s="460">
        <v>0</v>
      </c>
      <c r="G62" s="460">
        <v>0</v>
      </c>
      <c r="H62" s="476">
        <f t="shared" si="43"/>
        <v>0</v>
      </c>
      <c r="I62" s="476">
        <v>0</v>
      </c>
      <c r="J62" s="477">
        <f t="shared" si="44"/>
        <v>0</v>
      </c>
      <c r="K62" s="478">
        <v>0</v>
      </c>
      <c r="L62" s="479">
        <f t="shared" si="0"/>
        <v>0</v>
      </c>
      <c r="M62" s="478">
        <f t="shared" si="4"/>
        <v>0</v>
      </c>
      <c r="N62" s="480">
        <f t="shared" si="5"/>
        <v>0</v>
      </c>
      <c r="O62" s="481" t="str">
        <f t="shared" si="45"/>
        <v>NO</v>
      </c>
      <c r="P62" s="434"/>
      <c r="Q62" s="482">
        <v>0</v>
      </c>
      <c r="R62" s="479">
        <f t="shared" si="6"/>
        <v>0</v>
      </c>
      <c r="S62" s="478">
        <f t="shared" si="7"/>
        <v>0</v>
      </c>
      <c r="T62" s="480">
        <f t="shared" si="1"/>
        <v>0</v>
      </c>
      <c r="U62" s="481" t="str">
        <f t="shared" si="8"/>
        <v>NO</v>
      </c>
    </row>
    <row r="63" spans="1:21" hidden="1">
      <c r="A63" s="456">
        <f>A59+1</f>
        <v>14</v>
      </c>
      <c r="B63" s="457"/>
      <c r="C63" s="458"/>
      <c r="D63" s="459" t="s">
        <v>120</v>
      </c>
      <c r="E63" s="460">
        <v>0</v>
      </c>
      <c r="F63" s="460">
        <v>0</v>
      </c>
      <c r="G63" s="460">
        <v>0</v>
      </c>
      <c r="H63" s="461">
        <f>SUM(E63:G63)</f>
        <v>0</v>
      </c>
      <c r="I63" s="461">
        <v>0</v>
      </c>
      <c r="J63" s="462">
        <f>SUM(H63:I63)</f>
        <v>0</v>
      </c>
      <c r="K63" s="463">
        <v>0</v>
      </c>
      <c r="L63" s="464">
        <f t="shared" si="0"/>
        <v>0</v>
      </c>
      <c r="M63" s="463">
        <f t="shared" si="4"/>
        <v>0</v>
      </c>
      <c r="N63" s="465">
        <f t="shared" si="5"/>
        <v>0</v>
      </c>
      <c r="O63" s="466" t="str">
        <f>IF(N63&gt;$C$8,"YES","NO")</f>
        <v>NO</v>
      </c>
      <c r="P63" s="434"/>
      <c r="Q63" s="483">
        <v>0</v>
      </c>
      <c r="R63" s="464">
        <f t="shared" si="6"/>
        <v>0</v>
      </c>
      <c r="S63" s="463">
        <f t="shared" si="7"/>
        <v>0</v>
      </c>
      <c r="T63" s="465">
        <f t="shared" si="1"/>
        <v>0</v>
      </c>
      <c r="U63" s="466" t="str">
        <f t="shared" si="8"/>
        <v>NO</v>
      </c>
    </row>
    <row r="64" spans="1:21" hidden="1">
      <c r="A64" s="472"/>
      <c r="B64" s="473"/>
      <c r="C64" s="474"/>
      <c r="D64" s="475" t="s">
        <v>145</v>
      </c>
      <c r="E64" s="460">
        <v>0</v>
      </c>
      <c r="F64" s="460">
        <v>0</v>
      </c>
      <c r="G64" s="460">
        <v>0</v>
      </c>
      <c r="H64" s="476">
        <f t="shared" ref="H64:H66" si="46">SUM(E64:G64)</f>
        <v>0</v>
      </c>
      <c r="I64" s="476">
        <v>0</v>
      </c>
      <c r="J64" s="477">
        <f t="shared" ref="J64:J66" si="47">SUM(H64:I64)</f>
        <v>0</v>
      </c>
      <c r="K64" s="478">
        <v>0</v>
      </c>
      <c r="L64" s="479">
        <f t="shared" si="0"/>
        <v>0</v>
      </c>
      <c r="M64" s="478">
        <f t="shared" si="4"/>
        <v>0</v>
      </c>
      <c r="N64" s="480">
        <f t="shared" si="5"/>
        <v>0</v>
      </c>
      <c r="O64" s="481" t="str">
        <f>IF(N64&gt;$C$8,"YES","NO")</f>
        <v>NO</v>
      </c>
      <c r="P64" s="434"/>
      <c r="Q64" s="482">
        <v>0</v>
      </c>
      <c r="R64" s="479">
        <f t="shared" si="6"/>
        <v>0</v>
      </c>
      <c r="S64" s="478">
        <f t="shared" si="7"/>
        <v>0</v>
      </c>
      <c r="T64" s="480">
        <f t="shared" si="1"/>
        <v>0</v>
      </c>
      <c r="U64" s="481" t="str">
        <f t="shared" si="8"/>
        <v>NO</v>
      </c>
    </row>
    <row r="65" spans="1:21" hidden="1">
      <c r="A65" s="472"/>
      <c r="B65" s="473"/>
      <c r="C65" s="474"/>
      <c r="D65" s="475" t="s">
        <v>146</v>
      </c>
      <c r="E65" s="460">
        <v>0</v>
      </c>
      <c r="F65" s="460">
        <v>0</v>
      </c>
      <c r="G65" s="460">
        <v>0</v>
      </c>
      <c r="H65" s="476">
        <f t="shared" si="46"/>
        <v>0</v>
      </c>
      <c r="I65" s="476">
        <v>0</v>
      </c>
      <c r="J65" s="477">
        <f t="shared" si="47"/>
        <v>0</v>
      </c>
      <c r="K65" s="478">
        <v>0</v>
      </c>
      <c r="L65" s="479">
        <f t="shared" si="0"/>
        <v>0</v>
      </c>
      <c r="M65" s="478">
        <f t="shared" si="4"/>
        <v>0</v>
      </c>
      <c r="N65" s="480">
        <f t="shared" si="5"/>
        <v>0</v>
      </c>
      <c r="O65" s="481" t="str">
        <f t="shared" ref="O65:O66" si="48">IF(N65&gt;$C$8,"YES","NO")</f>
        <v>NO</v>
      </c>
      <c r="P65" s="434"/>
      <c r="Q65" s="482">
        <v>0</v>
      </c>
      <c r="R65" s="479">
        <f t="shared" si="6"/>
        <v>0</v>
      </c>
      <c r="S65" s="478">
        <f t="shared" si="7"/>
        <v>0</v>
      </c>
      <c r="T65" s="480">
        <f t="shared" si="1"/>
        <v>0</v>
      </c>
      <c r="U65" s="481" t="str">
        <f t="shared" si="8"/>
        <v>NO</v>
      </c>
    </row>
    <row r="66" spans="1:21" hidden="1">
      <c r="A66" s="472"/>
      <c r="B66" s="473"/>
      <c r="C66" s="474"/>
      <c r="D66" s="475" t="s">
        <v>147</v>
      </c>
      <c r="E66" s="460">
        <v>0</v>
      </c>
      <c r="F66" s="460">
        <v>0</v>
      </c>
      <c r="G66" s="460">
        <v>0</v>
      </c>
      <c r="H66" s="476">
        <f t="shared" si="46"/>
        <v>0</v>
      </c>
      <c r="I66" s="476">
        <v>0</v>
      </c>
      <c r="J66" s="477">
        <f t="shared" si="47"/>
        <v>0</v>
      </c>
      <c r="K66" s="478">
        <v>0</v>
      </c>
      <c r="L66" s="479">
        <f t="shared" si="0"/>
        <v>0</v>
      </c>
      <c r="M66" s="478">
        <f t="shared" si="4"/>
        <v>0</v>
      </c>
      <c r="N66" s="480">
        <f t="shared" si="5"/>
        <v>0</v>
      </c>
      <c r="O66" s="481" t="str">
        <f t="shared" si="48"/>
        <v>NO</v>
      </c>
      <c r="P66" s="434"/>
      <c r="Q66" s="482">
        <v>0</v>
      </c>
      <c r="R66" s="479">
        <f t="shared" si="6"/>
        <v>0</v>
      </c>
      <c r="S66" s="478">
        <f t="shared" si="7"/>
        <v>0</v>
      </c>
      <c r="T66" s="480">
        <f t="shared" si="1"/>
        <v>0</v>
      </c>
      <c r="U66" s="481" t="str">
        <f t="shared" si="8"/>
        <v>NO</v>
      </c>
    </row>
    <row r="67" spans="1:21" hidden="1">
      <c r="A67" s="456">
        <f>A63+1</f>
        <v>15</v>
      </c>
      <c r="B67" s="457"/>
      <c r="C67" s="458"/>
      <c r="D67" s="459" t="s">
        <v>120</v>
      </c>
      <c r="E67" s="460">
        <v>0</v>
      </c>
      <c r="F67" s="460">
        <v>0</v>
      </c>
      <c r="G67" s="460">
        <v>0</v>
      </c>
      <c r="H67" s="461">
        <f>SUM(E67:G67)</f>
        <v>0</v>
      </c>
      <c r="I67" s="461">
        <v>0</v>
      </c>
      <c r="J67" s="462">
        <f>SUM(H67:I67)</f>
        <v>0</v>
      </c>
      <c r="K67" s="463">
        <v>0</v>
      </c>
      <c r="L67" s="464">
        <f t="shared" si="0"/>
        <v>0</v>
      </c>
      <c r="M67" s="463">
        <f t="shared" si="4"/>
        <v>0</v>
      </c>
      <c r="N67" s="465">
        <f t="shared" si="5"/>
        <v>0</v>
      </c>
      <c r="O67" s="466" t="str">
        <f>IF(N67&gt;$C$8,"YES","NO")</f>
        <v>NO</v>
      </c>
      <c r="P67" s="434"/>
      <c r="Q67" s="483">
        <v>0</v>
      </c>
      <c r="R67" s="464">
        <f t="shared" si="6"/>
        <v>0</v>
      </c>
      <c r="S67" s="463">
        <f t="shared" si="7"/>
        <v>0</v>
      </c>
      <c r="T67" s="465">
        <f t="shared" si="1"/>
        <v>0</v>
      </c>
      <c r="U67" s="466" t="str">
        <f t="shared" si="8"/>
        <v>NO</v>
      </c>
    </row>
    <row r="68" spans="1:21" hidden="1">
      <c r="A68" s="472"/>
      <c r="B68" s="473"/>
      <c r="C68" s="474"/>
      <c r="D68" s="475" t="s">
        <v>145</v>
      </c>
      <c r="E68" s="460">
        <v>0</v>
      </c>
      <c r="F68" s="460">
        <v>0</v>
      </c>
      <c r="G68" s="460">
        <v>0</v>
      </c>
      <c r="H68" s="476">
        <f t="shared" ref="H68:H70" si="49">SUM(E68:G68)</f>
        <v>0</v>
      </c>
      <c r="I68" s="476">
        <v>0</v>
      </c>
      <c r="J68" s="477">
        <f t="shared" ref="J68:J70" si="50">SUM(H68:I68)</f>
        <v>0</v>
      </c>
      <c r="K68" s="478">
        <v>0</v>
      </c>
      <c r="L68" s="479">
        <f t="shared" si="0"/>
        <v>0</v>
      </c>
      <c r="M68" s="478">
        <f t="shared" si="4"/>
        <v>0</v>
      </c>
      <c r="N68" s="480">
        <f t="shared" si="5"/>
        <v>0</v>
      </c>
      <c r="O68" s="481" t="str">
        <f>IF(N68&gt;$C$8,"YES","NO")</f>
        <v>NO</v>
      </c>
      <c r="P68" s="434"/>
      <c r="Q68" s="482">
        <v>0</v>
      </c>
      <c r="R68" s="479">
        <f t="shared" si="6"/>
        <v>0</v>
      </c>
      <c r="S68" s="478">
        <f t="shared" si="7"/>
        <v>0</v>
      </c>
      <c r="T68" s="480">
        <f t="shared" si="1"/>
        <v>0</v>
      </c>
      <c r="U68" s="481" t="str">
        <f t="shared" si="8"/>
        <v>NO</v>
      </c>
    </row>
    <row r="69" spans="1:21" hidden="1">
      <c r="A69" s="472"/>
      <c r="B69" s="473"/>
      <c r="C69" s="474"/>
      <c r="D69" s="475" t="s">
        <v>146</v>
      </c>
      <c r="E69" s="460">
        <v>0</v>
      </c>
      <c r="F69" s="460">
        <v>0</v>
      </c>
      <c r="G69" s="460">
        <v>0</v>
      </c>
      <c r="H69" s="476">
        <f t="shared" si="49"/>
        <v>0</v>
      </c>
      <c r="I69" s="476">
        <v>0</v>
      </c>
      <c r="J69" s="477">
        <f t="shared" si="50"/>
        <v>0</v>
      </c>
      <c r="K69" s="478">
        <v>0</v>
      </c>
      <c r="L69" s="479">
        <f t="shared" si="0"/>
        <v>0</v>
      </c>
      <c r="M69" s="478">
        <f t="shared" si="4"/>
        <v>0</v>
      </c>
      <c r="N69" s="480">
        <f t="shared" si="5"/>
        <v>0</v>
      </c>
      <c r="O69" s="481" t="str">
        <f t="shared" ref="O69:O70" si="51">IF(N69&gt;$C$8,"YES","NO")</f>
        <v>NO</v>
      </c>
      <c r="P69" s="434"/>
      <c r="Q69" s="482">
        <v>0</v>
      </c>
      <c r="R69" s="479">
        <f t="shared" si="6"/>
        <v>0</v>
      </c>
      <c r="S69" s="478">
        <f t="shared" si="7"/>
        <v>0</v>
      </c>
      <c r="T69" s="480">
        <f t="shared" si="1"/>
        <v>0</v>
      </c>
      <c r="U69" s="481" t="str">
        <f t="shared" si="8"/>
        <v>NO</v>
      </c>
    </row>
    <row r="70" spans="1:21" hidden="1">
      <c r="A70" s="472"/>
      <c r="B70" s="473"/>
      <c r="C70" s="474"/>
      <c r="D70" s="475" t="s">
        <v>147</v>
      </c>
      <c r="E70" s="460">
        <v>0</v>
      </c>
      <c r="F70" s="460">
        <v>0</v>
      </c>
      <c r="G70" s="460">
        <v>0</v>
      </c>
      <c r="H70" s="476">
        <f t="shared" si="49"/>
        <v>0</v>
      </c>
      <c r="I70" s="476">
        <v>0</v>
      </c>
      <c r="J70" s="477">
        <f t="shared" si="50"/>
        <v>0</v>
      </c>
      <c r="K70" s="478">
        <v>0</v>
      </c>
      <c r="L70" s="479">
        <f t="shared" si="0"/>
        <v>0</v>
      </c>
      <c r="M70" s="478">
        <f t="shared" si="4"/>
        <v>0</v>
      </c>
      <c r="N70" s="480">
        <f t="shared" si="5"/>
        <v>0</v>
      </c>
      <c r="O70" s="481" t="str">
        <f t="shared" si="51"/>
        <v>NO</v>
      </c>
      <c r="P70" s="434"/>
      <c r="Q70" s="482">
        <v>0</v>
      </c>
      <c r="R70" s="479">
        <f t="shared" si="6"/>
        <v>0</v>
      </c>
      <c r="S70" s="478">
        <f t="shared" si="7"/>
        <v>0</v>
      </c>
      <c r="T70" s="480">
        <f t="shared" si="1"/>
        <v>0</v>
      </c>
      <c r="U70" s="481" t="str">
        <f t="shared" si="8"/>
        <v>NO</v>
      </c>
    </row>
    <row r="71" spans="1:21" hidden="1">
      <c r="A71" s="456">
        <f>A67+1</f>
        <v>16</v>
      </c>
      <c r="B71" s="457"/>
      <c r="C71" s="458"/>
      <c r="D71" s="459" t="s">
        <v>120</v>
      </c>
      <c r="E71" s="460">
        <v>0</v>
      </c>
      <c r="F71" s="460">
        <v>0</v>
      </c>
      <c r="G71" s="460">
        <v>0</v>
      </c>
      <c r="H71" s="461">
        <f>SUM(E71:G71)</f>
        <v>0</v>
      </c>
      <c r="I71" s="461">
        <v>0</v>
      </c>
      <c r="J71" s="462">
        <f>SUM(H71:I71)</f>
        <v>0</v>
      </c>
      <c r="K71" s="463">
        <v>0</v>
      </c>
      <c r="L71" s="464">
        <f t="shared" si="0"/>
        <v>0</v>
      </c>
      <c r="M71" s="463">
        <f t="shared" si="4"/>
        <v>0</v>
      </c>
      <c r="N71" s="465">
        <f t="shared" si="5"/>
        <v>0</v>
      </c>
      <c r="O71" s="466" t="str">
        <f>IF(N71&gt;$C$8,"YES","NO")</f>
        <v>NO</v>
      </c>
      <c r="P71" s="434"/>
      <c r="Q71" s="483">
        <v>0</v>
      </c>
      <c r="R71" s="464">
        <f t="shared" si="6"/>
        <v>0</v>
      </c>
      <c r="S71" s="463">
        <f t="shared" si="7"/>
        <v>0</v>
      </c>
      <c r="T71" s="465">
        <f t="shared" si="1"/>
        <v>0</v>
      </c>
      <c r="U71" s="466" t="str">
        <f t="shared" si="8"/>
        <v>NO</v>
      </c>
    </row>
    <row r="72" spans="1:21" hidden="1">
      <c r="A72" s="472"/>
      <c r="B72" s="473"/>
      <c r="C72" s="474"/>
      <c r="D72" s="475" t="s">
        <v>145</v>
      </c>
      <c r="E72" s="460">
        <v>0</v>
      </c>
      <c r="F72" s="460">
        <v>0</v>
      </c>
      <c r="G72" s="460">
        <v>0</v>
      </c>
      <c r="H72" s="476">
        <f t="shared" ref="H72:H74" si="52">SUM(E72:G72)</f>
        <v>0</v>
      </c>
      <c r="I72" s="476">
        <v>0</v>
      </c>
      <c r="J72" s="477">
        <f t="shared" ref="J72:J74" si="53">SUM(H72:I72)</f>
        <v>0</v>
      </c>
      <c r="K72" s="478">
        <v>0</v>
      </c>
      <c r="L72" s="479">
        <f t="shared" si="0"/>
        <v>0</v>
      </c>
      <c r="M72" s="478">
        <f t="shared" si="4"/>
        <v>0</v>
      </c>
      <c r="N72" s="480">
        <f t="shared" si="5"/>
        <v>0</v>
      </c>
      <c r="O72" s="481" t="str">
        <f>IF(N72&gt;$C$8,"YES","NO")</f>
        <v>NO</v>
      </c>
      <c r="P72" s="434"/>
      <c r="Q72" s="482">
        <v>0</v>
      </c>
      <c r="R72" s="479">
        <f t="shared" si="6"/>
        <v>0</v>
      </c>
      <c r="S72" s="478">
        <f t="shared" si="7"/>
        <v>0</v>
      </c>
      <c r="T72" s="480">
        <f t="shared" si="1"/>
        <v>0</v>
      </c>
      <c r="U72" s="481" t="str">
        <f t="shared" si="8"/>
        <v>NO</v>
      </c>
    </row>
    <row r="73" spans="1:21" hidden="1">
      <c r="A73" s="472"/>
      <c r="B73" s="473"/>
      <c r="C73" s="474"/>
      <c r="D73" s="475" t="s">
        <v>146</v>
      </c>
      <c r="E73" s="460">
        <v>0</v>
      </c>
      <c r="F73" s="460">
        <v>0</v>
      </c>
      <c r="G73" s="460">
        <v>0</v>
      </c>
      <c r="H73" s="476">
        <f t="shared" si="52"/>
        <v>0</v>
      </c>
      <c r="I73" s="476">
        <v>0</v>
      </c>
      <c r="J73" s="477">
        <f t="shared" si="53"/>
        <v>0</v>
      </c>
      <c r="K73" s="478">
        <v>0</v>
      </c>
      <c r="L73" s="479">
        <f t="shared" si="0"/>
        <v>0</v>
      </c>
      <c r="M73" s="478">
        <f t="shared" si="4"/>
        <v>0</v>
      </c>
      <c r="N73" s="480">
        <f t="shared" si="5"/>
        <v>0</v>
      </c>
      <c r="O73" s="481" t="str">
        <f t="shared" ref="O73:O74" si="54">IF(N73&gt;$C$8,"YES","NO")</f>
        <v>NO</v>
      </c>
      <c r="P73" s="434"/>
      <c r="Q73" s="482">
        <v>0</v>
      </c>
      <c r="R73" s="479">
        <f t="shared" si="6"/>
        <v>0</v>
      </c>
      <c r="S73" s="478">
        <f t="shared" si="7"/>
        <v>0</v>
      </c>
      <c r="T73" s="480">
        <f t="shared" si="1"/>
        <v>0</v>
      </c>
      <c r="U73" s="481" t="str">
        <f t="shared" si="8"/>
        <v>NO</v>
      </c>
    </row>
    <row r="74" spans="1:21" hidden="1">
      <c r="A74" s="472"/>
      <c r="B74" s="473"/>
      <c r="C74" s="474"/>
      <c r="D74" s="475" t="s">
        <v>147</v>
      </c>
      <c r="E74" s="460">
        <v>0</v>
      </c>
      <c r="F74" s="460">
        <v>0</v>
      </c>
      <c r="G74" s="460">
        <v>0</v>
      </c>
      <c r="H74" s="476">
        <f t="shared" si="52"/>
        <v>0</v>
      </c>
      <c r="I74" s="476">
        <v>0</v>
      </c>
      <c r="J74" s="477">
        <f t="shared" si="53"/>
        <v>0</v>
      </c>
      <c r="K74" s="478">
        <v>0</v>
      </c>
      <c r="L74" s="479">
        <f t="shared" si="0"/>
        <v>0</v>
      </c>
      <c r="M74" s="478">
        <f t="shared" si="4"/>
        <v>0</v>
      </c>
      <c r="N74" s="480">
        <f t="shared" si="5"/>
        <v>0</v>
      </c>
      <c r="O74" s="481" t="str">
        <f t="shared" si="54"/>
        <v>NO</v>
      </c>
      <c r="P74" s="434"/>
      <c r="Q74" s="482">
        <v>0</v>
      </c>
      <c r="R74" s="479">
        <f t="shared" si="6"/>
        <v>0</v>
      </c>
      <c r="S74" s="478">
        <f t="shared" si="7"/>
        <v>0</v>
      </c>
      <c r="T74" s="480">
        <f t="shared" si="1"/>
        <v>0</v>
      </c>
      <c r="U74" s="481" t="str">
        <f t="shared" si="8"/>
        <v>NO</v>
      </c>
    </row>
    <row r="75" spans="1:21" hidden="1">
      <c r="A75" s="456">
        <f>A71+1</f>
        <v>17</v>
      </c>
      <c r="B75" s="457"/>
      <c r="C75" s="458"/>
      <c r="D75" s="459" t="s">
        <v>120</v>
      </c>
      <c r="E75" s="460">
        <v>0</v>
      </c>
      <c r="F75" s="460">
        <v>0</v>
      </c>
      <c r="G75" s="460">
        <v>0</v>
      </c>
      <c r="H75" s="461">
        <f>SUM(E75:G75)</f>
        <v>0</v>
      </c>
      <c r="I75" s="461">
        <v>0</v>
      </c>
      <c r="J75" s="462">
        <f>SUM(H75:I75)</f>
        <v>0</v>
      </c>
      <c r="K75" s="463">
        <v>0</v>
      </c>
      <c r="L75" s="464">
        <f t="shared" ref="L75:L138" si="55">$C$7</f>
        <v>0</v>
      </c>
      <c r="M75" s="463">
        <f t="shared" si="4"/>
        <v>0</v>
      </c>
      <c r="N75" s="465">
        <f t="shared" si="5"/>
        <v>0</v>
      </c>
      <c r="O75" s="466" t="str">
        <f>IF(N75&gt;$C$8,"YES","NO")</f>
        <v>NO</v>
      </c>
      <c r="P75" s="434"/>
      <c r="Q75" s="483">
        <v>0</v>
      </c>
      <c r="R75" s="464">
        <f t="shared" si="6"/>
        <v>0</v>
      </c>
      <c r="S75" s="463">
        <f t="shared" si="7"/>
        <v>0</v>
      </c>
      <c r="T75" s="465">
        <f t="shared" ref="T75:T138" si="56">IFERROR(J75/S75,0)</f>
        <v>0</v>
      </c>
      <c r="U75" s="466" t="str">
        <f t="shared" si="8"/>
        <v>NO</v>
      </c>
    </row>
    <row r="76" spans="1:21" hidden="1">
      <c r="A76" s="472"/>
      <c r="B76" s="473"/>
      <c r="C76" s="474"/>
      <c r="D76" s="475" t="s">
        <v>145</v>
      </c>
      <c r="E76" s="460">
        <v>0</v>
      </c>
      <c r="F76" s="460">
        <v>0</v>
      </c>
      <c r="G76" s="460">
        <v>0</v>
      </c>
      <c r="H76" s="476">
        <f t="shared" ref="H76:H78" si="57">SUM(E76:G76)</f>
        <v>0</v>
      </c>
      <c r="I76" s="476">
        <v>0</v>
      </c>
      <c r="J76" s="477">
        <f t="shared" ref="J76:J78" si="58">SUM(H76:I76)</f>
        <v>0</v>
      </c>
      <c r="K76" s="478">
        <v>0</v>
      </c>
      <c r="L76" s="479">
        <f t="shared" si="55"/>
        <v>0</v>
      </c>
      <c r="M76" s="478">
        <f t="shared" ref="M76:M139" si="59">K76-IF(K76&lt;&gt;0,K76-(K76/(1+L76)),0)</f>
        <v>0</v>
      </c>
      <c r="N76" s="480">
        <f t="shared" ref="N76:N139" si="60">IFERROR(J76/M76,0)</f>
        <v>0</v>
      </c>
      <c r="O76" s="481" t="str">
        <f>IF(N76&gt;$C$8,"YES","NO")</f>
        <v>NO</v>
      </c>
      <c r="P76" s="434"/>
      <c r="Q76" s="482">
        <v>0</v>
      </c>
      <c r="R76" s="479">
        <f t="shared" si="6"/>
        <v>0</v>
      </c>
      <c r="S76" s="478">
        <f t="shared" ref="S76:S139" si="61">Q76-IF(Q76&lt;&gt;0,Q76-(Q76/(1+R76)),0)</f>
        <v>0</v>
      </c>
      <c r="T76" s="480">
        <f t="shared" si="56"/>
        <v>0</v>
      </c>
      <c r="U76" s="481" t="str">
        <f t="shared" si="8"/>
        <v>NO</v>
      </c>
    </row>
    <row r="77" spans="1:21" hidden="1">
      <c r="A77" s="472"/>
      <c r="B77" s="473"/>
      <c r="C77" s="474"/>
      <c r="D77" s="475" t="s">
        <v>146</v>
      </c>
      <c r="E77" s="460">
        <v>0</v>
      </c>
      <c r="F77" s="460">
        <v>0</v>
      </c>
      <c r="G77" s="460">
        <v>0</v>
      </c>
      <c r="H77" s="476">
        <f t="shared" si="57"/>
        <v>0</v>
      </c>
      <c r="I77" s="476">
        <v>0</v>
      </c>
      <c r="J77" s="477">
        <f t="shared" si="58"/>
        <v>0</v>
      </c>
      <c r="K77" s="478">
        <v>0</v>
      </c>
      <c r="L77" s="479">
        <f t="shared" si="55"/>
        <v>0</v>
      </c>
      <c r="M77" s="478">
        <f t="shared" si="59"/>
        <v>0</v>
      </c>
      <c r="N77" s="480">
        <f t="shared" si="60"/>
        <v>0</v>
      </c>
      <c r="O77" s="481" t="str">
        <f t="shared" ref="O77:O78" si="62">IF(N77&gt;$C$8,"YES","NO")</f>
        <v>NO</v>
      </c>
      <c r="P77" s="434"/>
      <c r="Q77" s="482">
        <v>0</v>
      </c>
      <c r="R77" s="479">
        <f t="shared" si="6"/>
        <v>0</v>
      </c>
      <c r="S77" s="478">
        <f t="shared" si="61"/>
        <v>0</v>
      </c>
      <c r="T77" s="480">
        <f t="shared" si="56"/>
        <v>0</v>
      </c>
      <c r="U77" s="481" t="str">
        <f t="shared" si="8"/>
        <v>NO</v>
      </c>
    </row>
    <row r="78" spans="1:21" hidden="1">
      <c r="A78" s="472"/>
      <c r="B78" s="473"/>
      <c r="C78" s="474"/>
      <c r="D78" s="475" t="s">
        <v>147</v>
      </c>
      <c r="E78" s="460">
        <v>0</v>
      </c>
      <c r="F78" s="460">
        <v>0</v>
      </c>
      <c r="G78" s="460">
        <v>0</v>
      </c>
      <c r="H78" s="476">
        <f t="shared" si="57"/>
        <v>0</v>
      </c>
      <c r="I78" s="476">
        <v>0</v>
      </c>
      <c r="J78" s="477">
        <f t="shared" si="58"/>
        <v>0</v>
      </c>
      <c r="K78" s="478">
        <v>0</v>
      </c>
      <c r="L78" s="479">
        <f t="shared" si="55"/>
        <v>0</v>
      </c>
      <c r="M78" s="478">
        <f t="shared" si="59"/>
        <v>0</v>
      </c>
      <c r="N78" s="480">
        <f t="shared" si="60"/>
        <v>0</v>
      </c>
      <c r="O78" s="481" t="str">
        <f t="shared" si="62"/>
        <v>NO</v>
      </c>
      <c r="P78" s="434"/>
      <c r="Q78" s="482">
        <v>0</v>
      </c>
      <c r="R78" s="479">
        <f t="shared" si="6"/>
        <v>0</v>
      </c>
      <c r="S78" s="478">
        <f t="shared" si="61"/>
        <v>0</v>
      </c>
      <c r="T78" s="480">
        <f t="shared" si="56"/>
        <v>0</v>
      </c>
      <c r="U78" s="481" t="str">
        <f t="shared" si="8"/>
        <v>NO</v>
      </c>
    </row>
    <row r="79" spans="1:21" hidden="1">
      <c r="A79" s="456">
        <f>A75+1</f>
        <v>18</v>
      </c>
      <c r="B79" s="457"/>
      <c r="C79" s="458"/>
      <c r="D79" s="459" t="s">
        <v>120</v>
      </c>
      <c r="E79" s="460">
        <v>0</v>
      </c>
      <c r="F79" s="460">
        <v>0</v>
      </c>
      <c r="G79" s="460">
        <v>0</v>
      </c>
      <c r="H79" s="461">
        <f>SUM(E79:G79)</f>
        <v>0</v>
      </c>
      <c r="I79" s="461">
        <v>0</v>
      </c>
      <c r="J79" s="462">
        <f>SUM(H79:I79)</f>
        <v>0</v>
      </c>
      <c r="K79" s="463">
        <v>0</v>
      </c>
      <c r="L79" s="464">
        <f t="shared" si="55"/>
        <v>0</v>
      </c>
      <c r="M79" s="463">
        <f t="shared" si="59"/>
        <v>0</v>
      </c>
      <c r="N79" s="465">
        <f t="shared" si="60"/>
        <v>0</v>
      </c>
      <c r="O79" s="466" t="str">
        <f>IF(N79&gt;$C$8,"YES","NO")</f>
        <v>NO</v>
      </c>
      <c r="P79" s="434"/>
      <c r="Q79" s="483">
        <v>0</v>
      </c>
      <c r="R79" s="464">
        <f t="shared" si="6"/>
        <v>0</v>
      </c>
      <c r="S79" s="463">
        <f t="shared" si="61"/>
        <v>0</v>
      </c>
      <c r="T79" s="465">
        <f t="shared" si="56"/>
        <v>0</v>
      </c>
      <c r="U79" s="466" t="str">
        <f t="shared" si="8"/>
        <v>NO</v>
      </c>
    </row>
    <row r="80" spans="1:21" hidden="1">
      <c r="A80" s="472"/>
      <c r="B80" s="473"/>
      <c r="C80" s="474"/>
      <c r="D80" s="475" t="s">
        <v>145</v>
      </c>
      <c r="E80" s="460">
        <v>0</v>
      </c>
      <c r="F80" s="460">
        <v>0</v>
      </c>
      <c r="G80" s="460">
        <v>0</v>
      </c>
      <c r="H80" s="476">
        <f t="shared" ref="H80:H82" si="63">SUM(E80:G80)</f>
        <v>0</v>
      </c>
      <c r="I80" s="476">
        <v>0</v>
      </c>
      <c r="J80" s="477">
        <f t="shared" ref="J80:J82" si="64">SUM(H80:I80)</f>
        <v>0</v>
      </c>
      <c r="K80" s="478">
        <v>0</v>
      </c>
      <c r="L80" s="479">
        <f t="shared" si="55"/>
        <v>0</v>
      </c>
      <c r="M80" s="478">
        <f t="shared" si="59"/>
        <v>0</v>
      </c>
      <c r="N80" s="480">
        <f t="shared" si="60"/>
        <v>0</v>
      </c>
      <c r="O80" s="481" t="str">
        <f>IF(N80&gt;$C$8,"YES","NO")</f>
        <v>NO</v>
      </c>
      <c r="P80" s="434"/>
      <c r="Q80" s="482">
        <v>0</v>
      </c>
      <c r="R80" s="479">
        <f t="shared" si="6"/>
        <v>0</v>
      </c>
      <c r="S80" s="478">
        <f t="shared" si="61"/>
        <v>0</v>
      </c>
      <c r="T80" s="480">
        <f t="shared" si="56"/>
        <v>0</v>
      </c>
      <c r="U80" s="481" t="str">
        <f t="shared" si="8"/>
        <v>NO</v>
      </c>
    </row>
    <row r="81" spans="1:21" hidden="1">
      <c r="A81" s="472"/>
      <c r="B81" s="473"/>
      <c r="C81" s="474"/>
      <c r="D81" s="475" t="s">
        <v>146</v>
      </c>
      <c r="E81" s="460">
        <v>0</v>
      </c>
      <c r="F81" s="460">
        <v>0</v>
      </c>
      <c r="G81" s="460">
        <v>0</v>
      </c>
      <c r="H81" s="476">
        <f t="shared" si="63"/>
        <v>0</v>
      </c>
      <c r="I81" s="476">
        <v>0</v>
      </c>
      <c r="J81" s="477">
        <f t="shared" si="64"/>
        <v>0</v>
      </c>
      <c r="K81" s="478">
        <v>0</v>
      </c>
      <c r="L81" s="479">
        <f t="shared" si="55"/>
        <v>0</v>
      </c>
      <c r="M81" s="478">
        <f t="shared" si="59"/>
        <v>0</v>
      </c>
      <c r="N81" s="480">
        <f t="shared" si="60"/>
        <v>0</v>
      </c>
      <c r="O81" s="481" t="str">
        <f t="shared" ref="O81:O82" si="65">IF(N81&gt;$C$8,"YES","NO")</f>
        <v>NO</v>
      </c>
      <c r="P81" s="434"/>
      <c r="Q81" s="482">
        <v>0</v>
      </c>
      <c r="R81" s="479">
        <f t="shared" si="6"/>
        <v>0</v>
      </c>
      <c r="S81" s="478">
        <f t="shared" si="61"/>
        <v>0</v>
      </c>
      <c r="T81" s="480">
        <f t="shared" si="56"/>
        <v>0</v>
      </c>
      <c r="U81" s="481" t="str">
        <f t="shared" si="8"/>
        <v>NO</v>
      </c>
    </row>
    <row r="82" spans="1:21" hidden="1">
      <c r="A82" s="472"/>
      <c r="B82" s="473"/>
      <c r="C82" s="474"/>
      <c r="D82" s="475" t="s">
        <v>147</v>
      </c>
      <c r="E82" s="460">
        <v>0</v>
      </c>
      <c r="F82" s="460">
        <v>0</v>
      </c>
      <c r="G82" s="460">
        <v>0</v>
      </c>
      <c r="H82" s="476">
        <f t="shared" si="63"/>
        <v>0</v>
      </c>
      <c r="I82" s="476">
        <v>0</v>
      </c>
      <c r="J82" s="477">
        <f t="shared" si="64"/>
        <v>0</v>
      </c>
      <c r="K82" s="478">
        <v>0</v>
      </c>
      <c r="L82" s="479">
        <f t="shared" si="55"/>
        <v>0</v>
      </c>
      <c r="M82" s="478">
        <f t="shared" si="59"/>
        <v>0</v>
      </c>
      <c r="N82" s="480">
        <f t="shared" si="60"/>
        <v>0</v>
      </c>
      <c r="O82" s="481" t="str">
        <f t="shared" si="65"/>
        <v>NO</v>
      </c>
      <c r="P82" s="434"/>
      <c r="Q82" s="482">
        <v>0</v>
      </c>
      <c r="R82" s="479">
        <f t="shared" si="6"/>
        <v>0</v>
      </c>
      <c r="S82" s="478">
        <f t="shared" si="61"/>
        <v>0</v>
      </c>
      <c r="T82" s="480">
        <f t="shared" si="56"/>
        <v>0</v>
      </c>
      <c r="U82" s="481" t="str">
        <f t="shared" si="8"/>
        <v>NO</v>
      </c>
    </row>
    <row r="83" spans="1:21" hidden="1">
      <c r="A83" s="456">
        <f>A79+1</f>
        <v>19</v>
      </c>
      <c r="B83" s="457"/>
      <c r="C83" s="458"/>
      <c r="D83" s="459" t="s">
        <v>120</v>
      </c>
      <c r="E83" s="460">
        <v>0</v>
      </c>
      <c r="F83" s="460">
        <v>0</v>
      </c>
      <c r="G83" s="460">
        <v>0</v>
      </c>
      <c r="H83" s="461">
        <f>SUM(E83:G83)</f>
        <v>0</v>
      </c>
      <c r="I83" s="461">
        <v>0</v>
      </c>
      <c r="J83" s="462">
        <f>SUM(H83:I83)</f>
        <v>0</v>
      </c>
      <c r="K83" s="463">
        <v>0</v>
      </c>
      <c r="L83" s="464">
        <f t="shared" si="55"/>
        <v>0</v>
      </c>
      <c r="M83" s="463">
        <f t="shared" si="59"/>
        <v>0</v>
      </c>
      <c r="N83" s="465">
        <f t="shared" si="60"/>
        <v>0</v>
      </c>
      <c r="O83" s="466" t="str">
        <f>IF(N83&gt;$C$8,"YES","NO")</f>
        <v>NO</v>
      </c>
      <c r="P83" s="434"/>
      <c r="Q83" s="483">
        <v>0</v>
      </c>
      <c r="R83" s="464">
        <f t="shared" si="6"/>
        <v>0</v>
      </c>
      <c r="S83" s="463">
        <f t="shared" si="61"/>
        <v>0</v>
      </c>
      <c r="T83" s="465">
        <f t="shared" si="56"/>
        <v>0</v>
      </c>
      <c r="U83" s="466" t="str">
        <f t="shared" si="8"/>
        <v>NO</v>
      </c>
    </row>
    <row r="84" spans="1:21" hidden="1">
      <c r="A84" s="472"/>
      <c r="B84" s="473"/>
      <c r="C84" s="474"/>
      <c r="D84" s="475" t="s">
        <v>145</v>
      </c>
      <c r="E84" s="460">
        <v>0</v>
      </c>
      <c r="F84" s="460">
        <v>0</v>
      </c>
      <c r="G84" s="460">
        <v>0</v>
      </c>
      <c r="H84" s="476">
        <f t="shared" ref="H84:H86" si="66">SUM(E84:G84)</f>
        <v>0</v>
      </c>
      <c r="I84" s="476">
        <v>0</v>
      </c>
      <c r="J84" s="477">
        <f t="shared" ref="J84:J86" si="67">SUM(H84:I84)</f>
        <v>0</v>
      </c>
      <c r="K84" s="478">
        <v>0</v>
      </c>
      <c r="L84" s="479">
        <f t="shared" si="55"/>
        <v>0</v>
      </c>
      <c r="M84" s="478">
        <f t="shared" si="59"/>
        <v>0</v>
      </c>
      <c r="N84" s="480">
        <f t="shared" si="60"/>
        <v>0</v>
      </c>
      <c r="O84" s="481" t="str">
        <f>IF(N84&gt;$C$8,"YES","NO")</f>
        <v>NO</v>
      </c>
      <c r="P84" s="434"/>
      <c r="Q84" s="482">
        <v>0</v>
      </c>
      <c r="R84" s="479">
        <f t="shared" si="6"/>
        <v>0</v>
      </c>
      <c r="S84" s="478">
        <f t="shared" si="61"/>
        <v>0</v>
      </c>
      <c r="T84" s="480">
        <f t="shared" si="56"/>
        <v>0</v>
      </c>
      <c r="U84" s="481" t="str">
        <f t="shared" si="8"/>
        <v>NO</v>
      </c>
    </row>
    <row r="85" spans="1:21" hidden="1">
      <c r="A85" s="472"/>
      <c r="B85" s="473"/>
      <c r="C85" s="474"/>
      <c r="D85" s="475" t="s">
        <v>146</v>
      </c>
      <c r="E85" s="460">
        <v>0</v>
      </c>
      <c r="F85" s="460">
        <v>0</v>
      </c>
      <c r="G85" s="460">
        <v>0</v>
      </c>
      <c r="H85" s="476">
        <f t="shared" si="66"/>
        <v>0</v>
      </c>
      <c r="I85" s="476">
        <v>0</v>
      </c>
      <c r="J85" s="477">
        <f t="shared" si="67"/>
        <v>0</v>
      </c>
      <c r="K85" s="478">
        <v>0</v>
      </c>
      <c r="L85" s="479">
        <f t="shared" si="55"/>
        <v>0</v>
      </c>
      <c r="M85" s="478">
        <f t="shared" si="59"/>
        <v>0</v>
      </c>
      <c r="N85" s="480">
        <f t="shared" si="60"/>
        <v>0</v>
      </c>
      <c r="O85" s="481" t="str">
        <f t="shared" ref="O85:O86" si="68">IF(N85&gt;$C$8,"YES","NO")</f>
        <v>NO</v>
      </c>
      <c r="P85" s="434"/>
      <c r="Q85" s="482">
        <v>0</v>
      </c>
      <c r="R85" s="479">
        <f t="shared" si="6"/>
        <v>0</v>
      </c>
      <c r="S85" s="478">
        <f t="shared" si="61"/>
        <v>0</v>
      </c>
      <c r="T85" s="480">
        <f t="shared" si="56"/>
        <v>0</v>
      </c>
      <c r="U85" s="481" t="str">
        <f t="shared" si="8"/>
        <v>NO</v>
      </c>
    </row>
    <row r="86" spans="1:21" hidden="1">
      <c r="A86" s="472"/>
      <c r="B86" s="473"/>
      <c r="C86" s="474"/>
      <c r="D86" s="475" t="s">
        <v>147</v>
      </c>
      <c r="E86" s="460">
        <v>0</v>
      </c>
      <c r="F86" s="460">
        <v>0</v>
      </c>
      <c r="G86" s="460">
        <v>0</v>
      </c>
      <c r="H86" s="476">
        <f t="shared" si="66"/>
        <v>0</v>
      </c>
      <c r="I86" s="476">
        <v>0</v>
      </c>
      <c r="J86" s="477">
        <f t="shared" si="67"/>
        <v>0</v>
      </c>
      <c r="K86" s="478">
        <v>0</v>
      </c>
      <c r="L86" s="479">
        <f t="shared" si="55"/>
        <v>0</v>
      </c>
      <c r="M86" s="478">
        <f t="shared" si="59"/>
        <v>0</v>
      </c>
      <c r="N86" s="480">
        <f t="shared" si="60"/>
        <v>0</v>
      </c>
      <c r="O86" s="481" t="str">
        <f t="shared" si="68"/>
        <v>NO</v>
      </c>
      <c r="P86" s="434"/>
      <c r="Q86" s="482">
        <v>0</v>
      </c>
      <c r="R86" s="479">
        <f t="shared" si="6"/>
        <v>0</v>
      </c>
      <c r="S86" s="478">
        <f t="shared" si="61"/>
        <v>0</v>
      </c>
      <c r="T86" s="480">
        <f t="shared" si="56"/>
        <v>0</v>
      </c>
      <c r="U86" s="481" t="str">
        <f t="shared" si="8"/>
        <v>NO</v>
      </c>
    </row>
    <row r="87" spans="1:21" hidden="1">
      <c r="A87" s="456">
        <f>A83+1</f>
        <v>20</v>
      </c>
      <c r="B87" s="457"/>
      <c r="C87" s="458"/>
      <c r="D87" s="459" t="s">
        <v>120</v>
      </c>
      <c r="E87" s="460">
        <v>0</v>
      </c>
      <c r="F87" s="460">
        <v>0</v>
      </c>
      <c r="G87" s="460">
        <v>0</v>
      </c>
      <c r="H87" s="461">
        <f>SUM(E87:G87)</f>
        <v>0</v>
      </c>
      <c r="I87" s="461">
        <v>0</v>
      </c>
      <c r="J87" s="462">
        <f>SUM(H87:I87)</f>
        <v>0</v>
      </c>
      <c r="K87" s="463">
        <v>0</v>
      </c>
      <c r="L87" s="464">
        <f t="shared" si="55"/>
        <v>0</v>
      </c>
      <c r="M87" s="463">
        <f t="shared" si="59"/>
        <v>0</v>
      </c>
      <c r="N87" s="465">
        <f t="shared" si="60"/>
        <v>0</v>
      </c>
      <c r="O87" s="466" t="str">
        <f>IF(N87&gt;$C$8,"YES","NO")</f>
        <v>NO</v>
      </c>
      <c r="P87" s="434"/>
      <c r="Q87" s="483">
        <v>0</v>
      </c>
      <c r="R87" s="464">
        <f t="shared" si="6"/>
        <v>0</v>
      </c>
      <c r="S87" s="463">
        <f t="shared" si="61"/>
        <v>0</v>
      </c>
      <c r="T87" s="465">
        <f t="shared" si="56"/>
        <v>0</v>
      </c>
      <c r="U87" s="466" t="str">
        <f t="shared" si="8"/>
        <v>NO</v>
      </c>
    </row>
    <row r="88" spans="1:21" hidden="1">
      <c r="A88" s="472"/>
      <c r="B88" s="473"/>
      <c r="C88" s="474"/>
      <c r="D88" s="475" t="s">
        <v>145</v>
      </c>
      <c r="E88" s="460">
        <v>0</v>
      </c>
      <c r="F88" s="460">
        <v>0</v>
      </c>
      <c r="G88" s="460">
        <v>0</v>
      </c>
      <c r="H88" s="476">
        <f t="shared" ref="H88:H90" si="69">SUM(E88:G88)</f>
        <v>0</v>
      </c>
      <c r="I88" s="476">
        <v>0</v>
      </c>
      <c r="J88" s="477">
        <f t="shared" ref="J88:J90" si="70">SUM(H88:I88)</f>
        <v>0</v>
      </c>
      <c r="K88" s="478">
        <v>0</v>
      </c>
      <c r="L88" s="479">
        <f t="shared" si="55"/>
        <v>0</v>
      </c>
      <c r="M88" s="478">
        <f t="shared" si="59"/>
        <v>0</v>
      </c>
      <c r="N88" s="480">
        <f t="shared" si="60"/>
        <v>0</v>
      </c>
      <c r="O88" s="481" t="str">
        <f>IF(N88&gt;$C$8,"YES","NO")</f>
        <v>NO</v>
      </c>
      <c r="P88" s="434"/>
      <c r="Q88" s="482">
        <v>0</v>
      </c>
      <c r="R88" s="479">
        <f t="shared" si="6"/>
        <v>0</v>
      </c>
      <c r="S88" s="478">
        <f t="shared" si="61"/>
        <v>0</v>
      </c>
      <c r="T88" s="480">
        <f t="shared" si="56"/>
        <v>0</v>
      </c>
      <c r="U88" s="481" t="str">
        <f t="shared" si="8"/>
        <v>NO</v>
      </c>
    </row>
    <row r="89" spans="1:21" hidden="1">
      <c r="A89" s="472"/>
      <c r="B89" s="473"/>
      <c r="C89" s="474"/>
      <c r="D89" s="475" t="s">
        <v>146</v>
      </c>
      <c r="E89" s="460">
        <v>0</v>
      </c>
      <c r="F89" s="460">
        <v>0</v>
      </c>
      <c r="G89" s="460">
        <v>0</v>
      </c>
      <c r="H89" s="476">
        <f t="shared" si="69"/>
        <v>0</v>
      </c>
      <c r="I89" s="476">
        <v>0</v>
      </c>
      <c r="J89" s="477">
        <f t="shared" si="70"/>
        <v>0</v>
      </c>
      <c r="K89" s="478">
        <v>0</v>
      </c>
      <c r="L89" s="479">
        <f t="shared" si="55"/>
        <v>0</v>
      </c>
      <c r="M89" s="478">
        <f t="shared" si="59"/>
        <v>0</v>
      </c>
      <c r="N89" s="480">
        <f t="shared" si="60"/>
        <v>0</v>
      </c>
      <c r="O89" s="481" t="str">
        <f t="shared" ref="O89:O90" si="71">IF(N89&gt;$C$8,"YES","NO")</f>
        <v>NO</v>
      </c>
      <c r="P89" s="434"/>
      <c r="Q89" s="482">
        <v>0</v>
      </c>
      <c r="R89" s="479">
        <f t="shared" si="6"/>
        <v>0</v>
      </c>
      <c r="S89" s="478">
        <f t="shared" si="61"/>
        <v>0</v>
      </c>
      <c r="T89" s="480">
        <f t="shared" si="56"/>
        <v>0</v>
      </c>
      <c r="U89" s="481" t="str">
        <f t="shared" si="8"/>
        <v>NO</v>
      </c>
    </row>
    <row r="90" spans="1:21" hidden="1">
      <c r="A90" s="472"/>
      <c r="B90" s="473"/>
      <c r="C90" s="474"/>
      <c r="D90" s="475" t="s">
        <v>147</v>
      </c>
      <c r="E90" s="460">
        <v>0</v>
      </c>
      <c r="F90" s="460">
        <v>0</v>
      </c>
      <c r="G90" s="460">
        <v>0</v>
      </c>
      <c r="H90" s="476">
        <f t="shared" si="69"/>
        <v>0</v>
      </c>
      <c r="I90" s="476">
        <v>0</v>
      </c>
      <c r="J90" s="477">
        <f t="shared" si="70"/>
        <v>0</v>
      </c>
      <c r="K90" s="478">
        <v>0</v>
      </c>
      <c r="L90" s="479">
        <f t="shared" si="55"/>
        <v>0</v>
      </c>
      <c r="M90" s="478">
        <f t="shared" si="59"/>
        <v>0</v>
      </c>
      <c r="N90" s="480">
        <f t="shared" si="60"/>
        <v>0</v>
      </c>
      <c r="O90" s="481" t="str">
        <f t="shared" si="71"/>
        <v>NO</v>
      </c>
      <c r="P90" s="434"/>
      <c r="Q90" s="482">
        <v>0</v>
      </c>
      <c r="R90" s="479">
        <f t="shared" si="6"/>
        <v>0</v>
      </c>
      <c r="S90" s="478">
        <f t="shared" si="61"/>
        <v>0</v>
      </c>
      <c r="T90" s="480">
        <f t="shared" si="56"/>
        <v>0</v>
      </c>
      <c r="U90" s="481" t="str">
        <f t="shared" si="8"/>
        <v>NO</v>
      </c>
    </row>
    <row r="91" spans="1:21" hidden="1">
      <c r="A91" s="456">
        <f>A87+1</f>
        <v>21</v>
      </c>
      <c r="B91" s="457"/>
      <c r="C91" s="458"/>
      <c r="D91" s="459" t="s">
        <v>120</v>
      </c>
      <c r="E91" s="460">
        <v>0</v>
      </c>
      <c r="F91" s="460">
        <v>0</v>
      </c>
      <c r="G91" s="460">
        <v>0</v>
      </c>
      <c r="H91" s="461">
        <f>SUM(E91:G91)</f>
        <v>0</v>
      </c>
      <c r="I91" s="461">
        <v>0</v>
      </c>
      <c r="J91" s="462">
        <f>SUM(H91:I91)</f>
        <v>0</v>
      </c>
      <c r="K91" s="463">
        <v>0</v>
      </c>
      <c r="L91" s="464">
        <f t="shared" si="55"/>
        <v>0</v>
      </c>
      <c r="M91" s="463">
        <f t="shared" si="59"/>
        <v>0</v>
      </c>
      <c r="N91" s="465">
        <f t="shared" si="60"/>
        <v>0</v>
      </c>
      <c r="O91" s="466" t="str">
        <f>IF(N91&gt;$C$8,"YES","NO")</f>
        <v>NO</v>
      </c>
      <c r="P91" s="434"/>
      <c r="Q91" s="483">
        <v>0</v>
      </c>
      <c r="R91" s="464">
        <f t="shared" si="6"/>
        <v>0</v>
      </c>
      <c r="S91" s="463">
        <f t="shared" si="61"/>
        <v>0</v>
      </c>
      <c r="T91" s="465">
        <f t="shared" si="56"/>
        <v>0</v>
      </c>
      <c r="U91" s="466" t="str">
        <f t="shared" si="8"/>
        <v>NO</v>
      </c>
    </row>
    <row r="92" spans="1:21" hidden="1">
      <c r="A92" s="472"/>
      <c r="B92" s="473"/>
      <c r="C92" s="474"/>
      <c r="D92" s="475" t="s">
        <v>145</v>
      </c>
      <c r="E92" s="460">
        <v>0</v>
      </c>
      <c r="F92" s="460">
        <v>0</v>
      </c>
      <c r="G92" s="460">
        <v>0</v>
      </c>
      <c r="H92" s="476">
        <f t="shared" ref="H92:H94" si="72">SUM(E92:G92)</f>
        <v>0</v>
      </c>
      <c r="I92" s="476">
        <v>0</v>
      </c>
      <c r="J92" s="477">
        <f t="shared" ref="J92:J94" si="73">SUM(H92:I92)</f>
        <v>0</v>
      </c>
      <c r="K92" s="478">
        <v>0</v>
      </c>
      <c r="L92" s="479">
        <f t="shared" si="55"/>
        <v>0</v>
      </c>
      <c r="M92" s="478">
        <f t="shared" si="59"/>
        <v>0</v>
      </c>
      <c r="N92" s="480">
        <f t="shared" si="60"/>
        <v>0</v>
      </c>
      <c r="O92" s="481" t="str">
        <f>IF(N92&gt;$C$8,"YES","NO")</f>
        <v>NO</v>
      </c>
      <c r="P92" s="434"/>
      <c r="Q92" s="482">
        <v>0</v>
      </c>
      <c r="R92" s="479">
        <f t="shared" si="6"/>
        <v>0</v>
      </c>
      <c r="S92" s="478">
        <f t="shared" si="61"/>
        <v>0</v>
      </c>
      <c r="T92" s="480">
        <f t="shared" si="56"/>
        <v>0</v>
      </c>
      <c r="U92" s="481" t="str">
        <f t="shared" si="8"/>
        <v>NO</v>
      </c>
    </row>
    <row r="93" spans="1:21" hidden="1">
      <c r="A93" s="472"/>
      <c r="B93" s="473"/>
      <c r="C93" s="474"/>
      <c r="D93" s="475" t="s">
        <v>146</v>
      </c>
      <c r="E93" s="460">
        <v>0</v>
      </c>
      <c r="F93" s="460">
        <v>0</v>
      </c>
      <c r="G93" s="460">
        <v>0</v>
      </c>
      <c r="H93" s="476">
        <f t="shared" si="72"/>
        <v>0</v>
      </c>
      <c r="I93" s="476">
        <v>0</v>
      </c>
      <c r="J93" s="477">
        <f t="shared" si="73"/>
        <v>0</v>
      </c>
      <c r="K93" s="478">
        <v>0</v>
      </c>
      <c r="L93" s="479">
        <f t="shared" si="55"/>
        <v>0</v>
      </c>
      <c r="M93" s="478">
        <f t="shared" si="59"/>
        <v>0</v>
      </c>
      <c r="N93" s="480">
        <f t="shared" si="60"/>
        <v>0</v>
      </c>
      <c r="O93" s="481" t="str">
        <f t="shared" ref="O93:O94" si="74">IF(N93&gt;$C$8,"YES","NO")</f>
        <v>NO</v>
      </c>
      <c r="P93" s="434"/>
      <c r="Q93" s="482">
        <v>0</v>
      </c>
      <c r="R93" s="479">
        <f t="shared" si="6"/>
        <v>0</v>
      </c>
      <c r="S93" s="478">
        <f t="shared" si="61"/>
        <v>0</v>
      </c>
      <c r="T93" s="480">
        <f t="shared" si="56"/>
        <v>0</v>
      </c>
      <c r="U93" s="481" t="str">
        <f t="shared" si="8"/>
        <v>NO</v>
      </c>
    </row>
    <row r="94" spans="1:21" hidden="1">
      <c r="A94" s="472"/>
      <c r="B94" s="473"/>
      <c r="C94" s="474"/>
      <c r="D94" s="475" t="s">
        <v>147</v>
      </c>
      <c r="E94" s="460">
        <v>0</v>
      </c>
      <c r="F94" s="460">
        <v>0</v>
      </c>
      <c r="G94" s="460">
        <v>0</v>
      </c>
      <c r="H94" s="476">
        <f t="shared" si="72"/>
        <v>0</v>
      </c>
      <c r="I94" s="476">
        <v>0</v>
      </c>
      <c r="J94" s="477">
        <f t="shared" si="73"/>
        <v>0</v>
      </c>
      <c r="K94" s="478">
        <v>0</v>
      </c>
      <c r="L94" s="479">
        <f t="shared" si="55"/>
        <v>0</v>
      </c>
      <c r="M94" s="478">
        <f t="shared" si="59"/>
        <v>0</v>
      </c>
      <c r="N94" s="480">
        <f t="shared" si="60"/>
        <v>0</v>
      </c>
      <c r="O94" s="481" t="str">
        <f t="shared" si="74"/>
        <v>NO</v>
      </c>
      <c r="P94" s="434"/>
      <c r="Q94" s="482">
        <v>0</v>
      </c>
      <c r="R94" s="479">
        <f t="shared" si="6"/>
        <v>0</v>
      </c>
      <c r="S94" s="478">
        <f t="shared" si="61"/>
        <v>0</v>
      </c>
      <c r="T94" s="480">
        <f t="shared" si="56"/>
        <v>0</v>
      </c>
      <c r="U94" s="481" t="str">
        <f t="shared" si="8"/>
        <v>NO</v>
      </c>
    </row>
    <row r="95" spans="1:21" hidden="1">
      <c r="A95" s="456">
        <f>A91+1</f>
        <v>22</v>
      </c>
      <c r="B95" s="457"/>
      <c r="C95" s="458"/>
      <c r="D95" s="459" t="s">
        <v>120</v>
      </c>
      <c r="E95" s="460">
        <v>0</v>
      </c>
      <c r="F95" s="460">
        <v>0</v>
      </c>
      <c r="G95" s="460">
        <v>0</v>
      </c>
      <c r="H95" s="461">
        <f>SUM(E95:G95)</f>
        <v>0</v>
      </c>
      <c r="I95" s="461">
        <v>0</v>
      </c>
      <c r="J95" s="462">
        <f>SUM(H95:I95)</f>
        <v>0</v>
      </c>
      <c r="K95" s="463">
        <v>0</v>
      </c>
      <c r="L95" s="464">
        <f t="shared" si="55"/>
        <v>0</v>
      </c>
      <c r="M95" s="463">
        <f t="shared" si="59"/>
        <v>0</v>
      </c>
      <c r="N95" s="465">
        <f t="shared" si="60"/>
        <v>0</v>
      </c>
      <c r="O95" s="466" t="str">
        <f>IF(N95&gt;$C$8,"YES","NO")</f>
        <v>NO</v>
      </c>
      <c r="P95" s="434"/>
      <c r="Q95" s="483">
        <v>0</v>
      </c>
      <c r="R95" s="464">
        <f t="shared" si="6"/>
        <v>0</v>
      </c>
      <c r="S95" s="463">
        <f t="shared" si="61"/>
        <v>0</v>
      </c>
      <c r="T95" s="465">
        <f t="shared" si="56"/>
        <v>0</v>
      </c>
      <c r="U95" s="466" t="str">
        <f t="shared" si="8"/>
        <v>NO</v>
      </c>
    </row>
    <row r="96" spans="1:21" hidden="1">
      <c r="A96" s="472"/>
      <c r="B96" s="473"/>
      <c r="C96" s="474"/>
      <c r="D96" s="475" t="s">
        <v>145</v>
      </c>
      <c r="E96" s="460">
        <v>0</v>
      </c>
      <c r="F96" s="460">
        <v>0</v>
      </c>
      <c r="G96" s="460">
        <v>0</v>
      </c>
      <c r="H96" s="476">
        <f t="shared" ref="H96:H98" si="75">SUM(E96:G96)</f>
        <v>0</v>
      </c>
      <c r="I96" s="476">
        <v>0</v>
      </c>
      <c r="J96" s="477">
        <f t="shared" ref="J96:J98" si="76">SUM(H96:I96)</f>
        <v>0</v>
      </c>
      <c r="K96" s="478">
        <v>0</v>
      </c>
      <c r="L96" s="479">
        <f t="shared" si="55"/>
        <v>0</v>
      </c>
      <c r="M96" s="478">
        <f t="shared" si="59"/>
        <v>0</v>
      </c>
      <c r="N96" s="480">
        <f t="shared" si="60"/>
        <v>0</v>
      </c>
      <c r="O96" s="481" t="str">
        <f>IF(N96&gt;$C$8,"YES","NO")</f>
        <v>NO</v>
      </c>
      <c r="P96" s="434"/>
      <c r="Q96" s="482">
        <v>0</v>
      </c>
      <c r="R96" s="479">
        <f t="shared" si="6"/>
        <v>0</v>
      </c>
      <c r="S96" s="478">
        <f t="shared" si="61"/>
        <v>0</v>
      </c>
      <c r="T96" s="480">
        <f t="shared" si="56"/>
        <v>0</v>
      </c>
      <c r="U96" s="481" t="str">
        <f t="shared" si="8"/>
        <v>NO</v>
      </c>
    </row>
    <row r="97" spans="1:21" hidden="1">
      <c r="A97" s="472"/>
      <c r="B97" s="473"/>
      <c r="C97" s="474"/>
      <c r="D97" s="475" t="s">
        <v>146</v>
      </c>
      <c r="E97" s="460">
        <v>0</v>
      </c>
      <c r="F97" s="460">
        <v>0</v>
      </c>
      <c r="G97" s="460">
        <v>0</v>
      </c>
      <c r="H97" s="476">
        <f t="shared" si="75"/>
        <v>0</v>
      </c>
      <c r="I97" s="476">
        <v>0</v>
      </c>
      <c r="J97" s="477">
        <f t="shared" si="76"/>
        <v>0</v>
      </c>
      <c r="K97" s="478">
        <v>0</v>
      </c>
      <c r="L97" s="479">
        <f t="shared" si="55"/>
        <v>0</v>
      </c>
      <c r="M97" s="478">
        <f t="shared" si="59"/>
        <v>0</v>
      </c>
      <c r="N97" s="480">
        <f t="shared" si="60"/>
        <v>0</v>
      </c>
      <c r="O97" s="481" t="str">
        <f t="shared" ref="O97:O98" si="77">IF(N97&gt;$C$8,"YES","NO")</f>
        <v>NO</v>
      </c>
      <c r="P97" s="434"/>
      <c r="Q97" s="482">
        <v>0</v>
      </c>
      <c r="R97" s="479">
        <f t="shared" si="6"/>
        <v>0</v>
      </c>
      <c r="S97" s="478">
        <f t="shared" si="61"/>
        <v>0</v>
      </c>
      <c r="T97" s="480">
        <f t="shared" si="56"/>
        <v>0</v>
      </c>
      <c r="U97" s="481" t="str">
        <f t="shared" si="8"/>
        <v>NO</v>
      </c>
    </row>
    <row r="98" spans="1:21" hidden="1">
      <c r="A98" s="472"/>
      <c r="B98" s="473"/>
      <c r="C98" s="474"/>
      <c r="D98" s="475" t="s">
        <v>147</v>
      </c>
      <c r="E98" s="460">
        <v>0</v>
      </c>
      <c r="F98" s="460">
        <v>0</v>
      </c>
      <c r="G98" s="460">
        <v>0</v>
      </c>
      <c r="H98" s="476">
        <f t="shared" si="75"/>
        <v>0</v>
      </c>
      <c r="I98" s="476">
        <v>0</v>
      </c>
      <c r="J98" s="477">
        <f t="shared" si="76"/>
        <v>0</v>
      </c>
      <c r="K98" s="478">
        <v>0</v>
      </c>
      <c r="L98" s="479">
        <f t="shared" si="55"/>
        <v>0</v>
      </c>
      <c r="M98" s="478">
        <f t="shared" si="59"/>
        <v>0</v>
      </c>
      <c r="N98" s="480">
        <f t="shared" si="60"/>
        <v>0</v>
      </c>
      <c r="O98" s="481" t="str">
        <f t="shared" si="77"/>
        <v>NO</v>
      </c>
      <c r="P98" s="434"/>
      <c r="Q98" s="482">
        <v>0</v>
      </c>
      <c r="R98" s="479">
        <f t="shared" si="6"/>
        <v>0</v>
      </c>
      <c r="S98" s="478">
        <f t="shared" si="61"/>
        <v>0</v>
      </c>
      <c r="T98" s="480">
        <f t="shared" si="56"/>
        <v>0</v>
      </c>
      <c r="U98" s="481" t="str">
        <f t="shared" si="8"/>
        <v>NO</v>
      </c>
    </row>
    <row r="99" spans="1:21" hidden="1">
      <c r="A99" s="456">
        <f>A95+1</f>
        <v>23</v>
      </c>
      <c r="B99" s="457"/>
      <c r="C99" s="458"/>
      <c r="D99" s="459" t="s">
        <v>120</v>
      </c>
      <c r="E99" s="460">
        <v>0</v>
      </c>
      <c r="F99" s="460">
        <v>0</v>
      </c>
      <c r="G99" s="460">
        <v>0</v>
      </c>
      <c r="H99" s="461">
        <f>SUM(E99:G99)</f>
        <v>0</v>
      </c>
      <c r="I99" s="461">
        <v>0</v>
      </c>
      <c r="J99" s="462">
        <f>SUM(H99:I99)</f>
        <v>0</v>
      </c>
      <c r="K99" s="463">
        <v>0</v>
      </c>
      <c r="L99" s="464">
        <f t="shared" si="55"/>
        <v>0</v>
      </c>
      <c r="M99" s="463">
        <f t="shared" si="59"/>
        <v>0</v>
      </c>
      <c r="N99" s="465">
        <f t="shared" si="60"/>
        <v>0</v>
      </c>
      <c r="O99" s="466" t="str">
        <f>IF(N99&gt;$C$8,"YES","NO")</f>
        <v>NO</v>
      </c>
      <c r="P99" s="434"/>
      <c r="Q99" s="483">
        <v>0</v>
      </c>
      <c r="R99" s="464">
        <f t="shared" si="6"/>
        <v>0</v>
      </c>
      <c r="S99" s="463">
        <f t="shared" si="61"/>
        <v>0</v>
      </c>
      <c r="T99" s="465">
        <f t="shared" si="56"/>
        <v>0</v>
      </c>
      <c r="U99" s="466" t="str">
        <f t="shared" si="8"/>
        <v>NO</v>
      </c>
    </row>
    <row r="100" spans="1:21" hidden="1">
      <c r="A100" s="472"/>
      <c r="B100" s="473"/>
      <c r="C100" s="474"/>
      <c r="D100" s="475" t="s">
        <v>145</v>
      </c>
      <c r="E100" s="460">
        <v>0</v>
      </c>
      <c r="F100" s="460">
        <v>0</v>
      </c>
      <c r="G100" s="460">
        <v>0</v>
      </c>
      <c r="H100" s="476">
        <f t="shared" ref="H100:H102" si="78">SUM(E100:G100)</f>
        <v>0</v>
      </c>
      <c r="I100" s="476">
        <v>0</v>
      </c>
      <c r="J100" s="477">
        <f t="shared" ref="J100:J102" si="79">SUM(H100:I100)</f>
        <v>0</v>
      </c>
      <c r="K100" s="478">
        <v>0</v>
      </c>
      <c r="L100" s="479">
        <f t="shared" si="55"/>
        <v>0</v>
      </c>
      <c r="M100" s="478">
        <f t="shared" si="59"/>
        <v>0</v>
      </c>
      <c r="N100" s="480">
        <f t="shared" si="60"/>
        <v>0</v>
      </c>
      <c r="O100" s="481" t="str">
        <f>IF(N100&gt;$C$8,"YES","NO")</f>
        <v>NO</v>
      </c>
      <c r="P100" s="434"/>
      <c r="Q100" s="482">
        <v>0</v>
      </c>
      <c r="R100" s="479">
        <f t="shared" si="6"/>
        <v>0</v>
      </c>
      <c r="S100" s="478">
        <f t="shared" si="61"/>
        <v>0</v>
      </c>
      <c r="T100" s="480">
        <f t="shared" si="56"/>
        <v>0</v>
      </c>
      <c r="U100" s="481" t="str">
        <f t="shared" si="8"/>
        <v>NO</v>
      </c>
    </row>
    <row r="101" spans="1:21" hidden="1">
      <c r="A101" s="472"/>
      <c r="B101" s="473"/>
      <c r="C101" s="474"/>
      <c r="D101" s="475" t="s">
        <v>146</v>
      </c>
      <c r="E101" s="460">
        <v>0</v>
      </c>
      <c r="F101" s="460">
        <v>0</v>
      </c>
      <c r="G101" s="460">
        <v>0</v>
      </c>
      <c r="H101" s="476">
        <f t="shared" si="78"/>
        <v>0</v>
      </c>
      <c r="I101" s="476">
        <v>0</v>
      </c>
      <c r="J101" s="477">
        <f t="shared" si="79"/>
        <v>0</v>
      </c>
      <c r="K101" s="478">
        <v>0</v>
      </c>
      <c r="L101" s="479">
        <f t="shared" si="55"/>
        <v>0</v>
      </c>
      <c r="M101" s="478">
        <f t="shared" si="59"/>
        <v>0</v>
      </c>
      <c r="N101" s="480">
        <f t="shared" si="60"/>
        <v>0</v>
      </c>
      <c r="O101" s="481" t="str">
        <f t="shared" ref="O101:O102" si="80">IF(N101&gt;$C$8,"YES","NO")</f>
        <v>NO</v>
      </c>
      <c r="P101" s="434"/>
      <c r="Q101" s="482">
        <v>0</v>
      </c>
      <c r="R101" s="479">
        <f t="shared" si="6"/>
        <v>0</v>
      </c>
      <c r="S101" s="478">
        <f t="shared" si="61"/>
        <v>0</v>
      </c>
      <c r="T101" s="480">
        <f t="shared" si="56"/>
        <v>0</v>
      </c>
      <c r="U101" s="481" t="str">
        <f t="shared" si="8"/>
        <v>NO</v>
      </c>
    </row>
    <row r="102" spans="1:21" hidden="1">
      <c r="A102" s="472"/>
      <c r="B102" s="473"/>
      <c r="C102" s="474"/>
      <c r="D102" s="475" t="s">
        <v>147</v>
      </c>
      <c r="E102" s="460">
        <v>0</v>
      </c>
      <c r="F102" s="460">
        <v>0</v>
      </c>
      <c r="G102" s="460">
        <v>0</v>
      </c>
      <c r="H102" s="476">
        <f t="shared" si="78"/>
        <v>0</v>
      </c>
      <c r="I102" s="476">
        <v>0</v>
      </c>
      <c r="J102" s="477">
        <f t="shared" si="79"/>
        <v>0</v>
      </c>
      <c r="K102" s="478">
        <v>0</v>
      </c>
      <c r="L102" s="479">
        <f t="shared" si="55"/>
        <v>0</v>
      </c>
      <c r="M102" s="478">
        <f t="shared" si="59"/>
        <v>0</v>
      </c>
      <c r="N102" s="480">
        <f t="shared" si="60"/>
        <v>0</v>
      </c>
      <c r="O102" s="481" t="str">
        <f t="shared" si="80"/>
        <v>NO</v>
      </c>
      <c r="P102" s="434"/>
      <c r="Q102" s="482">
        <v>0</v>
      </c>
      <c r="R102" s="479">
        <f t="shared" si="6"/>
        <v>0</v>
      </c>
      <c r="S102" s="478">
        <f t="shared" si="61"/>
        <v>0</v>
      </c>
      <c r="T102" s="480">
        <f t="shared" si="56"/>
        <v>0</v>
      </c>
      <c r="U102" s="481" t="str">
        <f t="shared" si="8"/>
        <v>NO</v>
      </c>
    </row>
    <row r="103" spans="1:21" hidden="1">
      <c r="A103" s="456">
        <f>A99+1</f>
        <v>24</v>
      </c>
      <c r="B103" s="457"/>
      <c r="C103" s="458"/>
      <c r="D103" s="459" t="s">
        <v>120</v>
      </c>
      <c r="E103" s="460">
        <v>0</v>
      </c>
      <c r="F103" s="460">
        <v>0</v>
      </c>
      <c r="G103" s="460">
        <v>0</v>
      </c>
      <c r="H103" s="461">
        <f>SUM(E103:G103)</f>
        <v>0</v>
      </c>
      <c r="I103" s="461">
        <v>0</v>
      </c>
      <c r="J103" s="462">
        <f>SUM(H103:I103)</f>
        <v>0</v>
      </c>
      <c r="K103" s="463">
        <v>0</v>
      </c>
      <c r="L103" s="464">
        <f t="shared" si="55"/>
        <v>0</v>
      </c>
      <c r="M103" s="463">
        <f t="shared" si="59"/>
        <v>0</v>
      </c>
      <c r="N103" s="465">
        <f t="shared" si="60"/>
        <v>0</v>
      </c>
      <c r="O103" s="466" t="str">
        <f>IF(N103&gt;$C$8,"YES","NO")</f>
        <v>NO</v>
      </c>
      <c r="P103" s="434"/>
      <c r="Q103" s="483">
        <v>0</v>
      </c>
      <c r="R103" s="464">
        <f t="shared" si="6"/>
        <v>0</v>
      </c>
      <c r="S103" s="463">
        <f t="shared" si="61"/>
        <v>0</v>
      </c>
      <c r="T103" s="465">
        <f t="shared" si="56"/>
        <v>0</v>
      </c>
      <c r="U103" s="466" t="str">
        <f t="shared" si="8"/>
        <v>NO</v>
      </c>
    </row>
    <row r="104" spans="1:21" hidden="1">
      <c r="A104" s="472"/>
      <c r="B104" s="473"/>
      <c r="C104" s="474"/>
      <c r="D104" s="475" t="s">
        <v>145</v>
      </c>
      <c r="E104" s="460">
        <v>0</v>
      </c>
      <c r="F104" s="460">
        <v>0</v>
      </c>
      <c r="G104" s="460">
        <v>0</v>
      </c>
      <c r="H104" s="476">
        <f t="shared" ref="H104:H106" si="81">SUM(E104:G104)</f>
        <v>0</v>
      </c>
      <c r="I104" s="476">
        <v>0</v>
      </c>
      <c r="J104" s="477">
        <f t="shared" ref="J104:J106" si="82">SUM(H104:I104)</f>
        <v>0</v>
      </c>
      <c r="K104" s="478">
        <v>0</v>
      </c>
      <c r="L104" s="479">
        <f t="shared" si="55"/>
        <v>0</v>
      </c>
      <c r="M104" s="478">
        <f t="shared" si="59"/>
        <v>0</v>
      </c>
      <c r="N104" s="480">
        <f t="shared" si="60"/>
        <v>0</v>
      </c>
      <c r="O104" s="481" t="str">
        <f>IF(N104&gt;$C$8,"YES","NO")</f>
        <v>NO</v>
      </c>
      <c r="P104" s="434"/>
      <c r="Q104" s="482">
        <v>0</v>
      </c>
      <c r="R104" s="479">
        <f t="shared" si="6"/>
        <v>0</v>
      </c>
      <c r="S104" s="478">
        <f t="shared" si="61"/>
        <v>0</v>
      </c>
      <c r="T104" s="480">
        <f t="shared" si="56"/>
        <v>0</v>
      </c>
      <c r="U104" s="481" t="str">
        <f t="shared" si="8"/>
        <v>NO</v>
      </c>
    </row>
    <row r="105" spans="1:21" hidden="1">
      <c r="A105" s="472"/>
      <c r="B105" s="473"/>
      <c r="C105" s="474"/>
      <c r="D105" s="475" t="s">
        <v>146</v>
      </c>
      <c r="E105" s="460">
        <v>0</v>
      </c>
      <c r="F105" s="460">
        <v>0</v>
      </c>
      <c r="G105" s="460">
        <v>0</v>
      </c>
      <c r="H105" s="476">
        <f t="shared" si="81"/>
        <v>0</v>
      </c>
      <c r="I105" s="476">
        <v>0</v>
      </c>
      <c r="J105" s="477">
        <f t="shared" si="82"/>
        <v>0</v>
      </c>
      <c r="K105" s="478">
        <v>0</v>
      </c>
      <c r="L105" s="479">
        <f t="shared" si="55"/>
        <v>0</v>
      </c>
      <c r="M105" s="478">
        <f t="shared" si="59"/>
        <v>0</v>
      </c>
      <c r="N105" s="480">
        <f t="shared" si="60"/>
        <v>0</v>
      </c>
      <c r="O105" s="481" t="str">
        <f t="shared" ref="O105:O106" si="83">IF(N105&gt;$C$8,"YES","NO")</f>
        <v>NO</v>
      </c>
      <c r="P105" s="434"/>
      <c r="Q105" s="482">
        <v>0</v>
      </c>
      <c r="R105" s="479">
        <f t="shared" si="6"/>
        <v>0</v>
      </c>
      <c r="S105" s="478">
        <f t="shared" si="61"/>
        <v>0</v>
      </c>
      <c r="T105" s="480">
        <f t="shared" si="56"/>
        <v>0</v>
      </c>
      <c r="U105" s="481" t="str">
        <f t="shared" si="8"/>
        <v>NO</v>
      </c>
    </row>
    <row r="106" spans="1:21" hidden="1">
      <c r="A106" s="472"/>
      <c r="B106" s="473"/>
      <c r="C106" s="474"/>
      <c r="D106" s="475" t="s">
        <v>147</v>
      </c>
      <c r="E106" s="460">
        <v>0</v>
      </c>
      <c r="F106" s="460">
        <v>0</v>
      </c>
      <c r="G106" s="460">
        <v>0</v>
      </c>
      <c r="H106" s="476">
        <f t="shared" si="81"/>
        <v>0</v>
      </c>
      <c r="I106" s="476">
        <v>0</v>
      </c>
      <c r="J106" s="477">
        <f t="shared" si="82"/>
        <v>0</v>
      </c>
      <c r="K106" s="478">
        <v>0</v>
      </c>
      <c r="L106" s="479">
        <f t="shared" si="55"/>
        <v>0</v>
      </c>
      <c r="M106" s="478">
        <f t="shared" si="59"/>
        <v>0</v>
      </c>
      <c r="N106" s="480">
        <f t="shared" si="60"/>
        <v>0</v>
      </c>
      <c r="O106" s="481" t="str">
        <f t="shared" si="83"/>
        <v>NO</v>
      </c>
      <c r="P106" s="434"/>
      <c r="Q106" s="482">
        <v>0</v>
      </c>
      <c r="R106" s="479">
        <f t="shared" si="6"/>
        <v>0</v>
      </c>
      <c r="S106" s="478">
        <f t="shared" si="61"/>
        <v>0</v>
      </c>
      <c r="T106" s="480">
        <f t="shared" si="56"/>
        <v>0</v>
      </c>
      <c r="U106" s="481" t="str">
        <f t="shared" si="8"/>
        <v>NO</v>
      </c>
    </row>
    <row r="107" spans="1:21" hidden="1">
      <c r="A107" s="456">
        <f>A103+1</f>
        <v>25</v>
      </c>
      <c r="B107" s="457"/>
      <c r="C107" s="458"/>
      <c r="D107" s="459" t="s">
        <v>120</v>
      </c>
      <c r="E107" s="460">
        <v>0</v>
      </c>
      <c r="F107" s="460">
        <v>0</v>
      </c>
      <c r="G107" s="460">
        <v>0</v>
      </c>
      <c r="H107" s="461">
        <f>SUM(E107:G107)</f>
        <v>0</v>
      </c>
      <c r="I107" s="461">
        <v>0</v>
      </c>
      <c r="J107" s="462">
        <f>SUM(H107:I107)</f>
        <v>0</v>
      </c>
      <c r="K107" s="463">
        <v>0</v>
      </c>
      <c r="L107" s="464">
        <f t="shared" si="55"/>
        <v>0</v>
      </c>
      <c r="M107" s="463">
        <f t="shared" si="59"/>
        <v>0</v>
      </c>
      <c r="N107" s="465">
        <f t="shared" si="60"/>
        <v>0</v>
      </c>
      <c r="O107" s="466" t="str">
        <f>IF(N107&gt;$C$8,"YES","NO")</f>
        <v>NO</v>
      </c>
      <c r="P107" s="434"/>
      <c r="Q107" s="483">
        <v>0</v>
      </c>
      <c r="R107" s="464">
        <f t="shared" si="6"/>
        <v>0</v>
      </c>
      <c r="S107" s="463">
        <f t="shared" si="61"/>
        <v>0</v>
      </c>
      <c r="T107" s="465">
        <f t="shared" si="56"/>
        <v>0</v>
      </c>
      <c r="U107" s="466" t="str">
        <f t="shared" si="8"/>
        <v>NO</v>
      </c>
    </row>
    <row r="108" spans="1:21" hidden="1">
      <c r="A108" s="472"/>
      <c r="B108" s="473"/>
      <c r="C108" s="474"/>
      <c r="D108" s="475" t="s">
        <v>145</v>
      </c>
      <c r="E108" s="460">
        <v>0</v>
      </c>
      <c r="F108" s="460">
        <v>0</v>
      </c>
      <c r="G108" s="460">
        <v>0</v>
      </c>
      <c r="H108" s="476">
        <f t="shared" ref="H108:H110" si="84">SUM(E108:G108)</f>
        <v>0</v>
      </c>
      <c r="I108" s="476">
        <v>0</v>
      </c>
      <c r="J108" s="477">
        <f t="shared" ref="J108:J110" si="85">SUM(H108:I108)</f>
        <v>0</v>
      </c>
      <c r="K108" s="478">
        <v>0</v>
      </c>
      <c r="L108" s="479">
        <f t="shared" si="55"/>
        <v>0</v>
      </c>
      <c r="M108" s="478">
        <f t="shared" si="59"/>
        <v>0</v>
      </c>
      <c r="N108" s="480">
        <f t="shared" si="60"/>
        <v>0</v>
      </c>
      <c r="O108" s="481" t="str">
        <f>IF(N108&gt;$C$8,"YES","NO")</f>
        <v>NO</v>
      </c>
      <c r="P108" s="434"/>
      <c r="Q108" s="482">
        <v>0</v>
      </c>
      <c r="R108" s="479">
        <f t="shared" si="6"/>
        <v>0</v>
      </c>
      <c r="S108" s="478">
        <f t="shared" si="61"/>
        <v>0</v>
      </c>
      <c r="T108" s="480">
        <f t="shared" si="56"/>
        <v>0</v>
      </c>
      <c r="U108" s="481" t="str">
        <f t="shared" si="8"/>
        <v>NO</v>
      </c>
    </row>
    <row r="109" spans="1:21" hidden="1">
      <c r="A109" s="472"/>
      <c r="B109" s="473"/>
      <c r="C109" s="474"/>
      <c r="D109" s="475" t="s">
        <v>146</v>
      </c>
      <c r="E109" s="460">
        <v>0</v>
      </c>
      <c r="F109" s="460">
        <v>0</v>
      </c>
      <c r="G109" s="460">
        <v>0</v>
      </c>
      <c r="H109" s="476">
        <f t="shared" si="84"/>
        <v>0</v>
      </c>
      <c r="I109" s="476">
        <v>0</v>
      </c>
      <c r="J109" s="477">
        <f t="shared" si="85"/>
        <v>0</v>
      </c>
      <c r="K109" s="478">
        <v>0</v>
      </c>
      <c r="L109" s="479">
        <f t="shared" si="55"/>
        <v>0</v>
      </c>
      <c r="M109" s="478">
        <f t="shared" si="59"/>
        <v>0</v>
      </c>
      <c r="N109" s="480">
        <f t="shared" si="60"/>
        <v>0</v>
      </c>
      <c r="O109" s="481" t="str">
        <f t="shared" ref="O109:O110" si="86">IF(N109&gt;$C$8,"YES","NO")</f>
        <v>NO</v>
      </c>
      <c r="P109" s="434"/>
      <c r="Q109" s="482">
        <v>0</v>
      </c>
      <c r="R109" s="479">
        <f t="shared" si="6"/>
        <v>0</v>
      </c>
      <c r="S109" s="478">
        <f t="shared" si="61"/>
        <v>0</v>
      </c>
      <c r="T109" s="480">
        <f t="shared" si="56"/>
        <v>0</v>
      </c>
      <c r="U109" s="481" t="str">
        <f t="shared" si="8"/>
        <v>NO</v>
      </c>
    </row>
    <row r="110" spans="1:21" hidden="1">
      <c r="A110" s="472"/>
      <c r="B110" s="473"/>
      <c r="C110" s="474"/>
      <c r="D110" s="475" t="s">
        <v>147</v>
      </c>
      <c r="E110" s="460">
        <v>0</v>
      </c>
      <c r="F110" s="460">
        <v>0</v>
      </c>
      <c r="G110" s="460">
        <v>0</v>
      </c>
      <c r="H110" s="476">
        <f t="shared" si="84"/>
        <v>0</v>
      </c>
      <c r="I110" s="476">
        <v>0</v>
      </c>
      <c r="J110" s="477">
        <f t="shared" si="85"/>
        <v>0</v>
      </c>
      <c r="K110" s="478">
        <v>0</v>
      </c>
      <c r="L110" s="479">
        <f t="shared" si="55"/>
        <v>0</v>
      </c>
      <c r="M110" s="478">
        <f t="shared" si="59"/>
        <v>0</v>
      </c>
      <c r="N110" s="480">
        <f t="shared" si="60"/>
        <v>0</v>
      </c>
      <c r="O110" s="481" t="str">
        <f t="shared" si="86"/>
        <v>NO</v>
      </c>
      <c r="P110" s="434"/>
      <c r="Q110" s="482">
        <v>0</v>
      </c>
      <c r="R110" s="479">
        <f t="shared" si="6"/>
        <v>0</v>
      </c>
      <c r="S110" s="478">
        <f t="shared" si="61"/>
        <v>0</v>
      </c>
      <c r="T110" s="480">
        <f t="shared" si="56"/>
        <v>0</v>
      </c>
      <c r="U110" s="481" t="str">
        <f t="shared" si="8"/>
        <v>NO</v>
      </c>
    </row>
    <row r="111" spans="1:21" hidden="1">
      <c r="A111" s="456">
        <f>A107+1</f>
        <v>26</v>
      </c>
      <c r="B111" s="457"/>
      <c r="C111" s="458"/>
      <c r="D111" s="459" t="s">
        <v>120</v>
      </c>
      <c r="E111" s="460">
        <v>0</v>
      </c>
      <c r="F111" s="460">
        <v>0</v>
      </c>
      <c r="G111" s="460">
        <v>0</v>
      </c>
      <c r="H111" s="461">
        <f>SUM(E111:G111)</f>
        <v>0</v>
      </c>
      <c r="I111" s="461">
        <v>0</v>
      </c>
      <c r="J111" s="462">
        <f>SUM(H111:I111)</f>
        <v>0</v>
      </c>
      <c r="K111" s="463">
        <v>0</v>
      </c>
      <c r="L111" s="464">
        <f t="shared" si="55"/>
        <v>0</v>
      </c>
      <c r="M111" s="463">
        <f t="shared" si="59"/>
        <v>0</v>
      </c>
      <c r="N111" s="465">
        <f t="shared" si="60"/>
        <v>0</v>
      </c>
      <c r="O111" s="466" t="str">
        <f>IF(N111&gt;$C$8,"YES","NO")</f>
        <v>NO</v>
      </c>
      <c r="P111" s="434"/>
      <c r="Q111" s="483">
        <v>0</v>
      </c>
      <c r="R111" s="464">
        <f t="shared" si="6"/>
        <v>0</v>
      </c>
      <c r="S111" s="463">
        <f t="shared" si="61"/>
        <v>0</v>
      </c>
      <c r="T111" s="465">
        <f t="shared" si="56"/>
        <v>0</v>
      </c>
      <c r="U111" s="466" t="str">
        <f t="shared" si="8"/>
        <v>NO</v>
      </c>
    </row>
    <row r="112" spans="1:21" hidden="1">
      <c r="A112" s="472"/>
      <c r="B112" s="473"/>
      <c r="C112" s="474"/>
      <c r="D112" s="475" t="s">
        <v>145</v>
      </c>
      <c r="E112" s="460">
        <v>0</v>
      </c>
      <c r="F112" s="460">
        <v>0</v>
      </c>
      <c r="G112" s="460">
        <v>0</v>
      </c>
      <c r="H112" s="476">
        <f t="shared" ref="H112:H114" si="87">SUM(E112:G112)</f>
        <v>0</v>
      </c>
      <c r="I112" s="476">
        <v>0</v>
      </c>
      <c r="J112" s="477">
        <f t="shared" ref="J112:J114" si="88">SUM(H112:I112)</f>
        <v>0</v>
      </c>
      <c r="K112" s="478">
        <v>0</v>
      </c>
      <c r="L112" s="479">
        <f t="shared" si="55"/>
        <v>0</v>
      </c>
      <c r="M112" s="478">
        <f t="shared" si="59"/>
        <v>0</v>
      </c>
      <c r="N112" s="480">
        <f t="shared" si="60"/>
        <v>0</v>
      </c>
      <c r="O112" s="481" t="str">
        <f>IF(N112&gt;$C$8,"YES","NO")</f>
        <v>NO</v>
      </c>
      <c r="P112" s="434"/>
      <c r="Q112" s="482">
        <v>0</v>
      </c>
      <c r="R112" s="479">
        <f t="shared" si="6"/>
        <v>0</v>
      </c>
      <c r="S112" s="478">
        <f t="shared" si="61"/>
        <v>0</v>
      </c>
      <c r="T112" s="480">
        <f t="shared" si="56"/>
        <v>0</v>
      </c>
      <c r="U112" s="481" t="str">
        <f t="shared" si="8"/>
        <v>NO</v>
      </c>
    </row>
    <row r="113" spans="1:21" hidden="1">
      <c r="A113" s="472"/>
      <c r="B113" s="473"/>
      <c r="C113" s="474"/>
      <c r="D113" s="475" t="s">
        <v>146</v>
      </c>
      <c r="E113" s="460">
        <v>0</v>
      </c>
      <c r="F113" s="460">
        <v>0</v>
      </c>
      <c r="G113" s="460">
        <v>0</v>
      </c>
      <c r="H113" s="476">
        <f t="shared" si="87"/>
        <v>0</v>
      </c>
      <c r="I113" s="476">
        <v>0</v>
      </c>
      <c r="J113" s="477">
        <f t="shared" si="88"/>
        <v>0</v>
      </c>
      <c r="K113" s="478">
        <v>0</v>
      </c>
      <c r="L113" s="479">
        <f t="shared" si="55"/>
        <v>0</v>
      </c>
      <c r="M113" s="478">
        <f t="shared" si="59"/>
        <v>0</v>
      </c>
      <c r="N113" s="480">
        <f t="shared" si="60"/>
        <v>0</v>
      </c>
      <c r="O113" s="481" t="str">
        <f t="shared" ref="O113:O114" si="89">IF(N113&gt;$C$8,"YES","NO")</f>
        <v>NO</v>
      </c>
      <c r="P113" s="434"/>
      <c r="Q113" s="482">
        <v>0</v>
      </c>
      <c r="R113" s="479">
        <f t="shared" si="6"/>
        <v>0</v>
      </c>
      <c r="S113" s="478">
        <f t="shared" si="61"/>
        <v>0</v>
      </c>
      <c r="T113" s="480">
        <f t="shared" si="56"/>
        <v>0</v>
      </c>
      <c r="U113" s="481" t="str">
        <f t="shared" si="8"/>
        <v>NO</v>
      </c>
    </row>
    <row r="114" spans="1:21" hidden="1">
      <c r="A114" s="472"/>
      <c r="B114" s="473"/>
      <c r="C114" s="474"/>
      <c r="D114" s="475" t="s">
        <v>147</v>
      </c>
      <c r="E114" s="460">
        <v>0</v>
      </c>
      <c r="F114" s="460">
        <v>0</v>
      </c>
      <c r="G114" s="460">
        <v>0</v>
      </c>
      <c r="H114" s="476">
        <f t="shared" si="87"/>
        <v>0</v>
      </c>
      <c r="I114" s="476">
        <v>0</v>
      </c>
      <c r="J114" s="477">
        <f t="shared" si="88"/>
        <v>0</v>
      </c>
      <c r="K114" s="478">
        <v>0</v>
      </c>
      <c r="L114" s="479">
        <f t="shared" si="55"/>
        <v>0</v>
      </c>
      <c r="M114" s="478">
        <f t="shared" si="59"/>
        <v>0</v>
      </c>
      <c r="N114" s="480">
        <f t="shared" si="60"/>
        <v>0</v>
      </c>
      <c r="O114" s="481" t="str">
        <f t="shared" si="89"/>
        <v>NO</v>
      </c>
      <c r="P114" s="434"/>
      <c r="Q114" s="482">
        <v>0</v>
      </c>
      <c r="R114" s="479">
        <f t="shared" si="6"/>
        <v>0</v>
      </c>
      <c r="S114" s="478">
        <f t="shared" si="61"/>
        <v>0</v>
      </c>
      <c r="T114" s="480">
        <f t="shared" si="56"/>
        <v>0</v>
      </c>
      <c r="U114" s="481" t="str">
        <f t="shared" si="8"/>
        <v>NO</v>
      </c>
    </row>
    <row r="115" spans="1:21" hidden="1">
      <c r="A115" s="456">
        <f>A111+1</f>
        <v>27</v>
      </c>
      <c r="B115" s="457"/>
      <c r="C115" s="458"/>
      <c r="D115" s="459" t="s">
        <v>120</v>
      </c>
      <c r="E115" s="460">
        <v>0</v>
      </c>
      <c r="F115" s="460">
        <v>0</v>
      </c>
      <c r="G115" s="460">
        <v>0</v>
      </c>
      <c r="H115" s="461">
        <f>SUM(E115:G115)</f>
        <v>0</v>
      </c>
      <c r="I115" s="461">
        <v>0</v>
      </c>
      <c r="J115" s="462">
        <f>SUM(H115:I115)</f>
        <v>0</v>
      </c>
      <c r="K115" s="463">
        <v>0</v>
      </c>
      <c r="L115" s="464">
        <f t="shared" si="55"/>
        <v>0</v>
      </c>
      <c r="M115" s="463">
        <f t="shared" si="59"/>
        <v>0</v>
      </c>
      <c r="N115" s="465">
        <f t="shared" si="60"/>
        <v>0</v>
      </c>
      <c r="O115" s="466" t="str">
        <f>IF(N115&gt;$C$8,"YES","NO")</f>
        <v>NO</v>
      </c>
      <c r="P115" s="434"/>
      <c r="Q115" s="483">
        <v>0</v>
      </c>
      <c r="R115" s="464">
        <f t="shared" si="6"/>
        <v>0</v>
      </c>
      <c r="S115" s="463">
        <f t="shared" si="61"/>
        <v>0</v>
      </c>
      <c r="T115" s="465">
        <f t="shared" si="56"/>
        <v>0</v>
      </c>
      <c r="U115" s="466" t="str">
        <f t="shared" si="8"/>
        <v>NO</v>
      </c>
    </row>
    <row r="116" spans="1:21" hidden="1">
      <c r="A116" s="472"/>
      <c r="B116" s="473"/>
      <c r="C116" s="474"/>
      <c r="D116" s="475" t="s">
        <v>145</v>
      </c>
      <c r="E116" s="460">
        <v>0</v>
      </c>
      <c r="F116" s="460">
        <v>0</v>
      </c>
      <c r="G116" s="460">
        <v>0</v>
      </c>
      <c r="H116" s="476">
        <f t="shared" ref="H116:H118" si="90">SUM(E116:G116)</f>
        <v>0</v>
      </c>
      <c r="I116" s="476">
        <v>0</v>
      </c>
      <c r="J116" s="477">
        <f t="shared" ref="J116:J118" si="91">SUM(H116:I116)</f>
        <v>0</v>
      </c>
      <c r="K116" s="478">
        <v>0</v>
      </c>
      <c r="L116" s="479">
        <f t="shared" si="55"/>
        <v>0</v>
      </c>
      <c r="M116" s="478">
        <f t="shared" si="59"/>
        <v>0</v>
      </c>
      <c r="N116" s="480">
        <f t="shared" si="60"/>
        <v>0</v>
      </c>
      <c r="O116" s="481" t="str">
        <f>IF(N116&gt;$C$8,"YES","NO")</f>
        <v>NO</v>
      </c>
      <c r="P116" s="434"/>
      <c r="Q116" s="482">
        <v>0</v>
      </c>
      <c r="R116" s="479">
        <f t="shared" si="6"/>
        <v>0</v>
      </c>
      <c r="S116" s="478">
        <f t="shared" si="61"/>
        <v>0</v>
      </c>
      <c r="T116" s="480">
        <f t="shared" si="56"/>
        <v>0</v>
      </c>
      <c r="U116" s="481" t="str">
        <f t="shared" si="8"/>
        <v>NO</v>
      </c>
    </row>
    <row r="117" spans="1:21" hidden="1">
      <c r="A117" s="472"/>
      <c r="B117" s="473"/>
      <c r="C117" s="474"/>
      <c r="D117" s="475" t="s">
        <v>146</v>
      </c>
      <c r="E117" s="460">
        <v>0</v>
      </c>
      <c r="F117" s="460">
        <v>0</v>
      </c>
      <c r="G117" s="460">
        <v>0</v>
      </c>
      <c r="H117" s="476">
        <f t="shared" si="90"/>
        <v>0</v>
      </c>
      <c r="I117" s="476">
        <v>0</v>
      </c>
      <c r="J117" s="477">
        <f t="shared" si="91"/>
        <v>0</v>
      </c>
      <c r="K117" s="478">
        <v>0</v>
      </c>
      <c r="L117" s="479">
        <f t="shared" si="55"/>
        <v>0</v>
      </c>
      <c r="M117" s="478">
        <f t="shared" si="59"/>
        <v>0</v>
      </c>
      <c r="N117" s="480">
        <f t="shared" si="60"/>
        <v>0</v>
      </c>
      <c r="O117" s="481" t="str">
        <f t="shared" ref="O117:O118" si="92">IF(N117&gt;$C$8,"YES","NO")</f>
        <v>NO</v>
      </c>
      <c r="P117" s="434"/>
      <c r="Q117" s="482">
        <v>0</v>
      </c>
      <c r="R117" s="479">
        <f t="shared" si="6"/>
        <v>0</v>
      </c>
      <c r="S117" s="478">
        <f t="shared" si="61"/>
        <v>0</v>
      </c>
      <c r="T117" s="480">
        <f t="shared" si="56"/>
        <v>0</v>
      </c>
      <c r="U117" s="481" t="str">
        <f t="shared" si="8"/>
        <v>NO</v>
      </c>
    </row>
    <row r="118" spans="1:21" hidden="1">
      <c r="A118" s="472"/>
      <c r="B118" s="473"/>
      <c r="C118" s="474"/>
      <c r="D118" s="475" t="s">
        <v>147</v>
      </c>
      <c r="E118" s="460">
        <v>0</v>
      </c>
      <c r="F118" s="460">
        <v>0</v>
      </c>
      <c r="G118" s="460">
        <v>0</v>
      </c>
      <c r="H118" s="476">
        <f t="shared" si="90"/>
        <v>0</v>
      </c>
      <c r="I118" s="476">
        <v>0</v>
      </c>
      <c r="J118" s="477">
        <f t="shared" si="91"/>
        <v>0</v>
      </c>
      <c r="K118" s="478">
        <v>0</v>
      </c>
      <c r="L118" s="479">
        <f t="shared" si="55"/>
        <v>0</v>
      </c>
      <c r="M118" s="478">
        <f t="shared" si="59"/>
        <v>0</v>
      </c>
      <c r="N118" s="480">
        <f t="shared" si="60"/>
        <v>0</v>
      </c>
      <c r="O118" s="481" t="str">
        <f t="shared" si="92"/>
        <v>NO</v>
      </c>
      <c r="P118" s="434"/>
      <c r="Q118" s="482">
        <v>0</v>
      </c>
      <c r="R118" s="479">
        <f t="shared" si="6"/>
        <v>0</v>
      </c>
      <c r="S118" s="478">
        <f t="shared" si="61"/>
        <v>0</v>
      </c>
      <c r="T118" s="480">
        <f t="shared" si="56"/>
        <v>0</v>
      </c>
      <c r="U118" s="481" t="str">
        <f t="shared" si="8"/>
        <v>NO</v>
      </c>
    </row>
    <row r="119" spans="1:21" hidden="1">
      <c r="A119" s="456">
        <f>A115+1</f>
        <v>28</v>
      </c>
      <c r="B119" s="457"/>
      <c r="C119" s="458"/>
      <c r="D119" s="459" t="s">
        <v>120</v>
      </c>
      <c r="E119" s="460">
        <v>0</v>
      </c>
      <c r="F119" s="460">
        <v>0</v>
      </c>
      <c r="G119" s="460">
        <v>0</v>
      </c>
      <c r="H119" s="461">
        <f>SUM(E119:G119)</f>
        <v>0</v>
      </c>
      <c r="I119" s="461">
        <v>0</v>
      </c>
      <c r="J119" s="462">
        <f>SUM(H119:I119)</f>
        <v>0</v>
      </c>
      <c r="K119" s="463">
        <v>0</v>
      </c>
      <c r="L119" s="464">
        <f t="shared" si="55"/>
        <v>0</v>
      </c>
      <c r="M119" s="463">
        <f t="shared" si="59"/>
        <v>0</v>
      </c>
      <c r="N119" s="465">
        <f t="shared" si="60"/>
        <v>0</v>
      </c>
      <c r="O119" s="466" t="str">
        <f>IF(N119&gt;$C$8,"YES","NO")</f>
        <v>NO</v>
      </c>
      <c r="P119" s="434"/>
      <c r="Q119" s="483">
        <v>0</v>
      </c>
      <c r="R119" s="464">
        <f t="shared" si="6"/>
        <v>0</v>
      </c>
      <c r="S119" s="463">
        <f t="shared" si="61"/>
        <v>0</v>
      </c>
      <c r="T119" s="465">
        <f t="shared" si="56"/>
        <v>0</v>
      </c>
      <c r="U119" s="466" t="str">
        <f t="shared" si="8"/>
        <v>NO</v>
      </c>
    </row>
    <row r="120" spans="1:21" hidden="1">
      <c r="A120" s="472"/>
      <c r="B120" s="473"/>
      <c r="C120" s="474"/>
      <c r="D120" s="475" t="s">
        <v>145</v>
      </c>
      <c r="E120" s="460">
        <v>0</v>
      </c>
      <c r="F120" s="460">
        <v>0</v>
      </c>
      <c r="G120" s="460">
        <v>0</v>
      </c>
      <c r="H120" s="476">
        <f t="shared" ref="H120:H122" si="93">SUM(E120:G120)</f>
        <v>0</v>
      </c>
      <c r="I120" s="476">
        <v>0</v>
      </c>
      <c r="J120" s="477">
        <f t="shared" ref="J120:J122" si="94">SUM(H120:I120)</f>
        <v>0</v>
      </c>
      <c r="K120" s="478">
        <v>0</v>
      </c>
      <c r="L120" s="479">
        <f t="shared" si="55"/>
        <v>0</v>
      </c>
      <c r="M120" s="478">
        <f t="shared" si="59"/>
        <v>0</v>
      </c>
      <c r="N120" s="480">
        <f t="shared" si="60"/>
        <v>0</v>
      </c>
      <c r="O120" s="481" t="str">
        <f>IF(N120&gt;$C$8,"YES","NO")</f>
        <v>NO</v>
      </c>
      <c r="P120" s="434"/>
      <c r="Q120" s="482">
        <v>0</v>
      </c>
      <c r="R120" s="479">
        <f t="shared" si="6"/>
        <v>0</v>
      </c>
      <c r="S120" s="478">
        <f t="shared" si="61"/>
        <v>0</v>
      </c>
      <c r="T120" s="480">
        <f t="shared" si="56"/>
        <v>0</v>
      </c>
      <c r="U120" s="481" t="str">
        <f t="shared" si="8"/>
        <v>NO</v>
      </c>
    </row>
    <row r="121" spans="1:21" hidden="1">
      <c r="A121" s="472"/>
      <c r="B121" s="473"/>
      <c r="C121" s="474"/>
      <c r="D121" s="475" t="s">
        <v>146</v>
      </c>
      <c r="E121" s="460">
        <v>0</v>
      </c>
      <c r="F121" s="460">
        <v>0</v>
      </c>
      <c r="G121" s="460">
        <v>0</v>
      </c>
      <c r="H121" s="476">
        <f t="shared" si="93"/>
        <v>0</v>
      </c>
      <c r="I121" s="476">
        <v>0</v>
      </c>
      <c r="J121" s="477">
        <f t="shared" si="94"/>
        <v>0</v>
      </c>
      <c r="K121" s="478">
        <v>0</v>
      </c>
      <c r="L121" s="479">
        <f t="shared" si="55"/>
        <v>0</v>
      </c>
      <c r="M121" s="478">
        <f t="shared" si="59"/>
        <v>0</v>
      </c>
      <c r="N121" s="480">
        <f t="shared" si="60"/>
        <v>0</v>
      </c>
      <c r="O121" s="481" t="str">
        <f t="shared" ref="O121:O122" si="95">IF(N121&gt;$C$8,"YES","NO")</f>
        <v>NO</v>
      </c>
      <c r="P121" s="434"/>
      <c r="Q121" s="482">
        <v>0</v>
      </c>
      <c r="R121" s="479">
        <f t="shared" si="6"/>
        <v>0</v>
      </c>
      <c r="S121" s="478">
        <f t="shared" si="61"/>
        <v>0</v>
      </c>
      <c r="T121" s="480">
        <f t="shared" si="56"/>
        <v>0</v>
      </c>
      <c r="U121" s="481" t="str">
        <f t="shared" si="8"/>
        <v>NO</v>
      </c>
    </row>
    <row r="122" spans="1:21" hidden="1">
      <c r="A122" s="472"/>
      <c r="B122" s="473"/>
      <c r="C122" s="474"/>
      <c r="D122" s="475" t="s">
        <v>147</v>
      </c>
      <c r="E122" s="460">
        <v>0</v>
      </c>
      <c r="F122" s="460">
        <v>0</v>
      </c>
      <c r="G122" s="460">
        <v>0</v>
      </c>
      <c r="H122" s="476">
        <f t="shared" si="93"/>
        <v>0</v>
      </c>
      <c r="I122" s="476">
        <v>0</v>
      </c>
      <c r="J122" s="477">
        <f t="shared" si="94"/>
        <v>0</v>
      </c>
      <c r="K122" s="478">
        <v>0</v>
      </c>
      <c r="L122" s="479">
        <f t="shared" si="55"/>
        <v>0</v>
      </c>
      <c r="M122" s="478">
        <f t="shared" si="59"/>
        <v>0</v>
      </c>
      <c r="N122" s="480">
        <f t="shared" si="60"/>
        <v>0</v>
      </c>
      <c r="O122" s="481" t="str">
        <f t="shared" si="95"/>
        <v>NO</v>
      </c>
      <c r="P122" s="434"/>
      <c r="Q122" s="482">
        <v>0</v>
      </c>
      <c r="R122" s="479">
        <f t="shared" si="6"/>
        <v>0</v>
      </c>
      <c r="S122" s="478">
        <f t="shared" si="61"/>
        <v>0</v>
      </c>
      <c r="T122" s="480">
        <f t="shared" si="56"/>
        <v>0</v>
      </c>
      <c r="U122" s="481" t="str">
        <f t="shared" si="8"/>
        <v>NO</v>
      </c>
    </row>
    <row r="123" spans="1:21" hidden="1">
      <c r="A123" s="456">
        <f>A119+1</f>
        <v>29</v>
      </c>
      <c r="B123" s="457"/>
      <c r="C123" s="458"/>
      <c r="D123" s="459" t="s">
        <v>120</v>
      </c>
      <c r="E123" s="460">
        <v>0</v>
      </c>
      <c r="F123" s="460">
        <v>0</v>
      </c>
      <c r="G123" s="460">
        <v>0</v>
      </c>
      <c r="H123" s="461">
        <f>SUM(E123:G123)</f>
        <v>0</v>
      </c>
      <c r="I123" s="461">
        <v>0</v>
      </c>
      <c r="J123" s="462">
        <f>SUM(H123:I123)</f>
        <v>0</v>
      </c>
      <c r="K123" s="463">
        <v>0</v>
      </c>
      <c r="L123" s="464">
        <f t="shared" si="55"/>
        <v>0</v>
      </c>
      <c r="M123" s="463">
        <f t="shared" si="59"/>
        <v>0</v>
      </c>
      <c r="N123" s="465">
        <f t="shared" si="60"/>
        <v>0</v>
      </c>
      <c r="O123" s="466" t="str">
        <f>IF(N123&gt;$C$8,"YES","NO")</f>
        <v>NO</v>
      </c>
      <c r="P123" s="434"/>
      <c r="Q123" s="483">
        <v>0</v>
      </c>
      <c r="R123" s="464">
        <f t="shared" si="6"/>
        <v>0</v>
      </c>
      <c r="S123" s="463">
        <f t="shared" si="61"/>
        <v>0</v>
      </c>
      <c r="T123" s="465">
        <f t="shared" si="56"/>
        <v>0</v>
      </c>
      <c r="U123" s="466" t="str">
        <f t="shared" si="8"/>
        <v>NO</v>
      </c>
    </row>
    <row r="124" spans="1:21" hidden="1">
      <c r="A124" s="472"/>
      <c r="B124" s="473"/>
      <c r="C124" s="474"/>
      <c r="D124" s="475" t="s">
        <v>145</v>
      </c>
      <c r="E124" s="460">
        <v>0</v>
      </c>
      <c r="F124" s="460">
        <v>0</v>
      </c>
      <c r="G124" s="460">
        <v>0</v>
      </c>
      <c r="H124" s="476">
        <f t="shared" ref="H124:H126" si="96">SUM(E124:G124)</f>
        <v>0</v>
      </c>
      <c r="I124" s="476">
        <v>0</v>
      </c>
      <c r="J124" s="477">
        <f t="shared" ref="J124:J126" si="97">SUM(H124:I124)</f>
        <v>0</v>
      </c>
      <c r="K124" s="478">
        <v>0</v>
      </c>
      <c r="L124" s="479">
        <f t="shared" si="55"/>
        <v>0</v>
      </c>
      <c r="M124" s="478">
        <f t="shared" si="59"/>
        <v>0</v>
      </c>
      <c r="N124" s="480">
        <f t="shared" si="60"/>
        <v>0</v>
      </c>
      <c r="O124" s="481" t="str">
        <f>IF(N124&gt;$C$8,"YES","NO")</f>
        <v>NO</v>
      </c>
      <c r="P124" s="434"/>
      <c r="Q124" s="482">
        <v>0</v>
      </c>
      <c r="R124" s="479">
        <f t="shared" si="6"/>
        <v>0</v>
      </c>
      <c r="S124" s="478">
        <f t="shared" si="61"/>
        <v>0</v>
      </c>
      <c r="T124" s="480">
        <f t="shared" si="56"/>
        <v>0</v>
      </c>
      <c r="U124" s="481" t="str">
        <f t="shared" si="8"/>
        <v>NO</v>
      </c>
    </row>
    <row r="125" spans="1:21" hidden="1">
      <c r="A125" s="472"/>
      <c r="B125" s="473"/>
      <c r="C125" s="474"/>
      <c r="D125" s="475" t="s">
        <v>146</v>
      </c>
      <c r="E125" s="460">
        <v>0</v>
      </c>
      <c r="F125" s="460">
        <v>0</v>
      </c>
      <c r="G125" s="460">
        <v>0</v>
      </c>
      <c r="H125" s="476">
        <f t="shared" si="96"/>
        <v>0</v>
      </c>
      <c r="I125" s="476">
        <v>0</v>
      </c>
      <c r="J125" s="477">
        <f t="shared" si="97"/>
        <v>0</v>
      </c>
      <c r="K125" s="478">
        <v>0</v>
      </c>
      <c r="L125" s="479">
        <f t="shared" si="55"/>
        <v>0</v>
      </c>
      <c r="M125" s="478">
        <f t="shared" si="59"/>
        <v>0</v>
      </c>
      <c r="N125" s="480">
        <f t="shared" si="60"/>
        <v>0</v>
      </c>
      <c r="O125" s="481" t="str">
        <f t="shared" ref="O125:O126" si="98">IF(N125&gt;$C$8,"YES","NO")</f>
        <v>NO</v>
      </c>
      <c r="P125" s="434"/>
      <c r="Q125" s="482">
        <v>0</v>
      </c>
      <c r="R125" s="479">
        <f t="shared" si="6"/>
        <v>0</v>
      </c>
      <c r="S125" s="478">
        <f t="shared" si="61"/>
        <v>0</v>
      </c>
      <c r="T125" s="480">
        <f t="shared" si="56"/>
        <v>0</v>
      </c>
      <c r="U125" s="481" t="str">
        <f t="shared" si="8"/>
        <v>NO</v>
      </c>
    </row>
    <row r="126" spans="1:21" hidden="1">
      <c r="A126" s="472"/>
      <c r="B126" s="473"/>
      <c r="C126" s="474"/>
      <c r="D126" s="475" t="s">
        <v>147</v>
      </c>
      <c r="E126" s="460">
        <v>0</v>
      </c>
      <c r="F126" s="460">
        <v>0</v>
      </c>
      <c r="G126" s="460">
        <v>0</v>
      </c>
      <c r="H126" s="476">
        <f t="shared" si="96"/>
        <v>0</v>
      </c>
      <c r="I126" s="476">
        <v>0</v>
      </c>
      <c r="J126" s="477">
        <f t="shared" si="97"/>
        <v>0</v>
      </c>
      <c r="K126" s="478">
        <v>0</v>
      </c>
      <c r="L126" s="479">
        <f t="shared" si="55"/>
        <v>0</v>
      </c>
      <c r="M126" s="478">
        <f t="shared" si="59"/>
        <v>0</v>
      </c>
      <c r="N126" s="480">
        <f t="shared" si="60"/>
        <v>0</v>
      </c>
      <c r="O126" s="481" t="str">
        <f t="shared" si="98"/>
        <v>NO</v>
      </c>
      <c r="P126" s="434"/>
      <c r="Q126" s="482">
        <v>0</v>
      </c>
      <c r="R126" s="479">
        <f t="shared" si="6"/>
        <v>0</v>
      </c>
      <c r="S126" s="478">
        <f t="shared" si="61"/>
        <v>0</v>
      </c>
      <c r="T126" s="480">
        <f t="shared" si="56"/>
        <v>0</v>
      </c>
      <c r="U126" s="481" t="str">
        <f t="shared" si="8"/>
        <v>NO</v>
      </c>
    </row>
    <row r="127" spans="1:21" hidden="1">
      <c r="A127" s="456">
        <f>A123+1</f>
        <v>30</v>
      </c>
      <c r="B127" s="457"/>
      <c r="C127" s="458"/>
      <c r="D127" s="459" t="s">
        <v>120</v>
      </c>
      <c r="E127" s="460">
        <v>0</v>
      </c>
      <c r="F127" s="460">
        <v>0</v>
      </c>
      <c r="G127" s="460">
        <v>0</v>
      </c>
      <c r="H127" s="461">
        <f>SUM(E127:G127)</f>
        <v>0</v>
      </c>
      <c r="I127" s="461">
        <v>0</v>
      </c>
      <c r="J127" s="462">
        <f>SUM(H127:I127)</f>
        <v>0</v>
      </c>
      <c r="K127" s="463">
        <v>0</v>
      </c>
      <c r="L127" s="464">
        <f t="shared" si="55"/>
        <v>0</v>
      </c>
      <c r="M127" s="463">
        <f t="shared" si="59"/>
        <v>0</v>
      </c>
      <c r="N127" s="465">
        <f t="shared" si="60"/>
        <v>0</v>
      </c>
      <c r="O127" s="466" t="str">
        <f>IF(N127&gt;$C$8,"YES","NO")</f>
        <v>NO</v>
      </c>
      <c r="P127" s="434"/>
      <c r="Q127" s="483">
        <v>0</v>
      </c>
      <c r="R127" s="464">
        <f t="shared" si="6"/>
        <v>0</v>
      </c>
      <c r="S127" s="463">
        <f t="shared" si="61"/>
        <v>0</v>
      </c>
      <c r="T127" s="465">
        <f t="shared" si="56"/>
        <v>0</v>
      </c>
      <c r="U127" s="466" t="str">
        <f t="shared" si="8"/>
        <v>NO</v>
      </c>
    </row>
    <row r="128" spans="1:21" hidden="1">
      <c r="A128" s="472"/>
      <c r="B128" s="473"/>
      <c r="C128" s="474"/>
      <c r="D128" s="475" t="s">
        <v>145</v>
      </c>
      <c r="E128" s="460">
        <v>0</v>
      </c>
      <c r="F128" s="460">
        <v>0</v>
      </c>
      <c r="G128" s="460">
        <v>0</v>
      </c>
      <c r="H128" s="476">
        <f t="shared" ref="H128:H130" si="99">SUM(E128:G128)</f>
        <v>0</v>
      </c>
      <c r="I128" s="476">
        <v>0</v>
      </c>
      <c r="J128" s="477">
        <f t="shared" ref="J128:J130" si="100">SUM(H128:I128)</f>
        <v>0</v>
      </c>
      <c r="K128" s="478">
        <v>0</v>
      </c>
      <c r="L128" s="479">
        <f t="shared" si="55"/>
        <v>0</v>
      </c>
      <c r="M128" s="478">
        <f t="shared" si="59"/>
        <v>0</v>
      </c>
      <c r="N128" s="480">
        <f t="shared" si="60"/>
        <v>0</v>
      </c>
      <c r="O128" s="481" t="str">
        <f>IF(N128&gt;$C$8,"YES","NO")</f>
        <v>NO</v>
      </c>
      <c r="P128" s="434"/>
      <c r="Q128" s="482">
        <v>0</v>
      </c>
      <c r="R128" s="479">
        <f t="shared" si="6"/>
        <v>0</v>
      </c>
      <c r="S128" s="478">
        <f t="shared" si="61"/>
        <v>0</v>
      </c>
      <c r="T128" s="480">
        <f t="shared" si="56"/>
        <v>0</v>
      </c>
      <c r="U128" s="481" t="str">
        <f t="shared" si="8"/>
        <v>NO</v>
      </c>
    </row>
    <row r="129" spans="1:21" hidden="1">
      <c r="A129" s="472"/>
      <c r="B129" s="473"/>
      <c r="C129" s="474"/>
      <c r="D129" s="475" t="s">
        <v>146</v>
      </c>
      <c r="E129" s="460">
        <v>0</v>
      </c>
      <c r="F129" s="460">
        <v>0</v>
      </c>
      <c r="G129" s="460">
        <v>0</v>
      </c>
      <c r="H129" s="476">
        <f t="shared" si="99"/>
        <v>0</v>
      </c>
      <c r="I129" s="476">
        <v>0</v>
      </c>
      <c r="J129" s="477">
        <f t="shared" si="100"/>
        <v>0</v>
      </c>
      <c r="K129" s="478">
        <v>0</v>
      </c>
      <c r="L129" s="479">
        <f t="shared" si="55"/>
        <v>0</v>
      </c>
      <c r="M129" s="478">
        <f t="shared" si="59"/>
        <v>0</v>
      </c>
      <c r="N129" s="480">
        <f t="shared" si="60"/>
        <v>0</v>
      </c>
      <c r="O129" s="481" t="str">
        <f t="shared" ref="O129:O130" si="101">IF(N129&gt;$C$8,"YES","NO")</f>
        <v>NO</v>
      </c>
      <c r="P129" s="434"/>
      <c r="Q129" s="482">
        <v>0</v>
      </c>
      <c r="R129" s="479">
        <f t="shared" si="6"/>
        <v>0</v>
      </c>
      <c r="S129" s="478">
        <f t="shared" si="61"/>
        <v>0</v>
      </c>
      <c r="T129" s="480">
        <f t="shared" si="56"/>
        <v>0</v>
      </c>
      <c r="U129" s="481" t="str">
        <f t="shared" si="8"/>
        <v>NO</v>
      </c>
    </row>
    <row r="130" spans="1:21" hidden="1">
      <c r="A130" s="472"/>
      <c r="B130" s="473"/>
      <c r="C130" s="474"/>
      <c r="D130" s="475" t="s">
        <v>147</v>
      </c>
      <c r="E130" s="460">
        <v>0</v>
      </c>
      <c r="F130" s="460">
        <v>0</v>
      </c>
      <c r="G130" s="460">
        <v>0</v>
      </c>
      <c r="H130" s="476">
        <f t="shared" si="99"/>
        <v>0</v>
      </c>
      <c r="I130" s="476">
        <v>0</v>
      </c>
      <c r="J130" s="477">
        <f t="shared" si="100"/>
        <v>0</v>
      </c>
      <c r="K130" s="478">
        <v>0</v>
      </c>
      <c r="L130" s="479">
        <f t="shared" si="55"/>
        <v>0</v>
      </c>
      <c r="M130" s="478">
        <f t="shared" si="59"/>
        <v>0</v>
      </c>
      <c r="N130" s="480">
        <f t="shared" si="60"/>
        <v>0</v>
      </c>
      <c r="O130" s="481" t="str">
        <f t="shared" si="101"/>
        <v>NO</v>
      </c>
      <c r="P130" s="434"/>
      <c r="Q130" s="482">
        <v>0</v>
      </c>
      <c r="R130" s="479">
        <f t="shared" si="6"/>
        <v>0</v>
      </c>
      <c r="S130" s="478">
        <f t="shared" si="61"/>
        <v>0</v>
      </c>
      <c r="T130" s="480">
        <f t="shared" si="56"/>
        <v>0</v>
      </c>
      <c r="U130" s="481" t="str">
        <f t="shared" si="8"/>
        <v>NO</v>
      </c>
    </row>
    <row r="131" spans="1:21" hidden="1">
      <c r="A131" s="456">
        <f>A127+1</f>
        <v>31</v>
      </c>
      <c r="B131" s="457"/>
      <c r="C131" s="458"/>
      <c r="D131" s="459" t="s">
        <v>120</v>
      </c>
      <c r="E131" s="460">
        <v>0</v>
      </c>
      <c r="F131" s="460">
        <v>0</v>
      </c>
      <c r="G131" s="460">
        <v>0</v>
      </c>
      <c r="H131" s="461">
        <f>SUM(E131:G131)</f>
        <v>0</v>
      </c>
      <c r="I131" s="461">
        <v>0</v>
      </c>
      <c r="J131" s="462">
        <f>SUM(H131:I131)</f>
        <v>0</v>
      </c>
      <c r="K131" s="463">
        <v>0</v>
      </c>
      <c r="L131" s="464">
        <f t="shared" si="55"/>
        <v>0</v>
      </c>
      <c r="M131" s="463">
        <f t="shared" si="59"/>
        <v>0</v>
      </c>
      <c r="N131" s="465">
        <f t="shared" si="60"/>
        <v>0</v>
      </c>
      <c r="O131" s="466" t="str">
        <f>IF(N131&gt;$C$8,"YES","NO")</f>
        <v>NO</v>
      </c>
      <c r="P131" s="434"/>
      <c r="Q131" s="483">
        <v>0</v>
      </c>
      <c r="R131" s="464">
        <f t="shared" si="6"/>
        <v>0</v>
      </c>
      <c r="S131" s="463">
        <f t="shared" si="61"/>
        <v>0</v>
      </c>
      <c r="T131" s="465">
        <f t="shared" si="56"/>
        <v>0</v>
      </c>
      <c r="U131" s="466" t="str">
        <f t="shared" si="8"/>
        <v>NO</v>
      </c>
    </row>
    <row r="132" spans="1:21" hidden="1">
      <c r="A132" s="472"/>
      <c r="B132" s="473"/>
      <c r="C132" s="474"/>
      <c r="D132" s="475" t="s">
        <v>145</v>
      </c>
      <c r="E132" s="460">
        <v>0</v>
      </c>
      <c r="F132" s="460">
        <v>0</v>
      </c>
      <c r="G132" s="460">
        <v>0</v>
      </c>
      <c r="H132" s="476">
        <f t="shared" ref="H132:H134" si="102">SUM(E132:G132)</f>
        <v>0</v>
      </c>
      <c r="I132" s="476">
        <v>0</v>
      </c>
      <c r="J132" s="477">
        <f t="shared" ref="J132:J134" si="103">SUM(H132:I132)</f>
        <v>0</v>
      </c>
      <c r="K132" s="478">
        <v>0</v>
      </c>
      <c r="L132" s="479">
        <f t="shared" si="55"/>
        <v>0</v>
      </c>
      <c r="M132" s="478">
        <f t="shared" si="59"/>
        <v>0</v>
      </c>
      <c r="N132" s="480">
        <f t="shared" si="60"/>
        <v>0</v>
      </c>
      <c r="O132" s="481" t="str">
        <f>IF(N132&gt;$C$8,"YES","NO")</f>
        <v>NO</v>
      </c>
      <c r="P132" s="434"/>
      <c r="Q132" s="482">
        <v>0</v>
      </c>
      <c r="R132" s="479">
        <f t="shared" si="6"/>
        <v>0</v>
      </c>
      <c r="S132" s="478">
        <f t="shared" si="61"/>
        <v>0</v>
      </c>
      <c r="T132" s="480">
        <f t="shared" si="56"/>
        <v>0</v>
      </c>
      <c r="U132" s="481" t="str">
        <f t="shared" si="8"/>
        <v>NO</v>
      </c>
    </row>
    <row r="133" spans="1:21" hidden="1">
      <c r="A133" s="472"/>
      <c r="B133" s="473"/>
      <c r="C133" s="474"/>
      <c r="D133" s="475" t="s">
        <v>146</v>
      </c>
      <c r="E133" s="460">
        <v>0</v>
      </c>
      <c r="F133" s="460">
        <v>0</v>
      </c>
      <c r="G133" s="460">
        <v>0</v>
      </c>
      <c r="H133" s="476">
        <f t="shared" si="102"/>
        <v>0</v>
      </c>
      <c r="I133" s="476">
        <v>0</v>
      </c>
      <c r="J133" s="477">
        <f t="shared" si="103"/>
        <v>0</v>
      </c>
      <c r="K133" s="478">
        <v>0</v>
      </c>
      <c r="L133" s="479">
        <f t="shared" si="55"/>
        <v>0</v>
      </c>
      <c r="M133" s="478">
        <f t="shared" si="59"/>
        <v>0</v>
      </c>
      <c r="N133" s="480">
        <f t="shared" si="60"/>
        <v>0</v>
      </c>
      <c r="O133" s="481" t="str">
        <f t="shared" ref="O133:O134" si="104">IF(N133&gt;$C$8,"YES","NO")</f>
        <v>NO</v>
      </c>
      <c r="P133" s="434"/>
      <c r="Q133" s="482">
        <v>0</v>
      </c>
      <c r="R133" s="479">
        <f t="shared" si="6"/>
        <v>0</v>
      </c>
      <c r="S133" s="478">
        <f t="shared" si="61"/>
        <v>0</v>
      </c>
      <c r="T133" s="480">
        <f t="shared" si="56"/>
        <v>0</v>
      </c>
      <c r="U133" s="481" t="str">
        <f t="shared" si="8"/>
        <v>NO</v>
      </c>
    </row>
    <row r="134" spans="1:21" hidden="1">
      <c r="A134" s="472"/>
      <c r="B134" s="473"/>
      <c r="C134" s="474"/>
      <c r="D134" s="475" t="s">
        <v>147</v>
      </c>
      <c r="E134" s="460">
        <v>0</v>
      </c>
      <c r="F134" s="460">
        <v>0</v>
      </c>
      <c r="G134" s="460">
        <v>0</v>
      </c>
      <c r="H134" s="476">
        <f t="shared" si="102"/>
        <v>0</v>
      </c>
      <c r="I134" s="476">
        <v>0</v>
      </c>
      <c r="J134" s="477">
        <f t="shared" si="103"/>
        <v>0</v>
      </c>
      <c r="K134" s="478">
        <v>0</v>
      </c>
      <c r="L134" s="479">
        <f t="shared" si="55"/>
        <v>0</v>
      </c>
      <c r="M134" s="478">
        <f t="shared" si="59"/>
        <v>0</v>
      </c>
      <c r="N134" s="480">
        <f t="shared" si="60"/>
        <v>0</v>
      </c>
      <c r="O134" s="481" t="str">
        <f t="shared" si="104"/>
        <v>NO</v>
      </c>
      <c r="P134" s="434"/>
      <c r="Q134" s="482">
        <v>0</v>
      </c>
      <c r="R134" s="479">
        <f t="shared" si="6"/>
        <v>0</v>
      </c>
      <c r="S134" s="478">
        <f t="shared" si="61"/>
        <v>0</v>
      </c>
      <c r="T134" s="480">
        <f t="shared" si="56"/>
        <v>0</v>
      </c>
      <c r="U134" s="481" t="str">
        <f t="shared" si="8"/>
        <v>NO</v>
      </c>
    </row>
    <row r="135" spans="1:21" hidden="1">
      <c r="A135" s="456">
        <f>A131+1</f>
        <v>32</v>
      </c>
      <c r="B135" s="457"/>
      <c r="C135" s="458"/>
      <c r="D135" s="459" t="s">
        <v>120</v>
      </c>
      <c r="E135" s="460">
        <v>0</v>
      </c>
      <c r="F135" s="460">
        <v>0</v>
      </c>
      <c r="G135" s="460">
        <v>0</v>
      </c>
      <c r="H135" s="461">
        <f>SUM(E135:G135)</f>
        <v>0</v>
      </c>
      <c r="I135" s="461">
        <v>0</v>
      </c>
      <c r="J135" s="462">
        <f>SUM(H135:I135)</f>
        <v>0</v>
      </c>
      <c r="K135" s="463">
        <v>0</v>
      </c>
      <c r="L135" s="464">
        <f t="shared" si="55"/>
        <v>0</v>
      </c>
      <c r="M135" s="463">
        <f t="shared" si="59"/>
        <v>0</v>
      </c>
      <c r="N135" s="465">
        <f t="shared" si="60"/>
        <v>0</v>
      </c>
      <c r="O135" s="466" t="str">
        <f>IF(N135&gt;$C$8,"YES","NO")</f>
        <v>NO</v>
      </c>
      <c r="P135" s="434"/>
      <c r="Q135" s="483">
        <v>0</v>
      </c>
      <c r="R135" s="464">
        <f t="shared" si="6"/>
        <v>0</v>
      </c>
      <c r="S135" s="463">
        <f t="shared" si="61"/>
        <v>0</v>
      </c>
      <c r="T135" s="465">
        <f t="shared" si="56"/>
        <v>0</v>
      </c>
      <c r="U135" s="466" t="str">
        <f t="shared" si="8"/>
        <v>NO</v>
      </c>
    </row>
    <row r="136" spans="1:21" hidden="1">
      <c r="A136" s="472"/>
      <c r="B136" s="473"/>
      <c r="C136" s="474"/>
      <c r="D136" s="475" t="s">
        <v>145</v>
      </c>
      <c r="E136" s="460">
        <v>0</v>
      </c>
      <c r="F136" s="460">
        <v>0</v>
      </c>
      <c r="G136" s="460">
        <v>0</v>
      </c>
      <c r="H136" s="476">
        <f t="shared" ref="H136:H138" si="105">SUM(E136:G136)</f>
        <v>0</v>
      </c>
      <c r="I136" s="476">
        <v>0</v>
      </c>
      <c r="J136" s="477">
        <f t="shared" ref="J136:J138" si="106">SUM(H136:I136)</f>
        <v>0</v>
      </c>
      <c r="K136" s="478">
        <v>0</v>
      </c>
      <c r="L136" s="479">
        <f t="shared" si="55"/>
        <v>0</v>
      </c>
      <c r="M136" s="478">
        <f t="shared" si="59"/>
        <v>0</v>
      </c>
      <c r="N136" s="480">
        <f t="shared" si="60"/>
        <v>0</v>
      </c>
      <c r="O136" s="481" t="str">
        <f>IF(N136&gt;$C$8,"YES","NO")</f>
        <v>NO</v>
      </c>
      <c r="P136" s="434"/>
      <c r="Q136" s="482">
        <v>0</v>
      </c>
      <c r="R136" s="479">
        <f t="shared" si="6"/>
        <v>0</v>
      </c>
      <c r="S136" s="478">
        <f t="shared" si="61"/>
        <v>0</v>
      </c>
      <c r="T136" s="480">
        <f t="shared" si="56"/>
        <v>0</v>
      </c>
      <c r="U136" s="481" t="str">
        <f t="shared" si="8"/>
        <v>NO</v>
      </c>
    </row>
    <row r="137" spans="1:21" hidden="1">
      <c r="A137" s="472"/>
      <c r="B137" s="473"/>
      <c r="C137" s="474"/>
      <c r="D137" s="475" t="s">
        <v>146</v>
      </c>
      <c r="E137" s="460">
        <v>0</v>
      </c>
      <c r="F137" s="460">
        <v>0</v>
      </c>
      <c r="G137" s="460">
        <v>0</v>
      </c>
      <c r="H137" s="476">
        <f t="shared" si="105"/>
        <v>0</v>
      </c>
      <c r="I137" s="476">
        <v>0</v>
      </c>
      <c r="J137" s="477">
        <f t="shared" si="106"/>
        <v>0</v>
      </c>
      <c r="K137" s="478">
        <v>0</v>
      </c>
      <c r="L137" s="479">
        <f t="shared" si="55"/>
        <v>0</v>
      </c>
      <c r="M137" s="478">
        <f t="shared" si="59"/>
        <v>0</v>
      </c>
      <c r="N137" s="480">
        <f t="shared" si="60"/>
        <v>0</v>
      </c>
      <c r="O137" s="481" t="str">
        <f t="shared" ref="O137:O138" si="107">IF(N137&gt;$C$8,"YES","NO")</f>
        <v>NO</v>
      </c>
      <c r="P137" s="434"/>
      <c r="Q137" s="482">
        <v>0</v>
      </c>
      <c r="R137" s="479">
        <f t="shared" si="6"/>
        <v>0</v>
      </c>
      <c r="S137" s="478">
        <f t="shared" si="61"/>
        <v>0</v>
      </c>
      <c r="T137" s="480">
        <f t="shared" si="56"/>
        <v>0</v>
      </c>
      <c r="U137" s="481" t="str">
        <f t="shared" si="8"/>
        <v>NO</v>
      </c>
    </row>
    <row r="138" spans="1:21" hidden="1">
      <c r="A138" s="472"/>
      <c r="B138" s="473"/>
      <c r="C138" s="474"/>
      <c r="D138" s="475" t="s">
        <v>147</v>
      </c>
      <c r="E138" s="460">
        <v>0</v>
      </c>
      <c r="F138" s="460">
        <v>0</v>
      </c>
      <c r="G138" s="460">
        <v>0</v>
      </c>
      <c r="H138" s="476">
        <f t="shared" si="105"/>
        <v>0</v>
      </c>
      <c r="I138" s="476">
        <v>0</v>
      </c>
      <c r="J138" s="477">
        <f t="shared" si="106"/>
        <v>0</v>
      </c>
      <c r="K138" s="478">
        <v>0</v>
      </c>
      <c r="L138" s="479">
        <f t="shared" si="55"/>
        <v>0</v>
      </c>
      <c r="M138" s="478">
        <f t="shared" si="59"/>
        <v>0</v>
      </c>
      <c r="N138" s="480">
        <f t="shared" si="60"/>
        <v>0</v>
      </c>
      <c r="O138" s="481" t="str">
        <f t="shared" si="107"/>
        <v>NO</v>
      </c>
      <c r="P138" s="434"/>
      <c r="Q138" s="482">
        <v>0</v>
      </c>
      <c r="R138" s="479">
        <f t="shared" si="6"/>
        <v>0</v>
      </c>
      <c r="S138" s="478">
        <f t="shared" si="61"/>
        <v>0</v>
      </c>
      <c r="T138" s="480">
        <f t="shared" si="56"/>
        <v>0</v>
      </c>
      <c r="U138" s="481" t="str">
        <f t="shared" si="8"/>
        <v>NO</v>
      </c>
    </row>
    <row r="139" spans="1:21" hidden="1">
      <c r="A139" s="456">
        <f>A135+1</f>
        <v>33</v>
      </c>
      <c r="B139" s="457"/>
      <c r="C139" s="458"/>
      <c r="D139" s="459" t="s">
        <v>120</v>
      </c>
      <c r="E139" s="460">
        <v>0</v>
      </c>
      <c r="F139" s="460">
        <v>0</v>
      </c>
      <c r="G139" s="460">
        <v>0</v>
      </c>
      <c r="H139" s="461">
        <f>SUM(E139:G139)</f>
        <v>0</v>
      </c>
      <c r="I139" s="461">
        <v>0</v>
      </c>
      <c r="J139" s="462">
        <f>SUM(H139:I139)</f>
        <v>0</v>
      </c>
      <c r="K139" s="463">
        <v>0</v>
      </c>
      <c r="L139" s="464">
        <f t="shared" ref="L139:L202" si="108">$C$7</f>
        <v>0</v>
      </c>
      <c r="M139" s="463">
        <f t="shared" si="59"/>
        <v>0</v>
      </c>
      <c r="N139" s="465">
        <f t="shared" si="60"/>
        <v>0</v>
      </c>
      <c r="O139" s="466" t="str">
        <f>IF(N139&gt;$C$8,"YES","NO")</f>
        <v>NO</v>
      </c>
      <c r="P139" s="434"/>
      <c r="Q139" s="483">
        <v>0</v>
      </c>
      <c r="R139" s="464">
        <f t="shared" si="6"/>
        <v>0</v>
      </c>
      <c r="S139" s="463">
        <f t="shared" si="61"/>
        <v>0</v>
      </c>
      <c r="T139" s="465">
        <f t="shared" ref="T139:T202" si="109">IFERROR(J139/S139,0)</f>
        <v>0</v>
      </c>
      <c r="U139" s="466" t="str">
        <f t="shared" si="8"/>
        <v>NO</v>
      </c>
    </row>
    <row r="140" spans="1:21" hidden="1">
      <c r="A140" s="472"/>
      <c r="B140" s="473"/>
      <c r="C140" s="474"/>
      <c r="D140" s="475" t="s">
        <v>145</v>
      </c>
      <c r="E140" s="460">
        <v>0</v>
      </c>
      <c r="F140" s="460">
        <v>0</v>
      </c>
      <c r="G140" s="460">
        <v>0</v>
      </c>
      <c r="H140" s="476">
        <f t="shared" ref="H140:H142" si="110">SUM(E140:G140)</f>
        <v>0</v>
      </c>
      <c r="I140" s="476">
        <v>0</v>
      </c>
      <c r="J140" s="477">
        <f t="shared" ref="J140:J142" si="111">SUM(H140:I140)</f>
        <v>0</v>
      </c>
      <c r="K140" s="478">
        <v>0</v>
      </c>
      <c r="L140" s="479">
        <f t="shared" si="108"/>
        <v>0</v>
      </c>
      <c r="M140" s="478">
        <f t="shared" ref="M140:M203" si="112">K140-IF(K140&lt;&gt;0,K140-(K140/(1+L140)),0)</f>
        <v>0</v>
      </c>
      <c r="N140" s="480">
        <f t="shared" ref="N140:N203" si="113">IFERROR(J140/M140,0)</f>
        <v>0</v>
      </c>
      <c r="O140" s="481" t="str">
        <f>IF(N140&gt;$C$8,"YES","NO")</f>
        <v>NO</v>
      </c>
      <c r="P140" s="434"/>
      <c r="Q140" s="482">
        <v>0</v>
      </c>
      <c r="R140" s="479">
        <f t="shared" si="6"/>
        <v>0</v>
      </c>
      <c r="S140" s="478">
        <f t="shared" ref="S140:S210" si="114">Q140-IF(Q140&lt;&gt;0,Q140-(Q140/(1+R140)),0)</f>
        <v>0</v>
      </c>
      <c r="T140" s="480">
        <f t="shared" si="109"/>
        <v>0</v>
      </c>
      <c r="U140" s="481" t="str">
        <f t="shared" si="8"/>
        <v>NO</v>
      </c>
    </row>
    <row r="141" spans="1:21" hidden="1">
      <c r="A141" s="472"/>
      <c r="B141" s="473"/>
      <c r="C141" s="474"/>
      <c r="D141" s="475" t="s">
        <v>146</v>
      </c>
      <c r="E141" s="460">
        <v>0</v>
      </c>
      <c r="F141" s="460">
        <v>0</v>
      </c>
      <c r="G141" s="460">
        <v>0</v>
      </c>
      <c r="H141" s="476">
        <f t="shared" si="110"/>
        <v>0</v>
      </c>
      <c r="I141" s="476">
        <v>0</v>
      </c>
      <c r="J141" s="477">
        <f t="shared" si="111"/>
        <v>0</v>
      </c>
      <c r="K141" s="478">
        <v>0</v>
      </c>
      <c r="L141" s="479">
        <f t="shared" si="108"/>
        <v>0</v>
      </c>
      <c r="M141" s="478">
        <f t="shared" si="112"/>
        <v>0</v>
      </c>
      <c r="N141" s="480">
        <f t="shared" si="113"/>
        <v>0</v>
      </c>
      <c r="O141" s="481" t="str">
        <f t="shared" ref="O141:O142" si="115">IF(N141&gt;$C$8,"YES","NO")</f>
        <v>NO</v>
      </c>
      <c r="P141" s="434"/>
      <c r="Q141" s="482">
        <v>0</v>
      </c>
      <c r="R141" s="479">
        <f t="shared" si="6"/>
        <v>0</v>
      </c>
      <c r="S141" s="478">
        <f t="shared" si="114"/>
        <v>0</v>
      </c>
      <c r="T141" s="480">
        <f t="shared" si="109"/>
        <v>0</v>
      </c>
      <c r="U141" s="481" t="str">
        <f t="shared" si="8"/>
        <v>NO</v>
      </c>
    </row>
    <row r="142" spans="1:21" hidden="1">
      <c r="A142" s="472"/>
      <c r="B142" s="473"/>
      <c r="C142" s="474"/>
      <c r="D142" s="475" t="s">
        <v>147</v>
      </c>
      <c r="E142" s="460">
        <v>0</v>
      </c>
      <c r="F142" s="460">
        <v>0</v>
      </c>
      <c r="G142" s="460">
        <v>0</v>
      </c>
      <c r="H142" s="476">
        <f t="shared" si="110"/>
        <v>0</v>
      </c>
      <c r="I142" s="476">
        <v>0</v>
      </c>
      <c r="J142" s="477">
        <f t="shared" si="111"/>
        <v>0</v>
      </c>
      <c r="K142" s="478">
        <v>0</v>
      </c>
      <c r="L142" s="479">
        <f t="shared" si="108"/>
        <v>0</v>
      </c>
      <c r="M142" s="478">
        <f t="shared" si="112"/>
        <v>0</v>
      </c>
      <c r="N142" s="480">
        <f t="shared" si="113"/>
        <v>0</v>
      </c>
      <c r="O142" s="481" t="str">
        <f t="shared" si="115"/>
        <v>NO</v>
      </c>
      <c r="P142" s="434"/>
      <c r="Q142" s="482">
        <v>0</v>
      </c>
      <c r="R142" s="479">
        <f t="shared" si="6"/>
        <v>0</v>
      </c>
      <c r="S142" s="478">
        <f t="shared" si="114"/>
        <v>0</v>
      </c>
      <c r="T142" s="480">
        <f t="shared" si="109"/>
        <v>0</v>
      </c>
      <c r="U142" s="481" t="str">
        <f t="shared" si="8"/>
        <v>NO</v>
      </c>
    </row>
    <row r="143" spans="1:21" hidden="1">
      <c r="A143" s="456">
        <f>A139+1</f>
        <v>34</v>
      </c>
      <c r="B143" s="457"/>
      <c r="C143" s="458"/>
      <c r="D143" s="459" t="s">
        <v>120</v>
      </c>
      <c r="E143" s="460">
        <v>0</v>
      </c>
      <c r="F143" s="460">
        <v>0</v>
      </c>
      <c r="G143" s="460">
        <v>0</v>
      </c>
      <c r="H143" s="461">
        <f>SUM(E143:G143)</f>
        <v>0</v>
      </c>
      <c r="I143" s="461">
        <v>0</v>
      </c>
      <c r="J143" s="462">
        <f>SUM(H143:I143)</f>
        <v>0</v>
      </c>
      <c r="K143" s="463">
        <v>0</v>
      </c>
      <c r="L143" s="464">
        <f t="shared" si="108"/>
        <v>0</v>
      </c>
      <c r="M143" s="463">
        <f t="shared" si="112"/>
        <v>0</v>
      </c>
      <c r="N143" s="465">
        <f t="shared" si="113"/>
        <v>0</v>
      </c>
      <c r="O143" s="466" t="str">
        <f>IF(N143&gt;$C$8,"YES","NO")</f>
        <v>NO</v>
      </c>
      <c r="P143" s="434"/>
      <c r="Q143" s="483">
        <v>0</v>
      </c>
      <c r="R143" s="464">
        <f t="shared" si="6"/>
        <v>0</v>
      </c>
      <c r="S143" s="463">
        <f t="shared" si="114"/>
        <v>0</v>
      </c>
      <c r="T143" s="465">
        <f t="shared" si="109"/>
        <v>0</v>
      </c>
      <c r="U143" s="466" t="str">
        <f t="shared" si="8"/>
        <v>NO</v>
      </c>
    </row>
    <row r="144" spans="1:21" hidden="1">
      <c r="A144" s="472"/>
      <c r="B144" s="473"/>
      <c r="C144" s="474"/>
      <c r="D144" s="475" t="s">
        <v>145</v>
      </c>
      <c r="E144" s="460">
        <v>0</v>
      </c>
      <c r="F144" s="460">
        <v>0</v>
      </c>
      <c r="G144" s="460">
        <v>0</v>
      </c>
      <c r="H144" s="476">
        <f t="shared" ref="H144:H146" si="116">SUM(E144:G144)</f>
        <v>0</v>
      </c>
      <c r="I144" s="476">
        <v>0</v>
      </c>
      <c r="J144" s="477">
        <f t="shared" ref="J144:J146" si="117">SUM(H144:I144)</f>
        <v>0</v>
      </c>
      <c r="K144" s="478">
        <v>0</v>
      </c>
      <c r="L144" s="479">
        <f t="shared" si="108"/>
        <v>0</v>
      </c>
      <c r="M144" s="478">
        <f t="shared" si="112"/>
        <v>0</v>
      </c>
      <c r="N144" s="480">
        <f t="shared" si="113"/>
        <v>0</v>
      </c>
      <c r="O144" s="481" t="str">
        <f>IF(N144&gt;$C$8,"YES","NO")</f>
        <v>NO</v>
      </c>
      <c r="P144" s="434"/>
      <c r="Q144" s="482">
        <v>0</v>
      </c>
      <c r="R144" s="479">
        <f t="shared" si="6"/>
        <v>0</v>
      </c>
      <c r="S144" s="478">
        <f t="shared" si="114"/>
        <v>0</v>
      </c>
      <c r="T144" s="480">
        <f t="shared" si="109"/>
        <v>0</v>
      </c>
      <c r="U144" s="481" t="str">
        <f t="shared" si="8"/>
        <v>NO</v>
      </c>
    </row>
    <row r="145" spans="1:21" hidden="1">
      <c r="A145" s="472"/>
      <c r="B145" s="473"/>
      <c r="C145" s="474"/>
      <c r="D145" s="475" t="s">
        <v>146</v>
      </c>
      <c r="E145" s="460">
        <v>0</v>
      </c>
      <c r="F145" s="460">
        <v>0</v>
      </c>
      <c r="G145" s="460">
        <v>0</v>
      </c>
      <c r="H145" s="476">
        <f t="shared" si="116"/>
        <v>0</v>
      </c>
      <c r="I145" s="476">
        <v>0</v>
      </c>
      <c r="J145" s="477">
        <f t="shared" si="117"/>
        <v>0</v>
      </c>
      <c r="K145" s="478">
        <v>0</v>
      </c>
      <c r="L145" s="479">
        <f t="shared" si="108"/>
        <v>0</v>
      </c>
      <c r="M145" s="478">
        <f t="shared" si="112"/>
        <v>0</v>
      </c>
      <c r="N145" s="480">
        <f t="shared" si="113"/>
        <v>0</v>
      </c>
      <c r="O145" s="481" t="str">
        <f t="shared" ref="O145:O146" si="118">IF(N145&gt;$C$8,"YES","NO")</f>
        <v>NO</v>
      </c>
      <c r="P145" s="434"/>
      <c r="Q145" s="482">
        <v>0</v>
      </c>
      <c r="R145" s="479">
        <f t="shared" si="6"/>
        <v>0</v>
      </c>
      <c r="S145" s="478">
        <f t="shared" si="114"/>
        <v>0</v>
      </c>
      <c r="T145" s="480">
        <f t="shared" si="109"/>
        <v>0</v>
      </c>
      <c r="U145" s="481" t="str">
        <f t="shared" si="8"/>
        <v>NO</v>
      </c>
    </row>
    <row r="146" spans="1:21" hidden="1">
      <c r="A146" s="472"/>
      <c r="B146" s="473"/>
      <c r="C146" s="474"/>
      <c r="D146" s="475" t="s">
        <v>147</v>
      </c>
      <c r="E146" s="460">
        <v>0</v>
      </c>
      <c r="F146" s="460">
        <v>0</v>
      </c>
      <c r="G146" s="460">
        <v>0</v>
      </c>
      <c r="H146" s="476">
        <f t="shared" si="116"/>
        <v>0</v>
      </c>
      <c r="I146" s="476">
        <v>0</v>
      </c>
      <c r="J146" s="477">
        <f t="shared" si="117"/>
        <v>0</v>
      </c>
      <c r="K146" s="478">
        <v>0</v>
      </c>
      <c r="L146" s="479">
        <f t="shared" si="108"/>
        <v>0</v>
      </c>
      <c r="M146" s="478">
        <f t="shared" si="112"/>
        <v>0</v>
      </c>
      <c r="N146" s="480">
        <f t="shared" si="113"/>
        <v>0</v>
      </c>
      <c r="O146" s="481" t="str">
        <f t="shared" si="118"/>
        <v>NO</v>
      </c>
      <c r="P146" s="434"/>
      <c r="Q146" s="482">
        <v>0</v>
      </c>
      <c r="R146" s="479">
        <f t="shared" si="6"/>
        <v>0</v>
      </c>
      <c r="S146" s="478">
        <f t="shared" si="114"/>
        <v>0</v>
      </c>
      <c r="T146" s="480">
        <f t="shared" si="109"/>
        <v>0</v>
      </c>
      <c r="U146" s="481" t="str">
        <f t="shared" si="8"/>
        <v>NO</v>
      </c>
    </row>
    <row r="147" spans="1:21" hidden="1">
      <c r="A147" s="456">
        <f>A143+1</f>
        <v>35</v>
      </c>
      <c r="B147" s="457"/>
      <c r="C147" s="458"/>
      <c r="D147" s="459" t="s">
        <v>120</v>
      </c>
      <c r="E147" s="460">
        <v>0</v>
      </c>
      <c r="F147" s="460">
        <v>0</v>
      </c>
      <c r="G147" s="460">
        <v>0</v>
      </c>
      <c r="H147" s="461">
        <f>SUM(E147:G147)</f>
        <v>0</v>
      </c>
      <c r="I147" s="461">
        <v>0</v>
      </c>
      <c r="J147" s="462">
        <f>SUM(H147:I147)</f>
        <v>0</v>
      </c>
      <c r="K147" s="463">
        <v>0</v>
      </c>
      <c r="L147" s="464">
        <f t="shared" si="108"/>
        <v>0</v>
      </c>
      <c r="M147" s="463">
        <f t="shared" si="112"/>
        <v>0</v>
      </c>
      <c r="N147" s="465">
        <f t="shared" si="113"/>
        <v>0</v>
      </c>
      <c r="O147" s="466" t="str">
        <f>IF(N147&gt;$C$8,"YES","NO")</f>
        <v>NO</v>
      </c>
      <c r="P147" s="434"/>
      <c r="Q147" s="483">
        <v>0</v>
      </c>
      <c r="R147" s="464">
        <f t="shared" si="6"/>
        <v>0</v>
      </c>
      <c r="S147" s="463">
        <f t="shared" si="114"/>
        <v>0</v>
      </c>
      <c r="T147" s="465">
        <f t="shared" si="109"/>
        <v>0</v>
      </c>
      <c r="U147" s="466" t="str">
        <f t="shared" si="8"/>
        <v>NO</v>
      </c>
    </row>
    <row r="148" spans="1:21" hidden="1">
      <c r="A148" s="472"/>
      <c r="B148" s="473"/>
      <c r="C148" s="474"/>
      <c r="D148" s="475" t="s">
        <v>145</v>
      </c>
      <c r="E148" s="460">
        <v>0</v>
      </c>
      <c r="F148" s="460">
        <v>0</v>
      </c>
      <c r="G148" s="460">
        <v>0</v>
      </c>
      <c r="H148" s="476">
        <f t="shared" ref="H148:H150" si="119">SUM(E148:G148)</f>
        <v>0</v>
      </c>
      <c r="I148" s="476">
        <v>0</v>
      </c>
      <c r="J148" s="477">
        <f t="shared" ref="J148:J150" si="120">SUM(H148:I148)</f>
        <v>0</v>
      </c>
      <c r="K148" s="478">
        <v>0</v>
      </c>
      <c r="L148" s="479">
        <f t="shared" si="108"/>
        <v>0</v>
      </c>
      <c r="M148" s="478">
        <f t="shared" si="112"/>
        <v>0</v>
      </c>
      <c r="N148" s="480">
        <f t="shared" si="113"/>
        <v>0</v>
      </c>
      <c r="O148" s="481" t="str">
        <f>IF(N148&gt;$C$8,"YES","NO")</f>
        <v>NO</v>
      </c>
      <c r="P148" s="434"/>
      <c r="Q148" s="482">
        <v>0</v>
      </c>
      <c r="R148" s="479">
        <f t="shared" si="6"/>
        <v>0</v>
      </c>
      <c r="S148" s="478">
        <f t="shared" si="114"/>
        <v>0</v>
      </c>
      <c r="T148" s="480">
        <f t="shared" si="109"/>
        <v>0</v>
      </c>
      <c r="U148" s="481" t="str">
        <f t="shared" si="8"/>
        <v>NO</v>
      </c>
    </row>
    <row r="149" spans="1:21" hidden="1">
      <c r="A149" s="472"/>
      <c r="B149" s="473"/>
      <c r="C149" s="474"/>
      <c r="D149" s="475" t="s">
        <v>146</v>
      </c>
      <c r="E149" s="460">
        <v>0</v>
      </c>
      <c r="F149" s="460">
        <v>0</v>
      </c>
      <c r="G149" s="460">
        <v>0</v>
      </c>
      <c r="H149" s="476">
        <f t="shared" si="119"/>
        <v>0</v>
      </c>
      <c r="I149" s="476">
        <v>0</v>
      </c>
      <c r="J149" s="477">
        <f t="shared" si="120"/>
        <v>0</v>
      </c>
      <c r="K149" s="478">
        <v>0</v>
      </c>
      <c r="L149" s="479">
        <f t="shared" si="108"/>
        <v>0</v>
      </c>
      <c r="M149" s="478">
        <f t="shared" si="112"/>
        <v>0</v>
      </c>
      <c r="N149" s="480">
        <f t="shared" si="113"/>
        <v>0</v>
      </c>
      <c r="O149" s="481" t="str">
        <f t="shared" ref="O149:O150" si="121">IF(N149&gt;$C$8,"YES","NO")</f>
        <v>NO</v>
      </c>
      <c r="P149" s="434"/>
      <c r="Q149" s="482">
        <v>0</v>
      </c>
      <c r="R149" s="479">
        <f t="shared" si="6"/>
        <v>0</v>
      </c>
      <c r="S149" s="478">
        <f t="shared" si="114"/>
        <v>0</v>
      </c>
      <c r="T149" s="480">
        <f t="shared" si="109"/>
        <v>0</v>
      </c>
      <c r="U149" s="481" t="str">
        <f t="shared" si="8"/>
        <v>NO</v>
      </c>
    </row>
    <row r="150" spans="1:21" hidden="1">
      <c r="A150" s="472"/>
      <c r="B150" s="473"/>
      <c r="C150" s="474"/>
      <c r="D150" s="475" t="s">
        <v>147</v>
      </c>
      <c r="E150" s="460">
        <v>0</v>
      </c>
      <c r="F150" s="460">
        <v>0</v>
      </c>
      <c r="G150" s="460">
        <v>0</v>
      </c>
      <c r="H150" s="476">
        <f t="shared" si="119"/>
        <v>0</v>
      </c>
      <c r="I150" s="476">
        <v>0</v>
      </c>
      <c r="J150" s="477">
        <f t="shared" si="120"/>
        <v>0</v>
      </c>
      <c r="K150" s="478">
        <v>0</v>
      </c>
      <c r="L150" s="479">
        <f t="shared" si="108"/>
        <v>0</v>
      </c>
      <c r="M150" s="478">
        <f t="shared" si="112"/>
        <v>0</v>
      </c>
      <c r="N150" s="480">
        <f t="shared" si="113"/>
        <v>0</v>
      </c>
      <c r="O150" s="481" t="str">
        <f t="shared" si="121"/>
        <v>NO</v>
      </c>
      <c r="P150" s="434"/>
      <c r="Q150" s="482">
        <v>0</v>
      </c>
      <c r="R150" s="479">
        <f t="shared" si="6"/>
        <v>0</v>
      </c>
      <c r="S150" s="478">
        <f t="shared" si="114"/>
        <v>0</v>
      </c>
      <c r="T150" s="480">
        <f t="shared" si="109"/>
        <v>0</v>
      </c>
      <c r="U150" s="481" t="str">
        <f t="shared" si="8"/>
        <v>NO</v>
      </c>
    </row>
    <row r="151" spans="1:21" hidden="1">
      <c r="A151" s="456">
        <f>A147+1</f>
        <v>36</v>
      </c>
      <c r="B151" s="457"/>
      <c r="C151" s="458"/>
      <c r="D151" s="459" t="s">
        <v>120</v>
      </c>
      <c r="E151" s="460">
        <v>0</v>
      </c>
      <c r="F151" s="460">
        <v>0</v>
      </c>
      <c r="G151" s="460">
        <v>0</v>
      </c>
      <c r="H151" s="461">
        <f>SUM(E151:G151)</f>
        <v>0</v>
      </c>
      <c r="I151" s="461">
        <v>0</v>
      </c>
      <c r="J151" s="462">
        <f>SUM(H151:I151)</f>
        <v>0</v>
      </c>
      <c r="K151" s="463">
        <v>0</v>
      </c>
      <c r="L151" s="464">
        <f t="shared" si="108"/>
        <v>0</v>
      </c>
      <c r="M151" s="463">
        <f t="shared" si="112"/>
        <v>0</v>
      </c>
      <c r="N151" s="465">
        <f t="shared" si="113"/>
        <v>0</v>
      </c>
      <c r="O151" s="466" t="str">
        <f>IF(N151&gt;$C$8,"YES","NO")</f>
        <v>NO</v>
      </c>
      <c r="P151" s="434"/>
      <c r="Q151" s="483">
        <v>0</v>
      </c>
      <c r="R151" s="464">
        <f t="shared" si="6"/>
        <v>0</v>
      </c>
      <c r="S151" s="463">
        <f t="shared" si="114"/>
        <v>0</v>
      </c>
      <c r="T151" s="465">
        <f t="shared" si="109"/>
        <v>0</v>
      </c>
      <c r="U151" s="466" t="str">
        <f t="shared" si="8"/>
        <v>NO</v>
      </c>
    </row>
    <row r="152" spans="1:21" hidden="1">
      <c r="A152" s="472"/>
      <c r="B152" s="473"/>
      <c r="C152" s="474"/>
      <c r="D152" s="475" t="s">
        <v>145</v>
      </c>
      <c r="E152" s="460">
        <v>0</v>
      </c>
      <c r="F152" s="460">
        <v>0</v>
      </c>
      <c r="G152" s="460">
        <v>0</v>
      </c>
      <c r="H152" s="476">
        <f t="shared" ref="H152:H154" si="122">SUM(E152:G152)</f>
        <v>0</v>
      </c>
      <c r="I152" s="476">
        <v>0</v>
      </c>
      <c r="J152" s="477">
        <f t="shared" ref="J152:J154" si="123">SUM(H152:I152)</f>
        <v>0</v>
      </c>
      <c r="K152" s="478">
        <v>0</v>
      </c>
      <c r="L152" s="479">
        <f t="shared" si="108"/>
        <v>0</v>
      </c>
      <c r="M152" s="478">
        <f t="shared" si="112"/>
        <v>0</v>
      </c>
      <c r="N152" s="480">
        <f t="shared" si="113"/>
        <v>0</v>
      </c>
      <c r="O152" s="481" t="str">
        <f>IF(N152&gt;$C$8,"YES","NO")</f>
        <v>NO</v>
      </c>
      <c r="P152" s="434"/>
      <c r="Q152" s="482">
        <v>0</v>
      </c>
      <c r="R152" s="479">
        <f t="shared" si="6"/>
        <v>0</v>
      </c>
      <c r="S152" s="478">
        <f t="shared" si="114"/>
        <v>0</v>
      </c>
      <c r="T152" s="480">
        <f t="shared" si="109"/>
        <v>0</v>
      </c>
      <c r="U152" s="481" t="str">
        <f t="shared" si="8"/>
        <v>NO</v>
      </c>
    </row>
    <row r="153" spans="1:21" hidden="1">
      <c r="A153" s="472"/>
      <c r="B153" s="473"/>
      <c r="C153" s="474"/>
      <c r="D153" s="475" t="s">
        <v>146</v>
      </c>
      <c r="E153" s="460">
        <v>0</v>
      </c>
      <c r="F153" s="460">
        <v>0</v>
      </c>
      <c r="G153" s="460">
        <v>0</v>
      </c>
      <c r="H153" s="476">
        <f t="shared" si="122"/>
        <v>0</v>
      </c>
      <c r="I153" s="476">
        <v>0</v>
      </c>
      <c r="J153" s="477">
        <f t="shared" si="123"/>
        <v>0</v>
      </c>
      <c r="K153" s="478">
        <v>0</v>
      </c>
      <c r="L153" s="479">
        <f t="shared" si="108"/>
        <v>0</v>
      </c>
      <c r="M153" s="478">
        <f t="shared" si="112"/>
        <v>0</v>
      </c>
      <c r="N153" s="480">
        <f t="shared" si="113"/>
        <v>0</v>
      </c>
      <c r="O153" s="481" t="str">
        <f t="shared" ref="O153:O154" si="124">IF(N153&gt;$C$8,"YES","NO")</f>
        <v>NO</v>
      </c>
      <c r="P153" s="434"/>
      <c r="Q153" s="482">
        <v>0</v>
      </c>
      <c r="R153" s="479">
        <f t="shared" si="6"/>
        <v>0</v>
      </c>
      <c r="S153" s="478">
        <f t="shared" si="114"/>
        <v>0</v>
      </c>
      <c r="T153" s="480">
        <f t="shared" si="109"/>
        <v>0</v>
      </c>
      <c r="U153" s="481" t="str">
        <f t="shared" si="8"/>
        <v>NO</v>
      </c>
    </row>
    <row r="154" spans="1:21" hidden="1">
      <c r="A154" s="472"/>
      <c r="B154" s="473"/>
      <c r="C154" s="474"/>
      <c r="D154" s="475" t="s">
        <v>147</v>
      </c>
      <c r="E154" s="460">
        <v>0</v>
      </c>
      <c r="F154" s="460">
        <v>0</v>
      </c>
      <c r="G154" s="460">
        <v>0</v>
      </c>
      <c r="H154" s="476">
        <f t="shared" si="122"/>
        <v>0</v>
      </c>
      <c r="I154" s="476">
        <v>0</v>
      </c>
      <c r="J154" s="477">
        <f t="shared" si="123"/>
        <v>0</v>
      </c>
      <c r="K154" s="478">
        <v>0</v>
      </c>
      <c r="L154" s="479">
        <f t="shared" si="108"/>
        <v>0</v>
      </c>
      <c r="M154" s="478">
        <f t="shared" si="112"/>
        <v>0</v>
      </c>
      <c r="N154" s="480">
        <f t="shared" si="113"/>
        <v>0</v>
      </c>
      <c r="O154" s="481" t="str">
        <f t="shared" si="124"/>
        <v>NO</v>
      </c>
      <c r="P154" s="434"/>
      <c r="Q154" s="482">
        <v>0</v>
      </c>
      <c r="R154" s="479">
        <f t="shared" si="6"/>
        <v>0</v>
      </c>
      <c r="S154" s="478">
        <f t="shared" si="114"/>
        <v>0</v>
      </c>
      <c r="T154" s="480">
        <f t="shared" si="109"/>
        <v>0</v>
      </c>
      <c r="U154" s="481" t="str">
        <f t="shared" si="8"/>
        <v>NO</v>
      </c>
    </row>
    <row r="155" spans="1:21" hidden="1">
      <c r="A155" s="456">
        <f>A151+1</f>
        <v>37</v>
      </c>
      <c r="B155" s="457"/>
      <c r="C155" s="458"/>
      <c r="D155" s="459" t="s">
        <v>120</v>
      </c>
      <c r="E155" s="460">
        <v>0</v>
      </c>
      <c r="F155" s="460">
        <v>0</v>
      </c>
      <c r="G155" s="460">
        <v>0</v>
      </c>
      <c r="H155" s="461">
        <f>SUM(E155:G155)</f>
        <v>0</v>
      </c>
      <c r="I155" s="461">
        <v>0</v>
      </c>
      <c r="J155" s="462">
        <f>SUM(H155:I155)</f>
        <v>0</v>
      </c>
      <c r="K155" s="463">
        <v>0</v>
      </c>
      <c r="L155" s="464">
        <f t="shared" si="108"/>
        <v>0</v>
      </c>
      <c r="M155" s="463">
        <f t="shared" si="112"/>
        <v>0</v>
      </c>
      <c r="N155" s="465">
        <f t="shared" si="113"/>
        <v>0</v>
      </c>
      <c r="O155" s="466" t="str">
        <f>IF(N155&gt;$C$8,"YES","NO")</f>
        <v>NO</v>
      </c>
      <c r="P155" s="434"/>
      <c r="Q155" s="483">
        <v>0</v>
      </c>
      <c r="R155" s="464">
        <f t="shared" si="6"/>
        <v>0</v>
      </c>
      <c r="S155" s="463">
        <f t="shared" si="114"/>
        <v>0</v>
      </c>
      <c r="T155" s="465">
        <f t="shared" si="109"/>
        <v>0</v>
      </c>
      <c r="U155" s="466" t="str">
        <f t="shared" si="8"/>
        <v>NO</v>
      </c>
    </row>
    <row r="156" spans="1:21" hidden="1">
      <c r="A156" s="472"/>
      <c r="B156" s="473"/>
      <c r="C156" s="474"/>
      <c r="D156" s="475" t="s">
        <v>145</v>
      </c>
      <c r="E156" s="460">
        <v>0</v>
      </c>
      <c r="F156" s="460">
        <v>0</v>
      </c>
      <c r="G156" s="460">
        <v>0</v>
      </c>
      <c r="H156" s="476">
        <f t="shared" ref="H156:H158" si="125">SUM(E156:G156)</f>
        <v>0</v>
      </c>
      <c r="I156" s="476">
        <v>0</v>
      </c>
      <c r="J156" s="477">
        <f t="shared" ref="J156:J158" si="126">SUM(H156:I156)</f>
        <v>0</v>
      </c>
      <c r="K156" s="478">
        <v>0</v>
      </c>
      <c r="L156" s="479">
        <f t="shared" si="108"/>
        <v>0</v>
      </c>
      <c r="M156" s="478">
        <f t="shared" si="112"/>
        <v>0</v>
      </c>
      <c r="N156" s="480">
        <f t="shared" si="113"/>
        <v>0</v>
      </c>
      <c r="O156" s="481" t="str">
        <f>IF(N156&gt;$C$8,"YES","NO")</f>
        <v>NO</v>
      </c>
      <c r="P156" s="434"/>
      <c r="Q156" s="482">
        <v>0</v>
      </c>
      <c r="R156" s="479">
        <f t="shared" si="6"/>
        <v>0</v>
      </c>
      <c r="S156" s="478">
        <f t="shared" si="114"/>
        <v>0</v>
      </c>
      <c r="T156" s="480">
        <f t="shared" si="109"/>
        <v>0</v>
      </c>
      <c r="U156" s="481" t="str">
        <f t="shared" si="8"/>
        <v>NO</v>
      </c>
    </row>
    <row r="157" spans="1:21" hidden="1">
      <c r="A157" s="472"/>
      <c r="B157" s="473"/>
      <c r="C157" s="474"/>
      <c r="D157" s="475" t="s">
        <v>146</v>
      </c>
      <c r="E157" s="460">
        <v>0</v>
      </c>
      <c r="F157" s="460">
        <v>0</v>
      </c>
      <c r="G157" s="460">
        <v>0</v>
      </c>
      <c r="H157" s="476">
        <f t="shared" si="125"/>
        <v>0</v>
      </c>
      <c r="I157" s="476">
        <v>0</v>
      </c>
      <c r="J157" s="477">
        <f t="shared" si="126"/>
        <v>0</v>
      </c>
      <c r="K157" s="478">
        <v>0</v>
      </c>
      <c r="L157" s="479">
        <f t="shared" si="108"/>
        <v>0</v>
      </c>
      <c r="M157" s="478">
        <f t="shared" si="112"/>
        <v>0</v>
      </c>
      <c r="N157" s="480">
        <f t="shared" si="113"/>
        <v>0</v>
      </c>
      <c r="O157" s="481" t="str">
        <f t="shared" ref="O157:O158" si="127">IF(N157&gt;$C$8,"YES","NO")</f>
        <v>NO</v>
      </c>
      <c r="P157" s="434"/>
      <c r="Q157" s="482">
        <v>0</v>
      </c>
      <c r="R157" s="479">
        <f t="shared" si="6"/>
        <v>0</v>
      </c>
      <c r="S157" s="478">
        <f t="shared" si="114"/>
        <v>0</v>
      </c>
      <c r="T157" s="480">
        <f t="shared" si="109"/>
        <v>0</v>
      </c>
      <c r="U157" s="481" t="str">
        <f t="shared" si="8"/>
        <v>NO</v>
      </c>
    </row>
    <row r="158" spans="1:21" hidden="1">
      <c r="A158" s="472"/>
      <c r="B158" s="473"/>
      <c r="C158" s="474"/>
      <c r="D158" s="475" t="s">
        <v>147</v>
      </c>
      <c r="E158" s="460">
        <v>0</v>
      </c>
      <c r="F158" s="460">
        <v>0</v>
      </c>
      <c r="G158" s="460">
        <v>0</v>
      </c>
      <c r="H158" s="476">
        <f t="shared" si="125"/>
        <v>0</v>
      </c>
      <c r="I158" s="476">
        <v>0</v>
      </c>
      <c r="J158" s="477">
        <f t="shared" si="126"/>
        <v>0</v>
      </c>
      <c r="K158" s="478">
        <v>0</v>
      </c>
      <c r="L158" s="479">
        <f t="shared" si="108"/>
        <v>0</v>
      </c>
      <c r="M158" s="478">
        <f t="shared" si="112"/>
        <v>0</v>
      </c>
      <c r="N158" s="480">
        <f t="shared" si="113"/>
        <v>0</v>
      </c>
      <c r="O158" s="481" t="str">
        <f t="shared" si="127"/>
        <v>NO</v>
      </c>
      <c r="P158" s="434"/>
      <c r="Q158" s="482">
        <v>0</v>
      </c>
      <c r="R158" s="479">
        <f t="shared" si="6"/>
        <v>0</v>
      </c>
      <c r="S158" s="478">
        <f t="shared" si="114"/>
        <v>0</v>
      </c>
      <c r="T158" s="480">
        <f t="shared" si="109"/>
        <v>0</v>
      </c>
      <c r="U158" s="481" t="str">
        <f t="shared" si="8"/>
        <v>NO</v>
      </c>
    </row>
    <row r="159" spans="1:21" hidden="1">
      <c r="A159" s="456">
        <f>A155+1</f>
        <v>38</v>
      </c>
      <c r="B159" s="457"/>
      <c r="C159" s="458"/>
      <c r="D159" s="459" t="s">
        <v>120</v>
      </c>
      <c r="E159" s="460">
        <v>0</v>
      </c>
      <c r="F159" s="460">
        <v>0</v>
      </c>
      <c r="G159" s="460">
        <v>0</v>
      </c>
      <c r="H159" s="461">
        <f>SUM(E159:G159)</f>
        <v>0</v>
      </c>
      <c r="I159" s="461">
        <v>0</v>
      </c>
      <c r="J159" s="462">
        <f>SUM(H159:I159)</f>
        <v>0</v>
      </c>
      <c r="K159" s="463">
        <v>0</v>
      </c>
      <c r="L159" s="464">
        <f t="shared" si="108"/>
        <v>0</v>
      </c>
      <c r="M159" s="463">
        <f t="shared" si="112"/>
        <v>0</v>
      </c>
      <c r="N159" s="465">
        <f t="shared" si="113"/>
        <v>0</v>
      </c>
      <c r="O159" s="466" t="str">
        <f>IF(N159&gt;$C$8,"YES","NO")</f>
        <v>NO</v>
      </c>
      <c r="P159" s="434"/>
      <c r="Q159" s="483">
        <v>0</v>
      </c>
      <c r="R159" s="464">
        <f t="shared" si="6"/>
        <v>0</v>
      </c>
      <c r="S159" s="463">
        <f t="shared" si="114"/>
        <v>0</v>
      </c>
      <c r="T159" s="465">
        <f t="shared" si="109"/>
        <v>0</v>
      </c>
      <c r="U159" s="466" t="str">
        <f t="shared" si="8"/>
        <v>NO</v>
      </c>
    </row>
    <row r="160" spans="1:21" hidden="1">
      <c r="A160" s="472"/>
      <c r="B160" s="473"/>
      <c r="C160" s="474"/>
      <c r="D160" s="475" t="s">
        <v>145</v>
      </c>
      <c r="E160" s="460">
        <v>0</v>
      </c>
      <c r="F160" s="460">
        <v>0</v>
      </c>
      <c r="G160" s="460">
        <v>0</v>
      </c>
      <c r="H160" s="476">
        <f t="shared" ref="H160:H162" si="128">SUM(E160:G160)</f>
        <v>0</v>
      </c>
      <c r="I160" s="476">
        <v>0</v>
      </c>
      <c r="J160" s="477">
        <f t="shared" ref="J160:J162" si="129">SUM(H160:I160)</f>
        <v>0</v>
      </c>
      <c r="K160" s="478">
        <v>0</v>
      </c>
      <c r="L160" s="479">
        <f t="shared" si="108"/>
        <v>0</v>
      </c>
      <c r="M160" s="478">
        <f t="shared" si="112"/>
        <v>0</v>
      </c>
      <c r="N160" s="480">
        <f t="shared" si="113"/>
        <v>0</v>
      </c>
      <c r="O160" s="481" t="str">
        <f>IF(N160&gt;$C$8,"YES","NO")</f>
        <v>NO</v>
      </c>
      <c r="P160" s="434"/>
      <c r="Q160" s="482">
        <v>0</v>
      </c>
      <c r="R160" s="479">
        <f t="shared" si="6"/>
        <v>0</v>
      </c>
      <c r="S160" s="478">
        <f t="shared" si="114"/>
        <v>0</v>
      </c>
      <c r="T160" s="480">
        <f t="shared" si="109"/>
        <v>0</v>
      </c>
      <c r="U160" s="481" t="str">
        <f t="shared" si="8"/>
        <v>NO</v>
      </c>
    </row>
    <row r="161" spans="1:21" hidden="1">
      <c r="A161" s="472"/>
      <c r="B161" s="473"/>
      <c r="C161" s="474"/>
      <c r="D161" s="475" t="s">
        <v>146</v>
      </c>
      <c r="E161" s="460">
        <v>0</v>
      </c>
      <c r="F161" s="460">
        <v>0</v>
      </c>
      <c r="G161" s="460">
        <v>0</v>
      </c>
      <c r="H161" s="476">
        <f t="shared" si="128"/>
        <v>0</v>
      </c>
      <c r="I161" s="476">
        <v>0</v>
      </c>
      <c r="J161" s="477">
        <f t="shared" si="129"/>
        <v>0</v>
      </c>
      <c r="K161" s="478">
        <v>0</v>
      </c>
      <c r="L161" s="479">
        <f t="shared" si="108"/>
        <v>0</v>
      </c>
      <c r="M161" s="478">
        <f t="shared" si="112"/>
        <v>0</v>
      </c>
      <c r="N161" s="480">
        <f t="shared" si="113"/>
        <v>0</v>
      </c>
      <c r="O161" s="481" t="str">
        <f t="shared" ref="O161:O162" si="130">IF(N161&gt;$C$8,"YES","NO")</f>
        <v>NO</v>
      </c>
      <c r="P161" s="434"/>
      <c r="Q161" s="482">
        <v>0</v>
      </c>
      <c r="R161" s="479">
        <f t="shared" si="6"/>
        <v>0</v>
      </c>
      <c r="S161" s="478">
        <f t="shared" si="114"/>
        <v>0</v>
      </c>
      <c r="T161" s="480">
        <f t="shared" si="109"/>
        <v>0</v>
      </c>
      <c r="U161" s="481" t="str">
        <f t="shared" si="8"/>
        <v>NO</v>
      </c>
    </row>
    <row r="162" spans="1:21" hidden="1">
      <c r="A162" s="472"/>
      <c r="B162" s="473"/>
      <c r="C162" s="474"/>
      <c r="D162" s="475" t="s">
        <v>147</v>
      </c>
      <c r="E162" s="460">
        <v>0</v>
      </c>
      <c r="F162" s="460">
        <v>0</v>
      </c>
      <c r="G162" s="460">
        <v>0</v>
      </c>
      <c r="H162" s="476">
        <f t="shared" si="128"/>
        <v>0</v>
      </c>
      <c r="I162" s="476">
        <v>0</v>
      </c>
      <c r="J162" s="477">
        <f t="shared" si="129"/>
        <v>0</v>
      </c>
      <c r="K162" s="478">
        <v>0</v>
      </c>
      <c r="L162" s="479">
        <f t="shared" si="108"/>
        <v>0</v>
      </c>
      <c r="M162" s="478">
        <f t="shared" si="112"/>
        <v>0</v>
      </c>
      <c r="N162" s="480">
        <f t="shared" si="113"/>
        <v>0</v>
      </c>
      <c r="O162" s="481" t="str">
        <f t="shared" si="130"/>
        <v>NO</v>
      </c>
      <c r="P162" s="434"/>
      <c r="Q162" s="482">
        <v>0</v>
      </c>
      <c r="R162" s="479">
        <f t="shared" si="6"/>
        <v>0</v>
      </c>
      <c r="S162" s="478">
        <f t="shared" si="114"/>
        <v>0</v>
      </c>
      <c r="T162" s="480">
        <f t="shared" si="109"/>
        <v>0</v>
      </c>
      <c r="U162" s="481" t="str">
        <f t="shared" si="8"/>
        <v>NO</v>
      </c>
    </row>
    <row r="163" spans="1:21" hidden="1">
      <c r="A163" s="456">
        <f>A159+1</f>
        <v>39</v>
      </c>
      <c r="B163" s="457"/>
      <c r="C163" s="458"/>
      <c r="D163" s="459" t="s">
        <v>120</v>
      </c>
      <c r="E163" s="460">
        <v>0</v>
      </c>
      <c r="F163" s="460">
        <v>0</v>
      </c>
      <c r="G163" s="460">
        <v>0</v>
      </c>
      <c r="H163" s="461">
        <f>SUM(E163:G163)</f>
        <v>0</v>
      </c>
      <c r="I163" s="461">
        <v>0</v>
      </c>
      <c r="J163" s="462">
        <f>SUM(H163:I163)</f>
        <v>0</v>
      </c>
      <c r="K163" s="463">
        <v>0</v>
      </c>
      <c r="L163" s="464">
        <f t="shared" si="108"/>
        <v>0</v>
      </c>
      <c r="M163" s="463">
        <f t="shared" si="112"/>
        <v>0</v>
      </c>
      <c r="N163" s="465">
        <f t="shared" si="113"/>
        <v>0</v>
      </c>
      <c r="O163" s="466" t="str">
        <f>IF(N163&gt;$C$8,"YES","NO")</f>
        <v>NO</v>
      </c>
      <c r="P163" s="434"/>
      <c r="Q163" s="483">
        <v>0</v>
      </c>
      <c r="R163" s="464">
        <f t="shared" si="6"/>
        <v>0</v>
      </c>
      <c r="S163" s="463">
        <f t="shared" si="114"/>
        <v>0</v>
      </c>
      <c r="T163" s="465">
        <f t="shared" si="109"/>
        <v>0</v>
      </c>
      <c r="U163" s="466" t="str">
        <f t="shared" si="8"/>
        <v>NO</v>
      </c>
    </row>
    <row r="164" spans="1:21" hidden="1">
      <c r="A164" s="472"/>
      <c r="B164" s="473"/>
      <c r="C164" s="474"/>
      <c r="D164" s="475" t="s">
        <v>145</v>
      </c>
      <c r="E164" s="460">
        <v>0</v>
      </c>
      <c r="F164" s="460">
        <v>0</v>
      </c>
      <c r="G164" s="460">
        <v>0</v>
      </c>
      <c r="H164" s="476">
        <f t="shared" ref="H164:H166" si="131">SUM(E164:G164)</f>
        <v>0</v>
      </c>
      <c r="I164" s="476">
        <v>0</v>
      </c>
      <c r="J164" s="477">
        <f t="shared" ref="J164:J166" si="132">SUM(H164:I164)</f>
        <v>0</v>
      </c>
      <c r="K164" s="478">
        <v>0</v>
      </c>
      <c r="L164" s="479">
        <f t="shared" si="108"/>
        <v>0</v>
      </c>
      <c r="M164" s="478">
        <f t="shared" si="112"/>
        <v>0</v>
      </c>
      <c r="N164" s="480">
        <f t="shared" si="113"/>
        <v>0</v>
      </c>
      <c r="O164" s="481" t="str">
        <f>IF(N164&gt;$C$8,"YES","NO")</f>
        <v>NO</v>
      </c>
      <c r="P164" s="434"/>
      <c r="Q164" s="482">
        <v>0</v>
      </c>
      <c r="R164" s="479">
        <f t="shared" si="6"/>
        <v>0</v>
      </c>
      <c r="S164" s="478">
        <f t="shared" si="114"/>
        <v>0</v>
      </c>
      <c r="T164" s="480">
        <f t="shared" si="109"/>
        <v>0</v>
      </c>
      <c r="U164" s="481" t="str">
        <f t="shared" si="8"/>
        <v>NO</v>
      </c>
    </row>
    <row r="165" spans="1:21" hidden="1">
      <c r="A165" s="472"/>
      <c r="B165" s="473"/>
      <c r="C165" s="474"/>
      <c r="D165" s="475" t="s">
        <v>146</v>
      </c>
      <c r="E165" s="460">
        <v>0</v>
      </c>
      <c r="F165" s="460">
        <v>0</v>
      </c>
      <c r="G165" s="460">
        <v>0</v>
      </c>
      <c r="H165" s="476">
        <f t="shared" si="131"/>
        <v>0</v>
      </c>
      <c r="I165" s="476">
        <v>0</v>
      </c>
      <c r="J165" s="477">
        <f t="shared" si="132"/>
        <v>0</v>
      </c>
      <c r="K165" s="478">
        <v>0</v>
      </c>
      <c r="L165" s="479">
        <f t="shared" si="108"/>
        <v>0</v>
      </c>
      <c r="M165" s="478">
        <f t="shared" si="112"/>
        <v>0</v>
      </c>
      <c r="N165" s="480">
        <f t="shared" si="113"/>
        <v>0</v>
      </c>
      <c r="O165" s="481" t="str">
        <f t="shared" ref="O165:O166" si="133">IF(N165&gt;$C$8,"YES","NO")</f>
        <v>NO</v>
      </c>
      <c r="P165" s="434"/>
      <c r="Q165" s="482">
        <v>0</v>
      </c>
      <c r="R165" s="479">
        <f t="shared" si="6"/>
        <v>0</v>
      </c>
      <c r="S165" s="478">
        <f t="shared" si="114"/>
        <v>0</v>
      </c>
      <c r="T165" s="480">
        <f t="shared" si="109"/>
        <v>0</v>
      </c>
      <c r="U165" s="481" t="str">
        <f t="shared" si="8"/>
        <v>NO</v>
      </c>
    </row>
    <row r="166" spans="1:21" hidden="1">
      <c r="A166" s="472"/>
      <c r="B166" s="473"/>
      <c r="C166" s="474"/>
      <c r="D166" s="475" t="s">
        <v>147</v>
      </c>
      <c r="E166" s="460">
        <v>0</v>
      </c>
      <c r="F166" s="460">
        <v>0</v>
      </c>
      <c r="G166" s="460">
        <v>0</v>
      </c>
      <c r="H166" s="476">
        <f t="shared" si="131"/>
        <v>0</v>
      </c>
      <c r="I166" s="476">
        <v>0</v>
      </c>
      <c r="J166" s="477">
        <f t="shared" si="132"/>
        <v>0</v>
      </c>
      <c r="K166" s="478">
        <v>0</v>
      </c>
      <c r="L166" s="479">
        <f t="shared" si="108"/>
        <v>0</v>
      </c>
      <c r="M166" s="478">
        <f t="shared" si="112"/>
        <v>0</v>
      </c>
      <c r="N166" s="480">
        <f t="shared" si="113"/>
        <v>0</v>
      </c>
      <c r="O166" s="481" t="str">
        <f t="shared" si="133"/>
        <v>NO</v>
      </c>
      <c r="P166" s="434"/>
      <c r="Q166" s="482">
        <v>0</v>
      </c>
      <c r="R166" s="479">
        <f t="shared" si="6"/>
        <v>0</v>
      </c>
      <c r="S166" s="478">
        <f t="shared" si="114"/>
        <v>0</v>
      </c>
      <c r="T166" s="480">
        <f t="shared" si="109"/>
        <v>0</v>
      </c>
      <c r="U166" s="481" t="str">
        <f t="shared" si="8"/>
        <v>NO</v>
      </c>
    </row>
    <row r="167" spans="1:21" hidden="1">
      <c r="A167" s="456">
        <f>A163+1</f>
        <v>40</v>
      </c>
      <c r="B167" s="457"/>
      <c r="C167" s="458"/>
      <c r="D167" s="459" t="s">
        <v>120</v>
      </c>
      <c r="E167" s="460">
        <v>0</v>
      </c>
      <c r="F167" s="460">
        <v>0</v>
      </c>
      <c r="G167" s="460">
        <v>0</v>
      </c>
      <c r="H167" s="461">
        <f>SUM(E167:G167)</f>
        <v>0</v>
      </c>
      <c r="I167" s="461">
        <v>0</v>
      </c>
      <c r="J167" s="462">
        <f>SUM(H167:I167)</f>
        <v>0</v>
      </c>
      <c r="K167" s="463">
        <v>0</v>
      </c>
      <c r="L167" s="464">
        <f t="shared" si="108"/>
        <v>0</v>
      </c>
      <c r="M167" s="463">
        <f t="shared" si="112"/>
        <v>0</v>
      </c>
      <c r="N167" s="465">
        <f t="shared" si="113"/>
        <v>0</v>
      </c>
      <c r="O167" s="466" t="str">
        <f>IF(N167&gt;$C$8,"YES","NO")</f>
        <v>NO</v>
      </c>
      <c r="P167" s="434"/>
      <c r="Q167" s="483">
        <v>0</v>
      </c>
      <c r="R167" s="464">
        <f t="shared" si="6"/>
        <v>0</v>
      </c>
      <c r="S167" s="463">
        <f t="shared" si="114"/>
        <v>0</v>
      </c>
      <c r="T167" s="465">
        <f t="shared" si="109"/>
        <v>0</v>
      </c>
      <c r="U167" s="466" t="str">
        <f t="shared" si="8"/>
        <v>NO</v>
      </c>
    </row>
    <row r="168" spans="1:21" hidden="1">
      <c r="A168" s="472"/>
      <c r="B168" s="473"/>
      <c r="C168" s="474"/>
      <c r="D168" s="475" t="s">
        <v>145</v>
      </c>
      <c r="E168" s="460">
        <v>0</v>
      </c>
      <c r="F168" s="460">
        <v>0</v>
      </c>
      <c r="G168" s="460">
        <v>0</v>
      </c>
      <c r="H168" s="476">
        <f t="shared" ref="H168:H170" si="134">SUM(E168:G168)</f>
        <v>0</v>
      </c>
      <c r="I168" s="476">
        <v>0</v>
      </c>
      <c r="J168" s="477">
        <f t="shared" ref="J168:J170" si="135">SUM(H168:I168)</f>
        <v>0</v>
      </c>
      <c r="K168" s="478">
        <v>0</v>
      </c>
      <c r="L168" s="479">
        <f t="shared" si="108"/>
        <v>0</v>
      </c>
      <c r="M168" s="478">
        <f t="shared" si="112"/>
        <v>0</v>
      </c>
      <c r="N168" s="480">
        <f t="shared" si="113"/>
        <v>0</v>
      </c>
      <c r="O168" s="481" t="str">
        <f>IF(N168&gt;$C$8,"YES","NO")</f>
        <v>NO</v>
      </c>
      <c r="P168" s="434"/>
      <c r="Q168" s="482">
        <v>0</v>
      </c>
      <c r="R168" s="479">
        <f t="shared" si="6"/>
        <v>0</v>
      </c>
      <c r="S168" s="478">
        <f t="shared" si="114"/>
        <v>0</v>
      </c>
      <c r="T168" s="480">
        <f t="shared" si="109"/>
        <v>0</v>
      </c>
      <c r="U168" s="481" t="str">
        <f t="shared" si="8"/>
        <v>NO</v>
      </c>
    </row>
    <row r="169" spans="1:21" hidden="1">
      <c r="A169" s="472"/>
      <c r="B169" s="473"/>
      <c r="C169" s="474"/>
      <c r="D169" s="475" t="s">
        <v>146</v>
      </c>
      <c r="E169" s="460">
        <v>0</v>
      </c>
      <c r="F169" s="460">
        <v>0</v>
      </c>
      <c r="G169" s="460">
        <v>0</v>
      </c>
      <c r="H169" s="476">
        <f t="shared" si="134"/>
        <v>0</v>
      </c>
      <c r="I169" s="476">
        <v>0</v>
      </c>
      <c r="J169" s="477">
        <f t="shared" si="135"/>
        <v>0</v>
      </c>
      <c r="K169" s="478">
        <v>0</v>
      </c>
      <c r="L169" s="479">
        <f t="shared" si="108"/>
        <v>0</v>
      </c>
      <c r="M169" s="478">
        <f t="shared" si="112"/>
        <v>0</v>
      </c>
      <c r="N169" s="480">
        <f t="shared" si="113"/>
        <v>0</v>
      </c>
      <c r="O169" s="481" t="str">
        <f t="shared" ref="O169:O170" si="136">IF(N169&gt;$C$8,"YES","NO")</f>
        <v>NO</v>
      </c>
      <c r="P169" s="434"/>
      <c r="Q169" s="482">
        <v>0</v>
      </c>
      <c r="R169" s="479">
        <f t="shared" si="6"/>
        <v>0</v>
      </c>
      <c r="S169" s="478">
        <f t="shared" si="114"/>
        <v>0</v>
      </c>
      <c r="T169" s="480">
        <f t="shared" si="109"/>
        <v>0</v>
      </c>
      <c r="U169" s="481" t="str">
        <f t="shared" si="8"/>
        <v>NO</v>
      </c>
    </row>
    <row r="170" spans="1:21" hidden="1">
      <c r="A170" s="472"/>
      <c r="B170" s="473"/>
      <c r="C170" s="474"/>
      <c r="D170" s="475" t="s">
        <v>147</v>
      </c>
      <c r="E170" s="460">
        <v>0</v>
      </c>
      <c r="F170" s="460">
        <v>0</v>
      </c>
      <c r="G170" s="460">
        <v>0</v>
      </c>
      <c r="H170" s="476">
        <f t="shared" si="134"/>
        <v>0</v>
      </c>
      <c r="I170" s="476">
        <v>0</v>
      </c>
      <c r="J170" s="477">
        <f t="shared" si="135"/>
        <v>0</v>
      </c>
      <c r="K170" s="478">
        <v>0</v>
      </c>
      <c r="L170" s="479">
        <f t="shared" si="108"/>
        <v>0</v>
      </c>
      <c r="M170" s="478">
        <f t="shared" si="112"/>
        <v>0</v>
      </c>
      <c r="N170" s="480">
        <f t="shared" si="113"/>
        <v>0</v>
      </c>
      <c r="O170" s="481" t="str">
        <f t="shared" si="136"/>
        <v>NO</v>
      </c>
      <c r="P170" s="434"/>
      <c r="Q170" s="482">
        <v>0</v>
      </c>
      <c r="R170" s="479">
        <f t="shared" si="6"/>
        <v>0</v>
      </c>
      <c r="S170" s="478">
        <f t="shared" si="114"/>
        <v>0</v>
      </c>
      <c r="T170" s="480">
        <f t="shared" si="109"/>
        <v>0</v>
      </c>
      <c r="U170" s="481" t="str">
        <f t="shared" si="8"/>
        <v>NO</v>
      </c>
    </row>
    <row r="171" spans="1:21" hidden="1">
      <c r="A171" s="456">
        <f>A167+1</f>
        <v>41</v>
      </c>
      <c r="B171" s="457"/>
      <c r="C171" s="458"/>
      <c r="D171" s="459" t="s">
        <v>120</v>
      </c>
      <c r="E171" s="460">
        <v>0</v>
      </c>
      <c r="F171" s="460">
        <v>0</v>
      </c>
      <c r="G171" s="460">
        <v>0</v>
      </c>
      <c r="H171" s="461">
        <f>SUM(E171:G171)</f>
        <v>0</v>
      </c>
      <c r="I171" s="461">
        <v>0</v>
      </c>
      <c r="J171" s="462">
        <f>SUM(H171:I171)</f>
        <v>0</v>
      </c>
      <c r="K171" s="463">
        <v>0</v>
      </c>
      <c r="L171" s="464">
        <f t="shared" si="108"/>
        <v>0</v>
      </c>
      <c r="M171" s="463">
        <f t="shared" si="112"/>
        <v>0</v>
      </c>
      <c r="N171" s="465">
        <f t="shared" si="113"/>
        <v>0</v>
      </c>
      <c r="O171" s="466" t="str">
        <f>IF(N171&gt;$C$8,"YES","NO")</f>
        <v>NO</v>
      </c>
      <c r="P171" s="434"/>
      <c r="Q171" s="483">
        <v>0</v>
      </c>
      <c r="R171" s="464">
        <f t="shared" si="6"/>
        <v>0</v>
      </c>
      <c r="S171" s="463">
        <f t="shared" si="114"/>
        <v>0</v>
      </c>
      <c r="T171" s="465">
        <f t="shared" si="109"/>
        <v>0</v>
      </c>
      <c r="U171" s="466" t="str">
        <f t="shared" si="8"/>
        <v>NO</v>
      </c>
    </row>
    <row r="172" spans="1:21" hidden="1">
      <c r="A172" s="472"/>
      <c r="B172" s="473"/>
      <c r="C172" s="474"/>
      <c r="D172" s="475" t="s">
        <v>145</v>
      </c>
      <c r="E172" s="460">
        <v>0</v>
      </c>
      <c r="F172" s="460">
        <v>0</v>
      </c>
      <c r="G172" s="460">
        <v>0</v>
      </c>
      <c r="H172" s="476">
        <f t="shared" ref="H172:H174" si="137">SUM(E172:G172)</f>
        <v>0</v>
      </c>
      <c r="I172" s="476">
        <v>0</v>
      </c>
      <c r="J172" s="477">
        <f t="shared" ref="J172:J174" si="138">SUM(H172:I172)</f>
        <v>0</v>
      </c>
      <c r="K172" s="478">
        <v>0</v>
      </c>
      <c r="L172" s="479">
        <f t="shared" si="108"/>
        <v>0</v>
      </c>
      <c r="M172" s="478">
        <f t="shared" si="112"/>
        <v>0</v>
      </c>
      <c r="N172" s="480">
        <f t="shared" si="113"/>
        <v>0</v>
      </c>
      <c r="O172" s="481" t="str">
        <f>IF(N172&gt;$C$8,"YES","NO")</f>
        <v>NO</v>
      </c>
      <c r="P172" s="434"/>
      <c r="Q172" s="482">
        <v>0</v>
      </c>
      <c r="R172" s="479">
        <f t="shared" si="6"/>
        <v>0</v>
      </c>
      <c r="S172" s="478">
        <f t="shared" si="114"/>
        <v>0</v>
      </c>
      <c r="T172" s="480">
        <f t="shared" si="109"/>
        <v>0</v>
      </c>
      <c r="U172" s="481" t="str">
        <f t="shared" si="8"/>
        <v>NO</v>
      </c>
    </row>
    <row r="173" spans="1:21" hidden="1">
      <c r="A173" s="472"/>
      <c r="B173" s="473"/>
      <c r="C173" s="474"/>
      <c r="D173" s="475" t="s">
        <v>146</v>
      </c>
      <c r="E173" s="460">
        <v>0</v>
      </c>
      <c r="F173" s="460">
        <v>0</v>
      </c>
      <c r="G173" s="460">
        <v>0</v>
      </c>
      <c r="H173" s="476">
        <f t="shared" si="137"/>
        <v>0</v>
      </c>
      <c r="I173" s="476">
        <v>0</v>
      </c>
      <c r="J173" s="477">
        <f t="shared" si="138"/>
        <v>0</v>
      </c>
      <c r="K173" s="478">
        <v>0</v>
      </c>
      <c r="L173" s="479">
        <f t="shared" si="108"/>
        <v>0</v>
      </c>
      <c r="M173" s="478">
        <f t="shared" si="112"/>
        <v>0</v>
      </c>
      <c r="N173" s="480">
        <f t="shared" si="113"/>
        <v>0</v>
      </c>
      <c r="O173" s="481" t="str">
        <f t="shared" ref="O173:O174" si="139">IF(N173&gt;$C$8,"YES","NO")</f>
        <v>NO</v>
      </c>
      <c r="P173" s="434"/>
      <c r="Q173" s="482">
        <v>0</v>
      </c>
      <c r="R173" s="479">
        <f t="shared" si="6"/>
        <v>0</v>
      </c>
      <c r="S173" s="478">
        <f t="shared" si="114"/>
        <v>0</v>
      </c>
      <c r="T173" s="480">
        <f t="shared" si="109"/>
        <v>0</v>
      </c>
      <c r="U173" s="481" t="str">
        <f t="shared" si="8"/>
        <v>NO</v>
      </c>
    </row>
    <row r="174" spans="1:21" hidden="1">
      <c r="A174" s="472"/>
      <c r="B174" s="473"/>
      <c r="C174" s="474"/>
      <c r="D174" s="475" t="s">
        <v>147</v>
      </c>
      <c r="E174" s="460">
        <v>0</v>
      </c>
      <c r="F174" s="460">
        <v>0</v>
      </c>
      <c r="G174" s="460">
        <v>0</v>
      </c>
      <c r="H174" s="476">
        <f t="shared" si="137"/>
        <v>0</v>
      </c>
      <c r="I174" s="476">
        <v>0</v>
      </c>
      <c r="J174" s="477">
        <f t="shared" si="138"/>
        <v>0</v>
      </c>
      <c r="K174" s="478">
        <v>0</v>
      </c>
      <c r="L174" s="479">
        <f t="shared" si="108"/>
        <v>0</v>
      </c>
      <c r="M174" s="478">
        <f t="shared" si="112"/>
        <v>0</v>
      </c>
      <c r="N174" s="480">
        <f t="shared" si="113"/>
        <v>0</v>
      </c>
      <c r="O174" s="481" t="str">
        <f t="shared" si="139"/>
        <v>NO</v>
      </c>
      <c r="P174" s="434"/>
      <c r="Q174" s="482">
        <v>0</v>
      </c>
      <c r="R174" s="479">
        <f t="shared" si="6"/>
        <v>0</v>
      </c>
      <c r="S174" s="478">
        <f t="shared" si="114"/>
        <v>0</v>
      </c>
      <c r="T174" s="480">
        <f t="shared" si="109"/>
        <v>0</v>
      </c>
      <c r="U174" s="481" t="str">
        <f t="shared" si="8"/>
        <v>NO</v>
      </c>
    </row>
    <row r="175" spans="1:21" hidden="1">
      <c r="A175" s="456">
        <f>A171+1</f>
        <v>42</v>
      </c>
      <c r="B175" s="457"/>
      <c r="C175" s="458"/>
      <c r="D175" s="459" t="s">
        <v>120</v>
      </c>
      <c r="E175" s="460">
        <v>0</v>
      </c>
      <c r="F175" s="460">
        <v>0</v>
      </c>
      <c r="G175" s="460">
        <v>0</v>
      </c>
      <c r="H175" s="461">
        <f>SUM(E175:G175)</f>
        <v>0</v>
      </c>
      <c r="I175" s="461">
        <v>0</v>
      </c>
      <c r="J175" s="462">
        <f>SUM(H175:I175)</f>
        <v>0</v>
      </c>
      <c r="K175" s="463">
        <v>0</v>
      </c>
      <c r="L175" s="464">
        <f t="shared" si="108"/>
        <v>0</v>
      </c>
      <c r="M175" s="463">
        <f t="shared" si="112"/>
        <v>0</v>
      </c>
      <c r="N175" s="465">
        <f t="shared" si="113"/>
        <v>0</v>
      </c>
      <c r="O175" s="466" t="str">
        <f>IF(N175&gt;$C$8,"YES","NO")</f>
        <v>NO</v>
      </c>
      <c r="P175" s="434"/>
      <c r="Q175" s="483">
        <v>0</v>
      </c>
      <c r="R175" s="464">
        <f t="shared" si="6"/>
        <v>0</v>
      </c>
      <c r="S175" s="463">
        <f t="shared" si="114"/>
        <v>0</v>
      </c>
      <c r="T175" s="465">
        <f t="shared" si="109"/>
        <v>0</v>
      </c>
      <c r="U175" s="466" t="str">
        <f t="shared" si="8"/>
        <v>NO</v>
      </c>
    </row>
    <row r="176" spans="1:21" hidden="1">
      <c r="A176" s="472"/>
      <c r="B176" s="473"/>
      <c r="C176" s="474"/>
      <c r="D176" s="475" t="s">
        <v>145</v>
      </c>
      <c r="E176" s="460">
        <v>0</v>
      </c>
      <c r="F176" s="460">
        <v>0</v>
      </c>
      <c r="G176" s="460">
        <v>0</v>
      </c>
      <c r="H176" s="476">
        <f t="shared" ref="H176:H178" si="140">SUM(E176:G176)</f>
        <v>0</v>
      </c>
      <c r="I176" s="476">
        <v>0</v>
      </c>
      <c r="J176" s="477">
        <f t="shared" ref="J176:J178" si="141">SUM(H176:I176)</f>
        <v>0</v>
      </c>
      <c r="K176" s="478">
        <v>0</v>
      </c>
      <c r="L176" s="479">
        <f t="shared" si="108"/>
        <v>0</v>
      </c>
      <c r="M176" s="478">
        <f t="shared" si="112"/>
        <v>0</v>
      </c>
      <c r="N176" s="480">
        <f t="shared" si="113"/>
        <v>0</v>
      </c>
      <c r="O176" s="481" t="str">
        <f>IF(N176&gt;$C$8,"YES","NO")</f>
        <v>NO</v>
      </c>
      <c r="P176" s="434"/>
      <c r="Q176" s="482">
        <v>0</v>
      </c>
      <c r="R176" s="479">
        <f t="shared" si="6"/>
        <v>0</v>
      </c>
      <c r="S176" s="478">
        <f t="shared" si="114"/>
        <v>0</v>
      </c>
      <c r="T176" s="480">
        <f t="shared" si="109"/>
        <v>0</v>
      </c>
      <c r="U176" s="481" t="str">
        <f t="shared" si="8"/>
        <v>NO</v>
      </c>
    </row>
    <row r="177" spans="1:21" hidden="1">
      <c r="A177" s="472"/>
      <c r="B177" s="473"/>
      <c r="C177" s="474"/>
      <c r="D177" s="475" t="s">
        <v>146</v>
      </c>
      <c r="E177" s="460">
        <v>0</v>
      </c>
      <c r="F177" s="460">
        <v>0</v>
      </c>
      <c r="G177" s="460">
        <v>0</v>
      </c>
      <c r="H177" s="476">
        <f t="shared" si="140"/>
        <v>0</v>
      </c>
      <c r="I177" s="476">
        <v>0</v>
      </c>
      <c r="J177" s="477">
        <f t="shared" si="141"/>
        <v>0</v>
      </c>
      <c r="K177" s="478">
        <v>0</v>
      </c>
      <c r="L177" s="479">
        <f t="shared" si="108"/>
        <v>0</v>
      </c>
      <c r="M177" s="478">
        <f t="shared" si="112"/>
        <v>0</v>
      </c>
      <c r="N177" s="480">
        <f t="shared" si="113"/>
        <v>0</v>
      </c>
      <c r="O177" s="481" t="str">
        <f t="shared" ref="O177:O178" si="142">IF(N177&gt;$C$8,"YES","NO")</f>
        <v>NO</v>
      </c>
      <c r="P177" s="434"/>
      <c r="Q177" s="482">
        <v>0</v>
      </c>
      <c r="R177" s="479">
        <f t="shared" si="6"/>
        <v>0</v>
      </c>
      <c r="S177" s="478">
        <f t="shared" si="114"/>
        <v>0</v>
      </c>
      <c r="T177" s="480">
        <f t="shared" si="109"/>
        <v>0</v>
      </c>
      <c r="U177" s="481" t="str">
        <f t="shared" si="8"/>
        <v>NO</v>
      </c>
    </row>
    <row r="178" spans="1:21" hidden="1">
      <c r="A178" s="472"/>
      <c r="B178" s="473"/>
      <c r="C178" s="474"/>
      <c r="D178" s="475" t="s">
        <v>147</v>
      </c>
      <c r="E178" s="460">
        <v>0</v>
      </c>
      <c r="F178" s="460">
        <v>0</v>
      </c>
      <c r="G178" s="460">
        <v>0</v>
      </c>
      <c r="H178" s="476">
        <f t="shared" si="140"/>
        <v>0</v>
      </c>
      <c r="I178" s="476">
        <v>0</v>
      </c>
      <c r="J178" s="477">
        <f t="shared" si="141"/>
        <v>0</v>
      </c>
      <c r="K178" s="478">
        <v>0</v>
      </c>
      <c r="L178" s="479">
        <f t="shared" si="108"/>
        <v>0</v>
      </c>
      <c r="M178" s="478">
        <f t="shared" si="112"/>
        <v>0</v>
      </c>
      <c r="N178" s="480">
        <f t="shared" si="113"/>
        <v>0</v>
      </c>
      <c r="O178" s="481" t="str">
        <f t="shared" si="142"/>
        <v>NO</v>
      </c>
      <c r="P178" s="434"/>
      <c r="Q178" s="482">
        <v>0</v>
      </c>
      <c r="R178" s="479">
        <f t="shared" si="6"/>
        <v>0</v>
      </c>
      <c r="S178" s="478">
        <f t="shared" si="114"/>
        <v>0</v>
      </c>
      <c r="T178" s="480">
        <f t="shared" si="109"/>
        <v>0</v>
      </c>
      <c r="U178" s="481" t="str">
        <f t="shared" si="8"/>
        <v>NO</v>
      </c>
    </row>
    <row r="179" spans="1:21" hidden="1">
      <c r="A179" s="456">
        <f>A175+1</f>
        <v>43</v>
      </c>
      <c r="B179" s="457"/>
      <c r="C179" s="458"/>
      <c r="D179" s="459" t="s">
        <v>120</v>
      </c>
      <c r="E179" s="460">
        <v>0</v>
      </c>
      <c r="F179" s="460">
        <v>0</v>
      </c>
      <c r="G179" s="460">
        <v>0</v>
      </c>
      <c r="H179" s="461">
        <f>SUM(E179:G179)</f>
        <v>0</v>
      </c>
      <c r="I179" s="461">
        <v>0</v>
      </c>
      <c r="J179" s="462">
        <f>SUM(H179:I179)</f>
        <v>0</v>
      </c>
      <c r="K179" s="463">
        <v>0</v>
      </c>
      <c r="L179" s="464">
        <f t="shared" si="108"/>
        <v>0</v>
      </c>
      <c r="M179" s="463">
        <f t="shared" si="112"/>
        <v>0</v>
      </c>
      <c r="N179" s="465">
        <f t="shared" si="113"/>
        <v>0</v>
      </c>
      <c r="O179" s="466" t="str">
        <f>IF(N179&gt;$C$8,"YES","NO")</f>
        <v>NO</v>
      </c>
      <c r="P179" s="434"/>
      <c r="Q179" s="483">
        <v>0</v>
      </c>
      <c r="R179" s="464">
        <f t="shared" si="6"/>
        <v>0</v>
      </c>
      <c r="S179" s="463">
        <f t="shared" si="114"/>
        <v>0</v>
      </c>
      <c r="T179" s="465">
        <f t="shared" si="109"/>
        <v>0</v>
      </c>
      <c r="U179" s="466" t="str">
        <f t="shared" si="8"/>
        <v>NO</v>
      </c>
    </row>
    <row r="180" spans="1:21" hidden="1">
      <c r="A180" s="472"/>
      <c r="B180" s="473"/>
      <c r="C180" s="474"/>
      <c r="D180" s="475" t="s">
        <v>145</v>
      </c>
      <c r="E180" s="460">
        <v>0</v>
      </c>
      <c r="F180" s="460">
        <v>0</v>
      </c>
      <c r="G180" s="460">
        <v>0</v>
      </c>
      <c r="H180" s="476">
        <f t="shared" ref="H180:H182" si="143">SUM(E180:G180)</f>
        <v>0</v>
      </c>
      <c r="I180" s="476">
        <v>0</v>
      </c>
      <c r="J180" s="477">
        <f t="shared" ref="J180:J182" si="144">SUM(H180:I180)</f>
        <v>0</v>
      </c>
      <c r="K180" s="478">
        <v>0</v>
      </c>
      <c r="L180" s="479">
        <f t="shared" si="108"/>
        <v>0</v>
      </c>
      <c r="M180" s="478">
        <f t="shared" si="112"/>
        <v>0</v>
      </c>
      <c r="N180" s="480">
        <f t="shared" si="113"/>
        <v>0</v>
      </c>
      <c r="O180" s="481" t="str">
        <f>IF(N180&gt;$C$8,"YES","NO")</f>
        <v>NO</v>
      </c>
      <c r="P180" s="434"/>
      <c r="Q180" s="482">
        <v>0</v>
      </c>
      <c r="R180" s="479">
        <f t="shared" si="6"/>
        <v>0</v>
      </c>
      <c r="S180" s="478">
        <f t="shared" si="114"/>
        <v>0</v>
      </c>
      <c r="T180" s="480">
        <f t="shared" si="109"/>
        <v>0</v>
      </c>
      <c r="U180" s="481" t="str">
        <f t="shared" si="8"/>
        <v>NO</v>
      </c>
    </row>
    <row r="181" spans="1:21" hidden="1">
      <c r="A181" s="472"/>
      <c r="B181" s="473"/>
      <c r="C181" s="474"/>
      <c r="D181" s="475" t="s">
        <v>146</v>
      </c>
      <c r="E181" s="460">
        <v>0</v>
      </c>
      <c r="F181" s="460">
        <v>0</v>
      </c>
      <c r="G181" s="460">
        <v>0</v>
      </c>
      <c r="H181" s="476">
        <f t="shared" si="143"/>
        <v>0</v>
      </c>
      <c r="I181" s="476">
        <v>0</v>
      </c>
      <c r="J181" s="477">
        <f t="shared" si="144"/>
        <v>0</v>
      </c>
      <c r="K181" s="478">
        <v>0</v>
      </c>
      <c r="L181" s="479">
        <f t="shared" si="108"/>
        <v>0</v>
      </c>
      <c r="M181" s="478">
        <f t="shared" si="112"/>
        <v>0</v>
      </c>
      <c r="N181" s="480">
        <f t="shared" si="113"/>
        <v>0</v>
      </c>
      <c r="O181" s="481" t="str">
        <f t="shared" ref="O181:O182" si="145">IF(N181&gt;$C$8,"YES","NO")</f>
        <v>NO</v>
      </c>
      <c r="P181" s="434"/>
      <c r="Q181" s="482">
        <v>0</v>
      </c>
      <c r="R181" s="479">
        <f t="shared" si="6"/>
        <v>0</v>
      </c>
      <c r="S181" s="478">
        <f t="shared" si="114"/>
        <v>0</v>
      </c>
      <c r="T181" s="480">
        <f t="shared" si="109"/>
        <v>0</v>
      </c>
      <c r="U181" s="481" t="str">
        <f t="shared" si="8"/>
        <v>NO</v>
      </c>
    </row>
    <row r="182" spans="1:21" hidden="1">
      <c r="A182" s="472"/>
      <c r="B182" s="473"/>
      <c r="C182" s="474"/>
      <c r="D182" s="475" t="s">
        <v>147</v>
      </c>
      <c r="E182" s="460">
        <v>0</v>
      </c>
      <c r="F182" s="460">
        <v>0</v>
      </c>
      <c r="G182" s="460">
        <v>0</v>
      </c>
      <c r="H182" s="476">
        <f t="shared" si="143"/>
        <v>0</v>
      </c>
      <c r="I182" s="476">
        <v>0</v>
      </c>
      <c r="J182" s="477">
        <f t="shared" si="144"/>
        <v>0</v>
      </c>
      <c r="K182" s="478">
        <v>0</v>
      </c>
      <c r="L182" s="479">
        <f t="shared" si="108"/>
        <v>0</v>
      </c>
      <c r="M182" s="478">
        <f t="shared" si="112"/>
        <v>0</v>
      </c>
      <c r="N182" s="480">
        <f t="shared" si="113"/>
        <v>0</v>
      </c>
      <c r="O182" s="481" t="str">
        <f t="shared" si="145"/>
        <v>NO</v>
      </c>
      <c r="P182" s="434"/>
      <c r="Q182" s="482">
        <v>0</v>
      </c>
      <c r="R182" s="479">
        <f t="shared" si="6"/>
        <v>0</v>
      </c>
      <c r="S182" s="478">
        <f t="shared" si="114"/>
        <v>0</v>
      </c>
      <c r="T182" s="480">
        <f t="shared" si="109"/>
        <v>0</v>
      </c>
      <c r="U182" s="481" t="str">
        <f t="shared" si="8"/>
        <v>NO</v>
      </c>
    </row>
    <row r="183" spans="1:21" hidden="1">
      <c r="A183" s="456">
        <f>A179+1</f>
        <v>44</v>
      </c>
      <c r="B183" s="457"/>
      <c r="C183" s="458"/>
      <c r="D183" s="459" t="s">
        <v>120</v>
      </c>
      <c r="E183" s="460">
        <v>0</v>
      </c>
      <c r="F183" s="460">
        <v>0</v>
      </c>
      <c r="G183" s="460">
        <v>0</v>
      </c>
      <c r="H183" s="461">
        <f>SUM(E183:G183)</f>
        <v>0</v>
      </c>
      <c r="I183" s="461">
        <v>0</v>
      </c>
      <c r="J183" s="462">
        <f>SUM(H183:I183)</f>
        <v>0</v>
      </c>
      <c r="K183" s="463">
        <v>0</v>
      </c>
      <c r="L183" s="464">
        <f t="shared" si="108"/>
        <v>0</v>
      </c>
      <c r="M183" s="463">
        <f t="shared" si="112"/>
        <v>0</v>
      </c>
      <c r="N183" s="465">
        <f t="shared" si="113"/>
        <v>0</v>
      </c>
      <c r="O183" s="466" t="str">
        <f>IF(N183&gt;$C$8,"YES","NO")</f>
        <v>NO</v>
      </c>
      <c r="P183" s="434"/>
      <c r="Q183" s="483">
        <v>0</v>
      </c>
      <c r="R183" s="464">
        <f t="shared" si="6"/>
        <v>0</v>
      </c>
      <c r="S183" s="463">
        <f t="shared" si="114"/>
        <v>0</v>
      </c>
      <c r="T183" s="465">
        <f t="shared" si="109"/>
        <v>0</v>
      </c>
      <c r="U183" s="466" t="str">
        <f t="shared" si="8"/>
        <v>NO</v>
      </c>
    </row>
    <row r="184" spans="1:21" hidden="1">
      <c r="A184" s="472"/>
      <c r="B184" s="473"/>
      <c r="C184" s="474"/>
      <c r="D184" s="475" t="s">
        <v>145</v>
      </c>
      <c r="E184" s="460">
        <v>0</v>
      </c>
      <c r="F184" s="460">
        <v>0</v>
      </c>
      <c r="G184" s="460">
        <v>0</v>
      </c>
      <c r="H184" s="476">
        <f t="shared" ref="H184:H186" si="146">SUM(E184:G184)</f>
        <v>0</v>
      </c>
      <c r="I184" s="476">
        <v>0</v>
      </c>
      <c r="J184" s="477">
        <f t="shared" ref="J184:J186" si="147">SUM(H184:I184)</f>
        <v>0</v>
      </c>
      <c r="K184" s="478">
        <v>0</v>
      </c>
      <c r="L184" s="479">
        <f t="shared" si="108"/>
        <v>0</v>
      </c>
      <c r="M184" s="478">
        <f t="shared" si="112"/>
        <v>0</v>
      </c>
      <c r="N184" s="480">
        <f t="shared" si="113"/>
        <v>0</v>
      </c>
      <c r="O184" s="481" t="str">
        <f>IF(N184&gt;$C$8,"YES","NO")</f>
        <v>NO</v>
      </c>
      <c r="P184" s="434"/>
      <c r="Q184" s="482">
        <v>0</v>
      </c>
      <c r="R184" s="479">
        <f t="shared" si="6"/>
        <v>0</v>
      </c>
      <c r="S184" s="478">
        <f t="shared" si="114"/>
        <v>0</v>
      </c>
      <c r="T184" s="480">
        <f t="shared" si="109"/>
        <v>0</v>
      </c>
      <c r="U184" s="481" t="str">
        <f t="shared" si="8"/>
        <v>NO</v>
      </c>
    </row>
    <row r="185" spans="1:21" hidden="1">
      <c r="A185" s="472"/>
      <c r="B185" s="473"/>
      <c r="C185" s="474"/>
      <c r="D185" s="475" t="s">
        <v>146</v>
      </c>
      <c r="E185" s="460">
        <v>0</v>
      </c>
      <c r="F185" s="460">
        <v>0</v>
      </c>
      <c r="G185" s="460">
        <v>0</v>
      </c>
      <c r="H185" s="476">
        <f t="shared" si="146"/>
        <v>0</v>
      </c>
      <c r="I185" s="476">
        <v>0</v>
      </c>
      <c r="J185" s="477">
        <f t="shared" si="147"/>
        <v>0</v>
      </c>
      <c r="K185" s="478">
        <v>0</v>
      </c>
      <c r="L185" s="479">
        <f t="shared" si="108"/>
        <v>0</v>
      </c>
      <c r="M185" s="478">
        <f t="shared" si="112"/>
        <v>0</v>
      </c>
      <c r="N185" s="480">
        <f t="shared" si="113"/>
        <v>0</v>
      </c>
      <c r="O185" s="481" t="str">
        <f t="shared" ref="O185:O186" si="148">IF(N185&gt;$C$8,"YES","NO")</f>
        <v>NO</v>
      </c>
      <c r="P185" s="434"/>
      <c r="Q185" s="482">
        <v>0</v>
      </c>
      <c r="R185" s="479">
        <f t="shared" si="6"/>
        <v>0</v>
      </c>
      <c r="S185" s="478">
        <f t="shared" si="114"/>
        <v>0</v>
      </c>
      <c r="T185" s="480">
        <f t="shared" si="109"/>
        <v>0</v>
      </c>
      <c r="U185" s="481" t="str">
        <f t="shared" si="8"/>
        <v>NO</v>
      </c>
    </row>
    <row r="186" spans="1:21" hidden="1">
      <c r="A186" s="472"/>
      <c r="B186" s="473"/>
      <c r="C186" s="474"/>
      <c r="D186" s="475" t="s">
        <v>147</v>
      </c>
      <c r="E186" s="460">
        <v>0</v>
      </c>
      <c r="F186" s="460">
        <v>0</v>
      </c>
      <c r="G186" s="460">
        <v>0</v>
      </c>
      <c r="H186" s="476">
        <f t="shared" si="146"/>
        <v>0</v>
      </c>
      <c r="I186" s="476">
        <v>0</v>
      </c>
      <c r="J186" s="477">
        <f t="shared" si="147"/>
        <v>0</v>
      </c>
      <c r="K186" s="478">
        <v>0</v>
      </c>
      <c r="L186" s="479">
        <f t="shared" si="108"/>
        <v>0</v>
      </c>
      <c r="M186" s="478">
        <f t="shared" si="112"/>
        <v>0</v>
      </c>
      <c r="N186" s="480">
        <f t="shared" si="113"/>
        <v>0</v>
      </c>
      <c r="O186" s="481" t="str">
        <f t="shared" si="148"/>
        <v>NO</v>
      </c>
      <c r="P186" s="434"/>
      <c r="Q186" s="482">
        <v>0</v>
      </c>
      <c r="R186" s="479">
        <f t="shared" si="6"/>
        <v>0</v>
      </c>
      <c r="S186" s="478">
        <f t="shared" si="114"/>
        <v>0</v>
      </c>
      <c r="T186" s="480">
        <f t="shared" si="109"/>
        <v>0</v>
      </c>
      <c r="U186" s="481" t="str">
        <f t="shared" si="8"/>
        <v>NO</v>
      </c>
    </row>
    <row r="187" spans="1:21" hidden="1">
      <c r="A187" s="456">
        <f>A183+1</f>
        <v>45</v>
      </c>
      <c r="B187" s="457"/>
      <c r="C187" s="458"/>
      <c r="D187" s="459" t="s">
        <v>120</v>
      </c>
      <c r="E187" s="460">
        <v>0</v>
      </c>
      <c r="F187" s="460">
        <v>0</v>
      </c>
      <c r="G187" s="460">
        <v>0</v>
      </c>
      <c r="H187" s="461">
        <f>SUM(E187:G187)</f>
        <v>0</v>
      </c>
      <c r="I187" s="461">
        <v>0</v>
      </c>
      <c r="J187" s="462">
        <f>SUM(H187:I187)</f>
        <v>0</v>
      </c>
      <c r="K187" s="463">
        <v>0</v>
      </c>
      <c r="L187" s="464">
        <f t="shared" si="108"/>
        <v>0</v>
      </c>
      <c r="M187" s="463">
        <f t="shared" si="112"/>
        <v>0</v>
      </c>
      <c r="N187" s="465">
        <f t="shared" si="113"/>
        <v>0</v>
      </c>
      <c r="O187" s="466" t="str">
        <f>IF(N187&gt;$C$8,"YES","NO")</f>
        <v>NO</v>
      </c>
      <c r="P187" s="434"/>
      <c r="Q187" s="483">
        <v>0</v>
      </c>
      <c r="R187" s="464">
        <f t="shared" si="6"/>
        <v>0</v>
      </c>
      <c r="S187" s="463">
        <f t="shared" si="114"/>
        <v>0</v>
      </c>
      <c r="T187" s="465">
        <f t="shared" si="109"/>
        <v>0</v>
      </c>
      <c r="U187" s="466" t="str">
        <f t="shared" si="8"/>
        <v>NO</v>
      </c>
    </row>
    <row r="188" spans="1:21" hidden="1">
      <c r="A188" s="472"/>
      <c r="B188" s="473"/>
      <c r="C188" s="474"/>
      <c r="D188" s="475" t="s">
        <v>145</v>
      </c>
      <c r="E188" s="460">
        <v>0</v>
      </c>
      <c r="F188" s="460">
        <v>0</v>
      </c>
      <c r="G188" s="460">
        <v>0</v>
      </c>
      <c r="H188" s="476">
        <f t="shared" ref="H188:H190" si="149">SUM(E188:G188)</f>
        <v>0</v>
      </c>
      <c r="I188" s="476">
        <v>0</v>
      </c>
      <c r="J188" s="477">
        <f t="shared" ref="J188:J190" si="150">SUM(H188:I188)</f>
        <v>0</v>
      </c>
      <c r="K188" s="478">
        <v>0</v>
      </c>
      <c r="L188" s="479">
        <f t="shared" si="108"/>
        <v>0</v>
      </c>
      <c r="M188" s="478">
        <f t="shared" si="112"/>
        <v>0</v>
      </c>
      <c r="N188" s="480">
        <f t="shared" si="113"/>
        <v>0</v>
      </c>
      <c r="O188" s="481" t="str">
        <f>IF(N188&gt;$C$8,"YES","NO")</f>
        <v>NO</v>
      </c>
      <c r="P188" s="434"/>
      <c r="Q188" s="482">
        <v>0</v>
      </c>
      <c r="R188" s="479">
        <f t="shared" si="6"/>
        <v>0</v>
      </c>
      <c r="S188" s="478">
        <f t="shared" si="114"/>
        <v>0</v>
      </c>
      <c r="T188" s="480">
        <f t="shared" si="109"/>
        <v>0</v>
      </c>
      <c r="U188" s="481" t="str">
        <f t="shared" si="8"/>
        <v>NO</v>
      </c>
    </row>
    <row r="189" spans="1:21" hidden="1">
      <c r="A189" s="472"/>
      <c r="B189" s="473"/>
      <c r="C189" s="474"/>
      <c r="D189" s="475" t="s">
        <v>146</v>
      </c>
      <c r="E189" s="460">
        <v>0</v>
      </c>
      <c r="F189" s="460">
        <v>0</v>
      </c>
      <c r="G189" s="460">
        <v>0</v>
      </c>
      <c r="H189" s="476">
        <f t="shared" si="149"/>
        <v>0</v>
      </c>
      <c r="I189" s="476">
        <v>0</v>
      </c>
      <c r="J189" s="477">
        <f t="shared" si="150"/>
        <v>0</v>
      </c>
      <c r="K189" s="478">
        <v>0</v>
      </c>
      <c r="L189" s="479">
        <f t="shared" si="108"/>
        <v>0</v>
      </c>
      <c r="M189" s="478">
        <f t="shared" si="112"/>
        <v>0</v>
      </c>
      <c r="N189" s="480">
        <f t="shared" si="113"/>
        <v>0</v>
      </c>
      <c r="O189" s="481" t="str">
        <f t="shared" ref="O189:O190" si="151">IF(N189&gt;$C$8,"YES","NO")</f>
        <v>NO</v>
      </c>
      <c r="P189" s="434"/>
      <c r="Q189" s="482">
        <v>0</v>
      </c>
      <c r="R189" s="479">
        <f t="shared" si="6"/>
        <v>0</v>
      </c>
      <c r="S189" s="478">
        <f t="shared" si="114"/>
        <v>0</v>
      </c>
      <c r="T189" s="480">
        <f t="shared" si="109"/>
        <v>0</v>
      </c>
      <c r="U189" s="481" t="str">
        <f t="shared" si="8"/>
        <v>NO</v>
      </c>
    </row>
    <row r="190" spans="1:21" hidden="1">
      <c r="A190" s="472"/>
      <c r="B190" s="473"/>
      <c r="C190" s="474"/>
      <c r="D190" s="475" t="s">
        <v>147</v>
      </c>
      <c r="E190" s="460">
        <v>0</v>
      </c>
      <c r="F190" s="460">
        <v>0</v>
      </c>
      <c r="G190" s="460">
        <v>0</v>
      </c>
      <c r="H190" s="476">
        <f t="shared" si="149"/>
        <v>0</v>
      </c>
      <c r="I190" s="476">
        <v>0</v>
      </c>
      <c r="J190" s="477">
        <f t="shared" si="150"/>
        <v>0</v>
      </c>
      <c r="K190" s="478">
        <v>0</v>
      </c>
      <c r="L190" s="479">
        <f t="shared" si="108"/>
        <v>0</v>
      </c>
      <c r="M190" s="478">
        <f t="shared" si="112"/>
        <v>0</v>
      </c>
      <c r="N190" s="480">
        <f t="shared" si="113"/>
        <v>0</v>
      </c>
      <c r="O190" s="481" t="str">
        <f t="shared" si="151"/>
        <v>NO</v>
      </c>
      <c r="P190" s="434"/>
      <c r="Q190" s="482">
        <v>0</v>
      </c>
      <c r="R190" s="479">
        <f t="shared" si="6"/>
        <v>0</v>
      </c>
      <c r="S190" s="478">
        <f t="shared" si="114"/>
        <v>0</v>
      </c>
      <c r="T190" s="480">
        <f t="shared" si="109"/>
        <v>0</v>
      </c>
      <c r="U190" s="481" t="str">
        <f t="shared" si="8"/>
        <v>NO</v>
      </c>
    </row>
    <row r="191" spans="1:21" hidden="1">
      <c r="A191" s="456">
        <f>A187+1</f>
        <v>46</v>
      </c>
      <c r="B191" s="457"/>
      <c r="C191" s="458"/>
      <c r="D191" s="459" t="s">
        <v>120</v>
      </c>
      <c r="E191" s="460">
        <v>0</v>
      </c>
      <c r="F191" s="460">
        <v>0</v>
      </c>
      <c r="G191" s="460">
        <v>0</v>
      </c>
      <c r="H191" s="461">
        <f>SUM(E191:G191)</f>
        <v>0</v>
      </c>
      <c r="I191" s="461">
        <v>0</v>
      </c>
      <c r="J191" s="462">
        <f>SUM(H191:I191)</f>
        <v>0</v>
      </c>
      <c r="K191" s="463">
        <v>0</v>
      </c>
      <c r="L191" s="464">
        <f t="shared" si="108"/>
        <v>0</v>
      </c>
      <c r="M191" s="463">
        <f t="shared" si="112"/>
        <v>0</v>
      </c>
      <c r="N191" s="465">
        <f t="shared" si="113"/>
        <v>0</v>
      </c>
      <c r="O191" s="466" t="str">
        <f>IF(N191&gt;$C$8,"YES","NO")</f>
        <v>NO</v>
      </c>
      <c r="P191" s="434"/>
      <c r="Q191" s="483">
        <v>0</v>
      </c>
      <c r="R191" s="464">
        <f t="shared" si="6"/>
        <v>0</v>
      </c>
      <c r="S191" s="463">
        <f t="shared" si="114"/>
        <v>0</v>
      </c>
      <c r="T191" s="465">
        <f t="shared" si="109"/>
        <v>0</v>
      </c>
      <c r="U191" s="466" t="str">
        <f t="shared" si="8"/>
        <v>NO</v>
      </c>
    </row>
    <row r="192" spans="1:21" hidden="1">
      <c r="A192" s="472"/>
      <c r="B192" s="473"/>
      <c r="C192" s="474"/>
      <c r="D192" s="475" t="s">
        <v>145</v>
      </c>
      <c r="E192" s="460">
        <v>0</v>
      </c>
      <c r="F192" s="460">
        <v>0</v>
      </c>
      <c r="G192" s="460">
        <v>0</v>
      </c>
      <c r="H192" s="476">
        <f t="shared" ref="H192:H194" si="152">SUM(E192:G192)</f>
        <v>0</v>
      </c>
      <c r="I192" s="476">
        <v>0</v>
      </c>
      <c r="J192" s="477">
        <f t="shared" ref="J192:J194" si="153">SUM(H192:I192)</f>
        <v>0</v>
      </c>
      <c r="K192" s="478">
        <v>0</v>
      </c>
      <c r="L192" s="479">
        <f t="shared" si="108"/>
        <v>0</v>
      </c>
      <c r="M192" s="478">
        <f t="shared" si="112"/>
        <v>0</v>
      </c>
      <c r="N192" s="480">
        <f t="shared" si="113"/>
        <v>0</v>
      </c>
      <c r="O192" s="481" t="str">
        <f>IF(N192&gt;$C$8,"YES","NO")</f>
        <v>NO</v>
      </c>
      <c r="P192" s="434"/>
      <c r="Q192" s="482">
        <v>0</v>
      </c>
      <c r="R192" s="479">
        <f t="shared" si="6"/>
        <v>0</v>
      </c>
      <c r="S192" s="478">
        <f t="shared" si="114"/>
        <v>0</v>
      </c>
      <c r="T192" s="480">
        <f t="shared" si="109"/>
        <v>0</v>
      </c>
      <c r="U192" s="481" t="str">
        <f t="shared" si="8"/>
        <v>NO</v>
      </c>
    </row>
    <row r="193" spans="1:21" hidden="1">
      <c r="A193" s="472"/>
      <c r="B193" s="473"/>
      <c r="C193" s="474"/>
      <c r="D193" s="475" t="s">
        <v>146</v>
      </c>
      <c r="E193" s="460">
        <v>0</v>
      </c>
      <c r="F193" s="460">
        <v>0</v>
      </c>
      <c r="G193" s="460">
        <v>0</v>
      </c>
      <c r="H193" s="476">
        <f t="shared" si="152"/>
        <v>0</v>
      </c>
      <c r="I193" s="476">
        <v>0</v>
      </c>
      <c r="J193" s="477">
        <f t="shared" si="153"/>
        <v>0</v>
      </c>
      <c r="K193" s="478">
        <v>0</v>
      </c>
      <c r="L193" s="479">
        <f t="shared" si="108"/>
        <v>0</v>
      </c>
      <c r="M193" s="478">
        <f t="shared" si="112"/>
        <v>0</v>
      </c>
      <c r="N193" s="480">
        <f t="shared" si="113"/>
        <v>0</v>
      </c>
      <c r="O193" s="481" t="str">
        <f t="shared" ref="O193:O194" si="154">IF(N193&gt;$C$8,"YES","NO")</f>
        <v>NO</v>
      </c>
      <c r="P193" s="434"/>
      <c r="Q193" s="482">
        <v>0</v>
      </c>
      <c r="R193" s="479">
        <f t="shared" si="6"/>
        <v>0</v>
      </c>
      <c r="S193" s="478">
        <f t="shared" si="114"/>
        <v>0</v>
      </c>
      <c r="T193" s="480">
        <f t="shared" si="109"/>
        <v>0</v>
      </c>
      <c r="U193" s="481" t="str">
        <f t="shared" si="8"/>
        <v>NO</v>
      </c>
    </row>
    <row r="194" spans="1:21" hidden="1">
      <c r="A194" s="472"/>
      <c r="B194" s="473"/>
      <c r="C194" s="474"/>
      <c r="D194" s="475" t="s">
        <v>147</v>
      </c>
      <c r="E194" s="460">
        <v>0</v>
      </c>
      <c r="F194" s="460">
        <v>0</v>
      </c>
      <c r="G194" s="460">
        <v>0</v>
      </c>
      <c r="H194" s="476">
        <f t="shared" si="152"/>
        <v>0</v>
      </c>
      <c r="I194" s="476">
        <v>0</v>
      </c>
      <c r="J194" s="477">
        <f t="shared" si="153"/>
        <v>0</v>
      </c>
      <c r="K194" s="478">
        <v>0</v>
      </c>
      <c r="L194" s="479">
        <f t="shared" si="108"/>
        <v>0</v>
      </c>
      <c r="M194" s="478">
        <f t="shared" si="112"/>
        <v>0</v>
      </c>
      <c r="N194" s="480">
        <f t="shared" si="113"/>
        <v>0</v>
      </c>
      <c r="O194" s="481" t="str">
        <f t="shared" si="154"/>
        <v>NO</v>
      </c>
      <c r="P194" s="434"/>
      <c r="Q194" s="482">
        <v>0</v>
      </c>
      <c r="R194" s="479">
        <f t="shared" si="6"/>
        <v>0</v>
      </c>
      <c r="S194" s="478">
        <f t="shared" si="114"/>
        <v>0</v>
      </c>
      <c r="T194" s="480">
        <f t="shared" si="109"/>
        <v>0</v>
      </c>
      <c r="U194" s="481" t="str">
        <f t="shared" si="8"/>
        <v>NO</v>
      </c>
    </row>
    <row r="195" spans="1:21" hidden="1">
      <c r="A195" s="456">
        <f>A191+1</f>
        <v>47</v>
      </c>
      <c r="B195" s="457"/>
      <c r="C195" s="458"/>
      <c r="D195" s="459" t="s">
        <v>120</v>
      </c>
      <c r="E195" s="460">
        <v>0</v>
      </c>
      <c r="F195" s="460">
        <v>0</v>
      </c>
      <c r="G195" s="460">
        <v>0</v>
      </c>
      <c r="H195" s="461">
        <f>SUM(E195:G195)</f>
        <v>0</v>
      </c>
      <c r="I195" s="461">
        <v>0</v>
      </c>
      <c r="J195" s="462">
        <f>SUM(H195:I195)</f>
        <v>0</v>
      </c>
      <c r="K195" s="463">
        <v>0</v>
      </c>
      <c r="L195" s="464">
        <f t="shared" si="108"/>
        <v>0</v>
      </c>
      <c r="M195" s="463">
        <f t="shared" si="112"/>
        <v>0</v>
      </c>
      <c r="N195" s="465">
        <f t="shared" si="113"/>
        <v>0</v>
      </c>
      <c r="O195" s="466" t="str">
        <f>IF(N195&gt;$C$8,"YES","NO")</f>
        <v>NO</v>
      </c>
      <c r="P195" s="434"/>
      <c r="Q195" s="483">
        <v>0</v>
      </c>
      <c r="R195" s="464">
        <f t="shared" si="6"/>
        <v>0</v>
      </c>
      <c r="S195" s="463">
        <f t="shared" si="114"/>
        <v>0</v>
      </c>
      <c r="T195" s="465">
        <f t="shared" si="109"/>
        <v>0</v>
      </c>
      <c r="U195" s="466" t="str">
        <f t="shared" si="8"/>
        <v>NO</v>
      </c>
    </row>
    <row r="196" spans="1:21" hidden="1">
      <c r="A196" s="472"/>
      <c r="B196" s="473"/>
      <c r="C196" s="474"/>
      <c r="D196" s="475" t="s">
        <v>145</v>
      </c>
      <c r="E196" s="460">
        <v>0</v>
      </c>
      <c r="F196" s="460">
        <v>0</v>
      </c>
      <c r="G196" s="460">
        <v>0</v>
      </c>
      <c r="H196" s="476">
        <f t="shared" ref="H196:H198" si="155">SUM(E196:G196)</f>
        <v>0</v>
      </c>
      <c r="I196" s="476">
        <v>0</v>
      </c>
      <c r="J196" s="477">
        <f t="shared" ref="J196:J198" si="156">SUM(H196:I196)</f>
        <v>0</v>
      </c>
      <c r="K196" s="478">
        <v>0</v>
      </c>
      <c r="L196" s="479">
        <f t="shared" si="108"/>
        <v>0</v>
      </c>
      <c r="M196" s="478">
        <f t="shared" si="112"/>
        <v>0</v>
      </c>
      <c r="N196" s="480">
        <f t="shared" si="113"/>
        <v>0</v>
      </c>
      <c r="O196" s="481" t="str">
        <f>IF(N196&gt;$C$8,"YES","NO")</f>
        <v>NO</v>
      </c>
      <c r="P196" s="434"/>
      <c r="Q196" s="482">
        <v>0</v>
      </c>
      <c r="R196" s="479">
        <f t="shared" si="6"/>
        <v>0</v>
      </c>
      <c r="S196" s="478">
        <f t="shared" si="114"/>
        <v>0</v>
      </c>
      <c r="T196" s="480">
        <f t="shared" si="109"/>
        <v>0</v>
      </c>
      <c r="U196" s="481" t="str">
        <f t="shared" si="8"/>
        <v>NO</v>
      </c>
    </row>
    <row r="197" spans="1:21" hidden="1">
      <c r="A197" s="472"/>
      <c r="B197" s="473"/>
      <c r="C197" s="474"/>
      <c r="D197" s="475" t="s">
        <v>146</v>
      </c>
      <c r="E197" s="460">
        <v>0</v>
      </c>
      <c r="F197" s="460">
        <v>0</v>
      </c>
      <c r="G197" s="460">
        <v>0</v>
      </c>
      <c r="H197" s="476">
        <f t="shared" si="155"/>
        <v>0</v>
      </c>
      <c r="I197" s="476">
        <v>0</v>
      </c>
      <c r="J197" s="477">
        <f t="shared" si="156"/>
        <v>0</v>
      </c>
      <c r="K197" s="478">
        <v>0</v>
      </c>
      <c r="L197" s="479">
        <f t="shared" si="108"/>
        <v>0</v>
      </c>
      <c r="M197" s="478">
        <f t="shared" si="112"/>
        <v>0</v>
      </c>
      <c r="N197" s="480">
        <f t="shared" si="113"/>
        <v>0</v>
      </c>
      <c r="O197" s="481" t="str">
        <f t="shared" ref="O197:O198" si="157">IF(N197&gt;$C$8,"YES","NO")</f>
        <v>NO</v>
      </c>
      <c r="P197" s="434"/>
      <c r="Q197" s="482">
        <v>0</v>
      </c>
      <c r="R197" s="479">
        <f t="shared" si="6"/>
        <v>0</v>
      </c>
      <c r="S197" s="478">
        <f t="shared" si="114"/>
        <v>0</v>
      </c>
      <c r="T197" s="480">
        <f t="shared" si="109"/>
        <v>0</v>
      </c>
      <c r="U197" s="481" t="str">
        <f t="shared" si="8"/>
        <v>NO</v>
      </c>
    </row>
    <row r="198" spans="1:21" hidden="1">
      <c r="A198" s="472"/>
      <c r="B198" s="473"/>
      <c r="C198" s="474"/>
      <c r="D198" s="475" t="s">
        <v>147</v>
      </c>
      <c r="E198" s="460">
        <v>0</v>
      </c>
      <c r="F198" s="460">
        <v>0</v>
      </c>
      <c r="G198" s="460">
        <v>0</v>
      </c>
      <c r="H198" s="476">
        <f t="shared" si="155"/>
        <v>0</v>
      </c>
      <c r="I198" s="476">
        <v>0</v>
      </c>
      <c r="J198" s="477">
        <f t="shared" si="156"/>
        <v>0</v>
      </c>
      <c r="K198" s="478">
        <v>0</v>
      </c>
      <c r="L198" s="479">
        <f t="shared" si="108"/>
        <v>0</v>
      </c>
      <c r="M198" s="478">
        <f t="shared" si="112"/>
        <v>0</v>
      </c>
      <c r="N198" s="480">
        <f t="shared" si="113"/>
        <v>0</v>
      </c>
      <c r="O198" s="481" t="str">
        <f t="shared" si="157"/>
        <v>NO</v>
      </c>
      <c r="P198" s="434"/>
      <c r="Q198" s="482">
        <v>0</v>
      </c>
      <c r="R198" s="479">
        <f t="shared" si="6"/>
        <v>0</v>
      </c>
      <c r="S198" s="478">
        <f t="shared" si="114"/>
        <v>0</v>
      </c>
      <c r="T198" s="480">
        <f t="shared" si="109"/>
        <v>0</v>
      </c>
      <c r="U198" s="481" t="str">
        <f t="shared" si="8"/>
        <v>NO</v>
      </c>
    </row>
    <row r="199" spans="1:21" hidden="1">
      <c r="A199" s="456">
        <f>A195+1</f>
        <v>48</v>
      </c>
      <c r="B199" s="457"/>
      <c r="C199" s="458"/>
      <c r="D199" s="459" t="s">
        <v>120</v>
      </c>
      <c r="E199" s="460">
        <v>0</v>
      </c>
      <c r="F199" s="460">
        <v>0</v>
      </c>
      <c r="G199" s="460">
        <v>0</v>
      </c>
      <c r="H199" s="461">
        <f>SUM(E199:G199)</f>
        <v>0</v>
      </c>
      <c r="I199" s="461">
        <v>0</v>
      </c>
      <c r="J199" s="462">
        <f>SUM(H199:I199)</f>
        <v>0</v>
      </c>
      <c r="K199" s="463">
        <v>0</v>
      </c>
      <c r="L199" s="464">
        <f t="shared" si="108"/>
        <v>0</v>
      </c>
      <c r="M199" s="463">
        <f t="shared" si="112"/>
        <v>0</v>
      </c>
      <c r="N199" s="465">
        <f t="shared" si="113"/>
        <v>0</v>
      </c>
      <c r="O199" s="466" t="str">
        <f>IF(N199&gt;$C$8,"YES","NO")</f>
        <v>NO</v>
      </c>
      <c r="P199" s="434"/>
      <c r="Q199" s="483">
        <v>0</v>
      </c>
      <c r="R199" s="464">
        <f t="shared" si="6"/>
        <v>0</v>
      </c>
      <c r="S199" s="463">
        <f t="shared" si="114"/>
        <v>0</v>
      </c>
      <c r="T199" s="465">
        <f t="shared" si="109"/>
        <v>0</v>
      </c>
      <c r="U199" s="466" t="str">
        <f t="shared" si="8"/>
        <v>NO</v>
      </c>
    </row>
    <row r="200" spans="1:21" hidden="1">
      <c r="A200" s="472"/>
      <c r="B200" s="473"/>
      <c r="C200" s="474"/>
      <c r="D200" s="475" t="s">
        <v>145</v>
      </c>
      <c r="E200" s="460">
        <v>0</v>
      </c>
      <c r="F200" s="460">
        <v>0</v>
      </c>
      <c r="G200" s="460">
        <v>0</v>
      </c>
      <c r="H200" s="476">
        <f t="shared" ref="H200:H202" si="158">SUM(E200:G200)</f>
        <v>0</v>
      </c>
      <c r="I200" s="476">
        <v>0</v>
      </c>
      <c r="J200" s="477">
        <f t="shared" ref="J200:J202" si="159">SUM(H200:I200)</f>
        <v>0</v>
      </c>
      <c r="K200" s="478">
        <v>0</v>
      </c>
      <c r="L200" s="479">
        <f t="shared" si="108"/>
        <v>0</v>
      </c>
      <c r="M200" s="478">
        <f t="shared" si="112"/>
        <v>0</v>
      </c>
      <c r="N200" s="480">
        <f t="shared" si="113"/>
        <v>0</v>
      </c>
      <c r="O200" s="481" t="str">
        <f>IF(N200&gt;$C$8,"YES","NO")</f>
        <v>NO</v>
      </c>
      <c r="P200" s="434"/>
      <c r="Q200" s="482">
        <v>0</v>
      </c>
      <c r="R200" s="479">
        <f t="shared" si="6"/>
        <v>0</v>
      </c>
      <c r="S200" s="478">
        <f t="shared" si="114"/>
        <v>0</v>
      </c>
      <c r="T200" s="480">
        <f t="shared" si="109"/>
        <v>0</v>
      </c>
      <c r="U200" s="481" t="str">
        <f t="shared" si="8"/>
        <v>NO</v>
      </c>
    </row>
    <row r="201" spans="1:21" hidden="1">
      <c r="A201" s="472"/>
      <c r="B201" s="473"/>
      <c r="C201" s="474"/>
      <c r="D201" s="475" t="s">
        <v>146</v>
      </c>
      <c r="E201" s="460">
        <v>0</v>
      </c>
      <c r="F201" s="460">
        <v>0</v>
      </c>
      <c r="G201" s="460">
        <v>0</v>
      </c>
      <c r="H201" s="476">
        <f t="shared" si="158"/>
        <v>0</v>
      </c>
      <c r="I201" s="476">
        <v>0</v>
      </c>
      <c r="J201" s="477">
        <f t="shared" si="159"/>
        <v>0</v>
      </c>
      <c r="K201" s="478">
        <v>0</v>
      </c>
      <c r="L201" s="479">
        <f t="shared" si="108"/>
        <v>0</v>
      </c>
      <c r="M201" s="478">
        <f t="shared" si="112"/>
        <v>0</v>
      </c>
      <c r="N201" s="480">
        <f t="shared" si="113"/>
        <v>0</v>
      </c>
      <c r="O201" s="481" t="str">
        <f t="shared" ref="O201:O202" si="160">IF(N201&gt;$C$8,"YES","NO")</f>
        <v>NO</v>
      </c>
      <c r="P201" s="434"/>
      <c r="Q201" s="482">
        <v>0</v>
      </c>
      <c r="R201" s="479">
        <f t="shared" si="6"/>
        <v>0</v>
      </c>
      <c r="S201" s="478">
        <f t="shared" si="114"/>
        <v>0</v>
      </c>
      <c r="T201" s="480">
        <f t="shared" si="109"/>
        <v>0</v>
      </c>
      <c r="U201" s="481" t="str">
        <f t="shared" si="8"/>
        <v>NO</v>
      </c>
    </row>
    <row r="202" spans="1:21" hidden="1">
      <c r="A202" s="472"/>
      <c r="B202" s="473"/>
      <c r="C202" s="474"/>
      <c r="D202" s="475" t="s">
        <v>147</v>
      </c>
      <c r="E202" s="460">
        <v>0</v>
      </c>
      <c r="F202" s="460">
        <v>0</v>
      </c>
      <c r="G202" s="460">
        <v>0</v>
      </c>
      <c r="H202" s="476">
        <f t="shared" si="158"/>
        <v>0</v>
      </c>
      <c r="I202" s="476">
        <v>0</v>
      </c>
      <c r="J202" s="477">
        <f t="shared" si="159"/>
        <v>0</v>
      </c>
      <c r="K202" s="478">
        <v>0</v>
      </c>
      <c r="L202" s="479">
        <f t="shared" si="108"/>
        <v>0</v>
      </c>
      <c r="M202" s="478">
        <f t="shared" si="112"/>
        <v>0</v>
      </c>
      <c r="N202" s="480">
        <f t="shared" si="113"/>
        <v>0</v>
      </c>
      <c r="O202" s="481" t="str">
        <f t="shared" si="160"/>
        <v>NO</v>
      </c>
      <c r="P202" s="434"/>
      <c r="Q202" s="482">
        <v>0</v>
      </c>
      <c r="R202" s="479">
        <f t="shared" si="6"/>
        <v>0</v>
      </c>
      <c r="S202" s="478">
        <f t="shared" si="114"/>
        <v>0</v>
      </c>
      <c r="T202" s="480">
        <f t="shared" si="109"/>
        <v>0</v>
      </c>
      <c r="U202" s="481" t="str">
        <f t="shared" si="8"/>
        <v>NO</v>
      </c>
    </row>
    <row r="203" spans="1:21" hidden="1">
      <c r="A203" s="456">
        <f>A199+1</f>
        <v>49</v>
      </c>
      <c r="B203" s="457"/>
      <c r="C203" s="458"/>
      <c r="D203" s="459" t="s">
        <v>120</v>
      </c>
      <c r="E203" s="460">
        <v>0</v>
      </c>
      <c r="F203" s="460">
        <v>0</v>
      </c>
      <c r="G203" s="460">
        <v>0</v>
      </c>
      <c r="H203" s="461">
        <f>SUM(E203:G203)</f>
        <v>0</v>
      </c>
      <c r="I203" s="461">
        <v>0</v>
      </c>
      <c r="J203" s="462">
        <f>SUM(H203:I203)</f>
        <v>0</v>
      </c>
      <c r="K203" s="463">
        <v>0</v>
      </c>
      <c r="L203" s="464">
        <f t="shared" ref="L203:L210" si="161">$C$7</f>
        <v>0</v>
      </c>
      <c r="M203" s="463">
        <f t="shared" si="112"/>
        <v>0</v>
      </c>
      <c r="N203" s="465">
        <f t="shared" si="113"/>
        <v>0</v>
      </c>
      <c r="O203" s="466" t="str">
        <f>IF(N203&gt;$C$8,"YES","NO")</f>
        <v>NO</v>
      </c>
      <c r="P203" s="434"/>
      <c r="Q203" s="483">
        <v>0</v>
      </c>
      <c r="R203" s="464">
        <f t="shared" si="6"/>
        <v>0</v>
      </c>
      <c r="S203" s="463">
        <f t="shared" si="114"/>
        <v>0</v>
      </c>
      <c r="T203" s="465">
        <f t="shared" ref="T203:T210" si="162">IFERROR(J203/S203,0)</f>
        <v>0</v>
      </c>
      <c r="U203" s="466" t="str">
        <f t="shared" si="8"/>
        <v>NO</v>
      </c>
    </row>
    <row r="204" spans="1:21" hidden="1">
      <c r="A204" s="472"/>
      <c r="B204" s="473"/>
      <c r="C204" s="474"/>
      <c r="D204" s="475" t="s">
        <v>145</v>
      </c>
      <c r="E204" s="460">
        <v>0</v>
      </c>
      <c r="F204" s="460">
        <v>0</v>
      </c>
      <c r="G204" s="460">
        <v>0</v>
      </c>
      <c r="H204" s="476">
        <f t="shared" ref="H204:H206" si="163">SUM(E204:G204)</f>
        <v>0</v>
      </c>
      <c r="I204" s="476">
        <v>0</v>
      </c>
      <c r="J204" s="477">
        <f t="shared" ref="J204:J206" si="164">SUM(H204:I204)</f>
        <v>0</v>
      </c>
      <c r="K204" s="478">
        <v>0</v>
      </c>
      <c r="L204" s="479">
        <f t="shared" si="161"/>
        <v>0</v>
      </c>
      <c r="M204" s="478">
        <f t="shared" ref="M204:M210" si="165">K204-IF(K204&lt;&gt;0,K204-(K204/(1+L204)),0)</f>
        <v>0</v>
      </c>
      <c r="N204" s="480">
        <f t="shared" ref="N204:N210" si="166">IFERROR(J204/M204,0)</f>
        <v>0</v>
      </c>
      <c r="O204" s="481" t="str">
        <f>IF(N204&gt;$C$8,"YES","NO")</f>
        <v>NO</v>
      </c>
      <c r="P204" s="434"/>
      <c r="Q204" s="482">
        <v>0</v>
      </c>
      <c r="R204" s="479">
        <f t="shared" si="6"/>
        <v>0</v>
      </c>
      <c r="S204" s="478">
        <f t="shared" si="114"/>
        <v>0</v>
      </c>
      <c r="T204" s="480">
        <f t="shared" si="162"/>
        <v>0</v>
      </c>
      <c r="U204" s="481" t="str">
        <f t="shared" si="8"/>
        <v>NO</v>
      </c>
    </row>
    <row r="205" spans="1:21" hidden="1">
      <c r="A205" s="472"/>
      <c r="B205" s="473"/>
      <c r="C205" s="474"/>
      <c r="D205" s="475" t="s">
        <v>146</v>
      </c>
      <c r="E205" s="460">
        <v>0</v>
      </c>
      <c r="F205" s="460">
        <v>0</v>
      </c>
      <c r="G205" s="460">
        <v>0</v>
      </c>
      <c r="H205" s="476">
        <f t="shared" si="163"/>
        <v>0</v>
      </c>
      <c r="I205" s="476">
        <v>0</v>
      </c>
      <c r="J205" s="477">
        <f t="shared" si="164"/>
        <v>0</v>
      </c>
      <c r="K205" s="478">
        <v>0</v>
      </c>
      <c r="L205" s="479">
        <f t="shared" si="161"/>
        <v>0</v>
      </c>
      <c r="M205" s="478">
        <f t="shared" si="165"/>
        <v>0</v>
      </c>
      <c r="N205" s="480">
        <f t="shared" si="166"/>
        <v>0</v>
      </c>
      <c r="O205" s="481" t="str">
        <f t="shared" ref="O205:O206" si="167">IF(N205&gt;$C$8,"YES","NO")</f>
        <v>NO</v>
      </c>
      <c r="P205" s="434"/>
      <c r="Q205" s="482">
        <v>0</v>
      </c>
      <c r="R205" s="479">
        <f t="shared" si="6"/>
        <v>0</v>
      </c>
      <c r="S205" s="478">
        <f t="shared" si="114"/>
        <v>0</v>
      </c>
      <c r="T205" s="480">
        <f t="shared" si="162"/>
        <v>0</v>
      </c>
      <c r="U205" s="481" t="str">
        <f t="shared" si="8"/>
        <v>NO</v>
      </c>
    </row>
    <row r="206" spans="1:21" hidden="1">
      <c r="A206" s="472"/>
      <c r="B206" s="473"/>
      <c r="C206" s="474"/>
      <c r="D206" s="475" t="s">
        <v>147</v>
      </c>
      <c r="E206" s="460">
        <v>0</v>
      </c>
      <c r="F206" s="460">
        <v>0</v>
      </c>
      <c r="G206" s="460">
        <v>0</v>
      </c>
      <c r="H206" s="476">
        <f t="shared" si="163"/>
        <v>0</v>
      </c>
      <c r="I206" s="476">
        <v>0</v>
      </c>
      <c r="J206" s="477">
        <f t="shared" si="164"/>
        <v>0</v>
      </c>
      <c r="K206" s="478">
        <v>0</v>
      </c>
      <c r="L206" s="479">
        <f t="shared" si="161"/>
        <v>0</v>
      </c>
      <c r="M206" s="478">
        <f t="shared" si="165"/>
        <v>0</v>
      </c>
      <c r="N206" s="480">
        <f t="shared" si="166"/>
        <v>0</v>
      </c>
      <c r="O206" s="481" t="str">
        <f t="shared" si="167"/>
        <v>NO</v>
      </c>
      <c r="P206" s="434"/>
      <c r="Q206" s="482">
        <v>0</v>
      </c>
      <c r="R206" s="479">
        <f t="shared" si="6"/>
        <v>0</v>
      </c>
      <c r="S206" s="478">
        <f t="shared" si="114"/>
        <v>0</v>
      </c>
      <c r="T206" s="480">
        <f t="shared" si="162"/>
        <v>0</v>
      </c>
      <c r="U206" s="481" t="str">
        <f t="shared" si="8"/>
        <v>NO</v>
      </c>
    </row>
    <row r="207" spans="1:21" hidden="1">
      <c r="A207" s="456">
        <f>A203+1</f>
        <v>50</v>
      </c>
      <c r="B207" s="457"/>
      <c r="C207" s="458"/>
      <c r="D207" s="459" t="s">
        <v>120</v>
      </c>
      <c r="E207" s="460">
        <v>0</v>
      </c>
      <c r="F207" s="460">
        <v>0</v>
      </c>
      <c r="G207" s="460">
        <v>0</v>
      </c>
      <c r="H207" s="461">
        <f>SUM(E207:G207)</f>
        <v>0</v>
      </c>
      <c r="I207" s="461">
        <v>0</v>
      </c>
      <c r="J207" s="462">
        <f>SUM(H207:I207)</f>
        <v>0</v>
      </c>
      <c r="K207" s="463">
        <v>0</v>
      </c>
      <c r="L207" s="464">
        <f t="shared" si="161"/>
        <v>0</v>
      </c>
      <c r="M207" s="463">
        <f t="shared" si="165"/>
        <v>0</v>
      </c>
      <c r="N207" s="465">
        <f t="shared" si="166"/>
        <v>0</v>
      </c>
      <c r="O207" s="466" t="str">
        <f>IF(N207&gt;$C$8,"YES","NO")</f>
        <v>NO</v>
      </c>
      <c r="P207" s="434"/>
      <c r="Q207" s="483">
        <v>0</v>
      </c>
      <c r="R207" s="464">
        <f t="shared" si="6"/>
        <v>0</v>
      </c>
      <c r="S207" s="463">
        <f t="shared" si="114"/>
        <v>0</v>
      </c>
      <c r="T207" s="465">
        <f t="shared" si="162"/>
        <v>0</v>
      </c>
      <c r="U207" s="466" t="str">
        <f t="shared" si="8"/>
        <v>NO</v>
      </c>
    </row>
    <row r="208" spans="1:21" hidden="1">
      <c r="A208" s="472"/>
      <c r="B208" s="473"/>
      <c r="C208" s="474"/>
      <c r="D208" s="475" t="s">
        <v>145</v>
      </c>
      <c r="E208" s="460">
        <v>0</v>
      </c>
      <c r="F208" s="460">
        <v>0</v>
      </c>
      <c r="G208" s="460">
        <v>0</v>
      </c>
      <c r="H208" s="476">
        <f t="shared" ref="H208:H210" si="168">SUM(E208:G208)</f>
        <v>0</v>
      </c>
      <c r="I208" s="476">
        <v>0</v>
      </c>
      <c r="J208" s="477">
        <f t="shared" ref="J208:J210" si="169">SUM(H208:I208)</f>
        <v>0</v>
      </c>
      <c r="K208" s="478">
        <v>0</v>
      </c>
      <c r="L208" s="479">
        <f t="shared" si="161"/>
        <v>0</v>
      </c>
      <c r="M208" s="478">
        <f t="shared" si="165"/>
        <v>0</v>
      </c>
      <c r="N208" s="480">
        <f t="shared" si="166"/>
        <v>0</v>
      </c>
      <c r="O208" s="481" t="str">
        <f>IF(N208&gt;$C$8,"YES","NO")</f>
        <v>NO</v>
      </c>
      <c r="P208" s="434"/>
      <c r="Q208" s="482">
        <v>0</v>
      </c>
      <c r="R208" s="479">
        <f t="shared" si="6"/>
        <v>0</v>
      </c>
      <c r="S208" s="478">
        <f t="shared" si="114"/>
        <v>0</v>
      </c>
      <c r="T208" s="480">
        <f t="shared" si="162"/>
        <v>0</v>
      </c>
      <c r="U208" s="481" t="str">
        <f t="shared" si="8"/>
        <v>NO</v>
      </c>
    </row>
    <row r="209" spans="1:21" hidden="1">
      <c r="A209" s="472"/>
      <c r="B209" s="473"/>
      <c r="C209" s="474"/>
      <c r="D209" s="475" t="s">
        <v>146</v>
      </c>
      <c r="E209" s="460">
        <v>0</v>
      </c>
      <c r="F209" s="460">
        <v>0</v>
      </c>
      <c r="G209" s="460">
        <v>0</v>
      </c>
      <c r="H209" s="476">
        <f t="shared" si="168"/>
        <v>0</v>
      </c>
      <c r="I209" s="476">
        <v>0</v>
      </c>
      <c r="J209" s="477">
        <f t="shared" si="169"/>
        <v>0</v>
      </c>
      <c r="K209" s="478">
        <v>0</v>
      </c>
      <c r="L209" s="479">
        <f t="shared" si="161"/>
        <v>0</v>
      </c>
      <c r="M209" s="478">
        <f t="shared" si="165"/>
        <v>0</v>
      </c>
      <c r="N209" s="480">
        <f t="shared" si="166"/>
        <v>0</v>
      </c>
      <c r="O209" s="481" t="str">
        <f t="shared" ref="O209:O210" si="170">IF(N209&gt;$C$8,"YES","NO")</f>
        <v>NO</v>
      </c>
      <c r="P209" s="434"/>
      <c r="Q209" s="482">
        <v>0</v>
      </c>
      <c r="R209" s="479">
        <f t="shared" si="6"/>
        <v>0</v>
      </c>
      <c r="S209" s="478">
        <f t="shared" si="114"/>
        <v>0</v>
      </c>
      <c r="T209" s="480">
        <f t="shared" si="162"/>
        <v>0</v>
      </c>
      <c r="U209" s="481" t="str">
        <f t="shared" si="8"/>
        <v>NO</v>
      </c>
    </row>
    <row r="210" spans="1:21" hidden="1">
      <c r="A210" s="472"/>
      <c r="B210" s="473"/>
      <c r="C210" s="474"/>
      <c r="D210" s="475" t="s">
        <v>147</v>
      </c>
      <c r="E210" s="460">
        <v>0</v>
      </c>
      <c r="F210" s="460">
        <v>0</v>
      </c>
      <c r="G210" s="460">
        <v>0</v>
      </c>
      <c r="H210" s="476">
        <f t="shared" si="168"/>
        <v>0</v>
      </c>
      <c r="I210" s="476">
        <v>0</v>
      </c>
      <c r="J210" s="477">
        <f t="shared" si="169"/>
        <v>0</v>
      </c>
      <c r="K210" s="478">
        <v>0</v>
      </c>
      <c r="L210" s="479">
        <f t="shared" si="161"/>
        <v>0</v>
      </c>
      <c r="M210" s="478">
        <f t="shared" si="165"/>
        <v>0</v>
      </c>
      <c r="N210" s="480">
        <f t="shared" si="166"/>
        <v>0</v>
      </c>
      <c r="O210" s="481" t="str">
        <f t="shared" si="170"/>
        <v>NO</v>
      </c>
      <c r="P210" s="434"/>
      <c r="Q210" s="482">
        <v>0</v>
      </c>
      <c r="R210" s="479">
        <f t="shared" si="6"/>
        <v>0</v>
      </c>
      <c r="S210" s="478">
        <f t="shared" si="114"/>
        <v>0</v>
      </c>
      <c r="T210" s="480">
        <f t="shared" si="162"/>
        <v>0</v>
      </c>
      <c r="U210" s="481" t="str">
        <f t="shared" si="8"/>
        <v>NO</v>
      </c>
    </row>
    <row r="211" spans="1:21" ht="15.75" thickBot="1">
      <c r="A211" s="484"/>
      <c r="B211" s="485"/>
      <c r="C211" s="485"/>
      <c r="D211" s="485"/>
      <c r="E211" s="485"/>
      <c r="F211" s="485"/>
      <c r="G211" s="485"/>
      <c r="H211" s="485"/>
      <c r="I211" s="485"/>
      <c r="J211" s="485"/>
      <c r="K211" s="485"/>
      <c r="L211" s="485"/>
      <c r="M211" s="485"/>
      <c r="N211" s="485"/>
      <c r="O211" s="486"/>
      <c r="P211" s="434"/>
      <c r="Q211" s="487"/>
      <c r="R211" s="434"/>
      <c r="S211" s="434"/>
      <c r="T211" s="434"/>
      <c r="U211" s="488"/>
    </row>
    <row r="212" spans="1:21" ht="19.5" thickBot="1">
      <c r="A212" s="440" t="s">
        <v>121</v>
      </c>
      <c r="B212" s="441"/>
      <c r="C212" s="441"/>
      <c r="D212" s="441"/>
      <c r="E212" s="441"/>
      <c r="F212" s="441"/>
      <c r="G212" s="441"/>
      <c r="H212" s="441"/>
      <c r="I212" s="441"/>
      <c r="J212" s="441"/>
      <c r="K212" s="441"/>
      <c r="L212" s="442"/>
      <c r="M212" s="441"/>
      <c r="N212" s="441"/>
      <c r="O212" s="443"/>
      <c r="P212" s="434"/>
      <c r="Q212" s="444" t="s">
        <v>148</v>
      </c>
      <c r="R212" s="489"/>
      <c r="S212" s="489"/>
      <c r="T212" s="489"/>
      <c r="U212" s="490"/>
    </row>
    <row r="213" spans="1:21" ht="45.75" thickBot="1">
      <c r="A213" s="491" t="s">
        <v>114</v>
      </c>
      <c r="B213" s="492" t="s">
        <v>101</v>
      </c>
      <c r="C213" s="492" t="s">
        <v>115</v>
      </c>
      <c r="D213" s="492" t="s">
        <v>116</v>
      </c>
      <c r="E213" s="493" t="s">
        <v>149</v>
      </c>
      <c r="F213" s="493" t="s">
        <v>150</v>
      </c>
      <c r="G213" s="493"/>
      <c r="H213" s="493" t="s">
        <v>119</v>
      </c>
      <c r="I213" s="493" t="s">
        <v>137</v>
      </c>
      <c r="J213" s="492" t="s">
        <v>138</v>
      </c>
      <c r="K213" s="492" t="s">
        <v>139</v>
      </c>
      <c r="L213" s="492" t="str">
        <f>L10</f>
        <v>TAX @ 0</v>
      </c>
      <c r="M213" s="492" t="s">
        <v>140</v>
      </c>
      <c r="N213" s="492" t="s">
        <v>141</v>
      </c>
      <c r="O213" s="494" t="s">
        <v>142</v>
      </c>
      <c r="P213" s="434"/>
      <c r="Q213" s="495" t="s">
        <v>143</v>
      </c>
      <c r="R213" s="496" t="str">
        <f>L213</f>
        <v>TAX @ 0</v>
      </c>
      <c r="S213" s="496" t="s">
        <v>151</v>
      </c>
      <c r="T213" s="496" t="s">
        <v>152</v>
      </c>
      <c r="U213" s="497" t="s">
        <v>142</v>
      </c>
    </row>
    <row r="214" spans="1:21">
      <c r="A214" s="472">
        <v>51</v>
      </c>
      <c r="B214" s="498" t="s">
        <v>405</v>
      </c>
      <c r="C214" s="499" t="s">
        <v>406</v>
      </c>
      <c r="D214" s="500" t="s">
        <v>153</v>
      </c>
      <c r="E214" s="501">
        <v>0</v>
      </c>
      <c r="F214" s="501">
        <v>0</v>
      </c>
      <c r="G214" s="502">
        <v>10</v>
      </c>
      <c r="H214" s="476">
        <f t="shared" ref="H214:H263" si="171">SUM(E214:G214)</f>
        <v>10</v>
      </c>
      <c r="I214" s="476">
        <v>0</v>
      </c>
      <c r="J214" s="477">
        <f t="shared" ref="J214:J263" si="172">SUM(H214:I214)</f>
        <v>10</v>
      </c>
      <c r="K214" s="478">
        <v>50</v>
      </c>
      <c r="L214" s="479">
        <f t="shared" ref="L214:L263" si="173">$C$7</f>
        <v>0</v>
      </c>
      <c r="M214" s="478">
        <f t="shared" ref="M214:M263" si="174">K214-IF(K214&lt;&gt;0,K214-(K214/(1+L214)),0)</f>
        <v>50</v>
      </c>
      <c r="N214" s="480">
        <f t="shared" ref="N214:N263" si="175">IFERROR(J214/M214,0)</f>
        <v>0.2</v>
      </c>
      <c r="O214" s="481" t="str">
        <f>IF(N214&gt;$C$8,"YES","NO")</f>
        <v>NO</v>
      </c>
      <c r="P214" s="434"/>
      <c r="Q214" s="503">
        <v>30</v>
      </c>
      <c r="R214" s="504">
        <f t="shared" si="6"/>
        <v>0</v>
      </c>
      <c r="S214" s="505">
        <f>Q214-IF(Q214&lt;&gt;0,Q214-(Q214/(1+R214)),0)</f>
        <v>30</v>
      </c>
      <c r="T214" s="480">
        <f t="shared" ref="T214:T263" si="176">IFERROR(J214/S214,0)</f>
        <v>0.33333333333333331</v>
      </c>
      <c r="U214" s="506" t="str">
        <f t="shared" ref="U214:U253" si="177">IF(T214&gt;$C$8,"YES","NO")</f>
        <v>NO</v>
      </c>
    </row>
    <row r="215" spans="1:21">
      <c r="A215" s="472">
        <v>52</v>
      </c>
      <c r="B215" s="498" t="s">
        <v>407</v>
      </c>
      <c r="C215" s="499" t="s">
        <v>408</v>
      </c>
      <c r="D215" s="500" t="s">
        <v>153</v>
      </c>
      <c r="E215" s="501">
        <v>0</v>
      </c>
      <c r="F215" s="501">
        <v>0</v>
      </c>
      <c r="G215" s="502">
        <v>12</v>
      </c>
      <c r="H215" s="476">
        <f t="shared" si="171"/>
        <v>12</v>
      </c>
      <c r="I215" s="476">
        <v>0</v>
      </c>
      <c r="J215" s="477">
        <f t="shared" si="172"/>
        <v>12</v>
      </c>
      <c r="K215" s="478">
        <v>75</v>
      </c>
      <c r="L215" s="479">
        <f t="shared" si="173"/>
        <v>0</v>
      </c>
      <c r="M215" s="478">
        <f t="shared" si="174"/>
        <v>75</v>
      </c>
      <c r="N215" s="480">
        <f t="shared" si="175"/>
        <v>0.16</v>
      </c>
      <c r="O215" s="481" t="str">
        <f t="shared" ref="O215:O223" si="178">IF(N215&gt;$C$8,"YES","NO")</f>
        <v>NO</v>
      </c>
      <c r="P215" s="434"/>
      <c r="Q215" s="482">
        <v>30</v>
      </c>
      <c r="R215" s="479">
        <f t="shared" si="6"/>
        <v>0</v>
      </c>
      <c r="S215" s="478">
        <f t="shared" ref="S215:S223" si="179">Q215-IF(Q215&lt;&gt;0,Q215-(Q215/(1+R215)),0)</f>
        <v>30</v>
      </c>
      <c r="T215" s="480">
        <f t="shared" si="176"/>
        <v>0.4</v>
      </c>
      <c r="U215" s="481" t="str">
        <f t="shared" si="177"/>
        <v>NO</v>
      </c>
    </row>
    <row r="216" spans="1:21">
      <c r="A216" s="472">
        <v>53</v>
      </c>
      <c r="B216" s="498" t="s">
        <v>368</v>
      </c>
      <c r="C216" s="499" t="s">
        <v>369</v>
      </c>
      <c r="D216" s="500" t="s">
        <v>153</v>
      </c>
      <c r="E216" s="501">
        <v>0</v>
      </c>
      <c r="F216" s="501">
        <v>0</v>
      </c>
      <c r="G216" s="502">
        <v>3.8</v>
      </c>
      <c r="H216" s="476">
        <f t="shared" si="171"/>
        <v>3.8</v>
      </c>
      <c r="I216" s="476">
        <v>0</v>
      </c>
      <c r="J216" s="477">
        <f t="shared" si="172"/>
        <v>3.8</v>
      </c>
      <c r="K216" s="478">
        <v>40</v>
      </c>
      <c r="L216" s="479">
        <f t="shared" si="173"/>
        <v>0</v>
      </c>
      <c r="M216" s="478">
        <f t="shared" si="174"/>
        <v>40</v>
      </c>
      <c r="N216" s="480">
        <f t="shared" si="175"/>
        <v>9.5000000000000001E-2</v>
      </c>
      <c r="O216" s="481" t="str">
        <f t="shared" si="178"/>
        <v>NO</v>
      </c>
      <c r="P216" s="434"/>
      <c r="Q216" s="482">
        <v>20</v>
      </c>
      <c r="R216" s="479">
        <f t="shared" si="6"/>
        <v>0</v>
      </c>
      <c r="S216" s="478">
        <f t="shared" si="179"/>
        <v>20</v>
      </c>
      <c r="T216" s="480">
        <f t="shared" si="176"/>
        <v>0.19</v>
      </c>
      <c r="U216" s="481" t="str">
        <f t="shared" si="177"/>
        <v>NO</v>
      </c>
    </row>
    <row r="217" spans="1:21">
      <c r="A217" s="472">
        <v>54</v>
      </c>
      <c r="B217" s="498" t="s">
        <v>410</v>
      </c>
      <c r="C217" s="499" t="s">
        <v>409</v>
      </c>
      <c r="D217" s="500" t="s">
        <v>153</v>
      </c>
      <c r="E217" s="501">
        <v>0</v>
      </c>
      <c r="F217" s="501">
        <v>0</v>
      </c>
      <c r="G217" s="502">
        <v>1.8</v>
      </c>
      <c r="H217" s="476">
        <f t="shared" si="171"/>
        <v>1.8</v>
      </c>
      <c r="I217" s="476">
        <v>0</v>
      </c>
      <c r="J217" s="477">
        <f t="shared" si="172"/>
        <v>1.8</v>
      </c>
      <c r="K217" s="478">
        <v>20</v>
      </c>
      <c r="L217" s="479">
        <f t="shared" si="173"/>
        <v>0</v>
      </c>
      <c r="M217" s="478">
        <f t="shared" si="174"/>
        <v>20</v>
      </c>
      <c r="N217" s="480">
        <f t="shared" si="175"/>
        <v>0.09</v>
      </c>
      <c r="O217" s="481" t="str">
        <f t="shared" si="178"/>
        <v>NO</v>
      </c>
      <c r="P217" s="434"/>
      <c r="Q217" s="482">
        <v>15</v>
      </c>
      <c r="R217" s="479">
        <f t="shared" si="6"/>
        <v>0</v>
      </c>
      <c r="S217" s="478">
        <f t="shared" si="179"/>
        <v>15</v>
      </c>
      <c r="T217" s="480">
        <f t="shared" si="176"/>
        <v>0.12000000000000001</v>
      </c>
      <c r="U217" s="481" t="str">
        <f t="shared" si="177"/>
        <v>NO</v>
      </c>
    </row>
    <row r="218" spans="1:21">
      <c r="A218" s="472">
        <v>55</v>
      </c>
      <c r="B218" s="498" t="s">
        <v>417</v>
      </c>
      <c r="C218" s="499" t="s">
        <v>422</v>
      </c>
      <c r="D218" s="500" t="s">
        <v>153</v>
      </c>
      <c r="E218" s="501">
        <v>0</v>
      </c>
      <c r="F218" s="501">
        <v>0</v>
      </c>
      <c r="G218" s="502">
        <v>1.3</v>
      </c>
      <c r="H218" s="476">
        <f t="shared" si="171"/>
        <v>1.3</v>
      </c>
      <c r="I218" s="476">
        <v>0</v>
      </c>
      <c r="J218" s="477">
        <f t="shared" si="172"/>
        <v>1.3</v>
      </c>
      <c r="K218" s="478">
        <v>15</v>
      </c>
      <c r="L218" s="479">
        <f t="shared" si="173"/>
        <v>0</v>
      </c>
      <c r="M218" s="478">
        <f t="shared" si="174"/>
        <v>15</v>
      </c>
      <c r="N218" s="480">
        <f t="shared" si="175"/>
        <v>8.666666666666667E-2</v>
      </c>
      <c r="O218" s="481" t="str">
        <f t="shared" si="178"/>
        <v>NO</v>
      </c>
      <c r="P218" s="434"/>
      <c r="Q218" s="482">
        <v>10</v>
      </c>
      <c r="R218" s="479">
        <f t="shared" si="6"/>
        <v>0</v>
      </c>
      <c r="S218" s="478">
        <f t="shared" si="179"/>
        <v>10</v>
      </c>
      <c r="T218" s="480">
        <f t="shared" si="176"/>
        <v>0.13</v>
      </c>
      <c r="U218" s="481" t="str">
        <f t="shared" si="177"/>
        <v>NO</v>
      </c>
    </row>
    <row r="219" spans="1:21" hidden="1">
      <c r="A219" s="472">
        <v>56</v>
      </c>
      <c r="B219" s="498"/>
      <c r="C219" s="499" t="s">
        <v>414</v>
      </c>
      <c r="D219" s="500" t="s">
        <v>153</v>
      </c>
      <c r="E219" s="501">
        <v>0</v>
      </c>
      <c r="F219" s="501">
        <v>0</v>
      </c>
      <c r="G219" s="502"/>
      <c r="H219" s="476">
        <f t="shared" si="171"/>
        <v>0</v>
      </c>
      <c r="I219" s="476">
        <v>0</v>
      </c>
      <c r="J219" s="477">
        <f t="shared" si="172"/>
        <v>0</v>
      </c>
      <c r="K219" s="478">
        <v>30</v>
      </c>
      <c r="L219" s="479">
        <f t="shared" si="173"/>
        <v>0</v>
      </c>
      <c r="M219" s="478">
        <f t="shared" si="174"/>
        <v>30</v>
      </c>
      <c r="N219" s="480">
        <f t="shared" si="175"/>
        <v>0</v>
      </c>
      <c r="O219" s="481" t="str">
        <f t="shared" si="178"/>
        <v>NO</v>
      </c>
      <c r="P219" s="434"/>
      <c r="Q219" s="482">
        <v>15</v>
      </c>
      <c r="R219" s="479">
        <f t="shared" si="6"/>
        <v>0</v>
      </c>
      <c r="S219" s="478">
        <f t="shared" si="179"/>
        <v>15</v>
      </c>
      <c r="T219" s="480">
        <f t="shared" si="176"/>
        <v>0</v>
      </c>
      <c r="U219" s="481" t="str">
        <f t="shared" si="177"/>
        <v>NO</v>
      </c>
    </row>
    <row r="220" spans="1:21">
      <c r="A220" s="472">
        <v>57</v>
      </c>
      <c r="B220" s="498" t="s">
        <v>411</v>
      </c>
      <c r="C220" s="499" t="s">
        <v>412</v>
      </c>
      <c r="D220" s="500" t="s">
        <v>153</v>
      </c>
      <c r="E220" s="501">
        <v>0</v>
      </c>
      <c r="F220" s="501">
        <v>0</v>
      </c>
      <c r="G220" s="502">
        <v>4.25</v>
      </c>
      <c r="H220" s="476">
        <f t="shared" si="171"/>
        <v>4.25</v>
      </c>
      <c r="I220" s="476">
        <v>0</v>
      </c>
      <c r="J220" s="477">
        <f t="shared" si="172"/>
        <v>4.25</v>
      </c>
      <c r="K220" s="478">
        <v>35</v>
      </c>
      <c r="L220" s="479">
        <f t="shared" si="173"/>
        <v>0</v>
      </c>
      <c r="M220" s="478">
        <f t="shared" si="174"/>
        <v>35</v>
      </c>
      <c r="N220" s="480">
        <f t="shared" si="175"/>
        <v>0.12142857142857143</v>
      </c>
      <c r="O220" s="481" t="str">
        <f t="shared" si="178"/>
        <v>NO</v>
      </c>
      <c r="P220" s="434"/>
      <c r="Q220" s="482">
        <v>15</v>
      </c>
      <c r="R220" s="479">
        <f t="shared" si="6"/>
        <v>0</v>
      </c>
      <c r="S220" s="478">
        <f t="shared" si="179"/>
        <v>15</v>
      </c>
      <c r="T220" s="480">
        <f t="shared" si="176"/>
        <v>0.28333333333333333</v>
      </c>
      <c r="U220" s="481" t="str">
        <f t="shared" si="177"/>
        <v>NO</v>
      </c>
    </row>
    <row r="221" spans="1:21">
      <c r="A221" s="472">
        <v>58</v>
      </c>
      <c r="B221" s="498" t="s">
        <v>416</v>
      </c>
      <c r="C221" s="499" t="s">
        <v>415</v>
      </c>
      <c r="D221" s="500" t="s">
        <v>153</v>
      </c>
      <c r="E221" s="501">
        <v>0</v>
      </c>
      <c r="F221" s="501">
        <v>0</v>
      </c>
      <c r="G221" s="502">
        <v>6.3</v>
      </c>
      <c r="H221" s="476">
        <f t="shared" si="171"/>
        <v>6.3</v>
      </c>
      <c r="I221" s="476">
        <v>0</v>
      </c>
      <c r="J221" s="477">
        <f t="shared" si="172"/>
        <v>6.3</v>
      </c>
      <c r="K221" s="478">
        <v>40</v>
      </c>
      <c r="L221" s="479">
        <f t="shared" si="173"/>
        <v>0</v>
      </c>
      <c r="M221" s="478">
        <f t="shared" si="174"/>
        <v>40</v>
      </c>
      <c r="N221" s="480">
        <f t="shared" si="175"/>
        <v>0.1575</v>
      </c>
      <c r="O221" s="481" t="str">
        <f t="shared" si="178"/>
        <v>NO</v>
      </c>
      <c r="P221" s="434"/>
      <c r="Q221" s="482">
        <v>20</v>
      </c>
      <c r="R221" s="479">
        <f t="shared" si="6"/>
        <v>0</v>
      </c>
      <c r="S221" s="478">
        <f t="shared" si="179"/>
        <v>20</v>
      </c>
      <c r="T221" s="480">
        <f t="shared" si="176"/>
        <v>0.315</v>
      </c>
      <c r="U221" s="481" t="str">
        <f t="shared" si="177"/>
        <v>NO</v>
      </c>
    </row>
    <row r="222" spans="1:21">
      <c r="A222" s="472">
        <v>59</v>
      </c>
      <c r="B222" s="498" t="s">
        <v>430</v>
      </c>
      <c r="C222" s="499" t="s">
        <v>414</v>
      </c>
      <c r="D222" s="500" t="s">
        <v>153</v>
      </c>
      <c r="E222" s="501">
        <v>0</v>
      </c>
      <c r="F222" s="501">
        <v>0</v>
      </c>
      <c r="G222" s="502">
        <v>3.85</v>
      </c>
      <c r="H222" s="476">
        <f t="shared" si="171"/>
        <v>3.85</v>
      </c>
      <c r="I222" s="476">
        <v>0</v>
      </c>
      <c r="J222" s="477">
        <f t="shared" si="172"/>
        <v>3.85</v>
      </c>
      <c r="K222" s="478">
        <v>30</v>
      </c>
      <c r="L222" s="479">
        <f t="shared" si="173"/>
        <v>0</v>
      </c>
      <c r="M222" s="478">
        <f t="shared" si="174"/>
        <v>30</v>
      </c>
      <c r="N222" s="480">
        <f t="shared" si="175"/>
        <v>0.12833333333333333</v>
      </c>
      <c r="O222" s="481" t="str">
        <f t="shared" si="178"/>
        <v>NO</v>
      </c>
      <c r="P222" s="434"/>
      <c r="Q222" s="482">
        <v>25</v>
      </c>
      <c r="R222" s="479">
        <f t="shared" si="6"/>
        <v>0</v>
      </c>
      <c r="S222" s="478">
        <f t="shared" si="179"/>
        <v>25</v>
      </c>
      <c r="T222" s="480">
        <f t="shared" si="176"/>
        <v>0.154</v>
      </c>
      <c r="U222" s="481" t="str">
        <f t="shared" si="177"/>
        <v>NO</v>
      </c>
    </row>
    <row r="223" spans="1:21">
      <c r="A223" s="472">
        <v>60</v>
      </c>
      <c r="B223" s="498" t="s">
        <v>370</v>
      </c>
      <c r="C223" s="499" t="s">
        <v>371</v>
      </c>
      <c r="D223" s="500" t="s">
        <v>153</v>
      </c>
      <c r="E223" s="501">
        <v>0</v>
      </c>
      <c r="F223" s="501">
        <v>0</v>
      </c>
      <c r="G223" s="502">
        <v>3.6</v>
      </c>
      <c r="H223" s="476">
        <f t="shared" si="171"/>
        <v>3.6</v>
      </c>
      <c r="I223" s="476">
        <v>0</v>
      </c>
      <c r="J223" s="477">
        <f t="shared" si="172"/>
        <v>3.6</v>
      </c>
      <c r="K223" s="478">
        <v>30</v>
      </c>
      <c r="L223" s="479">
        <f t="shared" si="173"/>
        <v>0</v>
      </c>
      <c r="M223" s="478">
        <f t="shared" si="174"/>
        <v>30</v>
      </c>
      <c r="N223" s="480">
        <f t="shared" si="175"/>
        <v>0.12000000000000001</v>
      </c>
      <c r="O223" s="481" t="str">
        <f t="shared" si="178"/>
        <v>NO</v>
      </c>
      <c r="P223" s="434"/>
      <c r="Q223" s="482">
        <v>10</v>
      </c>
      <c r="R223" s="479">
        <f t="shared" si="6"/>
        <v>0</v>
      </c>
      <c r="S223" s="478">
        <f t="shared" si="179"/>
        <v>10</v>
      </c>
      <c r="T223" s="480">
        <f t="shared" si="176"/>
        <v>0.36</v>
      </c>
      <c r="U223" s="481" t="str">
        <f t="shared" si="177"/>
        <v>NO</v>
      </c>
    </row>
    <row r="224" spans="1:21">
      <c r="A224" s="472">
        <v>61</v>
      </c>
      <c r="B224" s="498" t="s">
        <v>372</v>
      </c>
      <c r="C224" s="499" t="s">
        <v>373</v>
      </c>
      <c r="D224" s="500" t="s">
        <v>153</v>
      </c>
      <c r="E224" s="501">
        <v>0</v>
      </c>
      <c r="F224" s="501">
        <v>0</v>
      </c>
      <c r="G224" s="502">
        <v>1.5</v>
      </c>
      <c r="H224" s="476">
        <f t="shared" si="171"/>
        <v>1.5</v>
      </c>
      <c r="I224" s="476">
        <v>0</v>
      </c>
      <c r="J224" s="477">
        <f t="shared" si="172"/>
        <v>1.5</v>
      </c>
      <c r="K224" s="478">
        <v>15</v>
      </c>
      <c r="L224" s="479">
        <f t="shared" si="173"/>
        <v>0</v>
      </c>
      <c r="M224" s="478">
        <f t="shared" si="174"/>
        <v>15</v>
      </c>
      <c r="N224" s="480">
        <f t="shared" si="175"/>
        <v>0.1</v>
      </c>
      <c r="O224" s="481" t="str">
        <f>IF(N224&gt;$C$8,"YES","NO")</f>
        <v>NO</v>
      </c>
      <c r="P224" s="434"/>
      <c r="Q224" s="482">
        <v>30</v>
      </c>
      <c r="R224" s="479">
        <f t="shared" si="6"/>
        <v>0</v>
      </c>
      <c r="S224" s="478">
        <f>Q224-IF(Q224&lt;&gt;0,Q224-(Q224/(1+R224)),0)</f>
        <v>30</v>
      </c>
      <c r="T224" s="480">
        <f t="shared" si="176"/>
        <v>0.05</v>
      </c>
      <c r="U224" s="481" t="str">
        <f t="shared" si="177"/>
        <v>NO</v>
      </c>
    </row>
    <row r="225" spans="1:21">
      <c r="A225" s="472">
        <v>62</v>
      </c>
      <c r="B225" s="498" t="s">
        <v>374</v>
      </c>
      <c r="C225" s="499" t="s">
        <v>375</v>
      </c>
      <c r="D225" s="500" t="s">
        <v>153</v>
      </c>
      <c r="E225" s="501">
        <v>0</v>
      </c>
      <c r="F225" s="501">
        <v>0</v>
      </c>
      <c r="G225" s="502">
        <v>2.0499999999999998</v>
      </c>
      <c r="H225" s="476">
        <f t="shared" si="171"/>
        <v>2.0499999999999998</v>
      </c>
      <c r="I225" s="476">
        <v>0</v>
      </c>
      <c r="J225" s="477">
        <f t="shared" si="172"/>
        <v>2.0499999999999998</v>
      </c>
      <c r="K225" s="478">
        <v>20</v>
      </c>
      <c r="L225" s="479">
        <f t="shared" si="173"/>
        <v>0</v>
      </c>
      <c r="M225" s="478">
        <f t="shared" si="174"/>
        <v>20</v>
      </c>
      <c r="N225" s="480">
        <f t="shared" si="175"/>
        <v>0.10249999999999999</v>
      </c>
      <c r="O225" s="481" t="str">
        <f t="shared" ref="O225:O233" si="180">IF(N225&gt;$C$8,"YES","NO")</f>
        <v>NO</v>
      </c>
      <c r="P225" s="434"/>
      <c r="Q225" s="482">
        <v>30</v>
      </c>
      <c r="R225" s="479">
        <f t="shared" si="6"/>
        <v>0</v>
      </c>
      <c r="S225" s="478">
        <f t="shared" ref="S225:S233" si="181">Q225-IF(Q225&lt;&gt;0,Q225-(Q225/(1+R225)),0)</f>
        <v>30</v>
      </c>
      <c r="T225" s="480">
        <f t="shared" si="176"/>
        <v>6.8333333333333329E-2</v>
      </c>
      <c r="U225" s="481" t="str">
        <f t="shared" si="177"/>
        <v>NO</v>
      </c>
    </row>
    <row r="226" spans="1:21">
      <c r="A226" s="472">
        <v>63</v>
      </c>
      <c r="B226" s="498">
        <v>0</v>
      </c>
      <c r="C226" s="499"/>
      <c r="D226" s="500" t="s">
        <v>153</v>
      </c>
      <c r="E226" s="501">
        <v>0</v>
      </c>
      <c r="F226" s="501">
        <v>0</v>
      </c>
      <c r="G226" s="502"/>
      <c r="H226" s="476">
        <f t="shared" si="171"/>
        <v>0</v>
      </c>
      <c r="I226" s="476">
        <v>0</v>
      </c>
      <c r="J226" s="477">
        <f t="shared" si="172"/>
        <v>0</v>
      </c>
      <c r="K226" s="478">
        <v>0</v>
      </c>
      <c r="L226" s="479">
        <f t="shared" si="173"/>
        <v>0</v>
      </c>
      <c r="M226" s="478">
        <f t="shared" si="174"/>
        <v>0</v>
      </c>
      <c r="N226" s="480">
        <f t="shared" si="175"/>
        <v>0</v>
      </c>
      <c r="O226" s="481" t="str">
        <f t="shared" si="180"/>
        <v>NO</v>
      </c>
      <c r="P226" s="434"/>
      <c r="Q226" s="482">
        <v>20</v>
      </c>
      <c r="R226" s="479">
        <f t="shared" si="6"/>
        <v>0</v>
      </c>
      <c r="S226" s="478">
        <f t="shared" si="181"/>
        <v>20</v>
      </c>
      <c r="T226" s="480">
        <f t="shared" si="176"/>
        <v>0</v>
      </c>
      <c r="U226" s="481" t="str">
        <f t="shared" si="177"/>
        <v>NO</v>
      </c>
    </row>
    <row r="227" spans="1:21">
      <c r="A227" s="472">
        <v>64</v>
      </c>
      <c r="B227" s="498" t="s">
        <v>377</v>
      </c>
      <c r="C227" s="499" t="s">
        <v>378</v>
      </c>
      <c r="D227" s="500" t="s">
        <v>153</v>
      </c>
      <c r="E227" s="501">
        <v>0</v>
      </c>
      <c r="F227" s="501">
        <v>0</v>
      </c>
      <c r="G227" s="502">
        <v>16.89</v>
      </c>
      <c r="H227" s="476">
        <f t="shared" si="171"/>
        <v>16.89</v>
      </c>
      <c r="I227" s="476">
        <v>0</v>
      </c>
      <c r="J227" s="477">
        <f t="shared" si="172"/>
        <v>16.89</v>
      </c>
      <c r="K227" s="478">
        <v>40</v>
      </c>
      <c r="L227" s="479">
        <f t="shared" si="173"/>
        <v>0</v>
      </c>
      <c r="M227" s="478">
        <f t="shared" si="174"/>
        <v>40</v>
      </c>
      <c r="N227" s="480">
        <f t="shared" si="175"/>
        <v>0.42225000000000001</v>
      </c>
      <c r="O227" s="481" t="str">
        <f t="shared" si="180"/>
        <v>NO</v>
      </c>
      <c r="P227" s="434"/>
      <c r="Q227" s="482">
        <v>15</v>
      </c>
      <c r="R227" s="479">
        <f t="shared" si="6"/>
        <v>0</v>
      </c>
      <c r="S227" s="478">
        <f t="shared" si="181"/>
        <v>15</v>
      </c>
      <c r="T227" s="480">
        <f t="shared" si="176"/>
        <v>1.1260000000000001</v>
      </c>
      <c r="U227" s="481" t="str">
        <f t="shared" si="177"/>
        <v>NO</v>
      </c>
    </row>
    <row r="228" spans="1:21">
      <c r="A228" s="472">
        <v>65</v>
      </c>
      <c r="B228" s="498" t="s">
        <v>380</v>
      </c>
      <c r="C228" s="499" t="s">
        <v>381</v>
      </c>
      <c r="D228" s="500" t="s">
        <v>153</v>
      </c>
      <c r="E228" s="501">
        <v>0</v>
      </c>
      <c r="F228" s="501">
        <v>0</v>
      </c>
      <c r="G228" s="502">
        <v>4.25</v>
      </c>
      <c r="H228" s="476">
        <f t="shared" si="171"/>
        <v>4.25</v>
      </c>
      <c r="I228" s="476">
        <v>0</v>
      </c>
      <c r="J228" s="477">
        <f t="shared" si="172"/>
        <v>4.25</v>
      </c>
      <c r="K228" s="478">
        <v>30</v>
      </c>
      <c r="L228" s="479">
        <f t="shared" si="173"/>
        <v>0</v>
      </c>
      <c r="M228" s="478">
        <f t="shared" si="174"/>
        <v>30</v>
      </c>
      <c r="N228" s="480">
        <f t="shared" si="175"/>
        <v>0.14166666666666666</v>
      </c>
      <c r="O228" s="481" t="str">
        <f t="shared" si="180"/>
        <v>NO</v>
      </c>
      <c r="P228" s="434"/>
      <c r="Q228" s="482">
        <v>10</v>
      </c>
      <c r="R228" s="479">
        <f t="shared" si="6"/>
        <v>0</v>
      </c>
      <c r="S228" s="478">
        <f t="shared" si="181"/>
        <v>10</v>
      </c>
      <c r="T228" s="480">
        <f t="shared" si="176"/>
        <v>0.42499999999999999</v>
      </c>
      <c r="U228" s="481" t="str">
        <f t="shared" si="177"/>
        <v>NO</v>
      </c>
    </row>
    <row r="229" spans="1:21">
      <c r="A229" s="472">
        <v>66</v>
      </c>
      <c r="B229" s="498" t="s">
        <v>383</v>
      </c>
      <c r="C229" s="499" t="s">
        <v>384</v>
      </c>
      <c r="D229" s="500" t="s">
        <v>153</v>
      </c>
      <c r="E229" s="501">
        <v>0</v>
      </c>
      <c r="F229" s="501">
        <v>0</v>
      </c>
      <c r="G229" s="502">
        <v>2</v>
      </c>
      <c r="H229" s="476">
        <f t="shared" si="171"/>
        <v>2</v>
      </c>
      <c r="I229" s="476">
        <v>0</v>
      </c>
      <c r="J229" s="477">
        <f t="shared" si="172"/>
        <v>2</v>
      </c>
      <c r="K229" s="478">
        <v>30</v>
      </c>
      <c r="L229" s="479">
        <f t="shared" si="173"/>
        <v>0</v>
      </c>
      <c r="M229" s="478">
        <f t="shared" si="174"/>
        <v>30</v>
      </c>
      <c r="N229" s="480">
        <f t="shared" si="175"/>
        <v>6.6666666666666666E-2</v>
      </c>
      <c r="O229" s="481" t="str">
        <f t="shared" si="180"/>
        <v>NO</v>
      </c>
      <c r="P229" s="434"/>
      <c r="Q229" s="482">
        <v>15</v>
      </c>
      <c r="R229" s="479">
        <f t="shared" si="6"/>
        <v>0</v>
      </c>
      <c r="S229" s="478">
        <f t="shared" si="181"/>
        <v>15</v>
      </c>
      <c r="T229" s="480">
        <f t="shared" si="176"/>
        <v>0.13333333333333333</v>
      </c>
      <c r="U229" s="481" t="str">
        <f t="shared" si="177"/>
        <v>NO</v>
      </c>
    </row>
    <row r="230" spans="1:21">
      <c r="A230" s="472">
        <v>67</v>
      </c>
      <c r="B230" s="498" t="s">
        <v>397</v>
      </c>
      <c r="C230" s="499" t="s">
        <v>385</v>
      </c>
      <c r="D230" s="500" t="s">
        <v>153</v>
      </c>
      <c r="E230" s="501">
        <v>0</v>
      </c>
      <c r="F230" s="501">
        <v>0</v>
      </c>
      <c r="G230" s="502">
        <v>2</v>
      </c>
      <c r="H230" s="476">
        <f t="shared" si="171"/>
        <v>2</v>
      </c>
      <c r="I230" s="476">
        <v>0</v>
      </c>
      <c r="J230" s="477">
        <f t="shared" si="172"/>
        <v>2</v>
      </c>
      <c r="K230" s="478">
        <v>30</v>
      </c>
      <c r="L230" s="479">
        <f t="shared" si="173"/>
        <v>0</v>
      </c>
      <c r="M230" s="478">
        <f t="shared" si="174"/>
        <v>30</v>
      </c>
      <c r="N230" s="480">
        <f t="shared" si="175"/>
        <v>6.6666666666666666E-2</v>
      </c>
      <c r="O230" s="481" t="str">
        <f t="shared" si="180"/>
        <v>NO</v>
      </c>
      <c r="P230" s="434"/>
      <c r="Q230" s="482">
        <v>15</v>
      </c>
      <c r="R230" s="479">
        <f t="shared" si="6"/>
        <v>0</v>
      </c>
      <c r="S230" s="478">
        <f t="shared" si="181"/>
        <v>15</v>
      </c>
      <c r="T230" s="480">
        <f t="shared" si="176"/>
        <v>0.13333333333333333</v>
      </c>
      <c r="U230" s="481" t="str">
        <f t="shared" si="177"/>
        <v>NO</v>
      </c>
    </row>
    <row r="231" spans="1:21">
      <c r="A231" s="472">
        <v>68</v>
      </c>
      <c r="B231" s="498" t="s">
        <v>386</v>
      </c>
      <c r="C231" s="499" t="s">
        <v>387</v>
      </c>
      <c r="D231" s="500" t="s">
        <v>153</v>
      </c>
      <c r="E231" s="501">
        <v>0</v>
      </c>
      <c r="F231" s="501">
        <v>0</v>
      </c>
      <c r="G231" s="502">
        <v>2</v>
      </c>
      <c r="H231" s="476">
        <f t="shared" si="171"/>
        <v>2</v>
      </c>
      <c r="I231" s="476">
        <v>0</v>
      </c>
      <c r="J231" s="477">
        <f t="shared" si="172"/>
        <v>2</v>
      </c>
      <c r="K231" s="478">
        <v>30</v>
      </c>
      <c r="L231" s="479">
        <f t="shared" si="173"/>
        <v>0</v>
      </c>
      <c r="M231" s="478">
        <f t="shared" si="174"/>
        <v>30</v>
      </c>
      <c r="N231" s="480">
        <f t="shared" si="175"/>
        <v>6.6666666666666666E-2</v>
      </c>
      <c r="O231" s="481" t="str">
        <f t="shared" si="180"/>
        <v>NO</v>
      </c>
      <c r="P231" s="434"/>
      <c r="Q231" s="482">
        <v>20</v>
      </c>
      <c r="R231" s="479">
        <f t="shared" si="6"/>
        <v>0</v>
      </c>
      <c r="S231" s="478">
        <f t="shared" si="181"/>
        <v>20</v>
      </c>
      <c r="T231" s="480">
        <f t="shared" si="176"/>
        <v>0.1</v>
      </c>
      <c r="U231" s="481" t="str">
        <f t="shared" si="177"/>
        <v>NO</v>
      </c>
    </row>
    <row r="232" spans="1:21">
      <c r="A232" s="472">
        <v>69</v>
      </c>
      <c r="B232" s="498" t="s">
        <v>388</v>
      </c>
      <c r="C232" s="499" t="s">
        <v>389</v>
      </c>
      <c r="D232" s="500" t="s">
        <v>153</v>
      </c>
      <c r="E232" s="501">
        <v>0</v>
      </c>
      <c r="F232" s="501">
        <v>0</v>
      </c>
      <c r="G232" s="502">
        <v>11.59</v>
      </c>
      <c r="H232" s="476">
        <f t="shared" si="171"/>
        <v>11.59</v>
      </c>
      <c r="I232" s="476">
        <v>0</v>
      </c>
      <c r="J232" s="477">
        <f t="shared" si="172"/>
        <v>11.59</v>
      </c>
      <c r="K232" s="478">
        <v>30</v>
      </c>
      <c r="L232" s="479">
        <f t="shared" si="173"/>
        <v>0</v>
      </c>
      <c r="M232" s="478">
        <f t="shared" si="174"/>
        <v>30</v>
      </c>
      <c r="N232" s="480">
        <f t="shared" si="175"/>
        <v>0.38633333333333331</v>
      </c>
      <c r="O232" s="481" t="str">
        <f t="shared" si="180"/>
        <v>NO</v>
      </c>
      <c r="P232" s="434"/>
      <c r="Q232" s="482">
        <v>25</v>
      </c>
      <c r="R232" s="479">
        <f t="shared" si="6"/>
        <v>0</v>
      </c>
      <c r="S232" s="478">
        <f t="shared" si="181"/>
        <v>25</v>
      </c>
      <c r="T232" s="480">
        <f t="shared" si="176"/>
        <v>0.46360000000000001</v>
      </c>
      <c r="U232" s="481" t="str">
        <f t="shared" si="177"/>
        <v>NO</v>
      </c>
    </row>
    <row r="233" spans="1:21">
      <c r="A233" s="472">
        <v>70</v>
      </c>
      <c r="B233" s="498" t="s">
        <v>391</v>
      </c>
      <c r="C233" s="499" t="s">
        <v>392</v>
      </c>
      <c r="D233" s="500" t="s">
        <v>153</v>
      </c>
      <c r="E233" s="501">
        <v>0</v>
      </c>
      <c r="F233" s="501">
        <v>0</v>
      </c>
      <c r="G233" s="502">
        <v>24.1</v>
      </c>
      <c r="H233" s="476">
        <f t="shared" si="171"/>
        <v>24.1</v>
      </c>
      <c r="I233" s="476">
        <v>0</v>
      </c>
      <c r="J233" s="477">
        <f t="shared" si="172"/>
        <v>24.1</v>
      </c>
      <c r="K233" s="478">
        <v>30</v>
      </c>
      <c r="L233" s="479">
        <f t="shared" si="173"/>
        <v>0</v>
      </c>
      <c r="M233" s="478">
        <f t="shared" si="174"/>
        <v>30</v>
      </c>
      <c r="N233" s="480">
        <f t="shared" si="175"/>
        <v>0.80333333333333334</v>
      </c>
      <c r="O233" s="481" t="str">
        <f t="shared" si="180"/>
        <v>NO</v>
      </c>
      <c r="P233" s="434"/>
      <c r="Q233" s="482">
        <v>10</v>
      </c>
      <c r="R233" s="479">
        <f t="shared" si="6"/>
        <v>0</v>
      </c>
      <c r="S233" s="478">
        <f t="shared" si="181"/>
        <v>10</v>
      </c>
      <c r="T233" s="480">
        <f t="shared" si="176"/>
        <v>2.41</v>
      </c>
      <c r="U233" s="481" t="str">
        <f t="shared" si="177"/>
        <v>NO</v>
      </c>
    </row>
    <row r="234" spans="1:21">
      <c r="A234" s="472">
        <v>71</v>
      </c>
      <c r="B234" s="498" t="s">
        <v>393</v>
      </c>
      <c r="C234" s="499" t="s">
        <v>394</v>
      </c>
      <c r="D234" s="500" t="s">
        <v>153</v>
      </c>
      <c r="E234" s="501">
        <v>0</v>
      </c>
      <c r="F234" s="501">
        <v>0</v>
      </c>
      <c r="G234" s="502"/>
      <c r="H234" s="476">
        <f t="shared" si="171"/>
        <v>0</v>
      </c>
      <c r="I234" s="476">
        <v>0</v>
      </c>
      <c r="J234" s="477">
        <v>20</v>
      </c>
      <c r="K234" s="478">
        <v>40</v>
      </c>
      <c r="L234" s="479">
        <f t="shared" si="173"/>
        <v>0</v>
      </c>
      <c r="M234" s="478">
        <f t="shared" si="174"/>
        <v>40</v>
      </c>
      <c r="N234" s="480">
        <f t="shared" si="175"/>
        <v>0.5</v>
      </c>
      <c r="O234" s="481" t="str">
        <f>IF(N234&gt;$C$8,"YES","NO")</f>
        <v>NO</v>
      </c>
      <c r="P234" s="434"/>
      <c r="Q234" s="482">
        <v>30</v>
      </c>
      <c r="R234" s="479">
        <f t="shared" si="6"/>
        <v>0</v>
      </c>
      <c r="S234" s="478">
        <f>Q234-IF(Q234&lt;&gt;0,Q234-(Q234/(1+R234)),0)</f>
        <v>30</v>
      </c>
      <c r="T234" s="480">
        <f t="shared" si="176"/>
        <v>0.66666666666666663</v>
      </c>
      <c r="U234" s="481" t="str">
        <f t="shared" si="177"/>
        <v>NO</v>
      </c>
    </row>
    <row r="235" spans="1:21">
      <c r="A235" s="472">
        <v>72</v>
      </c>
      <c r="B235" s="498" t="s">
        <v>395</v>
      </c>
      <c r="C235" s="499" t="s">
        <v>396</v>
      </c>
      <c r="D235" s="500" t="s">
        <v>153</v>
      </c>
      <c r="E235" s="501">
        <v>0</v>
      </c>
      <c r="F235" s="501">
        <v>0</v>
      </c>
      <c r="G235" s="502"/>
      <c r="H235" s="476">
        <f t="shared" si="171"/>
        <v>0</v>
      </c>
      <c r="I235" s="476">
        <v>0</v>
      </c>
      <c r="J235" s="477">
        <v>7</v>
      </c>
      <c r="K235" s="478">
        <v>14</v>
      </c>
      <c r="L235" s="479">
        <f t="shared" si="173"/>
        <v>0</v>
      </c>
      <c r="M235" s="478">
        <f t="shared" si="174"/>
        <v>14</v>
      </c>
      <c r="N235" s="480">
        <f t="shared" si="175"/>
        <v>0.5</v>
      </c>
      <c r="O235" s="481" t="str">
        <f t="shared" ref="O235:O243" si="182">IF(N235&gt;$C$8,"YES","NO")</f>
        <v>NO</v>
      </c>
      <c r="P235" s="434"/>
      <c r="Q235" s="482">
        <v>30</v>
      </c>
      <c r="R235" s="479">
        <f t="shared" si="6"/>
        <v>0</v>
      </c>
      <c r="S235" s="478">
        <f t="shared" ref="S235:S243" si="183">Q235-IF(Q235&lt;&gt;0,Q235-(Q235/(1+R235)),0)</f>
        <v>30</v>
      </c>
      <c r="T235" s="480">
        <f t="shared" si="176"/>
        <v>0.23333333333333334</v>
      </c>
      <c r="U235" s="481" t="str">
        <f t="shared" si="177"/>
        <v>NO</v>
      </c>
    </row>
    <row r="236" spans="1:21">
      <c r="A236" s="472">
        <v>73</v>
      </c>
      <c r="B236" s="498"/>
      <c r="C236" s="499"/>
      <c r="D236" s="500" t="s">
        <v>153</v>
      </c>
      <c r="E236" s="501">
        <v>0</v>
      </c>
      <c r="F236" s="501">
        <v>0</v>
      </c>
      <c r="G236" s="502"/>
      <c r="H236" s="476">
        <f t="shared" si="171"/>
        <v>0</v>
      </c>
      <c r="I236" s="476">
        <v>0</v>
      </c>
      <c r="J236" s="477">
        <f t="shared" si="172"/>
        <v>0</v>
      </c>
      <c r="K236" s="478">
        <v>0</v>
      </c>
      <c r="L236" s="479">
        <f t="shared" si="173"/>
        <v>0</v>
      </c>
      <c r="M236" s="478">
        <f t="shared" si="174"/>
        <v>0</v>
      </c>
      <c r="N236" s="480">
        <f t="shared" si="175"/>
        <v>0</v>
      </c>
      <c r="O236" s="481" t="str">
        <f t="shared" si="182"/>
        <v>NO</v>
      </c>
      <c r="P236" s="434"/>
      <c r="Q236" s="482">
        <v>20</v>
      </c>
      <c r="R236" s="479">
        <f t="shared" si="6"/>
        <v>0</v>
      </c>
      <c r="S236" s="478">
        <f t="shared" si="183"/>
        <v>20</v>
      </c>
      <c r="T236" s="480">
        <f t="shared" si="176"/>
        <v>0</v>
      </c>
      <c r="U236" s="481" t="str">
        <f t="shared" si="177"/>
        <v>NO</v>
      </c>
    </row>
    <row r="237" spans="1:21">
      <c r="A237" s="472">
        <v>74</v>
      </c>
      <c r="B237" s="498"/>
      <c r="C237" s="499"/>
      <c r="D237" s="500" t="s">
        <v>153</v>
      </c>
      <c r="E237" s="501">
        <v>0</v>
      </c>
      <c r="F237" s="501">
        <v>0</v>
      </c>
      <c r="G237" s="502"/>
      <c r="H237" s="476">
        <f t="shared" si="171"/>
        <v>0</v>
      </c>
      <c r="I237" s="476">
        <v>0</v>
      </c>
      <c r="J237" s="477">
        <f t="shared" si="172"/>
        <v>0</v>
      </c>
      <c r="K237" s="478">
        <v>0</v>
      </c>
      <c r="L237" s="479">
        <f t="shared" si="173"/>
        <v>0</v>
      </c>
      <c r="M237" s="478">
        <f t="shared" si="174"/>
        <v>0</v>
      </c>
      <c r="N237" s="480">
        <f t="shared" si="175"/>
        <v>0</v>
      </c>
      <c r="O237" s="481" t="str">
        <f t="shared" si="182"/>
        <v>NO</v>
      </c>
      <c r="P237" s="434"/>
      <c r="Q237" s="482">
        <v>15</v>
      </c>
      <c r="R237" s="479">
        <f t="shared" si="6"/>
        <v>0</v>
      </c>
      <c r="S237" s="478">
        <f t="shared" si="183"/>
        <v>15</v>
      </c>
      <c r="T237" s="480">
        <f t="shared" si="176"/>
        <v>0</v>
      </c>
      <c r="U237" s="481" t="str">
        <f t="shared" si="177"/>
        <v>NO</v>
      </c>
    </row>
    <row r="238" spans="1:21">
      <c r="A238" s="472">
        <v>75</v>
      </c>
      <c r="B238" s="498"/>
      <c r="C238" s="499"/>
      <c r="D238" s="500" t="s">
        <v>153</v>
      </c>
      <c r="E238" s="501">
        <v>0</v>
      </c>
      <c r="F238" s="501">
        <v>0</v>
      </c>
      <c r="G238" s="502"/>
      <c r="H238" s="476">
        <f t="shared" si="171"/>
        <v>0</v>
      </c>
      <c r="I238" s="476">
        <v>0</v>
      </c>
      <c r="J238" s="477">
        <f t="shared" si="172"/>
        <v>0</v>
      </c>
      <c r="K238" s="478">
        <v>0</v>
      </c>
      <c r="L238" s="479">
        <f t="shared" si="173"/>
        <v>0</v>
      </c>
      <c r="M238" s="478">
        <f t="shared" si="174"/>
        <v>0</v>
      </c>
      <c r="N238" s="480">
        <f t="shared" si="175"/>
        <v>0</v>
      </c>
      <c r="O238" s="481" t="str">
        <f t="shared" si="182"/>
        <v>NO</v>
      </c>
      <c r="P238" s="434"/>
      <c r="Q238" s="482">
        <v>10</v>
      </c>
      <c r="R238" s="479">
        <f t="shared" si="6"/>
        <v>0</v>
      </c>
      <c r="S238" s="478">
        <f t="shared" si="183"/>
        <v>10</v>
      </c>
      <c r="T238" s="480">
        <f t="shared" si="176"/>
        <v>0</v>
      </c>
      <c r="U238" s="481" t="str">
        <f t="shared" si="177"/>
        <v>NO</v>
      </c>
    </row>
    <row r="239" spans="1:21">
      <c r="A239" s="472">
        <v>76</v>
      </c>
      <c r="B239" s="498"/>
      <c r="C239" s="499"/>
      <c r="D239" s="500" t="s">
        <v>153</v>
      </c>
      <c r="E239" s="501">
        <v>0</v>
      </c>
      <c r="F239" s="501">
        <v>0</v>
      </c>
      <c r="G239" s="502"/>
      <c r="H239" s="476">
        <f t="shared" si="171"/>
        <v>0</v>
      </c>
      <c r="I239" s="476">
        <v>0</v>
      </c>
      <c r="J239" s="477">
        <f t="shared" si="172"/>
        <v>0</v>
      </c>
      <c r="K239" s="478">
        <v>0</v>
      </c>
      <c r="L239" s="479">
        <f t="shared" si="173"/>
        <v>0</v>
      </c>
      <c r="M239" s="478">
        <f t="shared" si="174"/>
        <v>0</v>
      </c>
      <c r="N239" s="480">
        <f t="shared" si="175"/>
        <v>0</v>
      </c>
      <c r="O239" s="481" t="str">
        <f t="shared" si="182"/>
        <v>NO</v>
      </c>
      <c r="P239" s="434"/>
      <c r="Q239" s="482">
        <v>15</v>
      </c>
      <c r="R239" s="479">
        <f t="shared" si="6"/>
        <v>0</v>
      </c>
      <c r="S239" s="478">
        <f t="shared" si="183"/>
        <v>15</v>
      </c>
      <c r="T239" s="480">
        <f t="shared" si="176"/>
        <v>0</v>
      </c>
      <c r="U239" s="481" t="str">
        <f t="shared" si="177"/>
        <v>NO</v>
      </c>
    </row>
    <row r="240" spans="1:21">
      <c r="A240" s="472">
        <v>77</v>
      </c>
      <c r="B240" s="498"/>
      <c r="C240" s="499"/>
      <c r="D240" s="500" t="s">
        <v>153</v>
      </c>
      <c r="E240" s="501">
        <v>0</v>
      </c>
      <c r="F240" s="501">
        <v>0</v>
      </c>
      <c r="G240" s="502"/>
      <c r="H240" s="476">
        <f t="shared" si="171"/>
        <v>0</v>
      </c>
      <c r="I240" s="476">
        <v>0</v>
      </c>
      <c r="J240" s="477">
        <f t="shared" si="172"/>
        <v>0</v>
      </c>
      <c r="K240" s="478">
        <v>0</v>
      </c>
      <c r="L240" s="479">
        <f t="shared" si="173"/>
        <v>0</v>
      </c>
      <c r="M240" s="478">
        <f t="shared" si="174"/>
        <v>0</v>
      </c>
      <c r="N240" s="480">
        <f t="shared" si="175"/>
        <v>0</v>
      </c>
      <c r="O240" s="481" t="str">
        <f t="shared" si="182"/>
        <v>NO</v>
      </c>
      <c r="P240" s="434"/>
      <c r="Q240" s="482">
        <v>15</v>
      </c>
      <c r="R240" s="479">
        <f t="shared" si="6"/>
        <v>0</v>
      </c>
      <c r="S240" s="478">
        <f t="shared" si="183"/>
        <v>15</v>
      </c>
      <c r="T240" s="480">
        <f t="shared" si="176"/>
        <v>0</v>
      </c>
      <c r="U240" s="481" t="str">
        <f t="shared" si="177"/>
        <v>NO</v>
      </c>
    </row>
    <row r="241" spans="1:21">
      <c r="A241" s="472">
        <v>78</v>
      </c>
      <c r="B241" s="498"/>
      <c r="C241" s="499"/>
      <c r="D241" s="500" t="s">
        <v>153</v>
      </c>
      <c r="E241" s="501">
        <v>0</v>
      </c>
      <c r="F241" s="501">
        <v>0</v>
      </c>
      <c r="G241" s="502"/>
      <c r="H241" s="476">
        <f t="shared" si="171"/>
        <v>0</v>
      </c>
      <c r="I241" s="476">
        <v>0</v>
      </c>
      <c r="J241" s="477">
        <f t="shared" si="172"/>
        <v>0</v>
      </c>
      <c r="K241" s="478">
        <v>0</v>
      </c>
      <c r="L241" s="479">
        <f t="shared" si="173"/>
        <v>0</v>
      </c>
      <c r="M241" s="478">
        <f t="shared" si="174"/>
        <v>0</v>
      </c>
      <c r="N241" s="480">
        <f t="shared" si="175"/>
        <v>0</v>
      </c>
      <c r="O241" s="481" t="str">
        <f t="shared" si="182"/>
        <v>NO</v>
      </c>
      <c r="P241" s="434"/>
      <c r="Q241" s="482">
        <v>20</v>
      </c>
      <c r="R241" s="479">
        <f t="shared" si="6"/>
        <v>0</v>
      </c>
      <c r="S241" s="478">
        <f t="shared" si="183"/>
        <v>20</v>
      </c>
      <c r="T241" s="480">
        <f t="shared" si="176"/>
        <v>0</v>
      </c>
      <c r="U241" s="481" t="str">
        <f t="shared" si="177"/>
        <v>NO</v>
      </c>
    </row>
    <row r="242" spans="1:21">
      <c r="A242" s="472">
        <v>79</v>
      </c>
      <c r="B242" s="498"/>
      <c r="C242" s="499"/>
      <c r="D242" s="500" t="s">
        <v>153</v>
      </c>
      <c r="E242" s="501">
        <v>0</v>
      </c>
      <c r="F242" s="501">
        <v>0</v>
      </c>
      <c r="G242" s="502"/>
      <c r="H242" s="476">
        <f t="shared" si="171"/>
        <v>0</v>
      </c>
      <c r="I242" s="476">
        <v>0</v>
      </c>
      <c r="J242" s="477">
        <f t="shared" si="172"/>
        <v>0</v>
      </c>
      <c r="K242" s="478">
        <v>0</v>
      </c>
      <c r="L242" s="479">
        <f t="shared" si="173"/>
        <v>0</v>
      </c>
      <c r="M242" s="478">
        <f t="shared" si="174"/>
        <v>0</v>
      </c>
      <c r="N242" s="480">
        <f t="shared" si="175"/>
        <v>0</v>
      </c>
      <c r="O242" s="481" t="str">
        <f t="shared" si="182"/>
        <v>NO</v>
      </c>
      <c r="P242" s="434"/>
      <c r="Q242" s="482">
        <v>25</v>
      </c>
      <c r="R242" s="479">
        <f t="shared" si="6"/>
        <v>0</v>
      </c>
      <c r="S242" s="478">
        <f t="shared" si="183"/>
        <v>25</v>
      </c>
      <c r="T242" s="480">
        <f t="shared" si="176"/>
        <v>0</v>
      </c>
      <c r="U242" s="481" t="str">
        <f t="shared" si="177"/>
        <v>NO</v>
      </c>
    </row>
    <row r="243" spans="1:21">
      <c r="A243" s="472">
        <v>80</v>
      </c>
      <c r="B243" s="498"/>
      <c r="C243" s="499"/>
      <c r="D243" s="500" t="s">
        <v>153</v>
      </c>
      <c r="E243" s="501">
        <v>0</v>
      </c>
      <c r="F243" s="501">
        <v>0</v>
      </c>
      <c r="G243" s="502"/>
      <c r="H243" s="476">
        <f t="shared" si="171"/>
        <v>0</v>
      </c>
      <c r="I243" s="476">
        <v>0</v>
      </c>
      <c r="J243" s="477">
        <f t="shared" si="172"/>
        <v>0</v>
      </c>
      <c r="K243" s="478">
        <v>0</v>
      </c>
      <c r="L243" s="479">
        <f t="shared" si="173"/>
        <v>0</v>
      </c>
      <c r="M243" s="478">
        <f t="shared" si="174"/>
        <v>0</v>
      </c>
      <c r="N243" s="480">
        <f t="shared" si="175"/>
        <v>0</v>
      </c>
      <c r="O243" s="481" t="str">
        <f t="shared" si="182"/>
        <v>NO</v>
      </c>
      <c r="P243" s="434"/>
      <c r="Q243" s="482">
        <v>10</v>
      </c>
      <c r="R243" s="479">
        <f t="shared" si="6"/>
        <v>0</v>
      </c>
      <c r="S243" s="478">
        <f t="shared" si="183"/>
        <v>10</v>
      </c>
      <c r="T243" s="480">
        <f t="shared" si="176"/>
        <v>0</v>
      </c>
      <c r="U243" s="481" t="str">
        <f t="shared" si="177"/>
        <v>NO</v>
      </c>
    </row>
    <row r="244" spans="1:21">
      <c r="A244" s="472">
        <v>81</v>
      </c>
      <c r="B244" s="498"/>
      <c r="C244" s="499"/>
      <c r="D244" s="500" t="s">
        <v>153</v>
      </c>
      <c r="E244" s="501">
        <v>0</v>
      </c>
      <c r="F244" s="501">
        <v>0</v>
      </c>
      <c r="G244" s="502"/>
      <c r="H244" s="476">
        <f t="shared" si="171"/>
        <v>0</v>
      </c>
      <c r="I244" s="476">
        <v>0</v>
      </c>
      <c r="J244" s="477">
        <f t="shared" si="172"/>
        <v>0</v>
      </c>
      <c r="K244" s="478">
        <v>0</v>
      </c>
      <c r="L244" s="479">
        <f t="shared" si="173"/>
        <v>0</v>
      </c>
      <c r="M244" s="478">
        <f t="shared" si="174"/>
        <v>0</v>
      </c>
      <c r="N244" s="480">
        <f t="shared" si="175"/>
        <v>0</v>
      </c>
      <c r="O244" s="481" t="str">
        <f>IF(N244&gt;$C$8,"YES","NO")</f>
        <v>NO</v>
      </c>
      <c r="P244" s="434"/>
      <c r="Q244" s="482">
        <v>30</v>
      </c>
      <c r="R244" s="479">
        <f t="shared" si="6"/>
        <v>0</v>
      </c>
      <c r="S244" s="478">
        <f>Q244-IF(Q244&lt;&gt;0,Q244-(Q244/(1+R244)),0)</f>
        <v>30</v>
      </c>
      <c r="T244" s="480">
        <f t="shared" si="176"/>
        <v>0</v>
      </c>
      <c r="U244" s="481" t="str">
        <f t="shared" si="177"/>
        <v>NO</v>
      </c>
    </row>
    <row r="245" spans="1:21">
      <c r="A245" s="472">
        <v>82</v>
      </c>
      <c r="B245" s="498"/>
      <c r="C245" s="499"/>
      <c r="D245" s="500" t="s">
        <v>153</v>
      </c>
      <c r="E245" s="501">
        <v>0</v>
      </c>
      <c r="F245" s="501">
        <v>0</v>
      </c>
      <c r="G245" s="502"/>
      <c r="H245" s="476">
        <f t="shared" si="171"/>
        <v>0</v>
      </c>
      <c r="I245" s="476">
        <v>0</v>
      </c>
      <c r="J245" s="477">
        <f t="shared" si="172"/>
        <v>0</v>
      </c>
      <c r="K245" s="478">
        <v>0</v>
      </c>
      <c r="L245" s="479">
        <f t="shared" si="173"/>
        <v>0</v>
      </c>
      <c r="M245" s="478">
        <f t="shared" si="174"/>
        <v>0</v>
      </c>
      <c r="N245" s="480">
        <f t="shared" si="175"/>
        <v>0</v>
      </c>
      <c r="O245" s="481" t="str">
        <f t="shared" ref="O245:O253" si="184">IF(N245&gt;$C$8,"YES","NO")</f>
        <v>NO</v>
      </c>
      <c r="P245" s="434"/>
      <c r="Q245" s="482">
        <v>30</v>
      </c>
      <c r="R245" s="479">
        <f t="shared" si="6"/>
        <v>0</v>
      </c>
      <c r="S245" s="478">
        <f t="shared" ref="S245:S253" si="185">Q245-IF(Q245&lt;&gt;0,Q245-(Q245/(1+R245)),0)</f>
        <v>30</v>
      </c>
      <c r="T245" s="480">
        <f t="shared" si="176"/>
        <v>0</v>
      </c>
      <c r="U245" s="481" t="str">
        <f t="shared" si="177"/>
        <v>NO</v>
      </c>
    </row>
    <row r="246" spans="1:21">
      <c r="A246" s="472">
        <v>83</v>
      </c>
      <c r="B246" s="498"/>
      <c r="C246" s="499"/>
      <c r="D246" s="500" t="s">
        <v>153</v>
      </c>
      <c r="E246" s="501">
        <v>0</v>
      </c>
      <c r="F246" s="501">
        <v>0</v>
      </c>
      <c r="G246" s="502"/>
      <c r="H246" s="476">
        <f t="shared" si="171"/>
        <v>0</v>
      </c>
      <c r="I246" s="476">
        <v>0</v>
      </c>
      <c r="J246" s="477">
        <f t="shared" si="172"/>
        <v>0</v>
      </c>
      <c r="K246" s="478">
        <v>0</v>
      </c>
      <c r="L246" s="479">
        <f t="shared" si="173"/>
        <v>0</v>
      </c>
      <c r="M246" s="478">
        <f t="shared" si="174"/>
        <v>0</v>
      </c>
      <c r="N246" s="480">
        <f t="shared" si="175"/>
        <v>0</v>
      </c>
      <c r="O246" s="481" t="str">
        <f t="shared" si="184"/>
        <v>NO</v>
      </c>
      <c r="P246" s="434"/>
      <c r="Q246" s="482">
        <v>20</v>
      </c>
      <c r="R246" s="479">
        <f t="shared" si="6"/>
        <v>0</v>
      </c>
      <c r="S246" s="478">
        <f t="shared" si="185"/>
        <v>20</v>
      </c>
      <c r="T246" s="480">
        <f t="shared" si="176"/>
        <v>0</v>
      </c>
      <c r="U246" s="481" t="str">
        <f t="shared" si="177"/>
        <v>NO</v>
      </c>
    </row>
    <row r="247" spans="1:21">
      <c r="A247" s="472">
        <v>84</v>
      </c>
      <c r="B247" s="498"/>
      <c r="C247" s="499"/>
      <c r="D247" s="500" t="s">
        <v>153</v>
      </c>
      <c r="E247" s="501">
        <v>0</v>
      </c>
      <c r="F247" s="501">
        <v>0</v>
      </c>
      <c r="G247" s="502"/>
      <c r="H247" s="476">
        <f t="shared" si="171"/>
        <v>0</v>
      </c>
      <c r="I247" s="476">
        <v>0</v>
      </c>
      <c r="J247" s="477">
        <f t="shared" si="172"/>
        <v>0</v>
      </c>
      <c r="K247" s="478">
        <v>0</v>
      </c>
      <c r="L247" s="479">
        <f t="shared" si="173"/>
        <v>0</v>
      </c>
      <c r="M247" s="478">
        <f t="shared" si="174"/>
        <v>0</v>
      </c>
      <c r="N247" s="480">
        <f t="shared" si="175"/>
        <v>0</v>
      </c>
      <c r="O247" s="481" t="str">
        <f t="shared" si="184"/>
        <v>NO</v>
      </c>
      <c r="P247" s="434"/>
      <c r="Q247" s="482">
        <v>15</v>
      </c>
      <c r="R247" s="479">
        <f t="shared" si="6"/>
        <v>0</v>
      </c>
      <c r="S247" s="478">
        <f t="shared" si="185"/>
        <v>15</v>
      </c>
      <c r="T247" s="480">
        <f t="shared" si="176"/>
        <v>0</v>
      </c>
      <c r="U247" s="481" t="str">
        <f t="shared" si="177"/>
        <v>NO</v>
      </c>
    </row>
    <row r="248" spans="1:21">
      <c r="A248" s="472">
        <v>85</v>
      </c>
      <c r="B248" s="498"/>
      <c r="C248" s="499"/>
      <c r="D248" s="500" t="s">
        <v>153</v>
      </c>
      <c r="E248" s="501">
        <v>0</v>
      </c>
      <c r="F248" s="501">
        <v>0</v>
      </c>
      <c r="G248" s="502"/>
      <c r="H248" s="476">
        <f t="shared" si="171"/>
        <v>0</v>
      </c>
      <c r="I248" s="476">
        <v>0</v>
      </c>
      <c r="J248" s="477">
        <f t="shared" si="172"/>
        <v>0</v>
      </c>
      <c r="K248" s="478">
        <v>0</v>
      </c>
      <c r="L248" s="479">
        <f t="shared" si="173"/>
        <v>0</v>
      </c>
      <c r="M248" s="478">
        <f t="shared" si="174"/>
        <v>0</v>
      </c>
      <c r="N248" s="480">
        <f t="shared" si="175"/>
        <v>0</v>
      </c>
      <c r="O248" s="481" t="str">
        <f t="shared" si="184"/>
        <v>NO</v>
      </c>
      <c r="P248" s="434"/>
      <c r="Q248" s="482">
        <v>10</v>
      </c>
      <c r="R248" s="479">
        <f t="shared" si="6"/>
        <v>0</v>
      </c>
      <c r="S248" s="478">
        <f t="shared" si="185"/>
        <v>10</v>
      </c>
      <c r="T248" s="480">
        <f t="shared" si="176"/>
        <v>0</v>
      </c>
      <c r="U248" s="481" t="str">
        <f t="shared" si="177"/>
        <v>NO</v>
      </c>
    </row>
    <row r="249" spans="1:21">
      <c r="A249" s="472">
        <v>86</v>
      </c>
      <c r="B249" s="498"/>
      <c r="C249" s="499"/>
      <c r="D249" s="500" t="s">
        <v>153</v>
      </c>
      <c r="E249" s="501">
        <v>0</v>
      </c>
      <c r="F249" s="501">
        <v>0</v>
      </c>
      <c r="G249" s="502"/>
      <c r="H249" s="476">
        <f t="shared" si="171"/>
        <v>0</v>
      </c>
      <c r="I249" s="476">
        <v>0</v>
      </c>
      <c r="J249" s="477">
        <f t="shared" si="172"/>
        <v>0</v>
      </c>
      <c r="K249" s="478">
        <v>0</v>
      </c>
      <c r="L249" s="479">
        <f t="shared" si="173"/>
        <v>0</v>
      </c>
      <c r="M249" s="478">
        <f t="shared" si="174"/>
        <v>0</v>
      </c>
      <c r="N249" s="480">
        <f t="shared" si="175"/>
        <v>0</v>
      </c>
      <c r="O249" s="481" t="str">
        <f t="shared" si="184"/>
        <v>NO</v>
      </c>
      <c r="P249" s="434"/>
      <c r="Q249" s="482">
        <v>15</v>
      </c>
      <c r="R249" s="479">
        <f t="shared" si="6"/>
        <v>0</v>
      </c>
      <c r="S249" s="478">
        <f t="shared" si="185"/>
        <v>15</v>
      </c>
      <c r="T249" s="480">
        <f t="shared" si="176"/>
        <v>0</v>
      </c>
      <c r="U249" s="481" t="str">
        <f t="shared" si="177"/>
        <v>NO</v>
      </c>
    </row>
    <row r="250" spans="1:21">
      <c r="A250" s="472">
        <v>87</v>
      </c>
      <c r="B250" s="498"/>
      <c r="C250" s="499"/>
      <c r="D250" s="500" t="s">
        <v>153</v>
      </c>
      <c r="E250" s="501">
        <v>0</v>
      </c>
      <c r="F250" s="501">
        <v>0</v>
      </c>
      <c r="G250" s="502"/>
      <c r="H250" s="476">
        <f t="shared" si="171"/>
        <v>0</v>
      </c>
      <c r="I250" s="476">
        <v>0</v>
      </c>
      <c r="J250" s="477">
        <f t="shared" si="172"/>
        <v>0</v>
      </c>
      <c r="K250" s="478">
        <v>0</v>
      </c>
      <c r="L250" s="479">
        <f t="shared" si="173"/>
        <v>0</v>
      </c>
      <c r="M250" s="478">
        <f t="shared" si="174"/>
        <v>0</v>
      </c>
      <c r="N250" s="480">
        <f t="shared" si="175"/>
        <v>0</v>
      </c>
      <c r="O250" s="481" t="str">
        <f t="shared" si="184"/>
        <v>NO</v>
      </c>
      <c r="P250" s="434"/>
      <c r="Q250" s="482">
        <v>15</v>
      </c>
      <c r="R250" s="479">
        <f t="shared" si="6"/>
        <v>0</v>
      </c>
      <c r="S250" s="478">
        <f t="shared" si="185"/>
        <v>15</v>
      </c>
      <c r="T250" s="480">
        <f t="shared" si="176"/>
        <v>0</v>
      </c>
      <c r="U250" s="481" t="str">
        <f t="shared" si="177"/>
        <v>NO</v>
      </c>
    </row>
    <row r="251" spans="1:21">
      <c r="A251" s="472">
        <v>88</v>
      </c>
      <c r="B251" s="498"/>
      <c r="C251" s="499"/>
      <c r="D251" s="500" t="s">
        <v>153</v>
      </c>
      <c r="E251" s="501">
        <v>0</v>
      </c>
      <c r="F251" s="501">
        <v>0</v>
      </c>
      <c r="G251" s="502"/>
      <c r="H251" s="476">
        <f t="shared" si="171"/>
        <v>0</v>
      </c>
      <c r="I251" s="476">
        <v>0</v>
      </c>
      <c r="J251" s="477">
        <f t="shared" si="172"/>
        <v>0</v>
      </c>
      <c r="K251" s="478">
        <v>0</v>
      </c>
      <c r="L251" s="479">
        <f t="shared" si="173"/>
        <v>0</v>
      </c>
      <c r="M251" s="478">
        <f t="shared" si="174"/>
        <v>0</v>
      </c>
      <c r="N251" s="480">
        <f t="shared" si="175"/>
        <v>0</v>
      </c>
      <c r="O251" s="481" t="str">
        <f t="shared" si="184"/>
        <v>NO</v>
      </c>
      <c r="P251" s="434"/>
      <c r="Q251" s="482">
        <v>20</v>
      </c>
      <c r="R251" s="479">
        <f t="shared" si="6"/>
        <v>0</v>
      </c>
      <c r="S251" s="478">
        <f t="shared" si="185"/>
        <v>20</v>
      </c>
      <c r="T251" s="480">
        <f t="shared" si="176"/>
        <v>0</v>
      </c>
      <c r="U251" s="481" t="str">
        <f t="shared" si="177"/>
        <v>NO</v>
      </c>
    </row>
    <row r="252" spans="1:21">
      <c r="A252" s="472">
        <v>89</v>
      </c>
      <c r="B252" s="498"/>
      <c r="C252" s="499"/>
      <c r="D252" s="500" t="s">
        <v>153</v>
      </c>
      <c r="E252" s="501">
        <v>0</v>
      </c>
      <c r="F252" s="501">
        <v>0</v>
      </c>
      <c r="G252" s="502"/>
      <c r="H252" s="476">
        <f t="shared" si="171"/>
        <v>0</v>
      </c>
      <c r="I252" s="476">
        <v>0</v>
      </c>
      <c r="J252" s="477">
        <f t="shared" si="172"/>
        <v>0</v>
      </c>
      <c r="K252" s="478">
        <v>0</v>
      </c>
      <c r="L252" s="479">
        <f t="shared" si="173"/>
        <v>0</v>
      </c>
      <c r="M252" s="478">
        <f t="shared" si="174"/>
        <v>0</v>
      </c>
      <c r="N252" s="480">
        <f t="shared" si="175"/>
        <v>0</v>
      </c>
      <c r="O252" s="481" t="str">
        <f t="shared" si="184"/>
        <v>NO</v>
      </c>
      <c r="P252" s="434"/>
      <c r="Q252" s="482">
        <v>25</v>
      </c>
      <c r="R252" s="479">
        <f t="shared" si="6"/>
        <v>0</v>
      </c>
      <c r="S252" s="478">
        <f t="shared" si="185"/>
        <v>25</v>
      </c>
      <c r="T252" s="480">
        <f t="shared" si="176"/>
        <v>0</v>
      </c>
      <c r="U252" s="481" t="str">
        <f t="shared" si="177"/>
        <v>NO</v>
      </c>
    </row>
    <row r="253" spans="1:21">
      <c r="A253" s="472">
        <v>90</v>
      </c>
      <c r="B253" s="498"/>
      <c r="C253" s="499"/>
      <c r="D253" s="500" t="s">
        <v>153</v>
      </c>
      <c r="E253" s="501">
        <v>0</v>
      </c>
      <c r="F253" s="501">
        <v>0</v>
      </c>
      <c r="G253" s="502"/>
      <c r="H253" s="476">
        <f t="shared" si="171"/>
        <v>0</v>
      </c>
      <c r="I253" s="476">
        <v>0</v>
      </c>
      <c r="J253" s="477">
        <f t="shared" si="172"/>
        <v>0</v>
      </c>
      <c r="K253" s="478">
        <v>0</v>
      </c>
      <c r="L253" s="479">
        <f t="shared" si="173"/>
        <v>0</v>
      </c>
      <c r="M253" s="478">
        <f t="shared" si="174"/>
        <v>0</v>
      </c>
      <c r="N253" s="480">
        <f t="shared" si="175"/>
        <v>0</v>
      </c>
      <c r="O253" s="481" t="str">
        <f t="shared" si="184"/>
        <v>NO</v>
      </c>
      <c r="P253" s="434"/>
      <c r="Q253" s="482">
        <v>10</v>
      </c>
      <c r="R253" s="479">
        <f t="shared" si="6"/>
        <v>0</v>
      </c>
      <c r="S253" s="478">
        <f t="shared" si="185"/>
        <v>10</v>
      </c>
      <c r="T253" s="480">
        <f t="shared" si="176"/>
        <v>0</v>
      </c>
      <c r="U253" s="481" t="str">
        <f t="shared" si="177"/>
        <v>NO</v>
      </c>
    </row>
    <row r="254" spans="1:21">
      <c r="A254" s="472">
        <v>91</v>
      </c>
      <c r="B254" s="498"/>
      <c r="C254" s="499"/>
      <c r="D254" s="500" t="s">
        <v>153</v>
      </c>
      <c r="E254" s="501">
        <v>0</v>
      </c>
      <c r="F254" s="501">
        <v>0</v>
      </c>
      <c r="G254" s="502"/>
      <c r="H254" s="476">
        <f t="shared" si="171"/>
        <v>0</v>
      </c>
      <c r="I254" s="476">
        <v>0</v>
      </c>
      <c r="J254" s="477">
        <f t="shared" si="172"/>
        <v>0</v>
      </c>
      <c r="K254" s="478">
        <v>0</v>
      </c>
      <c r="L254" s="479">
        <f t="shared" si="173"/>
        <v>0</v>
      </c>
      <c r="M254" s="478">
        <f t="shared" si="174"/>
        <v>0</v>
      </c>
      <c r="N254" s="480">
        <f t="shared" si="175"/>
        <v>0</v>
      </c>
      <c r="O254" s="481" t="str">
        <f>IF(N254&gt;$C$8,"YES","NO")</f>
        <v>NO</v>
      </c>
      <c r="P254" s="434"/>
      <c r="Q254" s="482">
        <v>30</v>
      </c>
      <c r="R254" s="479">
        <f t="shared" si="6"/>
        <v>0</v>
      </c>
      <c r="S254" s="478">
        <f>Q254-IF(Q254&lt;&gt;0,Q254-(Q254/(1+R254)),0)</f>
        <v>30</v>
      </c>
      <c r="T254" s="480">
        <f t="shared" si="176"/>
        <v>0</v>
      </c>
      <c r="U254" s="481" t="str">
        <f t="shared" si="8"/>
        <v>NO</v>
      </c>
    </row>
    <row r="255" spans="1:21">
      <c r="A255" s="472">
        <v>92</v>
      </c>
      <c r="B255" s="498"/>
      <c r="C255" s="499"/>
      <c r="D255" s="500" t="s">
        <v>153</v>
      </c>
      <c r="E255" s="501">
        <v>0</v>
      </c>
      <c r="F255" s="501">
        <v>0</v>
      </c>
      <c r="G255" s="502"/>
      <c r="H255" s="476">
        <f t="shared" si="171"/>
        <v>0</v>
      </c>
      <c r="I255" s="476">
        <v>0</v>
      </c>
      <c r="J255" s="477">
        <f t="shared" si="172"/>
        <v>0</v>
      </c>
      <c r="K255" s="478">
        <v>0</v>
      </c>
      <c r="L255" s="479">
        <f t="shared" si="173"/>
        <v>0</v>
      </c>
      <c r="M255" s="478">
        <f t="shared" si="174"/>
        <v>0</v>
      </c>
      <c r="N255" s="480">
        <f t="shared" si="175"/>
        <v>0</v>
      </c>
      <c r="O255" s="481" t="str">
        <f t="shared" ref="O255:O263" si="186">IF(N255&gt;$C$8,"YES","NO")</f>
        <v>NO</v>
      </c>
      <c r="P255" s="434"/>
      <c r="Q255" s="482">
        <v>30</v>
      </c>
      <c r="R255" s="479">
        <f t="shared" si="6"/>
        <v>0</v>
      </c>
      <c r="S255" s="478">
        <f t="shared" ref="S255:S263" si="187">Q255-IF(Q255&lt;&gt;0,Q255-(Q255/(1+R255)),0)</f>
        <v>30</v>
      </c>
      <c r="T255" s="480">
        <f t="shared" si="176"/>
        <v>0</v>
      </c>
      <c r="U255" s="481" t="str">
        <f t="shared" si="8"/>
        <v>NO</v>
      </c>
    </row>
    <row r="256" spans="1:21">
      <c r="A256" s="472">
        <v>93</v>
      </c>
      <c r="B256" s="498"/>
      <c r="C256" s="499"/>
      <c r="D256" s="500" t="s">
        <v>153</v>
      </c>
      <c r="E256" s="501">
        <v>0</v>
      </c>
      <c r="F256" s="501">
        <v>0</v>
      </c>
      <c r="G256" s="502"/>
      <c r="H256" s="476">
        <f t="shared" si="171"/>
        <v>0</v>
      </c>
      <c r="I256" s="476">
        <v>0</v>
      </c>
      <c r="J256" s="477">
        <f t="shared" si="172"/>
        <v>0</v>
      </c>
      <c r="K256" s="478">
        <v>0</v>
      </c>
      <c r="L256" s="479">
        <f t="shared" si="173"/>
        <v>0</v>
      </c>
      <c r="M256" s="478">
        <f t="shared" si="174"/>
        <v>0</v>
      </c>
      <c r="N256" s="480">
        <f t="shared" si="175"/>
        <v>0</v>
      </c>
      <c r="O256" s="481" t="str">
        <f t="shared" si="186"/>
        <v>NO</v>
      </c>
      <c r="P256" s="434"/>
      <c r="Q256" s="482">
        <v>20</v>
      </c>
      <c r="R256" s="479">
        <f t="shared" si="6"/>
        <v>0</v>
      </c>
      <c r="S256" s="478">
        <f t="shared" si="187"/>
        <v>20</v>
      </c>
      <c r="T256" s="480">
        <f t="shared" si="176"/>
        <v>0</v>
      </c>
      <c r="U256" s="481" t="str">
        <f t="shared" si="8"/>
        <v>NO</v>
      </c>
    </row>
    <row r="257" spans="1:21">
      <c r="A257" s="472">
        <v>94</v>
      </c>
      <c r="B257" s="498"/>
      <c r="C257" s="499"/>
      <c r="D257" s="500" t="s">
        <v>153</v>
      </c>
      <c r="E257" s="501">
        <v>0</v>
      </c>
      <c r="F257" s="501">
        <v>0</v>
      </c>
      <c r="G257" s="502"/>
      <c r="H257" s="476">
        <f t="shared" si="171"/>
        <v>0</v>
      </c>
      <c r="I257" s="476">
        <v>0</v>
      </c>
      <c r="J257" s="477">
        <f t="shared" si="172"/>
        <v>0</v>
      </c>
      <c r="K257" s="478">
        <v>0</v>
      </c>
      <c r="L257" s="479">
        <f t="shared" si="173"/>
        <v>0</v>
      </c>
      <c r="M257" s="478">
        <f t="shared" si="174"/>
        <v>0</v>
      </c>
      <c r="N257" s="480">
        <f t="shared" si="175"/>
        <v>0</v>
      </c>
      <c r="O257" s="481" t="str">
        <f t="shared" si="186"/>
        <v>NO</v>
      </c>
      <c r="P257" s="434"/>
      <c r="Q257" s="482">
        <v>15</v>
      </c>
      <c r="R257" s="479">
        <f t="shared" si="6"/>
        <v>0</v>
      </c>
      <c r="S257" s="478">
        <f t="shared" si="187"/>
        <v>15</v>
      </c>
      <c r="T257" s="480">
        <f t="shared" si="176"/>
        <v>0</v>
      </c>
      <c r="U257" s="481" t="str">
        <f t="shared" si="8"/>
        <v>NO</v>
      </c>
    </row>
    <row r="258" spans="1:21">
      <c r="A258" s="472">
        <v>95</v>
      </c>
      <c r="B258" s="498"/>
      <c r="C258" s="499"/>
      <c r="D258" s="500" t="s">
        <v>153</v>
      </c>
      <c r="E258" s="501">
        <v>0</v>
      </c>
      <c r="F258" s="501">
        <v>0</v>
      </c>
      <c r="G258" s="502"/>
      <c r="H258" s="476">
        <f t="shared" si="171"/>
        <v>0</v>
      </c>
      <c r="I258" s="476">
        <v>0</v>
      </c>
      <c r="J258" s="477">
        <f t="shared" si="172"/>
        <v>0</v>
      </c>
      <c r="K258" s="478">
        <v>0</v>
      </c>
      <c r="L258" s="479">
        <f t="shared" si="173"/>
        <v>0</v>
      </c>
      <c r="M258" s="478">
        <f t="shared" si="174"/>
        <v>0</v>
      </c>
      <c r="N258" s="480">
        <f t="shared" si="175"/>
        <v>0</v>
      </c>
      <c r="O258" s="481" t="str">
        <f t="shared" si="186"/>
        <v>NO</v>
      </c>
      <c r="P258" s="434"/>
      <c r="Q258" s="482">
        <v>10</v>
      </c>
      <c r="R258" s="479">
        <f t="shared" si="6"/>
        <v>0</v>
      </c>
      <c r="S258" s="478">
        <f t="shared" si="187"/>
        <v>10</v>
      </c>
      <c r="T258" s="480">
        <f t="shared" si="176"/>
        <v>0</v>
      </c>
      <c r="U258" s="481" t="str">
        <f t="shared" si="8"/>
        <v>NO</v>
      </c>
    </row>
    <row r="259" spans="1:21">
      <c r="A259" s="472">
        <v>96</v>
      </c>
      <c r="B259" s="498"/>
      <c r="C259" s="499"/>
      <c r="D259" s="500" t="s">
        <v>153</v>
      </c>
      <c r="E259" s="501">
        <v>0</v>
      </c>
      <c r="F259" s="501">
        <v>0</v>
      </c>
      <c r="G259" s="502"/>
      <c r="H259" s="476">
        <f t="shared" si="171"/>
        <v>0</v>
      </c>
      <c r="I259" s="476">
        <v>0</v>
      </c>
      <c r="J259" s="477">
        <f t="shared" si="172"/>
        <v>0</v>
      </c>
      <c r="K259" s="478">
        <v>0</v>
      </c>
      <c r="L259" s="479">
        <f t="shared" si="173"/>
        <v>0</v>
      </c>
      <c r="M259" s="478">
        <f t="shared" si="174"/>
        <v>0</v>
      </c>
      <c r="N259" s="480">
        <f t="shared" si="175"/>
        <v>0</v>
      </c>
      <c r="O259" s="481" t="str">
        <f t="shared" si="186"/>
        <v>NO</v>
      </c>
      <c r="P259" s="434"/>
      <c r="Q259" s="482">
        <v>15</v>
      </c>
      <c r="R259" s="479">
        <f t="shared" si="6"/>
        <v>0</v>
      </c>
      <c r="S259" s="478">
        <f t="shared" si="187"/>
        <v>15</v>
      </c>
      <c r="T259" s="480">
        <f t="shared" si="176"/>
        <v>0</v>
      </c>
      <c r="U259" s="481" t="str">
        <f t="shared" si="8"/>
        <v>NO</v>
      </c>
    </row>
    <row r="260" spans="1:21">
      <c r="A260" s="472">
        <v>97</v>
      </c>
      <c r="B260" s="498"/>
      <c r="C260" s="499"/>
      <c r="D260" s="500" t="s">
        <v>153</v>
      </c>
      <c r="E260" s="501">
        <v>0</v>
      </c>
      <c r="F260" s="501">
        <v>0</v>
      </c>
      <c r="G260" s="502"/>
      <c r="H260" s="476">
        <f t="shared" si="171"/>
        <v>0</v>
      </c>
      <c r="I260" s="476">
        <v>0</v>
      </c>
      <c r="J260" s="477">
        <f t="shared" si="172"/>
        <v>0</v>
      </c>
      <c r="K260" s="478">
        <v>0</v>
      </c>
      <c r="L260" s="479">
        <f t="shared" si="173"/>
        <v>0</v>
      </c>
      <c r="M260" s="478">
        <f t="shared" si="174"/>
        <v>0</v>
      </c>
      <c r="N260" s="480">
        <f t="shared" si="175"/>
        <v>0</v>
      </c>
      <c r="O260" s="481" t="str">
        <f t="shared" si="186"/>
        <v>NO</v>
      </c>
      <c r="P260" s="434"/>
      <c r="Q260" s="482">
        <v>15</v>
      </c>
      <c r="R260" s="479">
        <f t="shared" si="6"/>
        <v>0</v>
      </c>
      <c r="S260" s="478">
        <f t="shared" si="187"/>
        <v>15</v>
      </c>
      <c r="T260" s="480">
        <f t="shared" si="176"/>
        <v>0</v>
      </c>
      <c r="U260" s="481" t="str">
        <f t="shared" si="8"/>
        <v>NO</v>
      </c>
    </row>
    <row r="261" spans="1:21">
      <c r="A261" s="472">
        <v>98</v>
      </c>
      <c r="B261" s="498"/>
      <c r="C261" s="499"/>
      <c r="D261" s="500" t="s">
        <v>153</v>
      </c>
      <c r="E261" s="501">
        <v>0</v>
      </c>
      <c r="F261" s="501">
        <v>0</v>
      </c>
      <c r="G261" s="502"/>
      <c r="H261" s="476">
        <f t="shared" si="171"/>
        <v>0</v>
      </c>
      <c r="I261" s="476">
        <v>0</v>
      </c>
      <c r="J261" s="477">
        <f t="shared" si="172"/>
        <v>0</v>
      </c>
      <c r="K261" s="478">
        <v>0</v>
      </c>
      <c r="L261" s="479">
        <f t="shared" si="173"/>
        <v>0</v>
      </c>
      <c r="M261" s="478">
        <f t="shared" si="174"/>
        <v>0</v>
      </c>
      <c r="N261" s="480">
        <f t="shared" si="175"/>
        <v>0</v>
      </c>
      <c r="O261" s="481" t="str">
        <f t="shared" si="186"/>
        <v>NO</v>
      </c>
      <c r="P261" s="434"/>
      <c r="Q261" s="482">
        <v>20</v>
      </c>
      <c r="R261" s="479">
        <f t="shared" si="6"/>
        <v>0</v>
      </c>
      <c r="S261" s="478">
        <f t="shared" si="187"/>
        <v>20</v>
      </c>
      <c r="T261" s="480">
        <f t="shared" si="176"/>
        <v>0</v>
      </c>
      <c r="U261" s="481" t="str">
        <f t="shared" si="8"/>
        <v>NO</v>
      </c>
    </row>
    <row r="262" spans="1:21">
      <c r="A262" s="472">
        <v>99</v>
      </c>
      <c r="B262" s="498"/>
      <c r="C262" s="499"/>
      <c r="D262" s="500" t="s">
        <v>153</v>
      </c>
      <c r="E262" s="501">
        <v>0</v>
      </c>
      <c r="F262" s="501">
        <v>0</v>
      </c>
      <c r="G262" s="502"/>
      <c r="H262" s="476">
        <f t="shared" si="171"/>
        <v>0</v>
      </c>
      <c r="I262" s="476">
        <v>0</v>
      </c>
      <c r="J262" s="477">
        <f t="shared" si="172"/>
        <v>0</v>
      </c>
      <c r="K262" s="478">
        <v>0</v>
      </c>
      <c r="L262" s="479">
        <f t="shared" si="173"/>
        <v>0</v>
      </c>
      <c r="M262" s="478">
        <f t="shared" si="174"/>
        <v>0</v>
      </c>
      <c r="N262" s="480">
        <f t="shared" si="175"/>
        <v>0</v>
      </c>
      <c r="O262" s="481" t="str">
        <f t="shared" si="186"/>
        <v>NO</v>
      </c>
      <c r="P262" s="434"/>
      <c r="Q262" s="482">
        <v>25</v>
      </c>
      <c r="R262" s="479">
        <f t="shared" si="6"/>
        <v>0</v>
      </c>
      <c r="S262" s="478">
        <f t="shared" si="187"/>
        <v>25</v>
      </c>
      <c r="T262" s="480">
        <f t="shared" si="176"/>
        <v>0</v>
      </c>
      <c r="U262" s="481" t="str">
        <f t="shared" si="8"/>
        <v>NO</v>
      </c>
    </row>
    <row r="263" spans="1:21">
      <c r="A263" s="472">
        <v>100</v>
      </c>
      <c r="B263" s="498"/>
      <c r="C263" s="499"/>
      <c r="D263" s="500" t="s">
        <v>153</v>
      </c>
      <c r="E263" s="501">
        <v>0</v>
      </c>
      <c r="F263" s="501">
        <v>0</v>
      </c>
      <c r="G263" s="502"/>
      <c r="H263" s="476">
        <f t="shared" si="171"/>
        <v>0</v>
      </c>
      <c r="I263" s="476">
        <v>0</v>
      </c>
      <c r="J263" s="477">
        <f t="shared" si="172"/>
        <v>0</v>
      </c>
      <c r="K263" s="478">
        <v>0</v>
      </c>
      <c r="L263" s="479">
        <f t="shared" si="173"/>
        <v>0</v>
      </c>
      <c r="M263" s="478">
        <f t="shared" si="174"/>
        <v>0</v>
      </c>
      <c r="N263" s="480">
        <f t="shared" si="175"/>
        <v>0</v>
      </c>
      <c r="O263" s="481" t="str">
        <f t="shared" si="186"/>
        <v>NO</v>
      </c>
      <c r="P263" s="434"/>
      <c r="Q263" s="482">
        <v>10</v>
      </c>
      <c r="R263" s="479">
        <f t="shared" si="6"/>
        <v>0</v>
      </c>
      <c r="S263" s="478">
        <f t="shared" si="187"/>
        <v>10</v>
      </c>
      <c r="T263" s="480">
        <f t="shared" si="176"/>
        <v>0</v>
      </c>
      <c r="U263" s="481" t="str">
        <f t="shared" si="8"/>
        <v>NO</v>
      </c>
    </row>
    <row r="264" spans="1:21" ht="15.75" thickBot="1">
      <c r="A264" s="484"/>
      <c r="B264" s="485"/>
      <c r="C264" s="485"/>
      <c r="D264" s="485"/>
      <c r="E264" s="485"/>
      <c r="F264" s="485"/>
      <c r="G264" s="485"/>
      <c r="H264" s="485"/>
      <c r="I264" s="485"/>
      <c r="J264" s="485"/>
      <c r="K264" s="485"/>
      <c r="L264" s="485"/>
      <c r="M264" s="485"/>
      <c r="N264" s="485"/>
      <c r="O264" s="486"/>
      <c r="P264" s="434"/>
      <c r="Q264" s="507"/>
      <c r="R264" s="508"/>
      <c r="S264" s="509"/>
      <c r="T264" s="510"/>
      <c r="U264" s="511"/>
    </row>
  </sheetData>
  <conditionalFormatting sqref="N1:N9 N11:N212 N214:N1048576">
    <cfRule type="cellIs" dxfId="4" priority="1" operator="greaterThan">
      <formula>0.18</formula>
    </cfRule>
  </conditionalFormatting>
  <conditionalFormatting sqref="O11:O210">
    <cfRule type="cellIs" dxfId="3" priority="5" operator="equal">
      <formula>"YES"</formula>
    </cfRule>
  </conditionalFormatting>
  <conditionalFormatting sqref="O214:O263">
    <cfRule type="cellIs" dxfId="2" priority="3" operator="equal">
      <formula>"YES"</formula>
    </cfRule>
  </conditionalFormatting>
  <conditionalFormatting sqref="U11:U210">
    <cfRule type="cellIs" dxfId="1" priority="4" operator="equal">
      <formula>"YES"</formula>
    </cfRule>
  </conditionalFormatting>
  <conditionalFormatting sqref="U214:U264">
    <cfRule type="cellIs" dxfId="0" priority="2" operator="equal">
      <formula>"YES"</formula>
    </cfRule>
  </conditionalFormatting>
  <printOptions horizontalCentered="1" verticalCentered="1"/>
  <pageMargins left="0" right="0" top="0.75" bottom="0.75" header="0.3" footer="0.3"/>
  <pageSetup scale="1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4">
    <tabColor rgb="FF00B050"/>
  </sheetPr>
  <dimension ref="A1:G107"/>
  <sheetViews>
    <sheetView showGridLines="0" workbookViewId="0">
      <selection activeCell="C9" sqref="C9"/>
    </sheetView>
  </sheetViews>
  <sheetFormatPr defaultRowHeight="15"/>
  <cols>
    <col min="1" max="1" width="5" style="1" customWidth="1"/>
    <col min="2" max="2" width="17.42578125" customWidth="1"/>
    <col min="3" max="3" width="40.85546875" customWidth="1"/>
    <col min="4" max="6" width="11.7109375" bestFit="1" customWidth="1"/>
    <col min="7" max="7" width="11.7109375" customWidth="1"/>
  </cols>
  <sheetData>
    <row r="1" spans="1:7" ht="17.25">
      <c r="A1" s="532" t="s">
        <v>9</v>
      </c>
      <c r="B1" s="532"/>
      <c r="C1" s="532"/>
      <c r="D1" s="532"/>
      <c r="E1" s="532"/>
      <c r="F1" s="532"/>
      <c r="G1" s="532"/>
    </row>
    <row r="2" spans="1:7" ht="15.75" thickBot="1"/>
    <row r="3" spans="1:7">
      <c r="B3" s="44" t="s">
        <v>1</v>
      </c>
      <c r="C3" s="232" t="str">
        <f>Inventory!C3</f>
        <v>GHOST</v>
      </c>
    </row>
    <row r="4" spans="1:7" ht="15.75" thickBot="1">
      <c r="B4" s="62" t="s">
        <v>0</v>
      </c>
      <c r="C4" s="318" t="str">
        <f>Inventory!C4</f>
        <v>JAN-FEB 2026</v>
      </c>
    </row>
    <row r="5" spans="1:7" ht="15.75" thickBot="1">
      <c r="B5" s="79"/>
    </row>
    <row r="6" spans="1:7" ht="15.75" thickBot="1">
      <c r="D6" s="80" t="s">
        <v>112</v>
      </c>
      <c r="E6" s="81" t="s">
        <v>194</v>
      </c>
      <c r="F6" s="81"/>
      <c r="G6" s="82"/>
    </row>
    <row r="7" spans="1:7" s="56" customFormat="1" ht="30.75" thickBot="1">
      <c r="B7" s="69" t="s">
        <v>2</v>
      </c>
      <c r="C7" s="70" t="s">
        <v>3</v>
      </c>
      <c r="D7" s="77" t="s">
        <v>8</v>
      </c>
      <c r="E7" s="77" t="s">
        <v>8</v>
      </c>
      <c r="F7" s="77" t="s">
        <v>8</v>
      </c>
      <c r="G7" s="78" t="s">
        <v>8</v>
      </c>
    </row>
    <row r="8" spans="1:7">
      <c r="A8" s="1">
        <v>1</v>
      </c>
      <c r="B8" s="257" t="str">
        <f>Inventory!B7</f>
        <v>GHOSNS903311BK</v>
      </c>
      <c r="C8" s="315" t="str">
        <f>Inventory!C7</f>
        <v>BATWING HOODY</v>
      </c>
      <c r="D8" s="320">
        <f>'Projection Sheet'!D15</f>
        <v>125</v>
      </c>
      <c r="E8" s="74"/>
      <c r="F8" s="74"/>
      <c r="G8" s="64"/>
    </row>
    <row r="9" spans="1:7">
      <c r="A9" s="1">
        <v>2</v>
      </c>
      <c r="B9" s="258" t="str">
        <f>Inventory!B8</f>
        <v>GHOSRX203275BK</v>
      </c>
      <c r="C9" s="22" t="str">
        <f>Inventory!C8</f>
        <v>SHORTS BLACK/ WHT PAPA V COSTUME CLAWS</v>
      </c>
      <c r="D9" s="320">
        <f>'Projection Sheet'!D16</f>
        <v>45</v>
      </c>
      <c r="E9" s="75"/>
      <c r="F9" s="75"/>
      <c r="G9" s="65"/>
    </row>
    <row r="10" spans="1:7">
      <c r="A10" s="1">
        <v>3</v>
      </c>
      <c r="B10" s="258" t="str">
        <f>Inventory!B9</f>
        <v>GHOSRX204001BK</v>
      </c>
      <c r="C10" s="22" t="str">
        <f>Inventory!C9</f>
        <v>BLACK T SKELETOUR 26 ITIN</v>
      </c>
      <c r="D10" s="320">
        <f>'Projection Sheet'!D17</f>
        <v>50</v>
      </c>
      <c r="E10" s="75"/>
      <c r="F10" s="75"/>
      <c r="G10" s="65"/>
    </row>
    <row r="11" spans="1:7">
      <c r="A11" s="1">
        <v>4</v>
      </c>
      <c r="B11" s="258" t="str">
        <f>Inventory!B10</f>
        <v>GHOSRX204000BK</v>
      </c>
      <c r="C11" s="22" t="str">
        <f>Inventory!C10</f>
        <v>BLACK T BAT BRAIN 26 ITIN</v>
      </c>
      <c r="D11" s="320">
        <f>'Projection Sheet'!D18</f>
        <v>50</v>
      </c>
      <c r="E11" s="75"/>
      <c r="F11" s="75"/>
      <c r="G11" s="65"/>
    </row>
    <row r="12" spans="1:7">
      <c r="A12" s="1">
        <v>5</v>
      </c>
      <c r="B12" s="258" t="str">
        <f>Inventory!B11</f>
        <v>GHOSRX204002BK</v>
      </c>
      <c r="C12" s="22" t="str">
        <f>Inventory!C11</f>
        <v>BLACK T WESTERN EMERITUS 26 ITIN</v>
      </c>
      <c r="D12" s="320">
        <f>'Projection Sheet'!D19</f>
        <v>50</v>
      </c>
      <c r="E12" s="75"/>
      <c r="F12" s="75"/>
      <c r="G12" s="65"/>
    </row>
    <row r="13" spans="1:7">
      <c r="A13" s="1">
        <v>6</v>
      </c>
      <c r="B13" s="258" t="str">
        <f>Inventory!B12</f>
        <v>GHOSRX103437OT</v>
      </c>
      <c r="C13" s="22" t="str">
        <f>Inventory!C12</f>
        <v>CRYSTAL WASHED T AT THE GATES</v>
      </c>
      <c r="D13" s="320">
        <f>'Projection Sheet'!D20</f>
        <v>60</v>
      </c>
      <c r="E13" s="75"/>
      <c r="F13" s="75"/>
      <c r="G13" s="65"/>
    </row>
    <row r="14" spans="1:7">
      <c r="A14" s="1">
        <v>7</v>
      </c>
      <c r="B14" s="258" t="str">
        <f>Inventory!B13</f>
        <v>GHOSRX103998BK</v>
      </c>
      <c r="C14" s="22" t="str">
        <f>Inventory!C13</f>
        <v>BLACK T PAPA COOPER</v>
      </c>
      <c r="D14" s="320">
        <f>'Projection Sheet'!D21</f>
        <v>50</v>
      </c>
      <c r="E14" s="75"/>
      <c r="F14" s="75"/>
      <c r="G14" s="65"/>
    </row>
    <row r="15" spans="1:7">
      <c r="A15" s="1">
        <v>8</v>
      </c>
      <c r="B15" s="258" t="str">
        <f>Inventory!B14</f>
        <v>GHOSRX103999OT</v>
      </c>
      <c r="C15" s="22" t="str">
        <f>Inventory!C14</f>
        <v>WOMENS CROP RAGLAN CHAMBER OF CHILLS</v>
      </c>
      <c r="D15" s="320">
        <f>'Projection Sheet'!D22</f>
        <v>50</v>
      </c>
      <c r="E15" s="75"/>
      <c r="F15" s="75"/>
      <c r="G15" s="65"/>
    </row>
    <row r="16" spans="1:7">
      <c r="A16" s="1">
        <v>9</v>
      </c>
      <c r="B16" s="258" t="str">
        <f>Inventory!B15</f>
        <v>GHOSRX203401BK</v>
      </c>
      <c r="C16" s="22" t="str">
        <f>Inventory!C15</f>
        <v>BLACK PO HOODIE SKELETON</v>
      </c>
      <c r="D16" s="320">
        <f>'Projection Sheet'!D23</f>
        <v>80</v>
      </c>
      <c r="E16" s="75"/>
      <c r="F16" s="75"/>
      <c r="G16" s="65"/>
    </row>
    <row r="17" spans="1:7">
      <c r="A17" s="1">
        <v>10</v>
      </c>
      <c r="B17" s="258">
        <f>Inventory!B16</f>
        <v>0</v>
      </c>
      <c r="C17" s="22">
        <f>Inventory!C16</f>
        <v>0</v>
      </c>
      <c r="D17" s="320">
        <f>'Projection Sheet'!D24</f>
        <v>1</v>
      </c>
      <c r="E17" s="75"/>
      <c r="F17" s="75"/>
      <c r="G17" s="65"/>
    </row>
    <row r="18" spans="1:7">
      <c r="A18" s="1">
        <v>11</v>
      </c>
      <c r="B18" s="258">
        <f>Inventory!B17</f>
        <v>0</v>
      </c>
      <c r="C18" s="22">
        <f>Inventory!C17</f>
        <v>0</v>
      </c>
      <c r="D18" s="320">
        <f>'Projection Sheet'!D25</f>
        <v>1</v>
      </c>
      <c r="E18" s="75"/>
      <c r="F18" s="75"/>
      <c r="G18" s="65"/>
    </row>
    <row r="19" spans="1:7">
      <c r="A19" s="1">
        <v>12</v>
      </c>
      <c r="B19" s="258">
        <f>Inventory!B18</f>
        <v>0</v>
      </c>
      <c r="C19" s="22">
        <f>Inventory!C18</f>
        <v>0</v>
      </c>
      <c r="D19" s="320">
        <f>'Projection Sheet'!D26</f>
        <v>1</v>
      </c>
      <c r="E19" s="75"/>
      <c r="F19" s="75"/>
      <c r="G19" s="65"/>
    </row>
    <row r="20" spans="1:7">
      <c r="A20" s="1">
        <v>13</v>
      </c>
      <c r="B20" s="258">
        <f>Inventory!B19</f>
        <v>0</v>
      </c>
      <c r="C20" s="22">
        <f>Inventory!C19</f>
        <v>0</v>
      </c>
      <c r="D20" s="320">
        <f>'Projection Sheet'!D27</f>
        <v>1</v>
      </c>
      <c r="E20" s="75"/>
      <c r="F20" s="75"/>
      <c r="G20" s="65"/>
    </row>
    <row r="21" spans="1:7">
      <c r="A21" s="1">
        <v>14</v>
      </c>
      <c r="B21" s="258">
        <f>Inventory!B20</f>
        <v>0</v>
      </c>
      <c r="C21" s="22">
        <f>Inventory!C20</f>
        <v>0</v>
      </c>
      <c r="D21" s="320">
        <f>'Projection Sheet'!D28</f>
        <v>1</v>
      </c>
      <c r="E21" s="75"/>
      <c r="F21" s="75"/>
      <c r="G21" s="65"/>
    </row>
    <row r="22" spans="1:7">
      <c r="A22" s="1">
        <v>15</v>
      </c>
      <c r="B22" s="258">
        <f>Inventory!B21</f>
        <v>0</v>
      </c>
      <c r="C22" s="22">
        <f>Inventory!C21</f>
        <v>0</v>
      </c>
      <c r="D22" s="320">
        <f>'Projection Sheet'!D29</f>
        <v>1</v>
      </c>
      <c r="E22" s="75"/>
      <c r="F22" s="75"/>
      <c r="G22" s="65"/>
    </row>
    <row r="23" spans="1:7">
      <c r="A23" s="1">
        <v>16</v>
      </c>
      <c r="B23" s="258">
        <f>Inventory!B22</f>
        <v>0</v>
      </c>
      <c r="C23" s="22">
        <f>Inventory!C22</f>
        <v>0</v>
      </c>
      <c r="D23" s="320">
        <f>'Projection Sheet'!D30</f>
        <v>1</v>
      </c>
      <c r="E23" s="75"/>
      <c r="F23" s="75"/>
      <c r="G23" s="65"/>
    </row>
    <row r="24" spans="1:7">
      <c r="A24" s="1">
        <v>17</v>
      </c>
      <c r="B24" s="258">
        <f>Inventory!B23</f>
        <v>0</v>
      </c>
      <c r="C24" s="22">
        <f>Inventory!C23</f>
        <v>0</v>
      </c>
      <c r="D24" s="320">
        <f>'Projection Sheet'!D31</f>
        <v>1</v>
      </c>
      <c r="E24" s="75"/>
      <c r="F24" s="75"/>
      <c r="G24" s="65"/>
    </row>
    <row r="25" spans="1:7">
      <c r="A25" s="1">
        <v>18</v>
      </c>
      <c r="B25" s="258">
        <f>Inventory!B24</f>
        <v>0</v>
      </c>
      <c r="C25" s="22">
        <f>Inventory!C24</f>
        <v>0</v>
      </c>
      <c r="D25" s="320">
        <f>'Projection Sheet'!D32</f>
        <v>1</v>
      </c>
      <c r="E25" s="75"/>
      <c r="F25" s="75"/>
      <c r="G25" s="65"/>
    </row>
    <row r="26" spans="1:7">
      <c r="A26" s="1">
        <v>19</v>
      </c>
      <c r="B26" s="258">
        <f>Inventory!B25</f>
        <v>0</v>
      </c>
      <c r="C26" s="22">
        <f>Inventory!C25</f>
        <v>0</v>
      </c>
      <c r="D26" s="320">
        <f>'Projection Sheet'!D33</f>
        <v>1</v>
      </c>
      <c r="E26" s="75"/>
      <c r="F26" s="75"/>
      <c r="G26" s="65"/>
    </row>
    <row r="27" spans="1:7">
      <c r="A27" s="1">
        <v>20</v>
      </c>
      <c r="B27" s="258">
        <f>Inventory!B26</f>
        <v>0</v>
      </c>
      <c r="C27" s="22">
        <f>Inventory!C26</f>
        <v>0</v>
      </c>
      <c r="D27" s="320">
        <f>'Projection Sheet'!D34</f>
        <v>1</v>
      </c>
      <c r="E27" s="75"/>
      <c r="F27" s="75"/>
      <c r="G27" s="65"/>
    </row>
    <row r="28" spans="1:7">
      <c r="A28" s="1">
        <v>21</v>
      </c>
      <c r="B28" s="258">
        <f>Inventory!B27</f>
        <v>0</v>
      </c>
      <c r="C28" s="22">
        <f>Inventory!C27</f>
        <v>0</v>
      </c>
      <c r="D28" s="320">
        <f>'Projection Sheet'!D35</f>
        <v>1</v>
      </c>
      <c r="E28" s="75"/>
      <c r="F28" s="75"/>
      <c r="G28" s="65"/>
    </row>
    <row r="29" spans="1:7">
      <c r="A29" s="1">
        <v>22</v>
      </c>
      <c r="B29" s="258">
        <f>Inventory!B28</f>
        <v>0</v>
      </c>
      <c r="C29" s="22">
        <f>Inventory!C28</f>
        <v>0</v>
      </c>
      <c r="D29" s="320">
        <f>'Projection Sheet'!D36</f>
        <v>1</v>
      </c>
      <c r="E29" s="75"/>
      <c r="F29" s="75"/>
      <c r="G29" s="65"/>
    </row>
    <row r="30" spans="1:7">
      <c r="A30" s="1">
        <v>23</v>
      </c>
      <c r="B30" s="258">
        <f>Inventory!B29</f>
        <v>0</v>
      </c>
      <c r="C30" s="22">
        <f>Inventory!C29</f>
        <v>0</v>
      </c>
      <c r="D30" s="320">
        <f>'Projection Sheet'!D37</f>
        <v>1</v>
      </c>
      <c r="E30" s="75"/>
      <c r="F30" s="75"/>
      <c r="G30" s="65"/>
    </row>
    <row r="31" spans="1:7">
      <c r="A31" s="1">
        <v>24</v>
      </c>
      <c r="B31" s="258">
        <f>Inventory!B30</f>
        <v>0</v>
      </c>
      <c r="C31" s="22">
        <f>Inventory!C30</f>
        <v>0</v>
      </c>
      <c r="D31" s="320">
        <f>'Projection Sheet'!D38</f>
        <v>1</v>
      </c>
      <c r="E31" s="75"/>
      <c r="F31" s="75"/>
      <c r="G31" s="65"/>
    </row>
    <row r="32" spans="1:7">
      <c r="A32" s="1">
        <v>25</v>
      </c>
      <c r="B32" s="258">
        <f>Inventory!B31</f>
        <v>0</v>
      </c>
      <c r="C32" s="22">
        <f>Inventory!C31</f>
        <v>0</v>
      </c>
      <c r="D32" s="320">
        <f>'Projection Sheet'!D39</f>
        <v>1</v>
      </c>
      <c r="E32" s="75"/>
      <c r="F32" s="75"/>
      <c r="G32" s="65"/>
    </row>
    <row r="33" spans="1:7">
      <c r="A33" s="1">
        <v>26</v>
      </c>
      <c r="B33" s="258">
        <f>Inventory!B32</f>
        <v>0</v>
      </c>
      <c r="C33" s="22">
        <f>Inventory!C32</f>
        <v>0</v>
      </c>
      <c r="D33" s="320">
        <f>'Projection Sheet'!D40</f>
        <v>1</v>
      </c>
      <c r="E33" s="75"/>
      <c r="F33" s="75"/>
      <c r="G33" s="65"/>
    </row>
    <row r="34" spans="1:7">
      <c r="A34" s="1">
        <v>27</v>
      </c>
      <c r="B34" s="258">
        <f>Inventory!B33</f>
        <v>0</v>
      </c>
      <c r="C34" s="22">
        <f>Inventory!C33</f>
        <v>0</v>
      </c>
      <c r="D34" s="320">
        <f>'Projection Sheet'!D41</f>
        <v>1</v>
      </c>
      <c r="E34" s="75"/>
      <c r="F34" s="75"/>
      <c r="G34" s="65"/>
    </row>
    <row r="35" spans="1:7">
      <c r="A35" s="1">
        <v>28</v>
      </c>
      <c r="B35" s="258">
        <f>Inventory!B34</f>
        <v>0</v>
      </c>
      <c r="C35" s="22">
        <f>Inventory!C34</f>
        <v>0</v>
      </c>
      <c r="D35" s="320">
        <f>'Projection Sheet'!D42</f>
        <v>1</v>
      </c>
      <c r="E35" s="75"/>
      <c r="F35" s="75"/>
      <c r="G35" s="65"/>
    </row>
    <row r="36" spans="1:7">
      <c r="A36" s="1">
        <v>29</v>
      </c>
      <c r="B36" s="258">
        <f>Inventory!B35</f>
        <v>0</v>
      </c>
      <c r="C36" s="22">
        <f>Inventory!C35</f>
        <v>0</v>
      </c>
      <c r="D36" s="320">
        <f>'Projection Sheet'!D43</f>
        <v>1</v>
      </c>
      <c r="E36" s="75"/>
      <c r="F36" s="75"/>
      <c r="G36" s="65"/>
    </row>
    <row r="37" spans="1:7">
      <c r="A37" s="1">
        <v>30</v>
      </c>
      <c r="B37" s="258">
        <f>Inventory!B36</f>
        <v>0</v>
      </c>
      <c r="C37" s="22">
        <f>Inventory!C36</f>
        <v>0</v>
      </c>
      <c r="D37" s="320">
        <f>'Projection Sheet'!D44</f>
        <v>1</v>
      </c>
      <c r="E37" s="75"/>
      <c r="F37" s="75"/>
      <c r="G37" s="65"/>
    </row>
    <row r="38" spans="1:7">
      <c r="A38" s="1">
        <v>31</v>
      </c>
      <c r="B38" s="258">
        <f>Inventory!B37</f>
        <v>0</v>
      </c>
      <c r="C38" s="22">
        <f>Inventory!C37</f>
        <v>0</v>
      </c>
      <c r="D38" s="320">
        <f>'Projection Sheet'!D45</f>
        <v>1</v>
      </c>
      <c r="E38" s="75"/>
      <c r="F38" s="75"/>
      <c r="G38" s="65"/>
    </row>
    <row r="39" spans="1:7">
      <c r="A39" s="1">
        <v>32</v>
      </c>
      <c r="B39" s="258">
        <f>Inventory!B38</f>
        <v>0</v>
      </c>
      <c r="C39" s="22">
        <f>Inventory!C38</f>
        <v>0</v>
      </c>
      <c r="D39" s="320">
        <f>'Projection Sheet'!D46</f>
        <v>1</v>
      </c>
      <c r="E39" s="75"/>
      <c r="F39" s="75"/>
      <c r="G39" s="65"/>
    </row>
    <row r="40" spans="1:7">
      <c r="A40" s="1">
        <v>33</v>
      </c>
      <c r="B40" s="258">
        <f>Inventory!B39</f>
        <v>0</v>
      </c>
      <c r="C40" s="22">
        <f>Inventory!C39</f>
        <v>0</v>
      </c>
      <c r="D40" s="320">
        <f>'Projection Sheet'!D47</f>
        <v>1</v>
      </c>
      <c r="E40" s="75"/>
      <c r="F40" s="75"/>
      <c r="G40" s="65"/>
    </row>
    <row r="41" spans="1:7">
      <c r="A41" s="1">
        <v>34</v>
      </c>
      <c r="B41" s="258">
        <f>Inventory!B40</f>
        <v>0</v>
      </c>
      <c r="C41" s="22">
        <f>Inventory!C40</f>
        <v>0</v>
      </c>
      <c r="D41" s="320">
        <f>'Projection Sheet'!D48</f>
        <v>1</v>
      </c>
      <c r="E41" s="75"/>
      <c r="F41" s="75"/>
      <c r="G41" s="65"/>
    </row>
    <row r="42" spans="1:7">
      <c r="A42" s="1">
        <v>35</v>
      </c>
      <c r="B42" s="258">
        <f>Inventory!B41</f>
        <v>0</v>
      </c>
      <c r="C42" s="22">
        <f>Inventory!C41</f>
        <v>0</v>
      </c>
      <c r="D42" s="320">
        <f>'Projection Sheet'!D49</f>
        <v>1</v>
      </c>
      <c r="E42" s="75"/>
      <c r="F42" s="75"/>
      <c r="G42" s="65"/>
    </row>
    <row r="43" spans="1:7">
      <c r="A43" s="1">
        <v>36</v>
      </c>
      <c r="B43" s="258">
        <f>Inventory!B42</f>
        <v>0</v>
      </c>
      <c r="C43" s="22">
        <f>Inventory!C42</f>
        <v>0</v>
      </c>
      <c r="D43" s="320">
        <f>'Projection Sheet'!D50</f>
        <v>1</v>
      </c>
      <c r="E43" s="75"/>
      <c r="F43" s="75"/>
      <c r="G43" s="65"/>
    </row>
    <row r="44" spans="1:7">
      <c r="A44" s="1">
        <v>37</v>
      </c>
      <c r="B44" s="258">
        <f>Inventory!B43</f>
        <v>0</v>
      </c>
      <c r="C44" s="22">
        <f>Inventory!C43</f>
        <v>0</v>
      </c>
      <c r="D44" s="320">
        <f>'Projection Sheet'!D51</f>
        <v>1</v>
      </c>
      <c r="E44" s="75"/>
      <c r="F44" s="75"/>
      <c r="G44" s="65"/>
    </row>
    <row r="45" spans="1:7">
      <c r="A45" s="1">
        <v>38</v>
      </c>
      <c r="B45" s="258">
        <f>Inventory!B44</f>
        <v>0</v>
      </c>
      <c r="C45" s="22">
        <f>Inventory!C44</f>
        <v>0</v>
      </c>
      <c r="D45" s="320">
        <f>'Projection Sheet'!D52</f>
        <v>1</v>
      </c>
      <c r="E45" s="75"/>
      <c r="F45" s="75"/>
      <c r="G45" s="65"/>
    </row>
    <row r="46" spans="1:7">
      <c r="A46" s="1">
        <v>39</v>
      </c>
      <c r="B46" s="258">
        <f>Inventory!B45</f>
        <v>0</v>
      </c>
      <c r="C46" s="22">
        <f>Inventory!C45</f>
        <v>0</v>
      </c>
      <c r="D46" s="320">
        <f>'Projection Sheet'!D53</f>
        <v>1</v>
      </c>
      <c r="E46" s="75"/>
      <c r="F46" s="75"/>
      <c r="G46" s="65"/>
    </row>
    <row r="47" spans="1:7">
      <c r="A47" s="1">
        <v>40</v>
      </c>
      <c r="B47" s="258">
        <f>Inventory!B46</f>
        <v>0</v>
      </c>
      <c r="C47" s="22">
        <f>Inventory!C46</f>
        <v>0</v>
      </c>
      <c r="D47" s="320">
        <f>'Projection Sheet'!D54</f>
        <v>1</v>
      </c>
      <c r="E47" s="75"/>
      <c r="F47" s="75"/>
      <c r="G47" s="65"/>
    </row>
    <row r="48" spans="1:7">
      <c r="A48" s="1">
        <v>41</v>
      </c>
      <c r="B48" s="258">
        <f>Inventory!B47</f>
        <v>0</v>
      </c>
      <c r="C48" s="22">
        <f>Inventory!C47</f>
        <v>0</v>
      </c>
      <c r="D48" s="320">
        <f>'Projection Sheet'!D55</f>
        <v>1</v>
      </c>
      <c r="E48" s="75"/>
      <c r="F48" s="75"/>
      <c r="G48" s="65"/>
    </row>
    <row r="49" spans="1:7">
      <c r="A49" s="1">
        <v>42</v>
      </c>
      <c r="B49" s="258">
        <f>Inventory!B48</f>
        <v>0</v>
      </c>
      <c r="C49" s="22">
        <f>Inventory!C48</f>
        <v>0</v>
      </c>
      <c r="D49" s="320">
        <f>'Projection Sheet'!D56</f>
        <v>1</v>
      </c>
      <c r="E49" s="75"/>
      <c r="F49" s="75"/>
      <c r="G49" s="65"/>
    </row>
    <row r="50" spans="1:7">
      <c r="A50" s="1">
        <v>43</v>
      </c>
      <c r="B50" s="258">
        <f>Inventory!B49</f>
        <v>0</v>
      </c>
      <c r="C50" s="22">
        <f>Inventory!C49</f>
        <v>0</v>
      </c>
      <c r="D50" s="320">
        <f>'Projection Sheet'!D57</f>
        <v>1</v>
      </c>
      <c r="E50" s="75"/>
      <c r="F50" s="75"/>
      <c r="G50" s="65"/>
    </row>
    <row r="51" spans="1:7">
      <c r="A51" s="1">
        <v>44</v>
      </c>
      <c r="B51" s="258">
        <f>Inventory!B50</f>
        <v>0</v>
      </c>
      <c r="C51" s="22">
        <f>Inventory!C50</f>
        <v>0</v>
      </c>
      <c r="D51" s="320">
        <f>'Projection Sheet'!D58</f>
        <v>1</v>
      </c>
      <c r="E51" s="75"/>
      <c r="F51" s="75"/>
      <c r="G51" s="65"/>
    </row>
    <row r="52" spans="1:7">
      <c r="A52" s="1">
        <v>45</v>
      </c>
      <c r="B52" s="258">
        <f>Inventory!B51</f>
        <v>0</v>
      </c>
      <c r="C52" s="22">
        <f>Inventory!C51</f>
        <v>0</v>
      </c>
      <c r="D52" s="320">
        <f>'Projection Sheet'!D59</f>
        <v>1</v>
      </c>
      <c r="E52" s="75"/>
      <c r="F52" s="75"/>
      <c r="G52" s="65"/>
    </row>
    <row r="53" spans="1:7">
      <c r="A53" s="1">
        <v>46</v>
      </c>
      <c r="B53" s="258">
        <f>Inventory!B52</f>
        <v>0</v>
      </c>
      <c r="C53" s="22">
        <f>Inventory!C52</f>
        <v>0</v>
      </c>
      <c r="D53" s="320">
        <f>'Projection Sheet'!D60</f>
        <v>1</v>
      </c>
      <c r="E53" s="75"/>
      <c r="F53" s="75"/>
      <c r="G53" s="65"/>
    </row>
    <row r="54" spans="1:7">
      <c r="A54" s="1">
        <v>47</v>
      </c>
      <c r="B54" s="258">
        <f>Inventory!B53</f>
        <v>0</v>
      </c>
      <c r="C54" s="22">
        <f>Inventory!C53</f>
        <v>0</v>
      </c>
      <c r="D54" s="320">
        <f>'Projection Sheet'!D61</f>
        <v>1</v>
      </c>
      <c r="E54" s="75"/>
      <c r="F54" s="75"/>
      <c r="G54" s="65"/>
    </row>
    <row r="55" spans="1:7">
      <c r="A55" s="1">
        <v>48</v>
      </c>
      <c r="B55" s="258">
        <f>Inventory!B54</f>
        <v>0</v>
      </c>
      <c r="C55" s="22">
        <f>Inventory!C54</f>
        <v>0</v>
      </c>
      <c r="D55" s="320">
        <f>'Projection Sheet'!D62</f>
        <v>1</v>
      </c>
      <c r="E55" s="75"/>
      <c r="F55" s="75"/>
      <c r="G55" s="65"/>
    </row>
    <row r="56" spans="1:7">
      <c r="A56" s="1">
        <v>49</v>
      </c>
      <c r="B56" s="258">
        <f>Inventory!B55</f>
        <v>0</v>
      </c>
      <c r="C56" s="22">
        <f>Inventory!C55</f>
        <v>0</v>
      </c>
      <c r="D56" s="320">
        <f>'Projection Sheet'!D63</f>
        <v>1</v>
      </c>
      <c r="E56" s="75"/>
      <c r="F56" s="75"/>
      <c r="G56" s="65"/>
    </row>
    <row r="57" spans="1:7">
      <c r="A57" s="1">
        <v>50</v>
      </c>
      <c r="B57" s="258">
        <f>Inventory!B56</f>
        <v>0</v>
      </c>
      <c r="C57" s="22">
        <f>Inventory!C56</f>
        <v>0</v>
      </c>
      <c r="D57" s="320">
        <f>'Projection Sheet'!D64</f>
        <v>1</v>
      </c>
      <c r="E57" s="75"/>
      <c r="F57" s="75"/>
      <c r="G57" s="65"/>
    </row>
    <row r="58" spans="1:7">
      <c r="A58" s="1">
        <v>51</v>
      </c>
      <c r="B58" s="258" t="str">
        <f>Inventory!B57</f>
        <v>GHOSRX903646OT</v>
      </c>
      <c r="C58" s="22" t="str">
        <f>Inventory!C57</f>
        <v>PLUSHIE PAPA V PURPLE</v>
      </c>
      <c r="D58" s="320">
        <f>'Projection Sheet'!D65</f>
        <v>50</v>
      </c>
      <c r="E58" s="75"/>
      <c r="F58" s="75"/>
      <c r="G58" s="65"/>
    </row>
    <row r="59" spans="1:7">
      <c r="A59" s="1">
        <v>52</v>
      </c>
      <c r="B59" s="258" t="str">
        <f>Inventory!B58</f>
        <v>GHOSRX103922GR</v>
      </c>
      <c r="C59" s="22" t="str">
        <f>Inventory!C58</f>
        <v>MASK PAPA V RHINESTONE</v>
      </c>
      <c r="D59" s="320">
        <f>'Projection Sheet'!D66</f>
        <v>75</v>
      </c>
      <c r="E59" s="75"/>
      <c r="F59" s="75"/>
      <c r="G59" s="65"/>
    </row>
    <row r="60" spans="1:7">
      <c r="A60" s="1">
        <v>53</v>
      </c>
      <c r="B60" s="258" t="str">
        <f>Inventory!B59</f>
        <v>GHOSRX103259OT</v>
      </c>
      <c r="C60" s="22" t="str">
        <f>Inventory!C59</f>
        <v>CLEAR SLING BAG-SILVER LOGO</v>
      </c>
      <c r="D60" s="320">
        <f>'Projection Sheet'!D67</f>
        <v>40</v>
      </c>
      <c r="E60" s="75"/>
      <c r="F60" s="75"/>
      <c r="G60" s="65"/>
    </row>
    <row r="61" spans="1:7">
      <c r="A61" s="1">
        <v>54</v>
      </c>
      <c r="B61" s="258" t="str">
        <f>Inventory!B60</f>
        <v>GHOSRX103935BK</v>
      </c>
      <c r="C61" s="22" t="str">
        <f>Inventory!C60</f>
        <v>KEYCHAIN PAPA V TOPHAT</v>
      </c>
      <c r="D61" s="320">
        <f>'Projection Sheet'!D68</f>
        <v>20</v>
      </c>
      <c r="E61" s="75"/>
      <c r="F61" s="75"/>
      <c r="G61" s="65"/>
    </row>
    <row r="62" spans="1:7">
      <c r="A62" s="1">
        <v>55</v>
      </c>
      <c r="B62" s="258" t="str">
        <f>Inventory!B61</f>
        <v>GHOSRX103936GR</v>
      </c>
      <c r="C62" s="22" t="str">
        <f>Inventory!C61</f>
        <v>PIN SILVER GRUCIFIX</v>
      </c>
      <c r="D62" s="320">
        <f>'Projection Sheet'!D69</f>
        <v>20</v>
      </c>
      <c r="E62" s="75"/>
      <c r="F62" s="75"/>
      <c r="G62" s="65"/>
    </row>
    <row r="63" spans="1:7">
      <c r="A63" s="1">
        <v>56</v>
      </c>
      <c r="B63" s="258" t="str">
        <f>Inventory!B62</f>
        <v>GHOSRX204004OT</v>
      </c>
      <c r="C63" s="22" t="str">
        <f>Inventory!C62</f>
        <v>COIN</v>
      </c>
      <c r="D63" s="320">
        <f>'Projection Sheet'!D70</f>
        <v>30</v>
      </c>
      <c r="E63" s="75"/>
      <c r="F63" s="75"/>
      <c r="G63" s="65"/>
    </row>
    <row r="64" spans="1:7">
      <c r="A64" s="1">
        <v>57</v>
      </c>
      <c r="B64" s="258" t="str">
        <f>Inventory!B63</f>
        <v>GHOSRX103932BK</v>
      </c>
      <c r="C64" s="22" t="str">
        <f>Inventory!C63</f>
        <v>SNAPBACK CAP PAPA WINGS</v>
      </c>
      <c r="D64" s="320">
        <f>'Projection Sheet'!D71</f>
        <v>40</v>
      </c>
      <c r="E64" s="75"/>
      <c r="F64" s="75"/>
      <c r="G64" s="65"/>
    </row>
    <row r="65" spans="1:7">
      <c r="A65" s="1">
        <v>58</v>
      </c>
      <c r="B65" s="258" t="str">
        <f>Inventory!B64</f>
        <v>GHOSRX103934PU</v>
      </c>
      <c r="C65" s="22" t="str">
        <f>Inventory!C64</f>
        <v>ROSARY ROSE BEAD</v>
      </c>
      <c r="D65" s="320">
        <f>'Projection Sheet'!D72</f>
        <v>40</v>
      </c>
      <c r="E65" s="75"/>
      <c r="F65" s="75"/>
      <c r="G65" s="65"/>
    </row>
    <row r="66" spans="1:7">
      <c r="A66" s="1">
        <v>59</v>
      </c>
      <c r="B66" s="258" t="str">
        <f>Inventory!B65</f>
        <v>GHOSNS103814BK</v>
      </c>
      <c r="C66" s="22" t="str">
        <f>Inventory!C65</f>
        <v>PROGRAM</v>
      </c>
      <c r="D66" s="320">
        <f>'Projection Sheet'!D73</f>
        <v>30</v>
      </c>
      <c r="E66" s="75"/>
      <c r="F66" s="75"/>
      <c r="G66" s="65"/>
    </row>
    <row r="67" spans="1:7" ht="15.75" thickBot="1">
      <c r="A67" s="256">
        <v>60</v>
      </c>
      <c r="B67" s="316">
        <f>Inventory!B66</f>
        <v>0</v>
      </c>
      <c r="C67" s="317">
        <f>Inventory!C66</f>
        <v>0</v>
      </c>
      <c r="D67" s="320">
        <f>'Projection Sheet'!D74</f>
        <v>1</v>
      </c>
      <c r="E67" s="76"/>
      <c r="F67" s="76"/>
      <c r="G67" s="66"/>
    </row>
    <row r="68" spans="1:7">
      <c r="A68" s="256" t="s">
        <v>154</v>
      </c>
      <c r="B68" s="258">
        <f>Inventory!B67</f>
        <v>0</v>
      </c>
      <c r="C68" s="22">
        <f>Inventory!C67</f>
        <v>0</v>
      </c>
      <c r="D68" s="320">
        <f>'Projection Sheet'!D75</f>
        <v>1</v>
      </c>
      <c r="E68" s="75"/>
      <c r="F68" s="75"/>
      <c r="G68" s="65"/>
    </row>
    <row r="69" spans="1:7">
      <c r="A69" s="256" t="s">
        <v>155</v>
      </c>
      <c r="B69" s="258">
        <f>Inventory!B68</f>
        <v>0</v>
      </c>
      <c r="C69" s="22">
        <f>Inventory!C68</f>
        <v>0</v>
      </c>
      <c r="D69" s="320">
        <f>'Projection Sheet'!D76</f>
        <v>1</v>
      </c>
      <c r="E69" s="75"/>
      <c r="F69" s="75"/>
      <c r="G69" s="65"/>
    </row>
    <row r="70" spans="1:7">
      <c r="A70" s="256" t="s">
        <v>156</v>
      </c>
      <c r="B70" s="258">
        <f>Inventory!B69</f>
        <v>0</v>
      </c>
      <c r="C70" s="22">
        <f>Inventory!C69</f>
        <v>0</v>
      </c>
      <c r="D70" s="320">
        <f>'Projection Sheet'!D77</f>
        <v>1</v>
      </c>
      <c r="E70" s="75"/>
      <c r="F70" s="75"/>
      <c r="G70" s="65"/>
    </row>
    <row r="71" spans="1:7">
      <c r="A71" s="256" t="s">
        <v>157</v>
      </c>
      <c r="B71" s="258">
        <f>Inventory!B70</f>
        <v>0</v>
      </c>
      <c r="C71" s="22">
        <f>Inventory!C70</f>
        <v>0</v>
      </c>
      <c r="D71" s="320">
        <f>'Projection Sheet'!D78</f>
        <v>1</v>
      </c>
      <c r="E71" s="75"/>
      <c r="F71" s="75"/>
      <c r="G71" s="65"/>
    </row>
    <row r="72" spans="1:7">
      <c r="A72" s="256" t="s">
        <v>158</v>
      </c>
      <c r="B72" s="258">
        <f>Inventory!B71</f>
        <v>0</v>
      </c>
      <c r="C72" s="22">
        <f>Inventory!C71</f>
        <v>0</v>
      </c>
      <c r="D72" s="320">
        <f>'Projection Sheet'!D79</f>
        <v>1</v>
      </c>
      <c r="E72" s="75"/>
      <c r="F72" s="75"/>
      <c r="G72" s="65"/>
    </row>
    <row r="73" spans="1:7">
      <c r="A73" s="256" t="s">
        <v>159</v>
      </c>
      <c r="B73" s="258">
        <f>Inventory!B72</f>
        <v>0</v>
      </c>
      <c r="C73" s="22">
        <f>Inventory!C72</f>
        <v>0</v>
      </c>
      <c r="D73" s="320">
        <f>'Projection Sheet'!D80</f>
        <v>1</v>
      </c>
      <c r="E73" s="75"/>
      <c r="F73" s="75"/>
      <c r="G73" s="65"/>
    </row>
    <row r="74" spans="1:7">
      <c r="A74" s="256" t="s">
        <v>160</v>
      </c>
      <c r="B74" s="258" t="str">
        <f>Inventory!B73</f>
        <v xml:space="preserve"> GHOSRX103241BK</v>
      </c>
      <c r="C74" s="22" t="str">
        <f>Inventory!C73</f>
        <v>CHOKER PAPA V</v>
      </c>
      <c r="D74" s="320">
        <f>'Projection Sheet'!D81</f>
        <v>30</v>
      </c>
      <c r="E74" s="75"/>
      <c r="F74" s="75"/>
      <c r="G74" s="65"/>
    </row>
    <row r="75" spans="1:7">
      <c r="A75" s="256" t="s">
        <v>161</v>
      </c>
      <c r="B75" s="258" t="str">
        <f>Inventory!B74</f>
        <v>GHOSRX203254GR</v>
      </c>
      <c r="C75" s="22" t="str">
        <f>Inventory!C74</f>
        <v>KEYCHAIN SKELETON GRUCIFIX</v>
      </c>
      <c r="D75" s="320">
        <f>'Projection Sheet'!D82</f>
        <v>15</v>
      </c>
      <c r="E75" s="75"/>
      <c r="F75" s="75"/>
      <c r="G75" s="65"/>
    </row>
    <row r="76" spans="1:7">
      <c r="A76" s="256" t="s">
        <v>162</v>
      </c>
      <c r="B76" s="258" t="str">
        <f>Inventory!B75</f>
        <v>GHOSRX903403OT</v>
      </c>
      <c r="C76" s="22" t="str">
        <f>Inventory!C75</f>
        <v>PATCH SET OF 3</v>
      </c>
      <c r="D76" s="320">
        <f>'Projection Sheet'!D83</f>
        <v>20</v>
      </c>
      <c r="E76" s="75"/>
      <c r="F76" s="75"/>
      <c r="G76" s="65"/>
    </row>
    <row r="77" spans="1:7">
      <c r="A77" s="256" t="s">
        <v>163</v>
      </c>
      <c r="B77" s="258" t="str">
        <f>Inventory!B76</f>
        <v>GHOSRX003611BK</v>
      </c>
      <c r="C77" s="22">
        <f>Inventory!C76</f>
        <v>0</v>
      </c>
      <c r="D77" s="320">
        <f>'Projection Sheet'!D84</f>
        <v>1</v>
      </c>
      <c r="E77" s="75"/>
      <c r="F77" s="75"/>
      <c r="G77" s="65"/>
    </row>
    <row r="78" spans="1:7">
      <c r="A78" s="256" t="s">
        <v>164</v>
      </c>
      <c r="B78" s="258" t="str">
        <f>Inventory!B77</f>
        <v>GHOSRX903408OT</v>
      </c>
      <c r="C78" s="22" t="str">
        <f>Inventory!C77</f>
        <v>LP SKELETA POLTERGEIST</v>
      </c>
      <c r="D78" s="320">
        <f>'Projection Sheet'!D85</f>
        <v>40</v>
      </c>
      <c r="E78" s="75"/>
      <c r="F78" s="75"/>
      <c r="G78" s="65"/>
    </row>
    <row r="79" spans="1:7">
      <c r="A79" s="256" t="s">
        <v>165</v>
      </c>
      <c r="B79" s="258" t="str">
        <f>Inventory!B78</f>
        <v>GHOSNS203369OT</v>
      </c>
      <c r="C79" s="22" t="str">
        <f>Inventory!C78</f>
        <v>FOILED COMIC BOOK SISTER IMPERATOR # 1</v>
      </c>
      <c r="D79" s="320">
        <f>'Projection Sheet'!D86</f>
        <v>30</v>
      </c>
      <c r="E79" s="75"/>
      <c r="F79" s="75"/>
      <c r="G79" s="65"/>
    </row>
    <row r="80" spans="1:7">
      <c r="A80" s="256" t="s">
        <v>166</v>
      </c>
      <c r="B80" s="258" t="str">
        <f>Inventory!B79</f>
        <v>GHOSNS103619OT</v>
      </c>
      <c r="C80" s="22" t="str">
        <f>Inventory!C79</f>
        <v>FOILED COMIC BOOK SISTER IMPERATOR #2</v>
      </c>
      <c r="D80" s="320">
        <f>'Projection Sheet'!D87</f>
        <v>15</v>
      </c>
      <c r="E80" s="75"/>
      <c r="F80" s="75"/>
      <c r="G80" s="65"/>
    </row>
    <row r="81" spans="1:7">
      <c r="A81" s="256" t="s">
        <v>167</v>
      </c>
      <c r="B81" s="258" t="str">
        <f>Inventory!B80</f>
        <v xml:space="preserve">GHOSNS103622OT </v>
      </c>
      <c r="C81" s="22" t="str">
        <f>Inventory!C80</f>
        <v>FOILED COMIC BOOK SISTER IMPERATOR #3</v>
      </c>
      <c r="D81" s="320">
        <f>'Projection Sheet'!D88</f>
        <v>15</v>
      </c>
      <c r="E81" s="75"/>
      <c r="F81" s="75"/>
      <c r="G81" s="65"/>
    </row>
    <row r="82" spans="1:7">
      <c r="A82" s="256" t="s">
        <v>168</v>
      </c>
      <c r="B82" s="258" t="str">
        <f>Inventory!B81</f>
        <v>GHOSNS103624OT</v>
      </c>
      <c r="C82" s="22" t="str">
        <f>Inventory!C81</f>
        <v>FOILED COMIC BOOK SISTER IMPERATOR #4</v>
      </c>
      <c r="D82" s="320">
        <f>'Projection Sheet'!D89</f>
        <v>15</v>
      </c>
      <c r="E82" s="75"/>
      <c r="F82" s="75"/>
      <c r="G82" s="65"/>
    </row>
    <row r="83" spans="1:7">
      <c r="A83" s="256" t="s">
        <v>169</v>
      </c>
      <c r="B83" s="258" t="str">
        <f>Inventory!B82</f>
        <v>GHOSRX003470OT</v>
      </c>
      <c r="C83" s="22" t="str">
        <f>Inventory!C82</f>
        <v>ROLLING STONE MAG &amp; ALBUM</v>
      </c>
      <c r="D83" s="320" t="e">
        <f>'Projection Sheet'!#REF!</f>
        <v>#REF!</v>
      </c>
      <c r="E83" s="75"/>
      <c r="F83" s="75"/>
      <c r="G83" s="65"/>
    </row>
    <row r="84" spans="1:7">
      <c r="A84" s="256" t="s">
        <v>170</v>
      </c>
      <c r="B84" s="258" t="str">
        <f>Inventory!B83</f>
        <v>GHOSRX003611BK</v>
      </c>
      <c r="C84" s="22" t="str">
        <f>Inventory!C83</f>
        <v>LP SKELETA BLACK VINYL</v>
      </c>
      <c r="D84" s="320" t="e">
        <f>'Projection Sheet'!#REF!</f>
        <v>#REF!</v>
      </c>
      <c r="E84" s="75"/>
      <c r="F84" s="75"/>
      <c r="G84" s="65"/>
    </row>
    <row r="85" spans="1:7">
      <c r="A85" s="256" t="s">
        <v>171</v>
      </c>
      <c r="B85" s="258" t="str">
        <f>Inventory!B84</f>
        <v>GHOSCG103805PU</v>
      </c>
      <c r="C85" s="22" t="str">
        <f>Inventory!C84</f>
        <v>LP PURPLE LENTICULAR  (CONSIGNMENT)</v>
      </c>
      <c r="D85" s="320" t="e">
        <f>'Projection Sheet'!#REF!</f>
        <v>#REF!</v>
      </c>
      <c r="E85" s="75"/>
      <c r="F85" s="75"/>
      <c r="G85" s="65"/>
    </row>
    <row r="86" spans="1:7">
      <c r="A86" s="256" t="s">
        <v>172</v>
      </c>
      <c r="B86" s="258" t="str">
        <f>Inventory!B85</f>
        <v>GHOSCG103844BK</v>
      </c>
      <c r="C86" s="22" t="str">
        <f>Inventory!C85</f>
        <v>CASSETTE (CONSIGNMENT)</v>
      </c>
      <c r="D86" s="320" t="e">
        <f>'Projection Sheet'!#REF!</f>
        <v>#REF!</v>
      </c>
      <c r="E86" s="75"/>
      <c r="F86" s="75"/>
      <c r="G86" s="65"/>
    </row>
    <row r="87" spans="1:7">
      <c r="A87" s="256" t="s">
        <v>173</v>
      </c>
      <c r="B87" s="258">
        <f>Inventory!B86</f>
        <v>0</v>
      </c>
      <c r="C87" s="22">
        <f>Inventory!C86</f>
        <v>0</v>
      </c>
      <c r="D87" s="320" t="e">
        <f>'Projection Sheet'!#REF!</f>
        <v>#REF!</v>
      </c>
      <c r="E87" s="75"/>
      <c r="F87" s="75"/>
      <c r="G87" s="65"/>
    </row>
    <row r="88" spans="1:7">
      <c r="A88" s="256" t="s">
        <v>174</v>
      </c>
      <c r="B88" s="258">
        <f>Inventory!B87</f>
        <v>0</v>
      </c>
      <c r="C88" s="22">
        <f>Inventory!C87</f>
        <v>0</v>
      </c>
      <c r="D88" s="320" t="e">
        <f>'Projection Sheet'!#REF!</f>
        <v>#REF!</v>
      </c>
      <c r="E88" s="75"/>
      <c r="F88" s="75"/>
      <c r="G88" s="65"/>
    </row>
    <row r="89" spans="1:7">
      <c r="A89" s="256" t="s">
        <v>175</v>
      </c>
      <c r="B89" s="258">
        <f>Inventory!B88</f>
        <v>0</v>
      </c>
      <c r="C89" s="22">
        <f>Inventory!C88</f>
        <v>0</v>
      </c>
      <c r="D89" s="320" t="e">
        <f>'Projection Sheet'!#REF!</f>
        <v>#REF!</v>
      </c>
      <c r="E89" s="75"/>
      <c r="F89" s="75"/>
      <c r="G89" s="65"/>
    </row>
    <row r="90" spans="1:7">
      <c r="A90" s="256" t="s">
        <v>176</v>
      </c>
      <c r="B90" s="258">
        <f>Inventory!B89</f>
        <v>0</v>
      </c>
      <c r="C90" s="22">
        <f>Inventory!C89</f>
        <v>0</v>
      </c>
      <c r="D90" s="320" t="e">
        <f>'Projection Sheet'!#REF!</f>
        <v>#REF!</v>
      </c>
      <c r="E90" s="75"/>
      <c r="F90" s="75"/>
      <c r="G90" s="65"/>
    </row>
    <row r="91" spans="1:7">
      <c r="A91" s="256" t="s">
        <v>177</v>
      </c>
      <c r="B91" s="258">
        <f>Inventory!B90</f>
        <v>0</v>
      </c>
      <c r="C91" s="22">
        <f>Inventory!C90</f>
        <v>0</v>
      </c>
      <c r="D91" s="320" t="e">
        <f>'Projection Sheet'!#REF!</f>
        <v>#REF!</v>
      </c>
      <c r="E91" s="75"/>
      <c r="F91" s="75"/>
      <c r="G91" s="65"/>
    </row>
    <row r="92" spans="1:7">
      <c r="A92" s="256" t="s">
        <v>178</v>
      </c>
      <c r="B92" s="258">
        <f>Inventory!B91</f>
        <v>0</v>
      </c>
      <c r="C92" s="22">
        <f>Inventory!C91</f>
        <v>0</v>
      </c>
      <c r="D92" s="320" t="e">
        <f>'Projection Sheet'!#REF!</f>
        <v>#REF!</v>
      </c>
      <c r="E92" s="75"/>
      <c r="F92" s="75"/>
      <c r="G92" s="65"/>
    </row>
    <row r="93" spans="1:7">
      <c r="A93" s="256" t="s">
        <v>179</v>
      </c>
      <c r="B93" s="258">
        <f>Inventory!B92</f>
        <v>0</v>
      </c>
      <c r="C93" s="22">
        <f>Inventory!C92</f>
        <v>0</v>
      </c>
      <c r="D93" s="320" t="e">
        <f>'Projection Sheet'!#REF!</f>
        <v>#REF!</v>
      </c>
      <c r="E93" s="75"/>
      <c r="F93" s="75"/>
      <c r="G93" s="65"/>
    </row>
    <row r="94" spans="1:7">
      <c r="A94" s="256" t="s">
        <v>180</v>
      </c>
      <c r="B94" s="258">
        <f>Inventory!B93</f>
        <v>0</v>
      </c>
      <c r="C94" s="22">
        <f>Inventory!C93</f>
        <v>0</v>
      </c>
      <c r="D94" s="320" t="e">
        <f>'Projection Sheet'!#REF!</f>
        <v>#REF!</v>
      </c>
      <c r="E94" s="75"/>
      <c r="F94" s="75"/>
      <c r="G94" s="65"/>
    </row>
    <row r="95" spans="1:7">
      <c r="A95" s="256" t="s">
        <v>181</v>
      </c>
      <c r="B95" s="258">
        <f>Inventory!B94</f>
        <v>0</v>
      </c>
      <c r="C95" s="22">
        <f>Inventory!C94</f>
        <v>0</v>
      </c>
      <c r="D95" s="320" t="e">
        <f>'Projection Sheet'!#REF!</f>
        <v>#REF!</v>
      </c>
      <c r="E95" s="75"/>
      <c r="F95" s="75"/>
      <c r="G95" s="65"/>
    </row>
    <row r="96" spans="1:7">
      <c r="A96" s="256" t="s">
        <v>182</v>
      </c>
      <c r="B96" s="258">
        <f>Inventory!B95</f>
        <v>0</v>
      </c>
      <c r="C96" s="22">
        <f>Inventory!C95</f>
        <v>0</v>
      </c>
      <c r="D96" s="320" t="e">
        <f>'Projection Sheet'!#REF!</f>
        <v>#REF!</v>
      </c>
      <c r="E96" s="75"/>
      <c r="F96" s="75"/>
      <c r="G96" s="65"/>
    </row>
    <row r="97" spans="1:7">
      <c r="A97" s="256" t="s">
        <v>183</v>
      </c>
      <c r="B97" s="258">
        <f>Inventory!B96</f>
        <v>0</v>
      </c>
      <c r="C97" s="22">
        <f>Inventory!C96</f>
        <v>0</v>
      </c>
      <c r="D97" s="320" t="e">
        <f>'Projection Sheet'!#REF!</f>
        <v>#REF!</v>
      </c>
      <c r="E97" s="75"/>
      <c r="F97" s="75"/>
      <c r="G97" s="65"/>
    </row>
    <row r="98" spans="1:7">
      <c r="A98" s="256" t="s">
        <v>184</v>
      </c>
      <c r="B98" s="258">
        <f>Inventory!B97</f>
        <v>0</v>
      </c>
      <c r="C98" s="22">
        <f>Inventory!C97</f>
        <v>0</v>
      </c>
      <c r="D98" s="320" t="e">
        <f>'Projection Sheet'!#REF!</f>
        <v>#REF!</v>
      </c>
      <c r="E98" s="75"/>
      <c r="F98" s="75"/>
      <c r="G98" s="65"/>
    </row>
    <row r="99" spans="1:7">
      <c r="A99" s="256" t="s">
        <v>185</v>
      </c>
      <c r="B99" s="258">
        <f>Inventory!B98</f>
        <v>0</v>
      </c>
      <c r="C99" s="22">
        <f>Inventory!C98</f>
        <v>0</v>
      </c>
      <c r="D99" s="320" t="e">
        <f>'Projection Sheet'!#REF!</f>
        <v>#REF!</v>
      </c>
      <c r="E99" s="75"/>
      <c r="F99" s="75"/>
      <c r="G99" s="65"/>
    </row>
    <row r="100" spans="1:7">
      <c r="A100" s="256" t="s">
        <v>186</v>
      </c>
      <c r="B100" s="258">
        <f>Inventory!B99</f>
        <v>0</v>
      </c>
      <c r="C100" s="22">
        <f>Inventory!C99</f>
        <v>0</v>
      </c>
      <c r="D100" s="320" t="e">
        <f>'Projection Sheet'!#REF!</f>
        <v>#REF!</v>
      </c>
      <c r="E100" s="75"/>
      <c r="F100" s="75"/>
      <c r="G100" s="65"/>
    </row>
    <row r="101" spans="1:7">
      <c r="A101" s="256" t="s">
        <v>187</v>
      </c>
      <c r="B101" s="258">
        <f>Inventory!B100</f>
        <v>0</v>
      </c>
      <c r="C101" s="22">
        <f>Inventory!C100</f>
        <v>0</v>
      </c>
      <c r="D101" s="320" t="e">
        <f>'Projection Sheet'!#REF!</f>
        <v>#REF!</v>
      </c>
      <c r="E101" s="75"/>
      <c r="F101" s="75"/>
      <c r="G101" s="65"/>
    </row>
    <row r="102" spans="1:7">
      <c r="A102" s="256" t="s">
        <v>188</v>
      </c>
      <c r="B102" s="258">
        <f>Inventory!B101</f>
        <v>0</v>
      </c>
      <c r="C102" s="22">
        <f>Inventory!C101</f>
        <v>0</v>
      </c>
      <c r="D102" s="320" t="e">
        <f>'Projection Sheet'!#REF!</f>
        <v>#REF!</v>
      </c>
      <c r="E102" s="75"/>
      <c r="F102" s="75"/>
      <c r="G102" s="65"/>
    </row>
    <row r="103" spans="1:7">
      <c r="A103" s="256" t="s">
        <v>189</v>
      </c>
      <c r="B103" s="258">
        <f>Inventory!B102</f>
        <v>0</v>
      </c>
      <c r="C103" s="22">
        <f>Inventory!C102</f>
        <v>0</v>
      </c>
      <c r="D103" s="320" t="e">
        <f>'Projection Sheet'!#REF!</f>
        <v>#REF!</v>
      </c>
      <c r="E103" s="75"/>
      <c r="F103" s="75"/>
      <c r="G103" s="65"/>
    </row>
    <row r="104" spans="1:7">
      <c r="A104" s="256" t="s">
        <v>190</v>
      </c>
      <c r="B104" s="258">
        <f>Inventory!B103</f>
        <v>0</v>
      </c>
      <c r="C104" s="22">
        <f>Inventory!C103</f>
        <v>0</v>
      </c>
      <c r="D104" s="320" t="e">
        <f>'Projection Sheet'!#REF!</f>
        <v>#REF!</v>
      </c>
      <c r="E104" s="75"/>
      <c r="F104" s="75"/>
      <c r="G104" s="65"/>
    </row>
    <row r="105" spans="1:7">
      <c r="A105" s="256" t="s">
        <v>191</v>
      </c>
      <c r="B105" s="258">
        <f>Inventory!B104</f>
        <v>0</v>
      </c>
      <c r="C105" s="22">
        <f>Inventory!C104</f>
        <v>0</v>
      </c>
      <c r="D105" s="320" t="e">
        <f>'Projection Sheet'!#REF!</f>
        <v>#REF!</v>
      </c>
      <c r="E105" s="75"/>
      <c r="F105" s="75"/>
      <c r="G105" s="65"/>
    </row>
    <row r="106" spans="1:7">
      <c r="A106" s="256" t="s">
        <v>192</v>
      </c>
      <c r="B106" s="258">
        <f>Inventory!B105</f>
        <v>0</v>
      </c>
      <c r="C106" s="22">
        <f>Inventory!C105</f>
        <v>0</v>
      </c>
      <c r="D106" s="320" t="e">
        <f>'Projection Sheet'!#REF!</f>
        <v>#REF!</v>
      </c>
      <c r="E106" s="75"/>
      <c r="F106" s="75"/>
      <c r="G106" s="65"/>
    </row>
    <row r="107" spans="1:7" ht="15.75" thickBot="1">
      <c r="A107" s="256" t="s">
        <v>193</v>
      </c>
      <c r="B107" s="316">
        <f>Inventory!B106</f>
        <v>0</v>
      </c>
      <c r="C107" s="317">
        <f>Inventory!C106</f>
        <v>0</v>
      </c>
      <c r="D107" s="320" t="e">
        <f>'Projection Sheet'!#REF!</f>
        <v>#REF!</v>
      </c>
      <c r="E107" s="76"/>
      <c r="F107" s="76"/>
      <c r="G107" s="66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5">
    <tabColor rgb="FF7030A0"/>
    <pageSetUpPr fitToPage="1"/>
  </sheetPr>
  <dimension ref="A1:AP107"/>
  <sheetViews>
    <sheetView tabSelected="1" showOutlineSymbols="0" zoomScale="66" zoomScaleNormal="66" workbookViewId="0">
      <pane xSplit="3" ySplit="14" topLeftCell="M15" activePane="bottomRight" state="frozen"/>
      <selection pane="topRight" activeCell="D1" sqref="D1"/>
      <selection pane="bottomLeft" activeCell="A15" sqref="A15"/>
      <selection pane="bottomRight" activeCell="N67" sqref="N67"/>
    </sheetView>
  </sheetViews>
  <sheetFormatPr defaultColWidth="9.28515625" defaultRowHeight="15"/>
  <cols>
    <col min="1" max="1" width="26.140625" style="83" customWidth="1"/>
    <col min="2" max="2" width="70.5703125" style="83" customWidth="1"/>
    <col min="3" max="3" width="20.85546875" style="83" customWidth="1"/>
    <col min="4" max="4" width="18.7109375" style="176" customWidth="1"/>
    <col min="5" max="5" width="16.42578125" style="176" customWidth="1"/>
    <col min="6" max="6" width="17.5703125" style="176" customWidth="1"/>
    <col min="7" max="7" width="16.28515625" style="176" customWidth="1"/>
    <col min="8" max="8" width="16.42578125" style="176" customWidth="1"/>
    <col min="9" max="10" width="18.42578125" style="176" customWidth="1"/>
    <col min="11" max="13" width="18.42578125" style="83" customWidth="1"/>
    <col min="14" max="14" width="21.28515625" style="83" customWidth="1"/>
    <col min="15" max="15" width="19.28515625" style="83" customWidth="1"/>
    <col min="16" max="16" width="15" style="83" customWidth="1"/>
    <col min="17" max="17" width="11.42578125" style="83" customWidth="1"/>
    <col min="18" max="18" width="13.28515625" style="83" customWidth="1"/>
    <col min="19" max="19" width="15.7109375" style="83" customWidth="1"/>
    <col min="20" max="20" width="32.42578125" style="83" customWidth="1"/>
    <col min="21" max="21" width="35" style="83" customWidth="1"/>
    <col min="22" max="27" width="10" style="83" customWidth="1"/>
    <col min="28" max="28" width="12.42578125" style="83" customWidth="1"/>
    <col min="29" max="29" width="15.42578125" style="83" customWidth="1"/>
    <col min="30" max="31" width="17.28515625" style="197" customWidth="1"/>
    <col min="32" max="32" width="15.42578125" style="83" customWidth="1"/>
    <col min="33" max="33" width="16.28515625" style="83" customWidth="1"/>
    <col min="34" max="34" width="25.42578125" style="83" customWidth="1"/>
    <col min="35" max="35" width="8.28515625" style="83" customWidth="1"/>
    <col min="36" max="36" width="44" style="83" customWidth="1"/>
    <col min="37" max="37" width="15.5703125" style="83" customWidth="1"/>
    <col min="38" max="38" width="13.5703125" style="83" customWidth="1"/>
    <col min="39" max="39" width="13.7109375" style="83" customWidth="1"/>
    <col min="40" max="40" width="9.28515625" style="83"/>
    <col min="41" max="41" width="11.42578125" style="83" customWidth="1"/>
    <col min="42" max="42" width="22.42578125" style="83" customWidth="1"/>
    <col min="43" max="16384" width="9.28515625" style="83"/>
  </cols>
  <sheetData>
    <row r="1" spans="1:42" ht="15.75" thickBot="1"/>
    <row r="2" spans="1:42" ht="23.25" customHeight="1" thickBot="1">
      <c r="F2" s="338" t="s">
        <v>92</v>
      </c>
      <c r="G2" s="338" t="s">
        <v>93</v>
      </c>
      <c r="H2" s="338" t="s">
        <v>94</v>
      </c>
      <c r="I2" s="338" t="s">
        <v>95</v>
      </c>
      <c r="J2" s="338" t="s">
        <v>96</v>
      </c>
      <c r="K2" s="339" t="s">
        <v>97</v>
      </c>
      <c r="L2" s="339" t="s">
        <v>98</v>
      </c>
      <c r="M2" s="337"/>
      <c r="N2" s="215" t="s">
        <v>122</v>
      </c>
      <c r="O2" s="216" t="s">
        <v>124</v>
      </c>
      <c r="P2" s="217" t="s">
        <v>98</v>
      </c>
      <c r="Q2" s="216" t="s">
        <v>116</v>
      </c>
      <c r="R2" s="217" t="s">
        <v>123</v>
      </c>
      <c r="S2" s="216" t="s">
        <v>125</v>
      </c>
      <c r="T2" s="217" t="s">
        <v>126</v>
      </c>
      <c r="U2" s="218" t="s">
        <v>124</v>
      </c>
      <c r="X2" s="235" t="s">
        <v>286</v>
      </c>
      <c r="Y2" s="319" t="s">
        <v>287</v>
      </c>
      <c r="Z2" s="319" t="s">
        <v>288</v>
      </c>
      <c r="AA2" s="319" t="s">
        <v>289</v>
      </c>
      <c r="AB2" s="319" t="s">
        <v>404</v>
      </c>
    </row>
    <row r="3" spans="1:42" ht="23.25" customHeight="1">
      <c r="F3" s="340"/>
      <c r="G3" s="340"/>
      <c r="H3" s="340"/>
      <c r="I3" s="340"/>
      <c r="J3" s="340"/>
      <c r="K3" s="341"/>
      <c r="L3" s="341">
        <f>SUM(F3:K3)</f>
        <v>0</v>
      </c>
      <c r="M3" s="337"/>
      <c r="N3" s="219">
        <v>0</v>
      </c>
      <c r="O3" s="154">
        <v>2160</v>
      </c>
      <c r="P3" s="220">
        <f>N3+O3</f>
        <v>2160</v>
      </c>
      <c r="Q3" s="221" t="s">
        <v>92</v>
      </c>
      <c r="R3" s="222">
        <v>0.09</v>
      </c>
      <c r="S3" s="223">
        <f>P3*R3</f>
        <v>194.4</v>
      </c>
      <c r="T3" s="220">
        <v>0</v>
      </c>
      <c r="U3" s="224">
        <f>S3-T3</f>
        <v>194.4</v>
      </c>
      <c r="X3" s="222">
        <v>0.05</v>
      </c>
      <c r="Y3" s="222">
        <v>0.21</v>
      </c>
      <c r="Z3" s="222">
        <v>0.04</v>
      </c>
      <c r="AA3" s="222">
        <v>0.04</v>
      </c>
      <c r="AB3" s="222">
        <v>0.17</v>
      </c>
    </row>
    <row r="4" spans="1:42" ht="23.25" customHeight="1">
      <c r="F4" s="340"/>
      <c r="G4" s="340"/>
      <c r="H4" s="340"/>
      <c r="I4" s="340"/>
      <c r="J4" s="340"/>
      <c r="K4" s="341"/>
      <c r="L4" s="341">
        <f t="shared" ref="L4:L8" si="0">SUM(F4:K4)</f>
        <v>0</v>
      </c>
      <c r="M4" s="337"/>
      <c r="N4" s="236"/>
      <c r="O4" s="235"/>
      <c r="P4" s="220">
        <f>P3</f>
        <v>2160</v>
      </c>
      <c r="Q4" s="221" t="s">
        <v>93</v>
      </c>
      <c r="R4" s="222">
        <v>0.23</v>
      </c>
      <c r="S4" s="223">
        <f t="shared" ref="S4:S6" si="1">P4*R4</f>
        <v>496.8</v>
      </c>
      <c r="T4" s="220">
        <v>0</v>
      </c>
      <c r="U4" s="224">
        <f t="shared" ref="U4:U6" si="2">S4-T4</f>
        <v>496.8</v>
      </c>
      <c r="X4" s="222">
        <v>0.12</v>
      </c>
      <c r="Y4" s="222">
        <v>0.3</v>
      </c>
      <c r="Z4" s="222">
        <v>0.17</v>
      </c>
      <c r="AA4" s="222">
        <v>0.17</v>
      </c>
      <c r="AB4" s="222">
        <v>0.25</v>
      </c>
    </row>
    <row r="5" spans="1:42" ht="21" customHeight="1">
      <c r="A5" s="118"/>
      <c r="B5" s="119"/>
      <c r="C5" s="120"/>
      <c r="D5" s="120"/>
      <c r="E5" s="119"/>
      <c r="F5" s="342"/>
      <c r="G5" s="342"/>
      <c r="H5" s="342"/>
      <c r="I5" s="342"/>
      <c r="J5" s="342"/>
      <c r="K5" s="342"/>
      <c r="L5" s="341">
        <f t="shared" si="0"/>
        <v>0</v>
      </c>
      <c r="M5" s="120"/>
      <c r="N5" s="233"/>
      <c r="O5" s="234"/>
      <c r="P5" s="220">
        <f>P3</f>
        <v>2160</v>
      </c>
      <c r="Q5" s="221" t="s">
        <v>94</v>
      </c>
      <c r="R5" s="222">
        <v>0.28000000000000003</v>
      </c>
      <c r="S5" s="223">
        <f t="shared" si="1"/>
        <v>604.80000000000007</v>
      </c>
      <c r="T5" s="220">
        <v>0</v>
      </c>
      <c r="U5" s="224">
        <f t="shared" si="2"/>
        <v>604.80000000000007</v>
      </c>
      <c r="V5" s="120"/>
      <c r="W5" s="120"/>
      <c r="X5" s="222">
        <v>0.27</v>
      </c>
      <c r="Y5" s="222">
        <v>0.26</v>
      </c>
      <c r="Z5" s="222">
        <v>0.24</v>
      </c>
      <c r="AA5" s="222">
        <v>0.24</v>
      </c>
      <c r="AB5" s="222">
        <v>0.25</v>
      </c>
      <c r="AC5" s="120"/>
      <c r="AD5" s="194"/>
      <c r="AE5" s="194"/>
      <c r="AF5" s="120"/>
      <c r="AG5" s="121" t="s">
        <v>72</v>
      </c>
      <c r="AH5" s="122" t="s">
        <v>73</v>
      </c>
      <c r="AI5" s="122" t="s">
        <v>74</v>
      </c>
      <c r="AJ5" s="122" t="s">
        <v>75</v>
      </c>
      <c r="AK5" s="123" t="s">
        <v>76</v>
      </c>
      <c r="AL5" s="123" t="s">
        <v>77</v>
      </c>
      <c r="AM5" s="123" t="s">
        <v>78</v>
      </c>
      <c r="AN5" s="119"/>
      <c r="AO5" s="123" t="s">
        <v>79</v>
      </c>
      <c r="AP5" s="123" t="s">
        <v>62</v>
      </c>
    </row>
    <row r="6" spans="1:42" ht="21" customHeight="1">
      <c r="A6" s="118"/>
      <c r="B6" s="124" t="s">
        <v>80</v>
      </c>
      <c r="C6" s="189">
        <v>45944</v>
      </c>
      <c r="D6" s="120"/>
      <c r="E6" s="119"/>
      <c r="F6" s="342"/>
      <c r="G6" s="342"/>
      <c r="H6" s="342"/>
      <c r="I6" s="342"/>
      <c r="J6" s="342"/>
      <c r="K6" s="342"/>
      <c r="L6" s="341">
        <f t="shared" si="0"/>
        <v>0</v>
      </c>
      <c r="M6" s="120"/>
      <c r="N6" s="225"/>
      <c r="O6" s="120"/>
      <c r="P6" s="220">
        <f>P3</f>
        <v>2160</v>
      </c>
      <c r="Q6" s="221" t="s">
        <v>95</v>
      </c>
      <c r="R6" s="222">
        <v>0.2</v>
      </c>
      <c r="S6" s="223">
        <f t="shared" si="1"/>
        <v>432</v>
      </c>
      <c r="T6" s="220">
        <v>0</v>
      </c>
      <c r="U6" s="224">
        <f t="shared" si="2"/>
        <v>432</v>
      </c>
      <c r="V6" s="120"/>
      <c r="W6" s="120"/>
      <c r="X6" s="222">
        <v>0.27</v>
      </c>
      <c r="Y6" s="222">
        <v>0.23</v>
      </c>
      <c r="Z6" s="222">
        <v>0.26</v>
      </c>
      <c r="AA6" s="222">
        <v>0.26</v>
      </c>
      <c r="AB6" s="222">
        <v>0.21</v>
      </c>
      <c r="AC6" s="120"/>
      <c r="AD6" s="194"/>
      <c r="AE6" s="194"/>
      <c r="AF6" s="120"/>
      <c r="AG6" s="206">
        <f>'Tour Dates'!A4</f>
        <v>46043</v>
      </c>
      <c r="AH6" s="158" t="str">
        <f>'Tour Dates'!B4</f>
        <v>ORLANDO</v>
      </c>
      <c r="AI6" s="158" t="str">
        <f>'Tour Dates'!C4</f>
        <v>FL</v>
      </c>
      <c r="AJ6" s="158" t="str">
        <f>'Tour Dates'!D4</f>
        <v>KIA CENTER</v>
      </c>
      <c r="AK6" s="127">
        <v>9061</v>
      </c>
      <c r="AL6" s="519">
        <v>6589</v>
      </c>
      <c r="AM6" s="127">
        <v>7500</v>
      </c>
      <c r="AN6" s="119"/>
      <c r="AO6" s="181">
        <v>35</v>
      </c>
      <c r="AP6" s="181">
        <f t="shared" ref="AP6:AP27" si="3">AM6*AO6</f>
        <v>262500</v>
      </c>
    </row>
    <row r="7" spans="1:42" ht="21" customHeight="1">
      <c r="A7" s="118"/>
      <c r="B7" s="124" t="s">
        <v>81</v>
      </c>
      <c r="C7" s="190" t="str">
        <f>Inventory!C3</f>
        <v>GHOST</v>
      </c>
      <c r="D7" s="120"/>
      <c r="E7" s="119"/>
      <c r="F7" s="342"/>
      <c r="G7" s="342"/>
      <c r="H7" s="342"/>
      <c r="I7" s="342"/>
      <c r="J7" s="342"/>
      <c r="K7" s="342"/>
      <c r="L7" s="341">
        <f t="shared" si="0"/>
        <v>0</v>
      </c>
      <c r="M7" s="120"/>
      <c r="N7" s="225"/>
      <c r="O7" s="120"/>
      <c r="P7" s="220">
        <f>P5</f>
        <v>2160</v>
      </c>
      <c r="Q7" s="221" t="s">
        <v>96</v>
      </c>
      <c r="R7" s="222">
        <v>0.14000000000000001</v>
      </c>
      <c r="S7" s="223">
        <f t="shared" ref="S7:S8" si="4">P7*R7</f>
        <v>302.40000000000003</v>
      </c>
      <c r="T7" s="220">
        <v>0</v>
      </c>
      <c r="U7" s="224">
        <f t="shared" ref="U7:U8" si="5">S7-T7</f>
        <v>302.40000000000003</v>
      </c>
      <c r="V7" s="120"/>
      <c r="W7" s="120"/>
      <c r="X7" s="222">
        <v>0.19</v>
      </c>
      <c r="Y7" s="222">
        <v>0</v>
      </c>
      <c r="Z7" s="222">
        <v>0.18</v>
      </c>
      <c r="AA7" s="222">
        <v>0.18</v>
      </c>
      <c r="AB7" s="222">
        <v>0.13</v>
      </c>
      <c r="AC7" s="120"/>
      <c r="AD7" s="194"/>
      <c r="AE7" s="194"/>
      <c r="AF7" s="120"/>
      <c r="AG7" s="206">
        <f>'Tour Dates'!A5</f>
        <v>46044</v>
      </c>
      <c r="AH7" s="158" t="str">
        <f>'Tour Dates'!B5</f>
        <v>JACKSONVILLE</v>
      </c>
      <c r="AI7" s="158" t="str">
        <f>'Tour Dates'!C5</f>
        <v>FL</v>
      </c>
      <c r="AJ7" s="158" t="str">
        <f>'Tour Dates'!D5</f>
        <v>VYSTAR MEMORIAL ARENA</v>
      </c>
      <c r="AK7" s="127">
        <v>5265</v>
      </c>
      <c r="AL7" s="519">
        <v>3275</v>
      </c>
      <c r="AM7" s="127">
        <v>3750</v>
      </c>
      <c r="AN7" s="119"/>
      <c r="AO7" s="181">
        <v>35</v>
      </c>
      <c r="AP7" s="181">
        <f t="shared" si="3"/>
        <v>131250</v>
      </c>
    </row>
    <row r="8" spans="1:42" ht="21" customHeight="1" thickBot="1">
      <c r="A8" s="118"/>
      <c r="B8" s="124" t="s">
        <v>106</v>
      </c>
      <c r="C8" s="191" t="s">
        <v>107</v>
      </c>
      <c r="D8" s="120"/>
      <c r="E8" s="119"/>
      <c r="F8" s="342"/>
      <c r="G8" s="342"/>
      <c r="H8" s="342"/>
      <c r="I8" s="342"/>
      <c r="J8" s="342"/>
      <c r="K8" s="342"/>
      <c r="L8" s="341">
        <f t="shared" si="0"/>
        <v>0</v>
      </c>
      <c r="M8" s="120"/>
      <c r="N8" s="225"/>
      <c r="O8" s="120"/>
      <c r="P8" s="220">
        <f>P5</f>
        <v>2160</v>
      </c>
      <c r="Q8" s="221" t="s">
        <v>97</v>
      </c>
      <c r="R8" s="222">
        <v>0.06</v>
      </c>
      <c r="S8" s="223">
        <f t="shared" si="4"/>
        <v>129.6</v>
      </c>
      <c r="T8" s="220">
        <v>0</v>
      </c>
      <c r="U8" s="224">
        <f t="shared" si="5"/>
        <v>129.6</v>
      </c>
      <c r="V8" s="120"/>
      <c r="W8" s="120"/>
      <c r="X8" s="222">
        <v>0.1</v>
      </c>
      <c r="Y8" s="222">
        <v>0</v>
      </c>
      <c r="Z8" s="222">
        <v>0.09</v>
      </c>
      <c r="AA8" s="222">
        <v>0.09</v>
      </c>
      <c r="AB8" s="222">
        <v>0</v>
      </c>
      <c r="AC8" s="120"/>
      <c r="AD8" s="194"/>
      <c r="AE8" s="194"/>
      <c r="AF8" s="120"/>
      <c r="AG8" s="206">
        <f>'Tour Dates'!A6</f>
        <v>46046</v>
      </c>
      <c r="AH8" s="158" t="str">
        <f>'Tour Dates'!B6</f>
        <v>KNOXVILLE</v>
      </c>
      <c r="AI8" s="158" t="str">
        <f>'Tour Dates'!C6</f>
        <v>TN</v>
      </c>
      <c r="AJ8" s="158" t="str">
        <f>'Tour Dates'!D6</f>
        <v>THOMPSON-BOLING ARENA</v>
      </c>
      <c r="AK8" s="127">
        <v>9698</v>
      </c>
      <c r="AL8" s="519">
        <v>6720</v>
      </c>
      <c r="AM8" s="127">
        <v>7000</v>
      </c>
      <c r="AN8" s="119"/>
      <c r="AO8" s="181">
        <v>35</v>
      </c>
      <c r="AP8" s="181">
        <f t="shared" si="3"/>
        <v>245000</v>
      </c>
    </row>
    <row r="9" spans="1:42" ht="21" customHeight="1" thickBot="1">
      <c r="A9" s="118"/>
      <c r="B9" s="124" t="s">
        <v>83</v>
      </c>
      <c r="C9" s="192">
        <v>20</v>
      </c>
      <c r="D9" s="120"/>
      <c r="E9" s="119"/>
      <c r="F9" s="342"/>
      <c r="G9" s="342"/>
      <c r="H9" s="342"/>
      <c r="I9" s="342"/>
      <c r="J9" s="342"/>
      <c r="K9" s="342"/>
      <c r="L9" s="342"/>
      <c r="M9" s="120"/>
      <c r="N9" s="226"/>
      <c r="O9" s="227"/>
      <c r="P9" s="228"/>
      <c r="Q9" s="228"/>
      <c r="R9" s="211">
        <f>SUM(R3:R8)</f>
        <v>1</v>
      </c>
      <c r="S9" s="228"/>
      <c r="T9" s="213">
        <f>SUM(T3:T8)</f>
        <v>0</v>
      </c>
      <c r="U9" s="212">
        <f>SUM(U3:U8)</f>
        <v>2160</v>
      </c>
      <c r="V9" s="120"/>
      <c r="W9" s="120"/>
      <c r="X9" s="222">
        <v>0</v>
      </c>
      <c r="Y9" s="222">
        <v>0</v>
      </c>
      <c r="Z9" s="222">
        <v>0.02</v>
      </c>
      <c r="AA9" s="222">
        <v>0.02</v>
      </c>
      <c r="AB9" s="222">
        <v>0</v>
      </c>
      <c r="AC9" s="120"/>
      <c r="AD9" s="194"/>
      <c r="AE9" s="194"/>
      <c r="AF9" s="120"/>
      <c r="AG9" s="206">
        <f>'Tour Dates'!A7</f>
        <v>46047</v>
      </c>
      <c r="AH9" s="158" t="str">
        <f>'Tour Dates'!B7</f>
        <v>CHARLOTTE</v>
      </c>
      <c r="AI9" s="158" t="str">
        <f>'Tour Dates'!C7</f>
        <v>NC</v>
      </c>
      <c r="AJ9" s="158" t="str">
        <f>'Tour Dates'!D7</f>
        <v>SPECTRUM CENTER</v>
      </c>
      <c r="AK9" s="127">
        <v>10355</v>
      </c>
      <c r="AL9" s="519">
        <v>6464</v>
      </c>
      <c r="AM9" s="127">
        <v>7500</v>
      </c>
      <c r="AN9" s="119"/>
      <c r="AO9" s="181">
        <v>35</v>
      </c>
      <c r="AP9" s="181">
        <f t="shared" ref="AP9:AP14" si="6">AM9*AO9</f>
        <v>262500</v>
      </c>
    </row>
    <row r="10" spans="1:42" ht="21" customHeight="1" thickBot="1">
      <c r="A10" s="118"/>
      <c r="B10" s="124" t="s">
        <v>84</v>
      </c>
      <c r="C10" s="193">
        <f>AM46</f>
        <v>134885</v>
      </c>
      <c r="D10" s="120"/>
      <c r="E10" s="119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19"/>
      <c r="Q10" s="119"/>
      <c r="R10" s="119"/>
      <c r="S10" s="119"/>
      <c r="T10" s="119"/>
      <c r="U10" s="120"/>
      <c r="V10" s="120"/>
      <c r="W10" s="120"/>
      <c r="X10" s="211">
        <f t="shared" ref="X10:AA10" si="7">SUM(X3:X9)</f>
        <v>0.99999999999999989</v>
      </c>
      <c r="Y10" s="211">
        <f t="shared" si="7"/>
        <v>1</v>
      </c>
      <c r="Z10" s="211">
        <f t="shared" si="7"/>
        <v>0.99999999999999989</v>
      </c>
      <c r="AA10" s="211">
        <f t="shared" si="7"/>
        <v>0.99999999999999989</v>
      </c>
      <c r="AB10" s="211">
        <f>SUM(AB3:AB9)</f>
        <v>1.01</v>
      </c>
      <c r="AC10" s="120"/>
      <c r="AD10" s="194"/>
      <c r="AE10" s="194"/>
      <c r="AF10" s="120"/>
      <c r="AG10" s="206">
        <f>'Tour Dates'!A8</f>
        <v>46048</v>
      </c>
      <c r="AH10" s="158" t="str">
        <f>'Tour Dates'!B8</f>
        <v>GREENVILLE</v>
      </c>
      <c r="AI10" s="158" t="str">
        <f>'Tour Dates'!C8</f>
        <v>SC</v>
      </c>
      <c r="AJ10" s="158" t="str">
        <f>'Tour Dates'!D8</f>
        <v>BON SECOURS ARENA</v>
      </c>
      <c r="AK10" s="127">
        <v>5978</v>
      </c>
      <c r="AL10" s="519">
        <v>3321</v>
      </c>
      <c r="AM10" s="127">
        <v>3800</v>
      </c>
      <c r="AN10" s="119"/>
      <c r="AO10" s="181">
        <v>35</v>
      </c>
      <c r="AP10" s="181">
        <f t="shared" si="6"/>
        <v>133000</v>
      </c>
    </row>
    <row r="11" spans="1:42" ht="21" customHeight="1">
      <c r="A11" s="118"/>
      <c r="B11" s="119"/>
      <c r="C11" s="120"/>
      <c r="D11" s="120"/>
      <c r="E11" s="119"/>
      <c r="F11" s="119"/>
      <c r="G11" s="119"/>
      <c r="H11" s="119"/>
      <c r="I11" s="120"/>
      <c r="J11" s="120"/>
      <c r="K11" s="120"/>
      <c r="L11" s="120"/>
      <c r="M11" s="120"/>
      <c r="N11" s="120"/>
      <c r="O11" s="120"/>
      <c r="P11" s="119"/>
      <c r="Q11" s="119"/>
      <c r="R11" s="119"/>
      <c r="S11" s="119" t="s">
        <v>82</v>
      </c>
      <c r="T11" s="119"/>
      <c r="U11" s="120"/>
      <c r="V11" s="210"/>
      <c r="W11" s="210"/>
      <c r="X11" s="210"/>
      <c r="Y11" s="210"/>
      <c r="Z11" s="210"/>
      <c r="AA11" s="210"/>
      <c r="AB11" s="214"/>
      <c r="AC11" s="129"/>
      <c r="AD11" s="195"/>
      <c r="AE11" s="195"/>
      <c r="AF11" s="129"/>
      <c r="AG11" s="206">
        <f>'Tour Dates'!A9</f>
        <v>46050</v>
      </c>
      <c r="AH11" s="158" t="str">
        <f>'Tour Dates'!B9</f>
        <v>UNCASVILLE</v>
      </c>
      <c r="AI11" s="158" t="str">
        <f>'Tour Dates'!C9</f>
        <v>CT</v>
      </c>
      <c r="AJ11" s="158" t="str">
        <f>'Tour Dates'!D9</f>
        <v>MOHEGAN SUN ARENA</v>
      </c>
      <c r="AK11" s="127">
        <v>4835</v>
      </c>
      <c r="AL11" s="519">
        <v>4818</v>
      </c>
      <c r="AM11" s="127">
        <v>4835</v>
      </c>
      <c r="AN11" s="119"/>
      <c r="AO11" s="181">
        <v>35</v>
      </c>
      <c r="AP11" s="181">
        <f t="shared" si="6"/>
        <v>169225</v>
      </c>
    </row>
    <row r="12" spans="1:42" ht="21" customHeight="1" thickBot="1">
      <c r="A12" s="118"/>
      <c r="B12" s="119"/>
      <c r="C12" s="120"/>
      <c r="D12" s="123" t="s">
        <v>85</v>
      </c>
      <c r="E12" s="130">
        <f>C10*E13</f>
        <v>3372125</v>
      </c>
      <c r="F12" s="130">
        <f>C10*F13</f>
        <v>4046550</v>
      </c>
      <c r="G12" s="130">
        <f>C10*G13</f>
        <v>4316320</v>
      </c>
      <c r="H12" s="130">
        <f>C10*H13</f>
        <v>4855860</v>
      </c>
      <c r="I12" s="131" t="s">
        <v>86</v>
      </c>
      <c r="J12" s="132" t="s">
        <v>87</v>
      </c>
      <c r="K12" s="133" t="s">
        <v>87</v>
      </c>
      <c r="L12" s="177" t="s">
        <v>87</v>
      </c>
      <c r="M12" s="201" t="s">
        <v>87</v>
      </c>
      <c r="N12" s="134" t="s">
        <v>87</v>
      </c>
      <c r="O12" s="135" t="s">
        <v>88</v>
      </c>
      <c r="P12" s="136" t="s">
        <v>89</v>
      </c>
      <c r="Q12" s="119"/>
      <c r="R12" s="119"/>
      <c r="S12" s="119"/>
      <c r="T12" s="137" t="s">
        <v>90</v>
      </c>
      <c r="U12" s="129" t="s">
        <v>91</v>
      </c>
      <c r="V12" s="129" t="s">
        <v>92</v>
      </c>
      <c r="W12" s="129" t="s">
        <v>93</v>
      </c>
      <c r="X12" s="129" t="s">
        <v>94</v>
      </c>
      <c r="Y12" s="129" t="s">
        <v>95</v>
      </c>
      <c r="Z12" s="129" t="s">
        <v>96</v>
      </c>
      <c r="AA12" s="129" t="s">
        <v>97</v>
      </c>
      <c r="AB12" s="138" t="s">
        <v>98</v>
      </c>
      <c r="AC12" s="129" t="s">
        <v>108</v>
      </c>
      <c r="AD12" s="195" t="s">
        <v>109</v>
      </c>
      <c r="AE12" s="195" t="s">
        <v>110</v>
      </c>
      <c r="AF12" s="129"/>
      <c r="AG12" s="206">
        <f>'Tour Dates'!A10</f>
        <v>46052</v>
      </c>
      <c r="AH12" s="158" t="str">
        <f>'Tour Dates'!B10</f>
        <v>MONTREAL</v>
      </c>
      <c r="AI12" s="158" t="str">
        <f>'Tour Dates'!C10</f>
        <v>QC</v>
      </c>
      <c r="AJ12" s="158" t="str">
        <f>'Tour Dates'!D10</f>
        <v>BELL CENTRE</v>
      </c>
      <c r="AK12" s="127">
        <v>12268</v>
      </c>
      <c r="AL12" s="519">
        <v>8978</v>
      </c>
      <c r="AM12" s="127">
        <v>10000</v>
      </c>
      <c r="AN12" s="119"/>
      <c r="AO12" s="181">
        <v>25</v>
      </c>
      <c r="AP12" s="181">
        <f t="shared" si="6"/>
        <v>250000</v>
      </c>
    </row>
    <row r="13" spans="1:42" ht="21" customHeight="1" thickBot="1">
      <c r="A13" s="118"/>
      <c r="B13" s="119" t="s">
        <v>82</v>
      </c>
      <c r="C13" s="139">
        <f>SUM(C15:C89)</f>
        <v>0.98999999999999988</v>
      </c>
      <c r="D13" s="123" t="s">
        <v>99</v>
      </c>
      <c r="E13" s="140">
        <v>25</v>
      </c>
      <c r="F13" s="140">
        <v>30</v>
      </c>
      <c r="G13" s="140">
        <v>32</v>
      </c>
      <c r="H13" s="140">
        <v>36</v>
      </c>
      <c r="I13" s="141" t="s">
        <v>63</v>
      </c>
      <c r="J13" s="142" t="s">
        <v>104</v>
      </c>
      <c r="K13" s="143" t="s">
        <v>105</v>
      </c>
      <c r="L13" s="178" t="s">
        <v>419</v>
      </c>
      <c r="M13" s="202" t="s">
        <v>453</v>
      </c>
      <c r="N13" s="144" t="s">
        <v>364</v>
      </c>
      <c r="O13" s="145" t="s">
        <v>100</v>
      </c>
      <c r="P13" s="146">
        <f>E13</f>
        <v>25</v>
      </c>
      <c r="Q13" s="146">
        <f>F13</f>
        <v>30</v>
      </c>
      <c r="R13" s="146">
        <f>G13</f>
        <v>32</v>
      </c>
      <c r="S13" s="146">
        <f>H13</f>
        <v>36</v>
      </c>
      <c r="T13" s="147"/>
      <c r="U13" s="129"/>
      <c r="V13" s="129"/>
      <c r="W13" s="129"/>
      <c r="X13" s="129"/>
      <c r="Y13" s="129"/>
      <c r="Z13" s="129"/>
      <c r="AA13" s="129"/>
      <c r="AB13" s="129"/>
      <c r="AC13" s="148"/>
      <c r="AD13" s="196"/>
      <c r="AE13" s="196"/>
      <c r="AF13" s="148"/>
      <c r="AG13" s="206">
        <f>'Tour Dates'!A11</f>
        <v>46053</v>
      </c>
      <c r="AH13" s="158" t="str">
        <f>'Tour Dates'!B11</f>
        <v>TORONTO</v>
      </c>
      <c r="AI13" s="158" t="str">
        <f>'Tour Dates'!C11</f>
        <v>ON</v>
      </c>
      <c r="AJ13" s="158" t="str">
        <f>'Tour Dates'!D11</f>
        <v>SCOTIABANK ARENA</v>
      </c>
      <c r="AK13" s="127">
        <v>11715</v>
      </c>
      <c r="AL13" s="519">
        <v>9785</v>
      </c>
      <c r="AM13" s="127">
        <v>11000</v>
      </c>
      <c r="AN13" s="119"/>
      <c r="AO13" s="181">
        <v>30</v>
      </c>
      <c r="AP13" s="181">
        <f t="shared" si="6"/>
        <v>330000</v>
      </c>
    </row>
    <row r="14" spans="1:42" ht="21" customHeight="1">
      <c r="A14" s="121" t="s">
        <v>101</v>
      </c>
      <c r="B14" s="123" t="s">
        <v>102</v>
      </c>
      <c r="C14" s="123" t="s">
        <v>103</v>
      </c>
      <c r="D14" s="120"/>
      <c r="E14" s="122" t="s">
        <v>82</v>
      </c>
      <c r="F14" s="122" t="s">
        <v>82</v>
      </c>
      <c r="G14" s="122" t="s">
        <v>82</v>
      </c>
      <c r="H14" s="122" t="s">
        <v>82</v>
      </c>
      <c r="I14" s="150"/>
      <c r="J14" s="151"/>
      <c r="K14" s="152"/>
      <c r="L14" s="179"/>
      <c r="M14" s="203"/>
      <c r="N14" s="153"/>
      <c r="O14" s="154"/>
      <c r="P14" s="122"/>
      <c r="Q14" s="122"/>
      <c r="R14" s="122"/>
      <c r="S14" s="122"/>
      <c r="T14" s="155"/>
      <c r="U14" s="129"/>
      <c r="V14" s="129"/>
      <c r="W14" s="129"/>
      <c r="X14" s="129"/>
      <c r="Y14" s="129"/>
      <c r="Z14" s="129"/>
      <c r="AA14" s="129"/>
      <c r="AB14" s="138"/>
      <c r="AC14" s="129"/>
      <c r="AD14" s="195"/>
      <c r="AE14" s="195"/>
      <c r="AF14" s="129"/>
      <c r="AG14" s="206">
        <f>'Tour Dates'!A12</f>
        <v>46055</v>
      </c>
      <c r="AH14" s="158" t="str">
        <f>'Tour Dates'!B12</f>
        <v>COLUMBUS</v>
      </c>
      <c r="AI14" s="158" t="str">
        <f>'Tour Dates'!C12</f>
        <v>OH</v>
      </c>
      <c r="AJ14" s="158" t="str">
        <f>'Tour Dates'!D12</f>
        <v>NATIONWIDE ARENA</v>
      </c>
      <c r="AK14" s="127">
        <v>9654</v>
      </c>
      <c r="AL14" s="519">
        <v>5612</v>
      </c>
      <c r="AM14" s="127">
        <v>6500</v>
      </c>
      <c r="AN14" s="119"/>
      <c r="AO14" s="181">
        <v>35</v>
      </c>
      <c r="AP14" s="181">
        <f t="shared" si="6"/>
        <v>227500</v>
      </c>
    </row>
    <row r="15" spans="1:42" ht="20.25" customHeight="1">
      <c r="A15" s="158" t="str">
        <f>Inventory!B7</f>
        <v>GHOSNS903311BK</v>
      </c>
      <c r="B15" s="158" t="str">
        <f>Inventory!C7</f>
        <v>BATWING HOODY</v>
      </c>
      <c r="C15" s="159">
        <v>0.105</v>
      </c>
      <c r="D15" s="195">
        <v>125</v>
      </c>
      <c r="E15" s="160">
        <f>E12/D15*C15</f>
        <v>2832.585</v>
      </c>
      <c r="F15" s="160">
        <f>F12/D15*C15</f>
        <v>3399.1019999999999</v>
      </c>
      <c r="G15" s="160">
        <f>G12/D15*C15</f>
        <v>3625.7087999999994</v>
      </c>
      <c r="H15" s="160">
        <f>H12/D15*C15</f>
        <v>4078.9223999999995</v>
      </c>
      <c r="I15" s="161">
        <v>0</v>
      </c>
      <c r="J15" s="162">
        <v>0</v>
      </c>
      <c r="K15" s="163">
        <v>0</v>
      </c>
      <c r="L15" s="180">
        <v>0</v>
      </c>
      <c r="M15" s="204">
        <v>0</v>
      </c>
      <c r="N15" s="164">
        <v>0</v>
      </c>
      <c r="O15" s="165">
        <v>6000</v>
      </c>
      <c r="P15" s="166">
        <f>I15+J15+K15+L15+M15+N15+O15-E15</f>
        <v>3167.415</v>
      </c>
      <c r="Q15" s="166">
        <f>I15+J15+K15+L15+M15+N15+O15-F15</f>
        <v>2600.8980000000001</v>
      </c>
      <c r="R15" s="166">
        <f>I15+J15+K15+L15+M15+N15+O15-G15</f>
        <v>2374.2912000000006</v>
      </c>
      <c r="S15" s="166">
        <f>I15+J15+K15+L15+M15+N15+O15-H15</f>
        <v>1921.0776000000005</v>
      </c>
      <c r="T15" s="167" t="s">
        <v>400</v>
      </c>
      <c r="U15" s="325" t="str">
        <f>Inventory!D7</f>
        <v>FARSTAR</v>
      </c>
      <c r="V15" s="168">
        <v>500</v>
      </c>
      <c r="W15" s="168">
        <v>1200</v>
      </c>
      <c r="X15" s="168">
        <v>1800</v>
      </c>
      <c r="Y15" s="168">
        <v>1300</v>
      </c>
      <c r="Z15" s="168">
        <v>800</v>
      </c>
      <c r="AA15" s="168">
        <v>400</v>
      </c>
      <c r="AB15" s="169">
        <f>SUM(V15:AA15)</f>
        <v>6000</v>
      </c>
      <c r="AC15" s="518">
        <v>45986</v>
      </c>
      <c r="AD15" s="198"/>
      <c r="AE15" s="198"/>
      <c r="AF15" s="129"/>
      <c r="AG15" s="206">
        <f>'Tour Dates'!A13</f>
        <v>46057</v>
      </c>
      <c r="AH15" s="158" t="str">
        <f>'Tour Dates'!B13</f>
        <v>CINCINNATI</v>
      </c>
      <c r="AI15" s="158" t="str">
        <f>'Tour Dates'!C13</f>
        <v>OH</v>
      </c>
      <c r="AJ15" s="158" t="str">
        <f>'Tour Dates'!D13</f>
        <v>HERITAGE BANK CENTER</v>
      </c>
      <c r="AK15" s="127">
        <v>7861</v>
      </c>
      <c r="AL15" s="519">
        <v>4787</v>
      </c>
      <c r="AM15" s="127">
        <v>5500</v>
      </c>
      <c r="AN15" s="119"/>
      <c r="AO15" s="181">
        <v>35</v>
      </c>
      <c r="AP15" s="181">
        <f t="shared" si="3"/>
        <v>192500</v>
      </c>
    </row>
    <row r="16" spans="1:42" ht="20.25" customHeight="1">
      <c r="A16" s="158" t="str">
        <f>Inventory!B8</f>
        <v>GHOSRX203275BK</v>
      </c>
      <c r="B16" s="158" t="str">
        <f>Inventory!C8</f>
        <v>SHORTS BLACK/ WHT PAPA V COSTUME CLAWS</v>
      </c>
      <c r="C16" s="170">
        <v>0.04</v>
      </c>
      <c r="D16" s="195">
        <v>45</v>
      </c>
      <c r="E16" s="160">
        <f>E12/D16*C16</f>
        <v>2997.4444444444443</v>
      </c>
      <c r="F16" s="160">
        <f>F12/D16*C16</f>
        <v>3596.9333333333334</v>
      </c>
      <c r="G16" s="160">
        <f>G12/D16*C16</f>
        <v>3836.7288888888888</v>
      </c>
      <c r="H16" s="160">
        <f>H12/D16*C16</f>
        <v>4316.32</v>
      </c>
      <c r="I16" s="161">
        <v>0</v>
      </c>
      <c r="J16" s="162">
        <v>0</v>
      </c>
      <c r="K16" s="163">
        <v>0</v>
      </c>
      <c r="L16" s="180">
        <v>0</v>
      </c>
      <c r="M16" s="204">
        <v>0</v>
      </c>
      <c r="N16" s="164">
        <v>706</v>
      </c>
      <c r="O16" s="165">
        <v>4500</v>
      </c>
      <c r="P16" s="166">
        <f>I16+J16+K16+L16+M16+N16+O16-E16</f>
        <v>2208.5555555555557</v>
      </c>
      <c r="Q16" s="166">
        <f t="shared" ref="Q16:Q59" si="8">I16+J16+K16+L16+M16+N16+O16-F16</f>
        <v>1609.0666666666666</v>
      </c>
      <c r="R16" s="166">
        <f t="shared" ref="R16:R59" si="9">I16+J16+K16+L16+M16+N16+O16-G16</f>
        <v>1369.2711111111112</v>
      </c>
      <c r="S16" s="166">
        <f t="shared" ref="S16:S59" si="10">I16+J16+K16+L16+M16+N16+O16-H16</f>
        <v>889.68000000000029</v>
      </c>
      <c r="T16" s="167" t="s">
        <v>400</v>
      </c>
      <c r="U16" s="325" t="str">
        <f>Inventory!D8</f>
        <v>FARSTAR</v>
      </c>
      <c r="V16" s="168">
        <v>650</v>
      </c>
      <c r="W16" s="168">
        <v>1000</v>
      </c>
      <c r="X16" s="168">
        <v>1200</v>
      </c>
      <c r="Y16" s="168">
        <v>1000</v>
      </c>
      <c r="Z16" s="168">
        <v>650</v>
      </c>
      <c r="AA16" s="168">
        <v>0</v>
      </c>
      <c r="AB16" s="169">
        <f t="shared" ref="AB16:AB59" si="11">SUM(V16:AA16)</f>
        <v>4500</v>
      </c>
      <c r="AC16" s="518">
        <v>45986</v>
      </c>
      <c r="AD16" s="198"/>
      <c r="AE16" s="198"/>
      <c r="AF16" s="129"/>
      <c r="AG16" s="206">
        <f>'Tour Dates'!A14</f>
        <v>46058</v>
      </c>
      <c r="AH16" s="158" t="str">
        <f>'Tour Dates'!B14</f>
        <v>PEORIA</v>
      </c>
      <c r="AI16" s="158" t="str">
        <f>'Tour Dates'!C14</f>
        <v>IL</v>
      </c>
      <c r="AJ16" s="158" t="str">
        <f>'Tour Dates'!D14</f>
        <v>CIVIC CENTER ARENA</v>
      </c>
      <c r="AK16" s="127">
        <v>7612</v>
      </c>
      <c r="AL16" s="519">
        <v>4601</v>
      </c>
      <c r="AM16" s="127">
        <v>5500</v>
      </c>
      <c r="AN16" s="119"/>
      <c r="AO16" s="181">
        <v>35</v>
      </c>
      <c r="AP16" s="181">
        <f t="shared" si="3"/>
        <v>192500</v>
      </c>
    </row>
    <row r="17" spans="1:42" ht="20.25" customHeight="1">
      <c r="A17" s="158" t="str">
        <f>Inventory!B9</f>
        <v>GHOSRX204001BK</v>
      </c>
      <c r="B17" s="158" t="str">
        <f>Inventory!C9</f>
        <v>BLACK T SKELETOUR 26 ITIN</v>
      </c>
      <c r="C17" s="170">
        <v>0.12</v>
      </c>
      <c r="D17" s="195">
        <v>50</v>
      </c>
      <c r="E17" s="160">
        <f>E12/D17*C17</f>
        <v>8093.0999999999995</v>
      </c>
      <c r="F17" s="160">
        <f>F12/D17*C17</f>
        <v>9711.7199999999993</v>
      </c>
      <c r="G17" s="160">
        <f>G12/D17*C17</f>
        <v>10359.168</v>
      </c>
      <c r="H17" s="160">
        <f>H12/D17*C17</f>
        <v>11654.063999999998</v>
      </c>
      <c r="I17" s="161">
        <v>0</v>
      </c>
      <c r="J17" s="162">
        <v>0</v>
      </c>
      <c r="K17" s="163">
        <v>0</v>
      </c>
      <c r="L17" s="180">
        <v>0</v>
      </c>
      <c r="M17" s="204">
        <v>0</v>
      </c>
      <c r="N17" s="164">
        <v>0</v>
      </c>
      <c r="O17" s="165">
        <v>7200</v>
      </c>
      <c r="P17" s="166">
        <f t="shared" ref="P17:P59" si="12">I17+J17+K17+L17+M17+N17+O17-E17</f>
        <v>-893.09999999999945</v>
      </c>
      <c r="Q17" s="166">
        <f t="shared" si="8"/>
        <v>-2511.7199999999993</v>
      </c>
      <c r="R17" s="166">
        <f t="shared" si="9"/>
        <v>-3159.1679999999997</v>
      </c>
      <c r="S17" s="166">
        <f t="shared" si="10"/>
        <v>-4454.0639999999985</v>
      </c>
      <c r="T17" s="167" t="s">
        <v>449</v>
      </c>
      <c r="U17" s="325" t="str">
        <f>Inventory!D9</f>
        <v>CULTURE</v>
      </c>
      <c r="V17" s="168">
        <v>576</v>
      </c>
      <c r="W17" s="168">
        <v>1440</v>
      </c>
      <c r="X17" s="168">
        <v>2016</v>
      </c>
      <c r="Y17" s="168">
        <v>1800</v>
      </c>
      <c r="Z17" s="168">
        <v>864</v>
      </c>
      <c r="AA17" s="168">
        <v>504</v>
      </c>
      <c r="AB17" s="169">
        <f t="shared" si="11"/>
        <v>7200</v>
      </c>
      <c r="AC17" s="518">
        <v>46038</v>
      </c>
      <c r="AD17" s="198"/>
      <c r="AE17" s="198"/>
      <c r="AF17" s="129"/>
      <c r="AG17" s="206">
        <f>'Tour Dates'!A15</f>
        <v>46060</v>
      </c>
      <c r="AH17" s="158" t="str">
        <f>'Tour Dates'!B15</f>
        <v>TULSA</v>
      </c>
      <c r="AI17" s="158" t="str">
        <f>'Tour Dates'!C15</f>
        <v>OK</v>
      </c>
      <c r="AJ17" s="158" t="str">
        <f>'Tour Dates'!D15</f>
        <v>BOK CENTER</v>
      </c>
      <c r="AK17" s="127">
        <v>7524</v>
      </c>
      <c r="AL17" s="519">
        <v>5252</v>
      </c>
      <c r="AM17" s="127">
        <v>6000</v>
      </c>
      <c r="AN17" s="119"/>
      <c r="AO17" s="181">
        <v>35</v>
      </c>
      <c r="AP17" s="181">
        <f t="shared" si="3"/>
        <v>210000</v>
      </c>
    </row>
    <row r="18" spans="1:42" ht="20.25" customHeight="1">
      <c r="A18" s="158" t="str">
        <f>Inventory!B10</f>
        <v>GHOSRX204000BK</v>
      </c>
      <c r="B18" s="158" t="str">
        <f>Inventory!C10</f>
        <v>BLACK T BAT BRAIN 26 ITIN</v>
      </c>
      <c r="C18" s="159">
        <v>0.14000000000000001</v>
      </c>
      <c r="D18" s="195">
        <v>50</v>
      </c>
      <c r="E18" s="160">
        <f>E12/D18*C18</f>
        <v>9441.9500000000007</v>
      </c>
      <c r="F18" s="160">
        <f>F12/D18*C18</f>
        <v>11330.340000000002</v>
      </c>
      <c r="G18" s="160">
        <f>G12/D18*C18</f>
        <v>12085.696</v>
      </c>
      <c r="H18" s="160">
        <f>H12/D18*C18</f>
        <v>13596.408000000001</v>
      </c>
      <c r="I18" s="161">
        <v>0</v>
      </c>
      <c r="J18" s="162">
        <v>0</v>
      </c>
      <c r="K18" s="163">
        <v>0</v>
      </c>
      <c r="L18" s="180">
        <v>0</v>
      </c>
      <c r="M18" s="204">
        <v>0</v>
      </c>
      <c r="N18" s="164">
        <v>0</v>
      </c>
      <c r="O18" s="165">
        <v>7200</v>
      </c>
      <c r="P18" s="166">
        <f t="shared" si="12"/>
        <v>-2241.9500000000007</v>
      </c>
      <c r="Q18" s="166">
        <f t="shared" si="8"/>
        <v>-4130.340000000002</v>
      </c>
      <c r="R18" s="166">
        <f t="shared" si="9"/>
        <v>-4885.6959999999999</v>
      </c>
      <c r="S18" s="166">
        <f t="shared" si="10"/>
        <v>-6396.4080000000013</v>
      </c>
      <c r="T18" s="167" t="s">
        <v>449</v>
      </c>
      <c r="U18" s="325" t="str">
        <f>Inventory!D10</f>
        <v>CULTURE</v>
      </c>
      <c r="V18" s="168">
        <v>576</v>
      </c>
      <c r="W18" s="168">
        <v>1440</v>
      </c>
      <c r="X18" s="168">
        <v>2016</v>
      </c>
      <c r="Y18" s="168">
        <v>1800</v>
      </c>
      <c r="Z18" s="168">
        <v>864</v>
      </c>
      <c r="AA18" s="168">
        <v>504</v>
      </c>
      <c r="AB18" s="169">
        <f t="shared" si="11"/>
        <v>7200</v>
      </c>
      <c r="AC18" s="518">
        <v>46038</v>
      </c>
      <c r="AD18" s="198"/>
      <c r="AE18" s="198"/>
      <c r="AF18" s="129"/>
      <c r="AG18" s="206">
        <f>'Tour Dates'!A16</f>
        <v>46063</v>
      </c>
      <c r="AH18" s="158" t="str">
        <f>'Tour Dates'!B16</f>
        <v>SALT LAKE CITY</v>
      </c>
      <c r="AI18" s="158" t="str">
        <f>'Tour Dates'!C16</f>
        <v>UT</v>
      </c>
      <c r="AJ18" s="158" t="str">
        <f>'Tour Dates'!D16</f>
        <v>DELTA CENTER</v>
      </c>
      <c r="AK18" s="127">
        <v>7729</v>
      </c>
      <c r="AL18" s="519">
        <v>5170</v>
      </c>
      <c r="AM18" s="127">
        <v>7000</v>
      </c>
      <c r="AN18" s="119"/>
      <c r="AO18" s="181">
        <v>35</v>
      </c>
      <c r="AP18" s="181">
        <f t="shared" si="3"/>
        <v>245000</v>
      </c>
    </row>
    <row r="19" spans="1:42" ht="20.25" customHeight="1">
      <c r="A19" s="158" t="str">
        <f>Inventory!B11</f>
        <v>GHOSRX204002BK</v>
      </c>
      <c r="B19" s="158" t="str">
        <f>Inventory!C11</f>
        <v>BLACK T WESTERN EMERITUS 26 ITIN</v>
      </c>
      <c r="C19" s="159">
        <v>0.14000000000000001</v>
      </c>
      <c r="D19" s="195">
        <v>50</v>
      </c>
      <c r="E19" s="160">
        <f>E12/D19*C19</f>
        <v>9441.9500000000007</v>
      </c>
      <c r="F19" s="160">
        <f>F12/D19*C19</f>
        <v>11330.340000000002</v>
      </c>
      <c r="G19" s="160">
        <f>G12/D19*C19</f>
        <v>12085.696</v>
      </c>
      <c r="H19" s="160">
        <f>H12/D19*C19</f>
        <v>13596.408000000001</v>
      </c>
      <c r="I19" s="161">
        <v>0</v>
      </c>
      <c r="J19" s="162">
        <v>0</v>
      </c>
      <c r="K19" s="163">
        <v>0</v>
      </c>
      <c r="L19" s="180">
        <v>0</v>
      </c>
      <c r="M19" s="204">
        <v>0</v>
      </c>
      <c r="N19" s="164">
        <v>0</v>
      </c>
      <c r="O19" s="165">
        <v>7200</v>
      </c>
      <c r="P19" s="166">
        <f t="shared" si="12"/>
        <v>-2241.9500000000007</v>
      </c>
      <c r="Q19" s="166">
        <f t="shared" si="8"/>
        <v>-4130.340000000002</v>
      </c>
      <c r="R19" s="166">
        <f t="shared" si="9"/>
        <v>-4885.6959999999999</v>
      </c>
      <c r="S19" s="166">
        <f t="shared" si="10"/>
        <v>-6396.4080000000013</v>
      </c>
      <c r="T19" s="167" t="s">
        <v>449</v>
      </c>
      <c r="U19" s="325" t="str">
        <f>Inventory!D11</f>
        <v>CULTURE</v>
      </c>
      <c r="V19" s="168">
        <v>576</v>
      </c>
      <c r="W19" s="168">
        <v>1440</v>
      </c>
      <c r="X19" s="168">
        <v>2016</v>
      </c>
      <c r="Y19" s="168">
        <v>1800</v>
      </c>
      <c r="Z19" s="168">
        <v>864</v>
      </c>
      <c r="AA19" s="168">
        <v>504</v>
      </c>
      <c r="AB19" s="169">
        <f t="shared" si="11"/>
        <v>7200</v>
      </c>
      <c r="AC19" s="518">
        <v>46038</v>
      </c>
      <c r="AD19" s="198"/>
      <c r="AE19" s="198"/>
      <c r="AF19" s="129"/>
      <c r="AG19" s="206">
        <f>'Tour Dates'!A17</f>
        <v>46065</v>
      </c>
      <c r="AH19" s="158" t="str">
        <f>'Tour Dates'!B17</f>
        <v>SPOKANE</v>
      </c>
      <c r="AI19" s="158" t="str">
        <f>'Tour Dates'!C17</f>
        <v>WA</v>
      </c>
      <c r="AJ19" s="158" t="str">
        <f>'Tour Dates'!D17</f>
        <v>SPOKANE ARENA</v>
      </c>
      <c r="AK19" s="127">
        <v>4578</v>
      </c>
      <c r="AL19" s="519">
        <v>2424</v>
      </c>
      <c r="AM19" s="127">
        <v>3500</v>
      </c>
      <c r="AN19" s="119"/>
      <c r="AO19" s="181">
        <v>35</v>
      </c>
      <c r="AP19" s="181">
        <f t="shared" si="3"/>
        <v>122500</v>
      </c>
    </row>
    <row r="20" spans="1:42" ht="20.25" customHeight="1">
      <c r="A20" s="158" t="str">
        <f>Inventory!B12</f>
        <v>GHOSRX103437OT</v>
      </c>
      <c r="B20" s="158" t="str">
        <f>Inventory!C12</f>
        <v>CRYSTAL WASHED T AT THE GATES</v>
      </c>
      <c r="C20" s="159">
        <v>0.04</v>
      </c>
      <c r="D20" s="195">
        <v>60</v>
      </c>
      <c r="E20" s="160">
        <f>E12/D20*C20</f>
        <v>2248.0833333333335</v>
      </c>
      <c r="F20" s="160">
        <f>F12/D20*C20</f>
        <v>2697.7000000000003</v>
      </c>
      <c r="G20" s="160">
        <f>G12/D20*C20</f>
        <v>2877.5466666666671</v>
      </c>
      <c r="H20" s="160">
        <f>H12/D20*C20</f>
        <v>3237.2400000000002</v>
      </c>
      <c r="I20" s="161">
        <v>0</v>
      </c>
      <c r="J20" s="162">
        <v>0</v>
      </c>
      <c r="K20" s="163">
        <v>0</v>
      </c>
      <c r="L20" s="180">
        <v>0</v>
      </c>
      <c r="M20" s="204">
        <v>0</v>
      </c>
      <c r="N20" s="164">
        <v>0</v>
      </c>
      <c r="O20" s="165">
        <v>1872</v>
      </c>
      <c r="P20" s="166">
        <f t="shared" si="12"/>
        <v>-376.08333333333348</v>
      </c>
      <c r="Q20" s="166">
        <f t="shared" si="8"/>
        <v>-825.70000000000027</v>
      </c>
      <c r="R20" s="166">
        <f t="shared" si="9"/>
        <v>-1005.5466666666671</v>
      </c>
      <c r="S20" s="166">
        <f t="shared" si="10"/>
        <v>-1365.2400000000002</v>
      </c>
      <c r="T20" s="167" t="s">
        <v>450</v>
      </c>
      <c r="U20" s="325" t="str">
        <f>Inventory!D12</f>
        <v>CULTURE</v>
      </c>
      <c r="V20" s="168">
        <v>216</v>
      </c>
      <c r="W20" s="168">
        <v>360</v>
      </c>
      <c r="X20" s="168">
        <v>504</v>
      </c>
      <c r="Y20" s="168">
        <v>432</v>
      </c>
      <c r="Z20" s="168">
        <v>216</v>
      </c>
      <c r="AA20" s="168">
        <v>144</v>
      </c>
      <c r="AB20" s="169">
        <f t="shared" si="11"/>
        <v>1872</v>
      </c>
      <c r="AC20" s="518">
        <v>46038</v>
      </c>
      <c r="AD20" s="198"/>
      <c r="AE20" s="198"/>
      <c r="AF20" s="129"/>
      <c r="AG20" s="206">
        <f>'Tour Dates'!A18</f>
        <v>46067</v>
      </c>
      <c r="AH20" s="158" t="str">
        <f>'Tour Dates'!B18</f>
        <v>VANCOUVER</v>
      </c>
      <c r="AI20" s="158" t="str">
        <f>'Tour Dates'!C18</f>
        <v>BC</v>
      </c>
      <c r="AJ20" s="158" t="str">
        <f>'Tour Dates'!D18</f>
        <v>ROGERS ARENA</v>
      </c>
      <c r="AK20" s="127">
        <v>10794</v>
      </c>
      <c r="AL20" s="519">
        <v>7063</v>
      </c>
      <c r="AM20" s="127">
        <v>8000</v>
      </c>
      <c r="AN20" s="119"/>
      <c r="AO20" s="181">
        <v>35</v>
      </c>
      <c r="AP20" s="181">
        <f t="shared" si="3"/>
        <v>280000</v>
      </c>
    </row>
    <row r="21" spans="1:42" ht="20.25" customHeight="1">
      <c r="A21" s="158" t="str">
        <f>Inventory!B13</f>
        <v>GHOSRX103998BK</v>
      </c>
      <c r="B21" s="158" t="str">
        <f>Inventory!C13</f>
        <v>BLACK T PAPA COOPER</v>
      </c>
      <c r="C21" s="159">
        <v>0.02</v>
      </c>
      <c r="D21" s="195">
        <v>50</v>
      </c>
      <c r="E21" s="160">
        <f>E12/D21*C21</f>
        <v>1348.8500000000001</v>
      </c>
      <c r="F21" s="160">
        <f>F12/D21*C21</f>
        <v>1618.6200000000001</v>
      </c>
      <c r="G21" s="160">
        <f>G12/D21*C21</f>
        <v>1726.528</v>
      </c>
      <c r="H21" s="160">
        <f>H12/D21*C21</f>
        <v>1942.3440000000001</v>
      </c>
      <c r="I21" s="161">
        <v>0</v>
      </c>
      <c r="J21" s="162">
        <v>0</v>
      </c>
      <c r="K21" s="163">
        <v>0</v>
      </c>
      <c r="L21" s="180">
        <v>0</v>
      </c>
      <c r="M21" s="204">
        <v>0</v>
      </c>
      <c r="N21" s="164">
        <v>0</v>
      </c>
      <c r="O21" s="165">
        <v>1104</v>
      </c>
      <c r="P21" s="166">
        <f t="shared" si="12"/>
        <v>-244.85000000000014</v>
      </c>
      <c r="Q21" s="166">
        <f t="shared" si="8"/>
        <v>-514.62000000000012</v>
      </c>
      <c r="R21" s="166">
        <f t="shared" si="9"/>
        <v>-622.52800000000002</v>
      </c>
      <c r="S21" s="166">
        <f t="shared" si="10"/>
        <v>-838.34400000000005</v>
      </c>
      <c r="T21" s="167" t="s">
        <v>449</v>
      </c>
      <c r="U21" s="325" t="str">
        <f>Inventory!D13</f>
        <v>GAVINA</v>
      </c>
      <c r="V21" s="168">
        <v>144</v>
      </c>
      <c r="W21" s="168">
        <v>216</v>
      </c>
      <c r="X21" s="168">
        <v>288</v>
      </c>
      <c r="Y21" s="168">
        <v>240</v>
      </c>
      <c r="Z21" s="168">
        <v>144</v>
      </c>
      <c r="AA21" s="168">
        <v>72</v>
      </c>
      <c r="AB21" s="169">
        <f t="shared" si="11"/>
        <v>1104</v>
      </c>
      <c r="AC21" s="518">
        <v>46038</v>
      </c>
      <c r="AD21" s="198"/>
      <c r="AE21" s="198"/>
      <c r="AF21" s="129"/>
      <c r="AG21" s="206">
        <f>'Tour Dates'!A19</f>
        <v>46068</v>
      </c>
      <c r="AH21" s="158" t="str">
        <f>'Tour Dates'!B19</f>
        <v>SEATTLE</v>
      </c>
      <c r="AI21" s="158" t="str">
        <f>'Tour Dates'!C19</f>
        <v>WA</v>
      </c>
      <c r="AJ21" s="158" t="str">
        <f>'Tour Dates'!D19</f>
        <v>CLIMATE PLEDGE ARENA</v>
      </c>
      <c r="AK21" s="127">
        <v>10074</v>
      </c>
      <c r="AL21" s="519">
        <v>6642</v>
      </c>
      <c r="AM21" s="127">
        <v>8500</v>
      </c>
      <c r="AN21" s="119"/>
      <c r="AO21" s="181">
        <v>35</v>
      </c>
      <c r="AP21" s="181">
        <f t="shared" si="3"/>
        <v>297500</v>
      </c>
    </row>
    <row r="22" spans="1:42" ht="20.25" customHeight="1">
      <c r="A22" s="158" t="str">
        <f>Inventory!B14</f>
        <v>GHOSRX103999OT</v>
      </c>
      <c r="B22" s="158" t="str">
        <f>Inventory!C14</f>
        <v>WOMENS CROP RAGLAN CHAMBER OF CHILLS</v>
      </c>
      <c r="C22" s="159">
        <v>0.02</v>
      </c>
      <c r="D22" s="195">
        <v>50</v>
      </c>
      <c r="E22" s="160">
        <f>E12/D22*C22</f>
        <v>1348.8500000000001</v>
      </c>
      <c r="F22" s="160">
        <f>F12/D22*C22</f>
        <v>1618.6200000000001</v>
      </c>
      <c r="G22" s="160">
        <f>G12/D22*C22</f>
        <v>1726.528</v>
      </c>
      <c r="H22" s="160">
        <f>H12/D22*C22</f>
        <v>1942.3440000000001</v>
      </c>
      <c r="I22" s="161">
        <v>0</v>
      </c>
      <c r="J22" s="162">
        <v>0</v>
      </c>
      <c r="K22" s="163">
        <v>0</v>
      </c>
      <c r="L22" s="180">
        <v>0</v>
      </c>
      <c r="M22" s="204">
        <v>0</v>
      </c>
      <c r="N22" s="164">
        <v>0</v>
      </c>
      <c r="O22" s="165">
        <v>936</v>
      </c>
      <c r="P22" s="166">
        <f t="shared" si="12"/>
        <v>-412.85000000000014</v>
      </c>
      <c r="Q22" s="166">
        <f t="shared" si="8"/>
        <v>-682.62000000000012</v>
      </c>
      <c r="R22" s="166">
        <f t="shared" si="9"/>
        <v>-790.52800000000002</v>
      </c>
      <c r="S22" s="166">
        <f t="shared" si="10"/>
        <v>-1006.3440000000001</v>
      </c>
      <c r="T22" s="167" t="s">
        <v>452</v>
      </c>
      <c r="U22" s="325" t="str">
        <f>Inventory!D14</f>
        <v>GAVINA</v>
      </c>
      <c r="V22" s="168">
        <v>216</v>
      </c>
      <c r="W22" s="168">
        <v>288</v>
      </c>
      <c r="X22" s="168">
        <v>216</v>
      </c>
      <c r="Y22" s="168">
        <v>216</v>
      </c>
      <c r="Z22" s="168">
        <v>0</v>
      </c>
      <c r="AA22" s="168">
        <v>0</v>
      </c>
      <c r="AB22" s="169">
        <f t="shared" si="11"/>
        <v>936</v>
      </c>
      <c r="AC22" s="518">
        <v>46038</v>
      </c>
      <c r="AD22" s="198"/>
      <c r="AE22" s="198"/>
      <c r="AF22" s="129"/>
      <c r="AG22" s="206">
        <f>'Tour Dates'!A20</f>
        <v>46070</v>
      </c>
      <c r="AH22" s="158" t="str">
        <f>'Tour Dates'!B20</f>
        <v>PORTLAND</v>
      </c>
      <c r="AI22" s="158" t="str">
        <f>'Tour Dates'!C20</f>
        <v>OR</v>
      </c>
      <c r="AJ22" s="158" t="str">
        <f>'Tour Dates'!D20</f>
        <v>MODA CENTER</v>
      </c>
      <c r="AK22" s="127">
        <v>7818</v>
      </c>
      <c r="AL22" s="519">
        <v>5176</v>
      </c>
      <c r="AM22" s="127">
        <v>6000</v>
      </c>
      <c r="AN22" s="119"/>
      <c r="AO22" s="181">
        <v>35</v>
      </c>
      <c r="AP22" s="181">
        <f t="shared" si="3"/>
        <v>210000</v>
      </c>
    </row>
    <row r="23" spans="1:42" ht="20.25" customHeight="1">
      <c r="A23" s="158" t="str">
        <f>Inventory!B15</f>
        <v>GHOSRX203401BK</v>
      </c>
      <c r="B23" s="158" t="str">
        <f>Inventory!C15</f>
        <v>BLACK PO HOODIE SKELETON</v>
      </c>
      <c r="C23" s="170">
        <v>0.06</v>
      </c>
      <c r="D23" s="195">
        <v>80</v>
      </c>
      <c r="E23" s="160">
        <f>E12/D23*C23</f>
        <v>2529.09375</v>
      </c>
      <c r="F23" s="160">
        <f>F12/D23*C23</f>
        <v>3034.9124999999999</v>
      </c>
      <c r="G23" s="160">
        <f>G12/D23*C23</f>
        <v>3237.24</v>
      </c>
      <c r="H23" s="160">
        <f>H12/D23*C23</f>
        <v>3641.895</v>
      </c>
      <c r="I23" s="161">
        <v>0</v>
      </c>
      <c r="J23" s="162">
        <v>0</v>
      </c>
      <c r="K23" s="163">
        <v>0</v>
      </c>
      <c r="L23" s="180">
        <v>0</v>
      </c>
      <c r="M23" s="204">
        <v>0</v>
      </c>
      <c r="N23" s="164">
        <v>57</v>
      </c>
      <c r="O23" s="165">
        <v>2136</v>
      </c>
      <c r="P23" s="166">
        <f t="shared" si="12"/>
        <v>-336.09375</v>
      </c>
      <c r="Q23" s="166">
        <f t="shared" si="8"/>
        <v>-841.91249999999991</v>
      </c>
      <c r="R23" s="166">
        <f t="shared" si="9"/>
        <v>-1044.2399999999998</v>
      </c>
      <c r="S23" s="166">
        <f t="shared" si="10"/>
        <v>-1448.895</v>
      </c>
      <c r="T23" s="167" t="s">
        <v>451</v>
      </c>
      <c r="U23" s="325" t="str">
        <f>Inventory!D15</f>
        <v>GAVINA</v>
      </c>
      <c r="V23" s="168">
        <v>192</v>
      </c>
      <c r="W23" s="168">
        <v>504</v>
      </c>
      <c r="X23" s="168">
        <v>576</v>
      </c>
      <c r="Y23" s="168">
        <v>432</v>
      </c>
      <c r="Z23" s="168">
        <v>288</v>
      </c>
      <c r="AA23" s="168">
        <v>144</v>
      </c>
      <c r="AB23" s="169">
        <f t="shared" si="11"/>
        <v>2136</v>
      </c>
      <c r="AC23" s="518">
        <v>46038</v>
      </c>
      <c r="AD23" s="198"/>
      <c r="AE23" s="198"/>
      <c r="AF23" s="129"/>
      <c r="AG23" s="206">
        <f>'Tour Dates'!A21</f>
        <v>46073</v>
      </c>
      <c r="AH23" s="158" t="str">
        <f>'Tour Dates'!B21</f>
        <v>SACRAMENTO</v>
      </c>
      <c r="AI23" s="158" t="str">
        <f>'Tour Dates'!C21</f>
        <v>CA</v>
      </c>
      <c r="AJ23" s="158" t="str">
        <f>'Tour Dates'!D21</f>
        <v>GOLDEN 1 CENTER</v>
      </c>
      <c r="AK23" s="127">
        <v>10424</v>
      </c>
      <c r="AL23" s="519">
        <v>6634</v>
      </c>
      <c r="AM23" s="127">
        <v>7500</v>
      </c>
      <c r="AN23" s="119"/>
      <c r="AO23" s="181">
        <v>35</v>
      </c>
      <c r="AP23" s="181">
        <f t="shared" si="3"/>
        <v>262500</v>
      </c>
    </row>
    <row r="24" spans="1:42" ht="20.25" customHeight="1">
      <c r="A24" s="158">
        <f>Inventory!B16</f>
        <v>0</v>
      </c>
      <c r="B24" s="158">
        <f>Inventory!C16</f>
        <v>0</v>
      </c>
      <c r="C24" s="170">
        <v>0</v>
      </c>
      <c r="D24" s="195">
        <v>1</v>
      </c>
      <c r="E24" s="160">
        <f>E12/D24*C24</f>
        <v>0</v>
      </c>
      <c r="F24" s="160">
        <f>F12/D24*C24</f>
        <v>0</v>
      </c>
      <c r="G24" s="160">
        <f>G12/D24*C24</f>
        <v>0</v>
      </c>
      <c r="H24" s="160">
        <f>H12/D24*C24</f>
        <v>0</v>
      </c>
      <c r="I24" s="161">
        <v>0</v>
      </c>
      <c r="J24" s="162">
        <v>0</v>
      </c>
      <c r="K24" s="163">
        <v>0</v>
      </c>
      <c r="L24" s="180">
        <v>0</v>
      </c>
      <c r="M24" s="204">
        <v>0</v>
      </c>
      <c r="N24" s="164">
        <v>0</v>
      </c>
      <c r="O24" s="165">
        <v>0</v>
      </c>
      <c r="P24" s="166">
        <f t="shared" si="12"/>
        <v>0</v>
      </c>
      <c r="Q24" s="166">
        <f t="shared" si="8"/>
        <v>0</v>
      </c>
      <c r="R24" s="166">
        <f t="shared" si="9"/>
        <v>0</v>
      </c>
      <c r="S24" s="166">
        <f t="shared" si="10"/>
        <v>0</v>
      </c>
      <c r="T24" s="167"/>
      <c r="U24" s="325">
        <f>Inventory!D16</f>
        <v>0</v>
      </c>
      <c r="V24" s="168"/>
      <c r="W24" s="168"/>
      <c r="X24" s="168"/>
      <c r="Y24" s="168"/>
      <c r="Z24" s="168"/>
      <c r="AA24" s="168"/>
      <c r="AB24" s="169">
        <f t="shared" si="11"/>
        <v>0</v>
      </c>
      <c r="AC24" s="168"/>
      <c r="AD24" s="198"/>
      <c r="AE24" s="198"/>
      <c r="AF24" s="129"/>
      <c r="AG24" s="206">
        <f>'Tour Dates'!A22</f>
        <v>46074</v>
      </c>
      <c r="AH24" s="158" t="str">
        <f>'Tour Dates'!B22</f>
        <v>ANAHEIM</v>
      </c>
      <c r="AI24" s="158" t="str">
        <f>'Tour Dates'!C22</f>
        <v>CA</v>
      </c>
      <c r="AJ24" s="158" t="str">
        <f>'Tour Dates'!D22</f>
        <v>HONDA CENTER</v>
      </c>
      <c r="AK24" s="127">
        <v>9423</v>
      </c>
      <c r="AL24" s="519">
        <v>7644</v>
      </c>
      <c r="AM24" s="127">
        <v>9000</v>
      </c>
      <c r="AN24" s="119"/>
      <c r="AO24" s="181">
        <v>35</v>
      </c>
      <c r="AP24" s="181">
        <f t="shared" si="3"/>
        <v>315000</v>
      </c>
    </row>
    <row r="25" spans="1:42" ht="20.25" customHeight="1">
      <c r="A25" s="158">
        <f>Inventory!B17</f>
        <v>0</v>
      </c>
      <c r="B25" s="158">
        <f>Inventory!C17</f>
        <v>0</v>
      </c>
      <c r="C25" s="170">
        <v>0</v>
      </c>
      <c r="D25" s="195">
        <v>1</v>
      </c>
      <c r="E25" s="160">
        <f>E12/D25*C25</f>
        <v>0</v>
      </c>
      <c r="F25" s="160">
        <f>F12/D25*C25</f>
        <v>0</v>
      </c>
      <c r="G25" s="160">
        <f>G12/D25*C25</f>
        <v>0</v>
      </c>
      <c r="H25" s="160">
        <f>H12/D25*C25</f>
        <v>0</v>
      </c>
      <c r="I25" s="161">
        <v>0</v>
      </c>
      <c r="J25" s="162">
        <v>0</v>
      </c>
      <c r="K25" s="163">
        <v>0</v>
      </c>
      <c r="L25" s="180">
        <v>0</v>
      </c>
      <c r="M25" s="204">
        <v>0</v>
      </c>
      <c r="N25" s="164">
        <v>0</v>
      </c>
      <c r="O25" s="165">
        <v>0</v>
      </c>
      <c r="P25" s="166">
        <f t="shared" si="12"/>
        <v>0</v>
      </c>
      <c r="Q25" s="166">
        <f t="shared" si="8"/>
        <v>0</v>
      </c>
      <c r="R25" s="166">
        <f t="shared" si="9"/>
        <v>0</v>
      </c>
      <c r="S25" s="166">
        <f t="shared" si="10"/>
        <v>0</v>
      </c>
      <c r="T25" s="167"/>
      <c r="U25" s="325">
        <f>Inventory!D17</f>
        <v>0</v>
      </c>
      <c r="V25" s="168"/>
      <c r="W25" s="168"/>
      <c r="X25" s="168"/>
      <c r="Y25" s="168"/>
      <c r="Z25" s="168"/>
      <c r="AA25" s="168"/>
      <c r="AB25" s="169">
        <f t="shared" si="11"/>
        <v>0</v>
      </c>
      <c r="AC25" s="168"/>
      <c r="AD25" s="198"/>
      <c r="AE25" s="198"/>
      <c r="AF25" s="129"/>
      <c r="AG25" s="206">
        <f>'Tour Dates'!A23</f>
        <v>46076</v>
      </c>
      <c r="AH25" s="158" t="str">
        <f>'Tour Dates'!B23</f>
        <v>INGLEWOOD</v>
      </c>
      <c r="AI25" s="158" t="str">
        <f>'Tour Dates'!C23</f>
        <v>CA</v>
      </c>
      <c r="AJ25" s="158" t="str">
        <f>'Tour Dates'!D23</f>
        <v>INTUIT DOME</v>
      </c>
      <c r="AK25" s="127">
        <v>8462</v>
      </c>
      <c r="AL25" s="519">
        <v>4227</v>
      </c>
      <c r="AM25" s="127">
        <v>6500</v>
      </c>
      <c r="AN25" s="119"/>
      <c r="AO25" s="181">
        <v>35</v>
      </c>
      <c r="AP25" s="181">
        <f t="shared" si="3"/>
        <v>227500</v>
      </c>
    </row>
    <row r="26" spans="1:42" ht="20.25" hidden="1" customHeight="1">
      <c r="A26" s="158">
        <f>Inventory!B18</f>
        <v>0</v>
      </c>
      <c r="B26" s="158">
        <f>Inventory!C18</f>
        <v>0</v>
      </c>
      <c r="C26" s="170">
        <v>0</v>
      </c>
      <c r="D26" s="195">
        <v>1</v>
      </c>
      <c r="E26" s="160">
        <f>E12/D26*C26</f>
        <v>0</v>
      </c>
      <c r="F26" s="160">
        <f>F12/D26*C26</f>
        <v>0</v>
      </c>
      <c r="G26" s="160">
        <f>G12/D26*C26</f>
        <v>0</v>
      </c>
      <c r="H26" s="160">
        <f>H12/D26*C26</f>
        <v>0</v>
      </c>
      <c r="I26" s="161">
        <v>0</v>
      </c>
      <c r="J26" s="162">
        <v>0</v>
      </c>
      <c r="K26" s="163">
        <v>0</v>
      </c>
      <c r="L26" s="180">
        <v>0</v>
      </c>
      <c r="M26" s="204">
        <v>0</v>
      </c>
      <c r="N26" s="164">
        <v>0</v>
      </c>
      <c r="O26" s="165">
        <v>0</v>
      </c>
      <c r="P26" s="166">
        <f t="shared" si="12"/>
        <v>0</v>
      </c>
      <c r="Q26" s="166">
        <f t="shared" si="8"/>
        <v>0</v>
      </c>
      <c r="R26" s="166">
        <f t="shared" si="9"/>
        <v>0</v>
      </c>
      <c r="S26" s="166">
        <f t="shared" si="10"/>
        <v>0</v>
      </c>
      <c r="T26" s="167"/>
      <c r="U26" s="325">
        <f>Inventory!D18</f>
        <v>0</v>
      </c>
      <c r="V26" s="168"/>
      <c r="W26" s="168"/>
      <c r="X26" s="168"/>
      <c r="Y26" s="168"/>
      <c r="Z26" s="168"/>
      <c r="AA26" s="168"/>
      <c r="AB26" s="169">
        <f t="shared" si="11"/>
        <v>0</v>
      </c>
      <c r="AC26" s="168"/>
      <c r="AD26" s="198"/>
      <c r="AE26" s="198"/>
      <c r="AF26" s="129"/>
      <c r="AG26" s="206">
        <f>'Tour Dates'!A24</f>
        <v>0</v>
      </c>
      <c r="AH26" s="158">
        <f>'Tour Dates'!B24</f>
        <v>0</v>
      </c>
      <c r="AI26" s="158">
        <f>'Tour Dates'!C24</f>
        <v>0</v>
      </c>
      <c r="AJ26" s="158">
        <f>'Tour Dates'!D24</f>
        <v>0</v>
      </c>
      <c r="AK26" s="127">
        <v>0</v>
      </c>
      <c r="AL26" s="127">
        <v>0</v>
      </c>
      <c r="AM26" s="127">
        <v>0</v>
      </c>
      <c r="AN26" s="119"/>
      <c r="AO26" s="181">
        <v>0</v>
      </c>
      <c r="AP26" s="181">
        <f t="shared" si="3"/>
        <v>0</v>
      </c>
    </row>
    <row r="27" spans="1:42" ht="20.25" hidden="1" customHeight="1">
      <c r="A27" s="158">
        <f>Inventory!B19</f>
        <v>0</v>
      </c>
      <c r="B27" s="158">
        <f>Inventory!C19</f>
        <v>0</v>
      </c>
      <c r="C27" s="170">
        <v>0</v>
      </c>
      <c r="D27" s="195">
        <v>1</v>
      </c>
      <c r="E27" s="160">
        <f>E12/D27*C27</f>
        <v>0</v>
      </c>
      <c r="F27" s="160">
        <f>F12/D27*C27</f>
        <v>0</v>
      </c>
      <c r="G27" s="160">
        <f>G12/D27*C27</f>
        <v>0</v>
      </c>
      <c r="H27" s="160">
        <f>H12/D27*C27</f>
        <v>0</v>
      </c>
      <c r="I27" s="161">
        <v>0</v>
      </c>
      <c r="J27" s="162">
        <v>0</v>
      </c>
      <c r="K27" s="163">
        <v>0</v>
      </c>
      <c r="L27" s="180">
        <v>0</v>
      </c>
      <c r="M27" s="204">
        <v>0</v>
      </c>
      <c r="N27" s="164">
        <v>0</v>
      </c>
      <c r="O27" s="165">
        <v>0</v>
      </c>
      <c r="P27" s="166">
        <f t="shared" si="12"/>
        <v>0</v>
      </c>
      <c r="Q27" s="166">
        <f t="shared" si="8"/>
        <v>0</v>
      </c>
      <c r="R27" s="166">
        <f t="shared" si="9"/>
        <v>0</v>
      </c>
      <c r="S27" s="166">
        <f t="shared" si="10"/>
        <v>0</v>
      </c>
      <c r="T27" s="167"/>
      <c r="U27" s="325">
        <f>Inventory!D19</f>
        <v>0</v>
      </c>
      <c r="V27" s="168"/>
      <c r="W27" s="168"/>
      <c r="X27" s="168"/>
      <c r="Y27" s="168"/>
      <c r="Z27" s="168"/>
      <c r="AA27" s="168"/>
      <c r="AB27" s="169">
        <f t="shared" si="11"/>
        <v>0</v>
      </c>
      <c r="AC27" s="168"/>
      <c r="AD27" s="198"/>
      <c r="AE27" s="198"/>
      <c r="AF27" s="129"/>
      <c r="AG27" s="206">
        <f>'Tour Dates'!A25</f>
        <v>0</v>
      </c>
      <c r="AH27" s="158">
        <f>'Tour Dates'!B25</f>
        <v>0</v>
      </c>
      <c r="AI27" s="158">
        <f>'Tour Dates'!C25</f>
        <v>0</v>
      </c>
      <c r="AJ27" s="158">
        <f>'Tour Dates'!D25</f>
        <v>0</v>
      </c>
      <c r="AK27" s="127">
        <v>0</v>
      </c>
      <c r="AL27" s="127">
        <v>0</v>
      </c>
      <c r="AM27" s="127">
        <v>0</v>
      </c>
      <c r="AN27" s="119"/>
      <c r="AO27" s="181">
        <v>0</v>
      </c>
      <c r="AP27" s="181">
        <f t="shared" si="3"/>
        <v>0</v>
      </c>
    </row>
    <row r="28" spans="1:42" ht="20.25" hidden="1" customHeight="1">
      <c r="A28" s="158">
        <f>Inventory!B20</f>
        <v>0</v>
      </c>
      <c r="B28" s="158">
        <f>Inventory!C20</f>
        <v>0</v>
      </c>
      <c r="C28" s="170">
        <v>0</v>
      </c>
      <c r="D28" s="195">
        <v>1</v>
      </c>
      <c r="E28" s="160">
        <f>E12/D28*C28</f>
        <v>0</v>
      </c>
      <c r="F28" s="160">
        <f>F12/D28*C28</f>
        <v>0</v>
      </c>
      <c r="G28" s="160">
        <f>G12/D28*C28</f>
        <v>0</v>
      </c>
      <c r="H28" s="160">
        <f>H12/D28*C28</f>
        <v>0</v>
      </c>
      <c r="I28" s="161">
        <v>0</v>
      </c>
      <c r="J28" s="162">
        <v>0</v>
      </c>
      <c r="K28" s="163">
        <v>0</v>
      </c>
      <c r="L28" s="180">
        <v>0</v>
      </c>
      <c r="M28" s="204">
        <v>0</v>
      </c>
      <c r="N28" s="164">
        <v>0</v>
      </c>
      <c r="O28" s="165">
        <v>0</v>
      </c>
      <c r="P28" s="166">
        <f t="shared" si="12"/>
        <v>0</v>
      </c>
      <c r="Q28" s="166">
        <f t="shared" si="8"/>
        <v>0</v>
      </c>
      <c r="R28" s="166">
        <f t="shared" si="9"/>
        <v>0</v>
      </c>
      <c r="S28" s="166">
        <f t="shared" si="10"/>
        <v>0</v>
      </c>
      <c r="T28" s="167"/>
      <c r="U28" s="325">
        <f>Inventory!D20</f>
        <v>0</v>
      </c>
      <c r="V28" s="168"/>
      <c r="W28" s="168"/>
      <c r="X28" s="168"/>
      <c r="Y28" s="168"/>
      <c r="Z28" s="168"/>
      <c r="AA28" s="168"/>
      <c r="AB28" s="169">
        <f t="shared" si="11"/>
        <v>0</v>
      </c>
      <c r="AC28" s="168"/>
      <c r="AD28" s="198"/>
      <c r="AE28" s="198"/>
      <c r="AF28" s="129"/>
      <c r="AG28" s="206">
        <f>'Tour Dates'!A26</f>
        <v>0</v>
      </c>
      <c r="AH28" s="158">
        <f>'Tour Dates'!B26</f>
        <v>0</v>
      </c>
      <c r="AI28" s="158">
        <f>'Tour Dates'!C26</f>
        <v>0</v>
      </c>
      <c r="AJ28" s="158">
        <f>'Tour Dates'!D26</f>
        <v>0</v>
      </c>
      <c r="AK28" s="127">
        <v>0</v>
      </c>
      <c r="AL28" s="127">
        <v>0</v>
      </c>
      <c r="AM28" s="127">
        <v>0</v>
      </c>
      <c r="AN28" s="128"/>
      <c r="AO28" s="181">
        <v>0</v>
      </c>
      <c r="AP28" s="181">
        <f t="shared" ref="AP28:AP31" si="13">AM28*AO28</f>
        <v>0</v>
      </c>
    </row>
    <row r="29" spans="1:42" ht="20.25" hidden="1" customHeight="1">
      <c r="A29" s="158">
        <f>Inventory!B21</f>
        <v>0</v>
      </c>
      <c r="B29" s="158">
        <f>Inventory!C21</f>
        <v>0</v>
      </c>
      <c r="C29" s="170">
        <v>0</v>
      </c>
      <c r="D29" s="195">
        <v>1</v>
      </c>
      <c r="E29" s="160">
        <f>E12/D29*C29</f>
        <v>0</v>
      </c>
      <c r="F29" s="160">
        <f>F12/D29*C29</f>
        <v>0</v>
      </c>
      <c r="G29" s="160">
        <f>G12/D29*C29</f>
        <v>0</v>
      </c>
      <c r="H29" s="160">
        <f>H12/D29*C29</f>
        <v>0</v>
      </c>
      <c r="I29" s="161">
        <v>0</v>
      </c>
      <c r="J29" s="162">
        <v>0</v>
      </c>
      <c r="K29" s="163">
        <v>0</v>
      </c>
      <c r="L29" s="180">
        <v>0</v>
      </c>
      <c r="M29" s="204">
        <v>0</v>
      </c>
      <c r="N29" s="164">
        <v>0</v>
      </c>
      <c r="O29" s="165">
        <v>0</v>
      </c>
      <c r="P29" s="166">
        <f t="shared" si="12"/>
        <v>0</v>
      </c>
      <c r="Q29" s="166">
        <f t="shared" si="8"/>
        <v>0</v>
      </c>
      <c r="R29" s="166">
        <f t="shared" si="9"/>
        <v>0</v>
      </c>
      <c r="S29" s="166">
        <f t="shared" si="10"/>
        <v>0</v>
      </c>
      <c r="T29" s="167"/>
      <c r="U29" s="325">
        <f>Inventory!D21</f>
        <v>0</v>
      </c>
      <c r="V29" s="168"/>
      <c r="W29" s="168"/>
      <c r="X29" s="168"/>
      <c r="Y29" s="168"/>
      <c r="Z29" s="168"/>
      <c r="AA29" s="168"/>
      <c r="AB29" s="169">
        <f t="shared" si="11"/>
        <v>0</v>
      </c>
      <c r="AC29" s="168"/>
      <c r="AD29" s="198"/>
      <c r="AE29" s="198"/>
      <c r="AF29" s="129"/>
      <c r="AG29" s="206">
        <f>'Tour Dates'!A27</f>
        <v>0</v>
      </c>
      <c r="AH29" s="158">
        <f>'Tour Dates'!B27</f>
        <v>0</v>
      </c>
      <c r="AI29" s="158">
        <f>'Tour Dates'!C27</f>
        <v>0</v>
      </c>
      <c r="AJ29" s="158">
        <f>'Tour Dates'!D27</f>
        <v>0</v>
      </c>
      <c r="AK29" s="127">
        <v>0</v>
      </c>
      <c r="AL29" s="127">
        <v>0</v>
      </c>
      <c r="AM29" s="127">
        <v>0</v>
      </c>
      <c r="AN29" s="128"/>
      <c r="AO29" s="181">
        <v>0</v>
      </c>
      <c r="AP29" s="181">
        <f t="shared" si="13"/>
        <v>0</v>
      </c>
    </row>
    <row r="30" spans="1:42" ht="20.25" hidden="1" customHeight="1">
      <c r="A30" s="158">
        <f>Inventory!B22</f>
        <v>0</v>
      </c>
      <c r="B30" s="158">
        <f>Inventory!C22</f>
        <v>0</v>
      </c>
      <c r="C30" s="170">
        <v>0</v>
      </c>
      <c r="D30" s="195">
        <v>1</v>
      </c>
      <c r="E30" s="160">
        <f>E12/D30*C30</f>
        <v>0</v>
      </c>
      <c r="F30" s="160">
        <f>F12/D30*C30</f>
        <v>0</v>
      </c>
      <c r="G30" s="160">
        <f>G12/D30*C30</f>
        <v>0</v>
      </c>
      <c r="H30" s="160">
        <f>H12/D30*C30</f>
        <v>0</v>
      </c>
      <c r="I30" s="161">
        <v>0</v>
      </c>
      <c r="J30" s="162">
        <v>0</v>
      </c>
      <c r="K30" s="163">
        <v>0</v>
      </c>
      <c r="L30" s="180">
        <v>0</v>
      </c>
      <c r="M30" s="204">
        <v>0</v>
      </c>
      <c r="N30" s="164">
        <v>0</v>
      </c>
      <c r="O30" s="165">
        <v>0</v>
      </c>
      <c r="P30" s="166">
        <f t="shared" si="12"/>
        <v>0</v>
      </c>
      <c r="Q30" s="166">
        <f t="shared" si="8"/>
        <v>0</v>
      </c>
      <c r="R30" s="166">
        <f t="shared" si="9"/>
        <v>0</v>
      </c>
      <c r="S30" s="166">
        <f t="shared" si="10"/>
        <v>0</v>
      </c>
      <c r="T30" s="167"/>
      <c r="U30" s="325">
        <f>Inventory!D22</f>
        <v>0</v>
      </c>
      <c r="V30" s="168"/>
      <c r="W30" s="168"/>
      <c r="X30" s="168"/>
      <c r="Y30" s="168"/>
      <c r="Z30" s="168"/>
      <c r="AA30" s="168"/>
      <c r="AB30" s="169">
        <f t="shared" si="11"/>
        <v>0</v>
      </c>
      <c r="AC30" s="168"/>
      <c r="AD30" s="198"/>
      <c r="AE30" s="198"/>
      <c r="AF30" s="129"/>
      <c r="AG30" s="206">
        <f>'Tour Dates'!A28</f>
        <v>0</v>
      </c>
      <c r="AH30" s="158">
        <f>'Tour Dates'!B28</f>
        <v>0</v>
      </c>
      <c r="AI30" s="158">
        <f>'Tour Dates'!C28</f>
        <v>0</v>
      </c>
      <c r="AJ30" s="158">
        <f>'Tour Dates'!D28</f>
        <v>0</v>
      </c>
      <c r="AK30" s="127">
        <v>0</v>
      </c>
      <c r="AL30" s="127">
        <v>0</v>
      </c>
      <c r="AM30" s="127">
        <v>0</v>
      </c>
      <c r="AN30" s="128"/>
      <c r="AO30" s="181">
        <v>0</v>
      </c>
      <c r="AP30" s="181">
        <f t="shared" si="13"/>
        <v>0</v>
      </c>
    </row>
    <row r="31" spans="1:42" ht="20.25" hidden="1" customHeight="1">
      <c r="A31" s="158">
        <f>Inventory!B23</f>
        <v>0</v>
      </c>
      <c r="B31" s="158">
        <f>Inventory!C23</f>
        <v>0</v>
      </c>
      <c r="C31" s="170">
        <v>0</v>
      </c>
      <c r="D31" s="195">
        <v>1</v>
      </c>
      <c r="E31" s="160">
        <f>E12/D31*C31</f>
        <v>0</v>
      </c>
      <c r="F31" s="160">
        <f>F12/D31*C31</f>
        <v>0</v>
      </c>
      <c r="G31" s="160">
        <f>G12/D31*C31</f>
        <v>0</v>
      </c>
      <c r="H31" s="160">
        <f>H12/D31*C31</f>
        <v>0</v>
      </c>
      <c r="I31" s="161">
        <v>0</v>
      </c>
      <c r="J31" s="162">
        <v>0</v>
      </c>
      <c r="K31" s="163">
        <v>0</v>
      </c>
      <c r="L31" s="180">
        <v>0</v>
      </c>
      <c r="M31" s="204">
        <v>0</v>
      </c>
      <c r="N31" s="164">
        <v>0</v>
      </c>
      <c r="O31" s="165">
        <v>0</v>
      </c>
      <c r="P31" s="166">
        <f t="shared" si="12"/>
        <v>0</v>
      </c>
      <c r="Q31" s="166">
        <f t="shared" si="8"/>
        <v>0</v>
      </c>
      <c r="R31" s="166">
        <f t="shared" si="9"/>
        <v>0</v>
      </c>
      <c r="S31" s="166">
        <f t="shared" si="10"/>
        <v>0</v>
      </c>
      <c r="T31" s="167"/>
      <c r="U31" s="325">
        <f>Inventory!D23</f>
        <v>0</v>
      </c>
      <c r="V31" s="168"/>
      <c r="W31" s="168"/>
      <c r="X31" s="168"/>
      <c r="Y31" s="168"/>
      <c r="Z31" s="168"/>
      <c r="AA31" s="168"/>
      <c r="AB31" s="169">
        <f t="shared" si="11"/>
        <v>0</v>
      </c>
      <c r="AC31" s="168"/>
      <c r="AD31" s="198"/>
      <c r="AE31" s="198"/>
      <c r="AF31" s="129"/>
      <c r="AG31" s="206">
        <f>'Tour Dates'!A29</f>
        <v>0</v>
      </c>
      <c r="AH31" s="158">
        <f>'Tour Dates'!B29</f>
        <v>0</v>
      </c>
      <c r="AI31" s="158">
        <f>'Tour Dates'!C29</f>
        <v>0</v>
      </c>
      <c r="AJ31" s="158">
        <f>'Tour Dates'!D29</f>
        <v>0</v>
      </c>
      <c r="AK31" s="127">
        <v>0</v>
      </c>
      <c r="AL31" s="127">
        <v>0</v>
      </c>
      <c r="AM31" s="127">
        <v>0</v>
      </c>
      <c r="AN31" s="128"/>
      <c r="AO31" s="181">
        <v>0</v>
      </c>
      <c r="AP31" s="181">
        <f t="shared" si="13"/>
        <v>0</v>
      </c>
    </row>
    <row r="32" spans="1:42" ht="20.25" hidden="1" customHeight="1">
      <c r="A32" s="158">
        <f>Inventory!B24</f>
        <v>0</v>
      </c>
      <c r="B32" s="158">
        <f>Inventory!C24</f>
        <v>0</v>
      </c>
      <c r="C32" s="170">
        <v>0</v>
      </c>
      <c r="D32" s="195">
        <v>1</v>
      </c>
      <c r="E32" s="160">
        <f>E12/D32*C32</f>
        <v>0</v>
      </c>
      <c r="F32" s="160">
        <f>F12/D32*C32</f>
        <v>0</v>
      </c>
      <c r="G32" s="160">
        <f>G12/D32*C32</f>
        <v>0</v>
      </c>
      <c r="H32" s="160">
        <f>H12/D32*C32</f>
        <v>0</v>
      </c>
      <c r="I32" s="161">
        <v>0</v>
      </c>
      <c r="J32" s="162">
        <v>0</v>
      </c>
      <c r="K32" s="163">
        <v>0</v>
      </c>
      <c r="L32" s="180">
        <v>0</v>
      </c>
      <c r="M32" s="204">
        <v>0</v>
      </c>
      <c r="N32" s="164">
        <v>0</v>
      </c>
      <c r="O32" s="165">
        <v>0</v>
      </c>
      <c r="P32" s="166">
        <f t="shared" si="12"/>
        <v>0</v>
      </c>
      <c r="Q32" s="166">
        <f t="shared" si="8"/>
        <v>0</v>
      </c>
      <c r="R32" s="166">
        <f t="shared" si="9"/>
        <v>0</v>
      </c>
      <c r="S32" s="166">
        <f t="shared" si="10"/>
        <v>0</v>
      </c>
      <c r="T32" s="167"/>
      <c r="U32" s="325">
        <f>Inventory!D24</f>
        <v>0</v>
      </c>
      <c r="V32" s="168"/>
      <c r="W32" s="168"/>
      <c r="X32" s="168"/>
      <c r="Y32" s="168"/>
      <c r="Z32" s="168"/>
      <c r="AA32" s="168"/>
      <c r="AB32" s="169">
        <f t="shared" si="11"/>
        <v>0</v>
      </c>
      <c r="AC32" s="168"/>
      <c r="AD32" s="198"/>
      <c r="AE32" s="198"/>
      <c r="AF32" s="129"/>
      <c r="AG32" s="206">
        <f>'Tour Dates'!A30</f>
        <v>0</v>
      </c>
      <c r="AH32" s="158">
        <f>'Tour Dates'!B30</f>
        <v>0</v>
      </c>
      <c r="AI32" s="158">
        <f>'Tour Dates'!C30</f>
        <v>0</v>
      </c>
      <c r="AJ32" s="158">
        <f>'Tour Dates'!D30</f>
        <v>0</v>
      </c>
      <c r="AK32" s="127">
        <v>0</v>
      </c>
      <c r="AL32" s="127">
        <v>0</v>
      </c>
      <c r="AM32" s="127">
        <v>0</v>
      </c>
      <c r="AN32" s="128"/>
      <c r="AO32" s="181">
        <v>0</v>
      </c>
      <c r="AP32" s="181">
        <f t="shared" ref="AP32" si="14">AM32*AO32</f>
        <v>0</v>
      </c>
    </row>
    <row r="33" spans="1:42" ht="20.25" hidden="1" customHeight="1">
      <c r="A33" s="158">
        <f>Inventory!B25</f>
        <v>0</v>
      </c>
      <c r="B33" s="158">
        <f>Inventory!C25</f>
        <v>0</v>
      </c>
      <c r="C33" s="170">
        <v>0</v>
      </c>
      <c r="D33" s="195">
        <v>1</v>
      </c>
      <c r="E33" s="160">
        <f>E12/D33*C33</f>
        <v>0</v>
      </c>
      <c r="F33" s="160">
        <f>F12/D33*C33</f>
        <v>0</v>
      </c>
      <c r="G33" s="160">
        <f>G12/D33*C33</f>
        <v>0</v>
      </c>
      <c r="H33" s="160">
        <f>H12/D33*C33</f>
        <v>0</v>
      </c>
      <c r="I33" s="161">
        <v>0</v>
      </c>
      <c r="J33" s="162">
        <v>0</v>
      </c>
      <c r="K33" s="163">
        <v>0</v>
      </c>
      <c r="L33" s="180">
        <v>0</v>
      </c>
      <c r="M33" s="204">
        <v>0</v>
      </c>
      <c r="N33" s="164">
        <v>0</v>
      </c>
      <c r="O33" s="165">
        <v>0</v>
      </c>
      <c r="P33" s="166">
        <f t="shared" si="12"/>
        <v>0</v>
      </c>
      <c r="Q33" s="166">
        <f t="shared" si="8"/>
        <v>0</v>
      </c>
      <c r="R33" s="166">
        <f t="shared" si="9"/>
        <v>0</v>
      </c>
      <c r="S33" s="166">
        <f t="shared" si="10"/>
        <v>0</v>
      </c>
      <c r="T33" s="167"/>
      <c r="U33" s="325">
        <f>Inventory!D25</f>
        <v>0</v>
      </c>
      <c r="V33" s="168"/>
      <c r="W33" s="168"/>
      <c r="X33" s="168"/>
      <c r="Y33" s="168"/>
      <c r="Z33" s="168"/>
      <c r="AA33" s="168"/>
      <c r="AB33" s="169">
        <f t="shared" si="11"/>
        <v>0</v>
      </c>
      <c r="AC33" s="168"/>
      <c r="AD33" s="198"/>
      <c r="AE33" s="198"/>
      <c r="AF33" s="129"/>
      <c r="AG33" s="206">
        <f>'Tour Dates'!A31</f>
        <v>0</v>
      </c>
      <c r="AH33" s="158">
        <f>'Tour Dates'!B31</f>
        <v>0</v>
      </c>
      <c r="AI33" s="158">
        <f>'Tour Dates'!C31</f>
        <v>0</v>
      </c>
      <c r="AJ33" s="158">
        <f>'Tour Dates'!D31</f>
        <v>0</v>
      </c>
      <c r="AK33" s="127">
        <v>0</v>
      </c>
      <c r="AL33" s="127">
        <v>0</v>
      </c>
      <c r="AM33" s="127">
        <v>0</v>
      </c>
      <c r="AN33" s="128"/>
      <c r="AO33" s="181">
        <v>0</v>
      </c>
      <c r="AP33" s="181">
        <f t="shared" ref="AP33:AP40" si="15">AM33*AO33</f>
        <v>0</v>
      </c>
    </row>
    <row r="34" spans="1:42" ht="20.25" hidden="1" customHeight="1">
      <c r="A34" s="158">
        <f>Inventory!B26</f>
        <v>0</v>
      </c>
      <c r="B34" s="158">
        <f>Inventory!C26</f>
        <v>0</v>
      </c>
      <c r="C34" s="170">
        <v>0</v>
      </c>
      <c r="D34" s="195">
        <v>1</v>
      </c>
      <c r="E34" s="160">
        <f>E12/D34*C34</f>
        <v>0</v>
      </c>
      <c r="F34" s="160">
        <f>F12/D34*C34</f>
        <v>0</v>
      </c>
      <c r="G34" s="160">
        <f>G12/D34*C34</f>
        <v>0</v>
      </c>
      <c r="H34" s="160">
        <f>H12/D34*C34</f>
        <v>0</v>
      </c>
      <c r="I34" s="161">
        <v>0</v>
      </c>
      <c r="J34" s="162">
        <v>0</v>
      </c>
      <c r="K34" s="163">
        <v>0</v>
      </c>
      <c r="L34" s="180">
        <v>0</v>
      </c>
      <c r="M34" s="204">
        <v>0</v>
      </c>
      <c r="N34" s="164">
        <v>0</v>
      </c>
      <c r="O34" s="165">
        <v>0</v>
      </c>
      <c r="P34" s="166">
        <f t="shared" si="12"/>
        <v>0</v>
      </c>
      <c r="Q34" s="166">
        <f t="shared" si="8"/>
        <v>0</v>
      </c>
      <c r="R34" s="166">
        <f t="shared" si="9"/>
        <v>0</v>
      </c>
      <c r="S34" s="166">
        <f t="shared" si="10"/>
        <v>0</v>
      </c>
      <c r="T34" s="167"/>
      <c r="U34" s="325">
        <f>Inventory!D26</f>
        <v>0</v>
      </c>
      <c r="V34" s="168"/>
      <c r="W34" s="168"/>
      <c r="X34" s="168"/>
      <c r="Y34" s="168"/>
      <c r="Z34" s="168"/>
      <c r="AA34" s="168"/>
      <c r="AB34" s="169">
        <f t="shared" si="11"/>
        <v>0</v>
      </c>
      <c r="AC34" s="168"/>
      <c r="AD34" s="198"/>
      <c r="AE34" s="198"/>
      <c r="AF34" s="129"/>
      <c r="AG34" s="206">
        <f>'Tour Dates'!A32</f>
        <v>0</v>
      </c>
      <c r="AH34" s="158">
        <f>'Tour Dates'!B32</f>
        <v>0</v>
      </c>
      <c r="AI34" s="158">
        <f>'Tour Dates'!C32</f>
        <v>0</v>
      </c>
      <c r="AJ34" s="158">
        <f>'Tour Dates'!D32</f>
        <v>0</v>
      </c>
      <c r="AK34" s="127">
        <v>0</v>
      </c>
      <c r="AL34" s="127">
        <v>0</v>
      </c>
      <c r="AM34" s="127">
        <v>0</v>
      </c>
      <c r="AN34" s="128"/>
      <c r="AO34" s="181">
        <v>0</v>
      </c>
      <c r="AP34" s="181">
        <f t="shared" si="15"/>
        <v>0</v>
      </c>
    </row>
    <row r="35" spans="1:42" ht="20.25" hidden="1" customHeight="1">
      <c r="A35" s="158">
        <f>Inventory!B27</f>
        <v>0</v>
      </c>
      <c r="B35" s="158">
        <f>Inventory!C27</f>
        <v>0</v>
      </c>
      <c r="C35" s="170">
        <v>0</v>
      </c>
      <c r="D35" s="195">
        <v>1</v>
      </c>
      <c r="E35" s="160">
        <f>E12/D35*C35</f>
        <v>0</v>
      </c>
      <c r="F35" s="160">
        <f>F12/D35*C35</f>
        <v>0</v>
      </c>
      <c r="G35" s="160">
        <f>G12/D35*C35</f>
        <v>0</v>
      </c>
      <c r="H35" s="160">
        <f>H12/D35*C35</f>
        <v>0</v>
      </c>
      <c r="I35" s="161">
        <v>0</v>
      </c>
      <c r="J35" s="162">
        <v>0</v>
      </c>
      <c r="K35" s="163">
        <v>0</v>
      </c>
      <c r="L35" s="180">
        <v>0</v>
      </c>
      <c r="M35" s="204">
        <v>0</v>
      </c>
      <c r="N35" s="164">
        <v>0</v>
      </c>
      <c r="O35" s="165">
        <v>0</v>
      </c>
      <c r="P35" s="166">
        <f t="shared" si="12"/>
        <v>0</v>
      </c>
      <c r="Q35" s="166">
        <f t="shared" si="8"/>
        <v>0</v>
      </c>
      <c r="R35" s="166">
        <f t="shared" si="9"/>
        <v>0</v>
      </c>
      <c r="S35" s="166">
        <f t="shared" si="10"/>
        <v>0</v>
      </c>
      <c r="T35" s="167"/>
      <c r="U35" s="325">
        <f>Inventory!D27</f>
        <v>0</v>
      </c>
      <c r="V35" s="168"/>
      <c r="W35" s="168"/>
      <c r="X35" s="168"/>
      <c r="Y35" s="168"/>
      <c r="Z35" s="168"/>
      <c r="AA35" s="168"/>
      <c r="AB35" s="169">
        <f t="shared" si="11"/>
        <v>0</v>
      </c>
      <c r="AC35" s="168"/>
      <c r="AD35" s="198"/>
      <c r="AE35" s="198"/>
      <c r="AF35" s="129"/>
      <c r="AG35" s="206">
        <f>'Tour Dates'!A33</f>
        <v>0</v>
      </c>
      <c r="AH35" s="158">
        <f>'Tour Dates'!B33</f>
        <v>0</v>
      </c>
      <c r="AI35" s="158">
        <f>'Tour Dates'!C33</f>
        <v>0</v>
      </c>
      <c r="AJ35" s="158">
        <f>'Tour Dates'!D33</f>
        <v>0</v>
      </c>
      <c r="AK35" s="127">
        <v>0</v>
      </c>
      <c r="AL35" s="127">
        <v>0</v>
      </c>
      <c r="AM35" s="127">
        <v>0</v>
      </c>
      <c r="AN35" s="128"/>
      <c r="AO35" s="181">
        <v>0</v>
      </c>
      <c r="AP35" s="181">
        <f t="shared" si="15"/>
        <v>0</v>
      </c>
    </row>
    <row r="36" spans="1:42" ht="20.25" hidden="1" customHeight="1">
      <c r="A36" s="158">
        <f>Inventory!B28</f>
        <v>0</v>
      </c>
      <c r="B36" s="158">
        <f>Inventory!C28</f>
        <v>0</v>
      </c>
      <c r="C36" s="170">
        <v>0</v>
      </c>
      <c r="D36" s="195">
        <v>1</v>
      </c>
      <c r="E36" s="160">
        <f>E12/D36*C36</f>
        <v>0</v>
      </c>
      <c r="F36" s="171">
        <f>F12/D36*C36</f>
        <v>0</v>
      </c>
      <c r="G36" s="160">
        <f>G12/D36*C36</f>
        <v>0</v>
      </c>
      <c r="H36" s="160">
        <f>H12/D36*C36</f>
        <v>0</v>
      </c>
      <c r="I36" s="161">
        <v>0</v>
      </c>
      <c r="J36" s="162">
        <v>0</v>
      </c>
      <c r="K36" s="163">
        <v>0</v>
      </c>
      <c r="L36" s="180">
        <v>0</v>
      </c>
      <c r="M36" s="204">
        <v>0</v>
      </c>
      <c r="N36" s="164">
        <v>0</v>
      </c>
      <c r="O36" s="165">
        <v>0</v>
      </c>
      <c r="P36" s="166">
        <f t="shared" si="12"/>
        <v>0</v>
      </c>
      <c r="Q36" s="166">
        <f t="shared" si="8"/>
        <v>0</v>
      </c>
      <c r="R36" s="166">
        <f t="shared" si="9"/>
        <v>0</v>
      </c>
      <c r="S36" s="166">
        <f t="shared" si="10"/>
        <v>0</v>
      </c>
      <c r="T36" s="167"/>
      <c r="U36" s="325">
        <f>Inventory!D28</f>
        <v>0</v>
      </c>
      <c r="V36" s="168"/>
      <c r="W36" s="168"/>
      <c r="X36" s="168"/>
      <c r="Y36" s="168"/>
      <c r="Z36" s="168"/>
      <c r="AA36" s="168"/>
      <c r="AB36" s="169">
        <f t="shared" si="11"/>
        <v>0</v>
      </c>
      <c r="AC36" s="168"/>
      <c r="AD36" s="198"/>
      <c r="AE36" s="198"/>
      <c r="AF36" s="129"/>
      <c r="AG36" s="206">
        <f>'Tour Dates'!A34</f>
        <v>0</v>
      </c>
      <c r="AH36" s="158">
        <f>'Tour Dates'!B34</f>
        <v>0</v>
      </c>
      <c r="AI36" s="158">
        <f>'Tour Dates'!C34</f>
        <v>0</v>
      </c>
      <c r="AJ36" s="158">
        <f>'Tour Dates'!D34</f>
        <v>0</v>
      </c>
      <c r="AK36" s="127">
        <v>0</v>
      </c>
      <c r="AL36" s="127">
        <v>0</v>
      </c>
      <c r="AM36" s="127">
        <v>0</v>
      </c>
      <c r="AN36" s="128"/>
      <c r="AO36" s="181">
        <v>0</v>
      </c>
      <c r="AP36" s="181">
        <f t="shared" si="15"/>
        <v>0</v>
      </c>
    </row>
    <row r="37" spans="1:42" ht="20.25" hidden="1" customHeight="1">
      <c r="A37" s="158">
        <f>Inventory!B29</f>
        <v>0</v>
      </c>
      <c r="B37" s="158">
        <f>Inventory!C29</f>
        <v>0</v>
      </c>
      <c r="C37" s="170">
        <v>0</v>
      </c>
      <c r="D37" s="195">
        <v>1</v>
      </c>
      <c r="E37" s="160">
        <f>E12/D37*C37</f>
        <v>0</v>
      </c>
      <c r="F37" s="160">
        <f>F12/D37*C37</f>
        <v>0</v>
      </c>
      <c r="G37" s="160">
        <f>G12/D37*C37</f>
        <v>0</v>
      </c>
      <c r="H37" s="160">
        <f>H12/D37*C37</f>
        <v>0</v>
      </c>
      <c r="I37" s="161">
        <v>0</v>
      </c>
      <c r="J37" s="162">
        <v>0</v>
      </c>
      <c r="K37" s="163">
        <v>0</v>
      </c>
      <c r="L37" s="180">
        <v>0</v>
      </c>
      <c r="M37" s="204">
        <v>0</v>
      </c>
      <c r="N37" s="164">
        <v>0</v>
      </c>
      <c r="O37" s="165">
        <v>0</v>
      </c>
      <c r="P37" s="166">
        <f t="shared" si="12"/>
        <v>0</v>
      </c>
      <c r="Q37" s="166">
        <f t="shared" si="8"/>
        <v>0</v>
      </c>
      <c r="R37" s="166">
        <f t="shared" si="9"/>
        <v>0</v>
      </c>
      <c r="S37" s="166">
        <f t="shared" si="10"/>
        <v>0</v>
      </c>
      <c r="T37" s="167"/>
      <c r="U37" s="325">
        <f>Inventory!D29</f>
        <v>0</v>
      </c>
      <c r="V37" s="168"/>
      <c r="W37" s="168"/>
      <c r="X37" s="168"/>
      <c r="Y37" s="168"/>
      <c r="Z37" s="168"/>
      <c r="AA37" s="168"/>
      <c r="AB37" s="169">
        <f t="shared" si="11"/>
        <v>0</v>
      </c>
      <c r="AC37" s="168"/>
      <c r="AD37" s="198"/>
      <c r="AE37" s="198"/>
      <c r="AF37" s="129"/>
      <c r="AG37" s="206">
        <f>'Tour Dates'!A35</f>
        <v>0</v>
      </c>
      <c r="AH37" s="158">
        <f>'Tour Dates'!B35</f>
        <v>0</v>
      </c>
      <c r="AI37" s="158">
        <f>'Tour Dates'!C35</f>
        <v>0</v>
      </c>
      <c r="AJ37" s="158">
        <f>'Tour Dates'!D35</f>
        <v>0</v>
      </c>
      <c r="AK37" s="127">
        <v>0</v>
      </c>
      <c r="AL37" s="127">
        <v>0</v>
      </c>
      <c r="AM37" s="127">
        <v>0</v>
      </c>
      <c r="AN37" s="128"/>
      <c r="AO37" s="181">
        <v>0</v>
      </c>
      <c r="AP37" s="181">
        <f t="shared" si="15"/>
        <v>0</v>
      </c>
    </row>
    <row r="38" spans="1:42" ht="20.25" hidden="1" customHeight="1">
      <c r="A38" s="158">
        <f>Inventory!B30</f>
        <v>0</v>
      </c>
      <c r="B38" s="158">
        <f>Inventory!C30</f>
        <v>0</v>
      </c>
      <c r="C38" s="170">
        <v>0</v>
      </c>
      <c r="D38" s="195">
        <v>1</v>
      </c>
      <c r="E38" s="160">
        <f>E12/D38*C38</f>
        <v>0</v>
      </c>
      <c r="F38" s="160">
        <f>F12/D38*C38</f>
        <v>0</v>
      </c>
      <c r="G38" s="160">
        <f>G12/D38*C38</f>
        <v>0</v>
      </c>
      <c r="H38" s="160">
        <f>H12/D38*C38</f>
        <v>0</v>
      </c>
      <c r="I38" s="161">
        <v>0</v>
      </c>
      <c r="J38" s="162">
        <v>0</v>
      </c>
      <c r="K38" s="163">
        <v>0</v>
      </c>
      <c r="L38" s="180">
        <v>0</v>
      </c>
      <c r="M38" s="204">
        <v>0</v>
      </c>
      <c r="N38" s="164">
        <v>0</v>
      </c>
      <c r="O38" s="165">
        <v>0</v>
      </c>
      <c r="P38" s="166">
        <f t="shared" si="12"/>
        <v>0</v>
      </c>
      <c r="Q38" s="166">
        <f t="shared" si="8"/>
        <v>0</v>
      </c>
      <c r="R38" s="166">
        <f t="shared" si="9"/>
        <v>0</v>
      </c>
      <c r="S38" s="166">
        <f t="shared" si="10"/>
        <v>0</v>
      </c>
      <c r="T38" s="167"/>
      <c r="U38" s="325">
        <f>Inventory!D30</f>
        <v>0</v>
      </c>
      <c r="V38" s="168"/>
      <c r="W38" s="168"/>
      <c r="X38" s="168"/>
      <c r="Y38" s="168"/>
      <c r="Z38" s="168"/>
      <c r="AA38" s="168"/>
      <c r="AB38" s="169">
        <f t="shared" si="11"/>
        <v>0</v>
      </c>
      <c r="AC38" s="168"/>
      <c r="AD38" s="198"/>
      <c r="AE38" s="198"/>
      <c r="AF38" s="129"/>
      <c r="AG38" s="206">
        <f>'Tour Dates'!A36</f>
        <v>0</v>
      </c>
      <c r="AH38" s="158">
        <f>'Tour Dates'!B36</f>
        <v>0</v>
      </c>
      <c r="AI38" s="158">
        <f>'Tour Dates'!C36</f>
        <v>0</v>
      </c>
      <c r="AJ38" s="158">
        <f>'Tour Dates'!D36</f>
        <v>0</v>
      </c>
      <c r="AK38" s="127">
        <v>0</v>
      </c>
      <c r="AL38" s="127">
        <v>0</v>
      </c>
      <c r="AM38" s="127">
        <v>0</v>
      </c>
      <c r="AN38" s="128"/>
      <c r="AO38" s="181">
        <v>0</v>
      </c>
      <c r="AP38" s="181">
        <f t="shared" si="15"/>
        <v>0</v>
      </c>
    </row>
    <row r="39" spans="1:42" ht="20.25" hidden="1" customHeight="1">
      <c r="A39" s="158">
        <f>Inventory!B31</f>
        <v>0</v>
      </c>
      <c r="B39" s="158">
        <f>Inventory!C31</f>
        <v>0</v>
      </c>
      <c r="C39" s="170">
        <v>0</v>
      </c>
      <c r="D39" s="195">
        <v>1</v>
      </c>
      <c r="E39" s="160">
        <f>E12/D39*C39</f>
        <v>0</v>
      </c>
      <c r="F39" s="160">
        <f>F12/D39*C39</f>
        <v>0</v>
      </c>
      <c r="G39" s="160">
        <f>G12/D39*C39</f>
        <v>0</v>
      </c>
      <c r="H39" s="160">
        <f>H12/D39*C39</f>
        <v>0</v>
      </c>
      <c r="I39" s="161">
        <v>0</v>
      </c>
      <c r="J39" s="162">
        <v>0</v>
      </c>
      <c r="K39" s="163">
        <v>0</v>
      </c>
      <c r="L39" s="180">
        <v>0</v>
      </c>
      <c r="M39" s="204">
        <v>0</v>
      </c>
      <c r="N39" s="164">
        <v>0</v>
      </c>
      <c r="O39" s="165">
        <v>0</v>
      </c>
      <c r="P39" s="166">
        <f t="shared" si="12"/>
        <v>0</v>
      </c>
      <c r="Q39" s="166">
        <f t="shared" si="8"/>
        <v>0</v>
      </c>
      <c r="R39" s="166">
        <f t="shared" si="9"/>
        <v>0</v>
      </c>
      <c r="S39" s="166">
        <f t="shared" si="10"/>
        <v>0</v>
      </c>
      <c r="T39" s="167"/>
      <c r="U39" s="325">
        <f>Inventory!D31</f>
        <v>0</v>
      </c>
      <c r="V39" s="168"/>
      <c r="W39" s="168"/>
      <c r="X39" s="168"/>
      <c r="Y39" s="168"/>
      <c r="Z39" s="168"/>
      <c r="AA39" s="168"/>
      <c r="AB39" s="169">
        <f t="shared" si="11"/>
        <v>0</v>
      </c>
      <c r="AC39" s="168"/>
      <c r="AD39" s="198"/>
      <c r="AE39" s="198"/>
      <c r="AF39" s="129"/>
      <c r="AG39" s="206">
        <f>'Tour Dates'!A37</f>
        <v>0</v>
      </c>
      <c r="AH39" s="158">
        <f>'Tour Dates'!B37</f>
        <v>0</v>
      </c>
      <c r="AI39" s="158">
        <f>'Tour Dates'!C37</f>
        <v>0</v>
      </c>
      <c r="AJ39" s="158">
        <f>'Tour Dates'!D37</f>
        <v>0</v>
      </c>
      <c r="AK39" s="127">
        <v>0</v>
      </c>
      <c r="AL39" s="127">
        <v>0</v>
      </c>
      <c r="AM39" s="127">
        <v>0</v>
      </c>
      <c r="AN39" s="128"/>
      <c r="AO39" s="181">
        <v>0</v>
      </c>
      <c r="AP39" s="181">
        <f t="shared" si="15"/>
        <v>0</v>
      </c>
    </row>
    <row r="40" spans="1:42" ht="20.25" hidden="1" customHeight="1">
      <c r="A40" s="158">
        <f>Inventory!B32</f>
        <v>0</v>
      </c>
      <c r="B40" s="158">
        <f>Inventory!C32</f>
        <v>0</v>
      </c>
      <c r="C40" s="170">
        <v>0</v>
      </c>
      <c r="D40" s="195">
        <v>1</v>
      </c>
      <c r="E40" s="160">
        <f>E12/D40*C40</f>
        <v>0</v>
      </c>
      <c r="F40" s="160">
        <f>F12/D40*C40</f>
        <v>0</v>
      </c>
      <c r="G40" s="160">
        <f>G12/D40*C40</f>
        <v>0</v>
      </c>
      <c r="H40" s="160">
        <f>H12/D40*C40</f>
        <v>0</v>
      </c>
      <c r="I40" s="161">
        <v>0</v>
      </c>
      <c r="J40" s="162">
        <v>0</v>
      </c>
      <c r="K40" s="163">
        <v>0</v>
      </c>
      <c r="L40" s="180">
        <v>0</v>
      </c>
      <c r="M40" s="204">
        <v>0</v>
      </c>
      <c r="N40" s="164">
        <v>0</v>
      </c>
      <c r="O40" s="165">
        <v>0</v>
      </c>
      <c r="P40" s="166">
        <f t="shared" si="12"/>
        <v>0</v>
      </c>
      <c r="Q40" s="166">
        <f t="shared" si="8"/>
        <v>0</v>
      </c>
      <c r="R40" s="166">
        <f t="shared" si="9"/>
        <v>0</v>
      </c>
      <c r="S40" s="166">
        <f t="shared" si="10"/>
        <v>0</v>
      </c>
      <c r="T40" s="167"/>
      <c r="U40" s="325">
        <f>Inventory!D32</f>
        <v>0</v>
      </c>
      <c r="V40" s="168"/>
      <c r="W40" s="168"/>
      <c r="X40" s="168"/>
      <c r="Y40" s="168"/>
      <c r="Z40" s="168"/>
      <c r="AA40" s="168"/>
      <c r="AB40" s="169">
        <f t="shared" si="11"/>
        <v>0</v>
      </c>
      <c r="AC40" s="168"/>
      <c r="AD40" s="198"/>
      <c r="AE40" s="198"/>
      <c r="AF40" s="129"/>
      <c r="AG40" s="206">
        <f>'Tour Dates'!A38</f>
        <v>0</v>
      </c>
      <c r="AH40" s="158">
        <f>'Tour Dates'!B38</f>
        <v>0</v>
      </c>
      <c r="AI40" s="158">
        <f>'Tour Dates'!C38</f>
        <v>0</v>
      </c>
      <c r="AJ40" s="158">
        <f>'Tour Dates'!D38</f>
        <v>0</v>
      </c>
      <c r="AK40" s="127">
        <v>0</v>
      </c>
      <c r="AL40" s="127">
        <v>0</v>
      </c>
      <c r="AM40" s="127">
        <v>0</v>
      </c>
      <c r="AN40" s="128"/>
      <c r="AO40" s="181">
        <v>0</v>
      </c>
      <c r="AP40" s="181">
        <f t="shared" si="15"/>
        <v>0</v>
      </c>
    </row>
    <row r="41" spans="1:42" ht="20.25" hidden="1" customHeight="1">
      <c r="A41" s="158">
        <f>Inventory!B33</f>
        <v>0</v>
      </c>
      <c r="B41" s="158">
        <f>Inventory!C33</f>
        <v>0</v>
      </c>
      <c r="C41" s="170">
        <v>0</v>
      </c>
      <c r="D41" s="195">
        <v>1</v>
      </c>
      <c r="E41" s="160">
        <f>E12/D41*C41</f>
        <v>0</v>
      </c>
      <c r="F41" s="160">
        <f>F12/D41*C41</f>
        <v>0</v>
      </c>
      <c r="G41" s="160">
        <f>G12/D41*C41</f>
        <v>0</v>
      </c>
      <c r="H41" s="160">
        <f>H12/D41*C41</f>
        <v>0</v>
      </c>
      <c r="I41" s="161">
        <v>0</v>
      </c>
      <c r="J41" s="162">
        <v>0</v>
      </c>
      <c r="K41" s="163">
        <v>0</v>
      </c>
      <c r="L41" s="180">
        <v>0</v>
      </c>
      <c r="M41" s="204">
        <v>0</v>
      </c>
      <c r="N41" s="164">
        <v>0</v>
      </c>
      <c r="O41" s="165">
        <v>0</v>
      </c>
      <c r="P41" s="166">
        <f t="shared" si="12"/>
        <v>0</v>
      </c>
      <c r="Q41" s="166">
        <f t="shared" si="8"/>
        <v>0</v>
      </c>
      <c r="R41" s="166">
        <f t="shared" si="9"/>
        <v>0</v>
      </c>
      <c r="S41" s="166">
        <f t="shared" si="10"/>
        <v>0</v>
      </c>
      <c r="T41" s="167"/>
      <c r="U41" s="325">
        <f>Inventory!D33</f>
        <v>0</v>
      </c>
      <c r="V41" s="168"/>
      <c r="W41" s="168"/>
      <c r="X41" s="168"/>
      <c r="Y41" s="168"/>
      <c r="Z41" s="168"/>
      <c r="AA41" s="168"/>
      <c r="AB41" s="169">
        <f t="shared" si="11"/>
        <v>0</v>
      </c>
      <c r="AC41" s="168"/>
      <c r="AD41" s="198"/>
      <c r="AE41" s="198"/>
      <c r="AF41" s="129"/>
      <c r="AG41" s="206">
        <f>'Tour Dates'!A39</f>
        <v>0</v>
      </c>
      <c r="AH41" s="158">
        <f>'Tour Dates'!B39</f>
        <v>0</v>
      </c>
      <c r="AI41" s="158">
        <f>'Tour Dates'!C39</f>
        <v>0</v>
      </c>
      <c r="AJ41" s="158">
        <f>'Tour Dates'!D39</f>
        <v>0</v>
      </c>
      <c r="AK41" s="127">
        <v>0</v>
      </c>
      <c r="AL41" s="127">
        <v>0</v>
      </c>
      <c r="AM41" s="127">
        <v>0</v>
      </c>
      <c r="AN41" s="128"/>
      <c r="AO41" s="181">
        <v>0</v>
      </c>
      <c r="AP41" s="181">
        <f t="shared" ref="AP41:AP45" si="16">AM41*AO41</f>
        <v>0</v>
      </c>
    </row>
    <row r="42" spans="1:42" ht="20.25" hidden="1" customHeight="1">
      <c r="A42" s="158">
        <f>Inventory!B34</f>
        <v>0</v>
      </c>
      <c r="B42" s="158">
        <f>Inventory!C34</f>
        <v>0</v>
      </c>
      <c r="C42" s="170">
        <v>0</v>
      </c>
      <c r="D42" s="195">
        <v>1</v>
      </c>
      <c r="E42" s="160">
        <f>E12/D42*C42</f>
        <v>0</v>
      </c>
      <c r="F42" s="160">
        <f>F12/D42*C42</f>
        <v>0</v>
      </c>
      <c r="G42" s="160">
        <f>G12/D42*C42</f>
        <v>0</v>
      </c>
      <c r="H42" s="160">
        <f>H12/D42*C42</f>
        <v>0</v>
      </c>
      <c r="I42" s="161">
        <v>0</v>
      </c>
      <c r="J42" s="162">
        <v>0</v>
      </c>
      <c r="K42" s="163">
        <v>0</v>
      </c>
      <c r="L42" s="180">
        <v>0</v>
      </c>
      <c r="M42" s="204">
        <v>0</v>
      </c>
      <c r="N42" s="164">
        <v>0</v>
      </c>
      <c r="O42" s="165">
        <v>0</v>
      </c>
      <c r="P42" s="166">
        <f t="shared" si="12"/>
        <v>0</v>
      </c>
      <c r="Q42" s="166">
        <f t="shared" si="8"/>
        <v>0</v>
      </c>
      <c r="R42" s="166">
        <f t="shared" si="9"/>
        <v>0</v>
      </c>
      <c r="S42" s="166">
        <f t="shared" si="10"/>
        <v>0</v>
      </c>
      <c r="T42" s="167"/>
      <c r="U42" s="325">
        <f>Inventory!D34</f>
        <v>0</v>
      </c>
      <c r="V42" s="168"/>
      <c r="W42" s="168"/>
      <c r="X42" s="168"/>
      <c r="Y42" s="168"/>
      <c r="Z42" s="168"/>
      <c r="AA42" s="168"/>
      <c r="AB42" s="169">
        <f t="shared" si="11"/>
        <v>0</v>
      </c>
      <c r="AC42" s="168"/>
      <c r="AD42" s="198"/>
      <c r="AE42" s="198"/>
      <c r="AF42" s="129"/>
      <c r="AG42" s="206">
        <f>'Tour Dates'!A40</f>
        <v>0</v>
      </c>
      <c r="AH42" s="158">
        <f>'Tour Dates'!B40</f>
        <v>0</v>
      </c>
      <c r="AI42" s="158">
        <f>'Tour Dates'!C40</f>
        <v>0</v>
      </c>
      <c r="AJ42" s="158">
        <f>'Tour Dates'!D40</f>
        <v>0</v>
      </c>
      <c r="AK42" s="127">
        <v>0</v>
      </c>
      <c r="AL42" s="127">
        <v>0</v>
      </c>
      <c r="AM42" s="127">
        <v>0</v>
      </c>
      <c r="AN42" s="128"/>
      <c r="AO42" s="181">
        <v>0</v>
      </c>
      <c r="AP42" s="181">
        <f t="shared" si="16"/>
        <v>0</v>
      </c>
    </row>
    <row r="43" spans="1:42" ht="20.25" hidden="1" customHeight="1">
      <c r="A43" s="158">
        <f>Inventory!B35</f>
        <v>0</v>
      </c>
      <c r="B43" s="158">
        <f>Inventory!C35</f>
        <v>0</v>
      </c>
      <c r="C43" s="159">
        <v>0</v>
      </c>
      <c r="D43" s="195">
        <v>1</v>
      </c>
      <c r="E43" s="160">
        <f>E12/D43*C43</f>
        <v>0</v>
      </c>
      <c r="F43" s="160">
        <f>F12/D43*C43</f>
        <v>0</v>
      </c>
      <c r="G43" s="160">
        <f>G12/D43*C43</f>
        <v>0</v>
      </c>
      <c r="H43" s="160">
        <f>H12/D43*C43</f>
        <v>0</v>
      </c>
      <c r="I43" s="161">
        <v>0</v>
      </c>
      <c r="J43" s="162">
        <v>0</v>
      </c>
      <c r="K43" s="163">
        <v>0</v>
      </c>
      <c r="L43" s="180">
        <v>0</v>
      </c>
      <c r="M43" s="204">
        <v>0</v>
      </c>
      <c r="N43" s="164">
        <v>0</v>
      </c>
      <c r="O43" s="165">
        <v>0</v>
      </c>
      <c r="P43" s="166">
        <f t="shared" si="12"/>
        <v>0</v>
      </c>
      <c r="Q43" s="166">
        <f t="shared" si="8"/>
        <v>0</v>
      </c>
      <c r="R43" s="166">
        <f t="shared" si="9"/>
        <v>0</v>
      </c>
      <c r="S43" s="166">
        <f t="shared" si="10"/>
        <v>0</v>
      </c>
      <c r="T43" s="172"/>
      <c r="U43" s="325">
        <f>Inventory!D35</f>
        <v>0</v>
      </c>
      <c r="V43" s="168"/>
      <c r="W43" s="168"/>
      <c r="X43" s="168"/>
      <c r="Y43" s="168"/>
      <c r="Z43" s="168"/>
      <c r="AA43" s="168"/>
      <c r="AB43" s="169">
        <f t="shared" si="11"/>
        <v>0</v>
      </c>
      <c r="AC43" s="168"/>
      <c r="AD43" s="198"/>
      <c r="AE43" s="198"/>
      <c r="AF43" s="129"/>
      <c r="AG43" s="206">
        <f>'Tour Dates'!A41</f>
        <v>0</v>
      </c>
      <c r="AH43" s="158">
        <f>'Tour Dates'!B41</f>
        <v>0</v>
      </c>
      <c r="AI43" s="158">
        <f>'Tour Dates'!C41</f>
        <v>0</v>
      </c>
      <c r="AJ43" s="158">
        <f>'Tour Dates'!D41</f>
        <v>0</v>
      </c>
      <c r="AK43" s="127">
        <v>0</v>
      </c>
      <c r="AL43" s="127">
        <v>0</v>
      </c>
      <c r="AM43" s="127">
        <v>0</v>
      </c>
      <c r="AN43" s="128"/>
      <c r="AO43" s="181">
        <v>0</v>
      </c>
      <c r="AP43" s="181">
        <f t="shared" si="16"/>
        <v>0</v>
      </c>
    </row>
    <row r="44" spans="1:42" ht="20.25" hidden="1" customHeight="1">
      <c r="A44" s="158">
        <f>Inventory!B36</f>
        <v>0</v>
      </c>
      <c r="B44" s="158">
        <f>Inventory!C36</f>
        <v>0</v>
      </c>
      <c r="C44" s="170">
        <v>0</v>
      </c>
      <c r="D44" s="195">
        <v>1</v>
      </c>
      <c r="E44" s="160">
        <f>E12/D44*C44</f>
        <v>0</v>
      </c>
      <c r="F44" s="160">
        <f>F12/D44*C44</f>
        <v>0</v>
      </c>
      <c r="G44" s="160">
        <f>G12/D44*C44</f>
        <v>0</v>
      </c>
      <c r="H44" s="160">
        <f>H12/D44*C44</f>
        <v>0</v>
      </c>
      <c r="I44" s="161">
        <v>0</v>
      </c>
      <c r="J44" s="162">
        <v>0</v>
      </c>
      <c r="K44" s="163">
        <v>0</v>
      </c>
      <c r="L44" s="180">
        <v>0</v>
      </c>
      <c r="M44" s="204">
        <v>0</v>
      </c>
      <c r="N44" s="164">
        <v>0</v>
      </c>
      <c r="O44" s="165">
        <v>0</v>
      </c>
      <c r="P44" s="166">
        <f t="shared" si="12"/>
        <v>0</v>
      </c>
      <c r="Q44" s="166">
        <f t="shared" si="8"/>
        <v>0</v>
      </c>
      <c r="R44" s="166">
        <f t="shared" si="9"/>
        <v>0</v>
      </c>
      <c r="S44" s="166">
        <f t="shared" si="10"/>
        <v>0</v>
      </c>
      <c r="T44" s="172"/>
      <c r="U44" s="325">
        <f>Inventory!D36</f>
        <v>0</v>
      </c>
      <c r="V44" s="168"/>
      <c r="W44" s="168"/>
      <c r="X44" s="168"/>
      <c r="Y44" s="168"/>
      <c r="Z44" s="168"/>
      <c r="AA44" s="168"/>
      <c r="AB44" s="169">
        <f t="shared" si="11"/>
        <v>0</v>
      </c>
      <c r="AC44" s="168"/>
      <c r="AD44" s="198"/>
      <c r="AE44" s="198"/>
      <c r="AF44" s="129"/>
      <c r="AG44" s="206">
        <f>'Tour Dates'!A42</f>
        <v>0</v>
      </c>
      <c r="AH44" s="158">
        <f>'Tour Dates'!B42</f>
        <v>0</v>
      </c>
      <c r="AI44" s="158">
        <f>'Tour Dates'!C42</f>
        <v>0</v>
      </c>
      <c r="AJ44" s="158">
        <f>'Tour Dates'!D42</f>
        <v>0</v>
      </c>
      <c r="AK44" s="127">
        <v>0</v>
      </c>
      <c r="AL44" s="127">
        <v>0</v>
      </c>
      <c r="AM44" s="127">
        <v>0</v>
      </c>
      <c r="AN44" s="128"/>
      <c r="AO44" s="181">
        <v>0</v>
      </c>
      <c r="AP44" s="181">
        <f t="shared" si="16"/>
        <v>0</v>
      </c>
    </row>
    <row r="45" spans="1:42" ht="20.25" hidden="1" customHeight="1">
      <c r="A45" s="158">
        <f>Inventory!B37</f>
        <v>0</v>
      </c>
      <c r="B45" s="158">
        <f>Inventory!C37</f>
        <v>0</v>
      </c>
      <c r="C45" s="170">
        <v>0</v>
      </c>
      <c r="D45" s="195">
        <v>1</v>
      </c>
      <c r="E45" s="160">
        <f>E12/D45*C45</f>
        <v>0</v>
      </c>
      <c r="F45" s="160">
        <f>F12/D45*C45</f>
        <v>0</v>
      </c>
      <c r="G45" s="160">
        <f>G12/D45*C45</f>
        <v>0</v>
      </c>
      <c r="H45" s="160">
        <f>H12/D45*C45</f>
        <v>0</v>
      </c>
      <c r="I45" s="161">
        <v>0</v>
      </c>
      <c r="J45" s="162">
        <v>0</v>
      </c>
      <c r="K45" s="163">
        <v>0</v>
      </c>
      <c r="L45" s="180">
        <v>0</v>
      </c>
      <c r="M45" s="204">
        <v>0</v>
      </c>
      <c r="N45" s="164">
        <v>0</v>
      </c>
      <c r="O45" s="165">
        <v>0</v>
      </c>
      <c r="P45" s="166">
        <f t="shared" si="12"/>
        <v>0</v>
      </c>
      <c r="Q45" s="166">
        <f t="shared" si="8"/>
        <v>0</v>
      </c>
      <c r="R45" s="166">
        <f t="shared" si="9"/>
        <v>0</v>
      </c>
      <c r="S45" s="166">
        <f t="shared" si="10"/>
        <v>0</v>
      </c>
      <c r="T45" s="167"/>
      <c r="U45" s="325">
        <f>Inventory!D37</f>
        <v>0</v>
      </c>
      <c r="V45" s="168"/>
      <c r="W45" s="168"/>
      <c r="X45" s="168"/>
      <c r="Y45" s="168"/>
      <c r="Z45" s="168"/>
      <c r="AA45" s="168"/>
      <c r="AB45" s="169">
        <f t="shared" si="11"/>
        <v>0</v>
      </c>
      <c r="AC45" s="168"/>
      <c r="AD45" s="198"/>
      <c r="AE45" s="198"/>
      <c r="AF45" s="129"/>
      <c r="AG45" s="206">
        <f>'Tour Dates'!A43</f>
        <v>0</v>
      </c>
      <c r="AH45" s="158">
        <f>'Tour Dates'!B43</f>
        <v>0</v>
      </c>
      <c r="AI45" s="158">
        <f>'Tour Dates'!C43</f>
        <v>0</v>
      </c>
      <c r="AJ45" s="158">
        <f>'Tour Dates'!D43</f>
        <v>0</v>
      </c>
      <c r="AK45" s="127">
        <v>0</v>
      </c>
      <c r="AL45" s="127">
        <v>0</v>
      </c>
      <c r="AM45" s="127">
        <v>0</v>
      </c>
      <c r="AN45" s="128"/>
      <c r="AO45" s="181">
        <v>0</v>
      </c>
      <c r="AP45" s="181">
        <f t="shared" si="16"/>
        <v>0</v>
      </c>
    </row>
    <row r="46" spans="1:42" ht="20.25" customHeight="1">
      <c r="A46" s="158">
        <f>Inventory!B38</f>
        <v>0</v>
      </c>
      <c r="B46" s="158">
        <f>Inventory!C38</f>
        <v>0</v>
      </c>
      <c r="C46" s="170">
        <v>0</v>
      </c>
      <c r="D46" s="195">
        <v>1</v>
      </c>
      <c r="E46" s="160">
        <f>E12/D46*C46</f>
        <v>0</v>
      </c>
      <c r="F46" s="160">
        <f>F12/D46*C46</f>
        <v>0</v>
      </c>
      <c r="G46" s="160">
        <f>G12/D46*C46</f>
        <v>0</v>
      </c>
      <c r="H46" s="160">
        <f>H12/D46*C46</f>
        <v>0</v>
      </c>
      <c r="I46" s="161">
        <v>0</v>
      </c>
      <c r="J46" s="162">
        <v>0</v>
      </c>
      <c r="K46" s="163">
        <v>0</v>
      </c>
      <c r="L46" s="180">
        <v>0</v>
      </c>
      <c r="M46" s="204">
        <v>0</v>
      </c>
      <c r="N46" s="164">
        <v>0</v>
      </c>
      <c r="O46" s="165">
        <v>0</v>
      </c>
      <c r="P46" s="166">
        <f t="shared" si="12"/>
        <v>0</v>
      </c>
      <c r="Q46" s="166">
        <f t="shared" si="8"/>
        <v>0</v>
      </c>
      <c r="R46" s="166">
        <f t="shared" si="9"/>
        <v>0</v>
      </c>
      <c r="S46" s="166">
        <f t="shared" si="10"/>
        <v>0</v>
      </c>
      <c r="T46" s="167"/>
      <c r="U46" s="325">
        <f>Inventory!D38</f>
        <v>0</v>
      </c>
      <c r="V46" s="168"/>
      <c r="W46" s="168"/>
      <c r="X46" s="168"/>
      <c r="Y46" s="168"/>
      <c r="Z46" s="168"/>
      <c r="AA46" s="168"/>
      <c r="AB46" s="169">
        <f t="shared" si="11"/>
        <v>0</v>
      </c>
      <c r="AC46" s="168"/>
      <c r="AD46" s="198"/>
      <c r="AE46" s="198"/>
      <c r="AF46" s="129"/>
      <c r="AG46" s="149"/>
      <c r="AH46" s="126"/>
      <c r="AI46" s="126"/>
      <c r="AJ46" s="126"/>
      <c r="AK46" s="174">
        <f>SUM(AK6:AK45)</f>
        <v>171128</v>
      </c>
      <c r="AL46" s="174">
        <f>SUM(AL6:AL40)</f>
        <v>115182</v>
      </c>
      <c r="AM46" s="174">
        <f>SUM(AM6:AM40)</f>
        <v>134885</v>
      </c>
      <c r="AN46" s="128"/>
      <c r="AO46" s="182">
        <f>AP46/AM46</f>
        <v>33.850872965859807</v>
      </c>
      <c r="AP46" s="182">
        <f>SUM(AP6:AP45)</f>
        <v>4565975</v>
      </c>
    </row>
    <row r="47" spans="1:42" ht="20.25" customHeight="1">
      <c r="A47" s="158">
        <f>Inventory!B39</f>
        <v>0</v>
      </c>
      <c r="B47" s="158">
        <f>Inventory!C39</f>
        <v>0</v>
      </c>
      <c r="C47" s="170">
        <v>0</v>
      </c>
      <c r="D47" s="195">
        <v>1</v>
      </c>
      <c r="E47" s="160">
        <f>E12/D47*C47</f>
        <v>0</v>
      </c>
      <c r="F47" s="160">
        <f>F12/D47*C47</f>
        <v>0</v>
      </c>
      <c r="G47" s="160">
        <f>G12/D47*C47</f>
        <v>0</v>
      </c>
      <c r="H47" s="160">
        <f>H12/D47*C47</f>
        <v>0</v>
      </c>
      <c r="I47" s="161">
        <v>0</v>
      </c>
      <c r="J47" s="162">
        <v>0</v>
      </c>
      <c r="K47" s="163">
        <v>0</v>
      </c>
      <c r="L47" s="180">
        <v>0</v>
      </c>
      <c r="M47" s="204">
        <v>0</v>
      </c>
      <c r="N47" s="164">
        <v>0</v>
      </c>
      <c r="O47" s="165">
        <v>0</v>
      </c>
      <c r="P47" s="166">
        <f t="shared" si="12"/>
        <v>0</v>
      </c>
      <c r="Q47" s="166">
        <f t="shared" si="8"/>
        <v>0</v>
      </c>
      <c r="R47" s="166">
        <f t="shared" si="9"/>
        <v>0</v>
      </c>
      <c r="S47" s="166">
        <f t="shared" si="10"/>
        <v>0</v>
      </c>
      <c r="T47" s="167"/>
      <c r="U47" s="325">
        <f>Inventory!D39</f>
        <v>0</v>
      </c>
      <c r="V47" s="168"/>
      <c r="W47" s="168"/>
      <c r="X47" s="168"/>
      <c r="Y47" s="168"/>
      <c r="Z47" s="168"/>
      <c r="AA47" s="168"/>
      <c r="AB47" s="169">
        <f t="shared" si="11"/>
        <v>0</v>
      </c>
      <c r="AC47" s="168"/>
      <c r="AD47" s="198"/>
      <c r="AE47" s="198"/>
      <c r="AF47" s="129"/>
      <c r="AG47" s="149"/>
      <c r="AH47" s="126"/>
      <c r="AI47" s="126"/>
      <c r="AJ47" s="126"/>
      <c r="AK47" s="126"/>
      <c r="AL47" s="329">
        <f>AL46/AK46</f>
        <v>0.67307512505259226</v>
      </c>
      <c r="AM47" s="330">
        <f>AM46/AK46</f>
        <v>0.78821116357346543</v>
      </c>
      <c r="AN47" s="126"/>
      <c r="AO47" s="156"/>
      <c r="AP47" s="157"/>
    </row>
    <row r="48" spans="1:42" ht="20.25" customHeight="1">
      <c r="A48" s="158">
        <f>Inventory!B40</f>
        <v>0</v>
      </c>
      <c r="B48" s="158">
        <f>Inventory!C40</f>
        <v>0</v>
      </c>
      <c r="C48" s="170">
        <v>0</v>
      </c>
      <c r="D48" s="195">
        <v>1</v>
      </c>
      <c r="E48" s="160">
        <f>E12/D48*C48</f>
        <v>0</v>
      </c>
      <c r="F48" s="160">
        <f>F12/D48*C48</f>
        <v>0</v>
      </c>
      <c r="G48" s="160">
        <f>G12/D48*C48</f>
        <v>0</v>
      </c>
      <c r="H48" s="160">
        <f>H12/D48*C48</f>
        <v>0</v>
      </c>
      <c r="I48" s="161">
        <v>0</v>
      </c>
      <c r="J48" s="162">
        <v>0</v>
      </c>
      <c r="K48" s="163">
        <v>0</v>
      </c>
      <c r="L48" s="180">
        <v>0</v>
      </c>
      <c r="M48" s="204">
        <v>0</v>
      </c>
      <c r="N48" s="164">
        <v>0</v>
      </c>
      <c r="O48" s="165">
        <v>0</v>
      </c>
      <c r="P48" s="166">
        <f t="shared" si="12"/>
        <v>0</v>
      </c>
      <c r="Q48" s="166">
        <f t="shared" si="8"/>
        <v>0</v>
      </c>
      <c r="R48" s="166">
        <f t="shared" si="9"/>
        <v>0</v>
      </c>
      <c r="S48" s="166">
        <f t="shared" si="10"/>
        <v>0</v>
      </c>
      <c r="T48" s="167"/>
      <c r="U48" s="325">
        <f>Inventory!D40</f>
        <v>0</v>
      </c>
      <c r="V48" s="168"/>
      <c r="W48" s="168"/>
      <c r="X48" s="168"/>
      <c r="Y48" s="168"/>
      <c r="Z48" s="168"/>
      <c r="AA48" s="168"/>
      <c r="AB48" s="169">
        <f t="shared" si="11"/>
        <v>0</v>
      </c>
      <c r="AC48" s="168"/>
      <c r="AD48" s="198"/>
      <c r="AE48" s="198"/>
      <c r="AF48" s="129"/>
      <c r="AG48" s="149"/>
      <c r="AH48" s="126"/>
      <c r="AI48" s="126"/>
      <c r="AJ48" s="126"/>
      <c r="AK48" s="126"/>
      <c r="AL48" s="126"/>
      <c r="AM48" s="126"/>
      <c r="AN48" s="126"/>
      <c r="AO48" s="156"/>
      <c r="AP48" s="157"/>
    </row>
    <row r="49" spans="1:42" ht="20.25" hidden="1" customHeight="1">
      <c r="A49" s="158">
        <f>Inventory!B41</f>
        <v>0</v>
      </c>
      <c r="B49" s="158">
        <f>Inventory!C41</f>
        <v>0</v>
      </c>
      <c r="C49" s="170">
        <v>0</v>
      </c>
      <c r="D49" s="195">
        <v>1</v>
      </c>
      <c r="E49" s="160">
        <f>E12/D49*C49</f>
        <v>0</v>
      </c>
      <c r="F49" s="160">
        <f>F12/D49*C49</f>
        <v>0</v>
      </c>
      <c r="G49" s="160">
        <f>G12/D49*C49</f>
        <v>0</v>
      </c>
      <c r="H49" s="160">
        <f>H12/D49*C49</f>
        <v>0</v>
      </c>
      <c r="I49" s="161">
        <v>0</v>
      </c>
      <c r="J49" s="162">
        <v>0</v>
      </c>
      <c r="K49" s="163">
        <v>0</v>
      </c>
      <c r="L49" s="180">
        <v>0</v>
      </c>
      <c r="M49" s="204">
        <v>0</v>
      </c>
      <c r="N49" s="164">
        <v>0</v>
      </c>
      <c r="O49" s="165">
        <v>0</v>
      </c>
      <c r="P49" s="166">
        <f t="shared" si="12"/>
        <v>0</v>
      </c>
      <c r="Q49" s="166">
        <f t="shared" si="8"/>
        <v>0</v>
      </c>
      <c r="R49" s="166">
        <f t="shared" si="9"/>
        <v>0</v>
      </c>
      <c r="S49" s="166">
        <f t="shared" si="10"/>
        <v>0</v>
      </c>
      <c r="T49" s="167"/>
      <c r="U49" s="325">
        <f>Inventory!D41</f>
        <v>0</v>
      </c>
      <c r="V49" s="174"/>
      <c r="W49" s="174"/>
      <c r="X49" s="174"/>
      <c r="Y49" s="174"/>
      <c r="Z49" s="175"/>
      <c r="AA49" s="175"/>
      <c r="AB49" s="169">
        <f t="shared" si="11"/>
        <v>0</v>
      </c>
      <c r="AC49" s="168"/>
      <c r="AD49" s="198"/>
      <c r="AE49" s="198"/>
      <c r="AF49" s="129"/>
      <c r="AG49" s="149"/>
      <c r="AH49" s="126"/>
      <c r="AI49" s="126"/>
      <c r="AJ49" s="126"/>
      <c r="AK49" s="126"/>
      <c r="AL49" s="126"/>
      <c r="AM49" s="126"/>
      <c r="AN49" s="126"/>
      <c r="AO49" s="156"/>
      <c r="AP49" s="157"/>
    </row>
    <row r="50" spans="1:42" ht="20.25" hidden="1" customHeight="1">
      <c r="A50" s="158">
        <f>Inventory!B42</f>
        <v>0</v>
      </c>
      <c r="B50" s="158">
        <f>Inventory!C42</f>
        <v>0</v>
      </c>
      <c r="C50" s="170">
        <v>0</v>
      </c>
      <c r="D50" s="195">
        <v>1</v>
      </c>
      <c r="E50" s="160">
        <f>E12/D50*C50</f>
        <v>0</v>
      </c>
      <c r="F50" s="160">
        <f>F12/D50*C50</f>
        <v>0</v>
      </c>
      <c r="G50" s="160">
        <f>G12/D50*C50</f>
        <v>0</v>
      </c>
      <c r="H50" s="160">
        <f>H12/D50*C50</f>
        <v>0</v>
      </c>
      <c r="I50" s="161">
        <v>0</v>
      </c>
      <c r="J50" s="162">
        <v>0</v>
      </c>
      <c r="K50" s="163">
        <v>0</v>
      </c>
      <c r="L50" s="180">
        <v>0</v>
      </c>
      <c r="M50" s="204">
        <v>0</v>
      </c>
      <c r="N50" s="164">
        <v>0</v>
      </c>
      <c r="O50" s="165">
        <v>0</v>
      </c>
      <c r="P50" s="166">
        <f t="shared" si="12"/>
        <v>0</v>
      </c>
      <c r="Q50" s="166">
        <f t="shared" si="8"/>
        <v>0</v>
      </c>
      <c r="R50" s="166">
        <f t="shared" si="9"/>
        <v>0</v>
      </c>
      <c r="S50" s="166">
        <f t="shared" si="10"/>
        <v>0</v>
      </c>
      <c r="T50" s="167"/>
      <c r="U50" s="325">
        <f>Inventory!D42</f>
        <v>0</v>
      </c>
      <c r="V50" s="174"/>
      <c r="W50" s="174"/>
      <c r="X50" s="174"/>
      <c r="Y50" s="174"/>
      <c r="Z50" s="174"/>
      <c r="AA50" s="174"/>
      <c r="AB50" s="169">
        <f t="shared" si="11"/>
        <v>0</v>
      </c>
      <c r="AC50" s="168"/>
      <c r="AD50" s="198"/>
      <c r="AE50" s="198"/>
      <c r="AF50" s="129"/>
      <c r="AG50" s="149"/>
      <c r="AH50" s="126"/>
      <c r="AI50" s="126"/>
      <c r="AJ50" s="126"/>
      <c r="AK50" s="126"/>
      <c r="AL50" s="126"/>
      <c r="AM50" s="126"/>
      <c r="AN50" s="126"/>
      <c r="AO50" s="156"/>
      <c r="AP50" s="157"/>
    </row>
    <row r="51" spans="1:42" ht="20.25" hidden="1" customHeight="1">
      <c r="A51" s="158">
        <f>Inventory!B43</f>
        <v>0</v>
      </c>
      <c r="B51" s="158">
        <f>Inventory!C43</f>
        <v>0</v>
      </c>
      <c r="C51" s="170">
        <v>0</v>
      </c>
      <c r="D51" s="195">
        <v>1</v>
      </c>
      <c r="E51" s="160">
        <f>E12/D51*C51</f>
        <v>0</v>
      </c>
      <c r="F51" s="160">
        <f>F12/D51*C51</f>
        <v>0</v>
      </c>
      <c r="G51" s="160">
        <f>G12/D51*C51</f>
        <v>0</v>
      </c>
      <c r="H51" s="160">
        <f>H12/D51*C51</f>
        <v>0</v>
      </c>
      <c r="I51" s="161">
        <v>0</v>
      </c>
      <c r="J51" s="162">
        <v>0</v>
      </c>
      <c r="K51" s="163">
        <v>0</v>
      </c>
      <c r="L51" s="180">
        <v>0</v>
      </c>
      <c r="M51" s="204">
        <v>0</v>
      </c>
      <c r="N51" s="164">
        <v>0</v>
      </c>
      <c r="O51" s="165">
        <v>0</v>
      </c>
      <c r="P51" s="166">
        <f t="shared" si="12"/>
        <v>0</v>
      </c>
      <c r="Q51" s="166">
        <f t="shared" si="8"/>
        <v>0</v>
      </c>
      <c r="R51" s="166">
        <f t="shared" si="9"/>
        <v>0</v>
      </c>
      <c r="S51" s="166">
        <f t="shared" si="10"/>
        <v>0</v>
      </c>
      <c r="T51" s="167"/>
      <c r="U51" s="325">
        <f>Inventory!D43</f>
        <v>0</v>
      </c>
      <c r="V51" s="174"/>
      <c r="W51" s="174"/>
      <c r="X51" s="174"/>
      <c r="Y51" s="174"/>
      <c r="Z51" s="174"/>
      <c r="AA51" s="174"/>
      <c r="AB51" s="169">
        <f t="shared" si="11"/>
        <v>0</v>
      </c>
      <c r="AC51" s="186"/>
      <c r="AD51" s="199"/>
      <c r="AE51" s="199"/>
      <c r="AF51" s="120"/>
      <c r="AG51" s="149"/>
      <c r="AH51" s="126"/>
      <c r="AI51" s="126"/>
      <c r="AJ51" s="126"/>
      <c r="AK51" s="126"/>
      <c r="AL51" s="126"/>
      <c r="AM51" s="126"/>
      <c r="AN51" s="126"/>
      <c r="AO51" s="156"/>
      <c r="AP51" s="157"/>
    </row>
    <row r="52" spans="1:42" ht="20.25" hidden="1" customHeight="1">
      <c r="A52" s="158">
        <f>Inventory!B44</f>
        <v>0</v>
      </c>
      <c r="B52" s="158">
        <f>Inventory!C44</f>
        <v>0</v>
      </c>
      <c r="C52" s="170">
        <v>0</v>
      </c>
      <c r="D52" s="195">
        <v>1</v>
      </c>
      <c r="E52" s="160">
        <f>E12/D52*C52</f>
        <v>0</v>
      </c>
      <c r="F52" s="160">
        <f>F12/D52*C52</f>
        <v>0</v>
      </c>
      <c r="G52" s="160">
        <f>G12/D52*C52</f>
        <v>0</v>
      </c>
      <c r="H52" s="160">
        <f>H12/D52*C52</f>
        <v>0</v>
      </c>
      <c r="I52" s="161">
        <v>0</v>
      </c>
      <c r="J52" s="162">
        <v>0</v>
      </c>
      <c r="K52" s="163">
        <v>0</v>
      </c>
      <c r="L52" s="180">
        <v>0</v>
      </c>
      <c r="M52" s="204">
        <v>0</v>
      </c>
      <c r="N52" s="164">
        <v>0</v>
      </c>
      <c r="O52" s="165">
        <v>0</v>
      </c>
      <c r="P52" s="166">
        <f t="shared" si="12"/>
        <v>0</v>
      </c>
      <c r="Q52" s="166">
        <f t="shared" si="8"/>
        <v>0</v>
      </c>
      <c r="R52" s="166">
        <f t="shared" si="9"/>
        <v>0</v>
      </c>
      <c r="S52" s="166">
        <f t="shared" si="10"/>
        <v>0</v>
      </c>
      <c r="T52" s="167"/>
      <c r="U52" s="325">
        <f>Inventory!D44</f>
        <v>0</v>
      </c>
      <c r="V52" s="174"/>
      <c r="W52" s="174"/>
      <c r="X52" s="174"/>
      <c r="Y52" s="174"/>
      <c r="Z52" s="174"/>
      <c r="AA52" s="174"/>
      <c r="AB52" s="169">
        <f t="shared" si="11"/>
        <v>0</v>
      </c>
      <c r="AC52" s="186"/>
      <c r="AD52" s="199"/>
      <c r="AE52" s="199"/>
      <c r="AF52" s="120"/>
      <c r="AG52" s="149"/>
      <c r="AH52" s="126"/>
      <c r="AI52" s="126"/>
      <c r="AJ52" s="126"/>
      <c r="AK52" s="126"/>
      <c r="AL52" s="126"/>
      <c r="AM52" s="126"/>
      <c r="AN52" s="126"/>
      <c r="AO52" s="156"/>
      <c r="AP52" s="157"/>
    </row>
    <row r="53" spans="1:42" ht="20.25" hidden="1" customHeight="1">
      <c r="A53" s="158">
        <f>Inventory!B45</f>
        <v>0</v>
      </c>
      <c r="B53" s="158">
        <f>Inventory!C45</f>
        <v>0</v>
      </c>
      <c r="C53" s="159">
        <v>0</v>
      </c>
      <c r="D53" s="195">
        <v>1</v>
      </c>
      <c r="E53" s="160">
        <f>E12/D53*C53</f>
        <v>0</v>
      </c>
      <c r="F53" s="160">
        <f>F12/D53*C53</f>
        <v>0</v>
      </c>
      <c r="G53" s="160">
        <f>G12/D53*C53</f>
        <v>0</v>
      </c>
      <c r="H53" s="160">
        <f>H12/D53*C53</f>
        <v>0</v>
      </c>
      <c r="I53" s="161">
        <v>0</v>
      </c>
      <c r="J53" s="162">
        <v>0</v>
      </c>
      <c r="K53" s="163">
        <v>0</v>
      </c>
      <c r="L53" s="180">
        <v>0</v>
      </c>
      <c r="M53" s="204">
        <v>0</v>
      </c>
      <c r="N53" s="164">
        <v>0</v>
      </c>
      <c r="O53" s="165">
        <v>0</v>
      </c>
      <c r="P53" s="166">
        <f t="shared" si="12"/>
        <v>0</v>
      </c>
      <c r="Q53" s="166">
        <f t="shared" si="8"/>
        <v>0</v>
      </c>
      <c r="R53" s="166">
        <f t="shared" si="9"/>
        <v>0</v>
      </c>
      <c r="S53" s="166">
        <f t="shared" si="10"/>
        <v>0</v>
      </c>
      <c r="T53" s="167"/>
      <c r="U53" s="325">
        <f>Inventory!D45</f>
        <v>0</v>
      </c>
      <c r="V53" s="174"/>
      <c r="W53" s="174"/>
      <c r="X53" s="174"/>
      <c r="Y53" s="174"/>
      <c r="Z53" s="174"/>
      <c r="AA53" s="174"/>
      <c r="AB53" s="169">
        <f t="shared" si="11"/>
        <v>0</v>
      </c>
      <c r="AC53" s="186"/>
      <c r="AD53" s="199"/>
      <c r="AE53" s="199"/>
      <c r="AF53" s="120"/>
      <c r="AG53" s="149"/>
      <c r="AH53" s="126"/>
      <c r="AI53" s="126"/>
      <c r="AJ53" s="126"/>
      <c r="AK53" s="126"/>
      <c r="AL53" s="126"/>
      <c r="AM53" s="126"/>
      <c r="AN53" s="126"/>
      <c r="AO53" s="156"/>
      <c r="AP53" s="157"/>
    </row>
    <row r="54" spans="1:42" ht="20.25" hidden="1" customHeight="1">
      <c r="A54" s="158">
        <f>Inventory!B46</f>
        <v>0</v>
      </c>
      <c r="B54" s="158">
        <f>Inventory!C46</f>
        <v>0</v>
      </c>
      <c r="C54" s="170">
        <v>0</v>
      </c>
      <c r="D54" s="195">
        <v>1</v>
      </c>
      <c r="E54" s="160">
        <f>E12/D54*C54</f>
        <v>0</v>
      </c>
      <c r="F54" s="160">
        <f>F12/D54*C54</f>
        <v>0</v>
      </c>
      <c r="G54" s="160">
        <f>G12/D54*C54</f>
        <v>0</v>
      </c>
      <c r="H54" s="160">
        <f>H12/D54*C54</f>
        <v>0</v>
      </c>
      <c r="I54" s="161">
        <v>0</v>
      </c>
      <c r="J54" s="162">
        <v>0</v>
      </c>
      <c r="K54" s="163">
        <v>0</v>
      </c>
      <c r="L54" s="180">
        <v>0</v>
      </c>
      <c r="M54" s="204">
        <v>0</v>
      </c>
      <c r="N54" s="164">
        <v>0</v>
      </c>
      <c r="O54" s="165">
        <v>0</v>
      </c>
      <c r="P54" s="166">
        <f t="shared" si="12"/>
        <v>0</v>
      </c>
      <c r="Q54" s="166">
        <f t="shared" si="8"/>
        <v>0</v>
      </c>
      <c r="R54" s="166">
        <f t="shared" si="9"/>
        <v>0</v>
      </c>
      <c r="S54" s="166">
        <f t="shared" si="10"/>
        <v>0</v>
      </c>
      <c r="T54" s="167"/>
      <c r="U54" s="325">
        <f>Inventory!D46</f>
        <v>0</v>
      </c>
      <c r="V54" s="174"/>
      <c r="W54" s="174"/>
      <c r="X54" s="174"/>
      <c r="Y54" s="174"/>
      <c r="Z54" s="174"/>
      <c r="AA54" s="174"/>
      <c r="AB54" s="169">
        <f t="shared" si="11"/>
        <v>0</v>
      </c>
      <c r="AC54" s="186"/>
      <c r="AD54" s="199"/>
      <c r="AE54" s="199"/>
      <c r="AF54" s="120"/>
      <c r="AG54" s="149"/>
      <c r="AH54" s="126"/>
      <c r="AI54" s="126"/>
      <c r="AJ54" s="126"/>
      <c r="AK54" s="126"/>
      <c r="AL54" s="126"/>
      <c r="AM54" s="126"/>
      <c r="AN54" s="125"/>
      <c r="AO54" s="156"/>
      <c r="AP54" s="157"/>
    </row>
    <row r="55" spans="1:42" ht="20.25" hidden="1" customHeight="1">
      <c r="A55" s="158">
        <f>Inventory!B47</f>
        <v>0</v>
      </c>
      <c r="B55" s="158">
        <f>Inventory!C47</f>
        <v>0</v>
      </c>
      <c r="C55" s="170">
        <v>0</v>
      </c>
      <c r="D55" s="195">
        <v>1</v>
      </c>
      <c r="E55" s="160">
        <f>E12/D55*C55</f>
        <v>0</v>
      </c>
      <c r="F55" s="160">
        <f>F12/D55*C55</f>
        <v>0</v>
      </c>
      <c r="G55" s="160">
        <f>G12/D55*C55</f>
        <v>0</v>
      </c>
      <c r="H55" s="160">
        <f>H12/D55*C55</f>
        <v>0</v>
      </c>
      <c r="I55" s="161">
        <v>0</v>
      </c>
      <c r="J55" s="162">
        <v>0</v>
      </c>
      <c r="K55" s="163">
        <v>0</v>
      </c>
      <c r="L55" s="180">
        <v>0</v>
      </c>
      <c r="M55" s="204">
        <v>0</v>
      </c>
      <c r="N55" s="164">
        <v>0</v>
      </c>
      <c r="O55" s="165">
        <v>0</v>
      </c>
      <c r="P55" s="166">
        <f t="shared" si="12"/>
        <v>0</v>
      </c>
      <c r="Q55" s="166">
        <f t="shared" si="8"/>
        <v>0</v>
      </c>
      <c r="R55" s="166">
        <f t="shared" si="9"/>
        <v>0</v>
      </c>
      <c r="S55" s="166">
        <f t="shared" si="10"/>
        <v>0</v>
      </c>
      <c r="T55" s="184"/>
      <c r="U55" s="325">
        <f>Inventory!D47</f>
        <v>0</v>
      </c>
      <c r="V55" s="174"/>
      <c r="W55" s="174"/>
      <c r="X55" s="174"/>
      <c r="Y55" s="174"/>
      <c r="Z55" s="174"/>
      <c r="AA55" s="174"/>
      <c r="AB55" s="169">
        <f t="shared" si="11"/>
        <v>0</v>
      </c>
      <c r="AC55" s="186"/>
      <c r="AD55" s="199"/>
      <c r="AE55" s="199"/>
      <c r="AF55" s="120"/>
      <c r="AG55" s="149"/>
      <c r="AH55" s="126"/>
      <c r="AI55" s="126"/>
      <c r="AJ55" s="126"/>
      <c r="AK55" s="126"/>
      <c r="AL55" s="126"/>
      <c r="AM55" s="126"/>
      <c r="AN55" s="125"/>
      <c r="AO55" s="156"/>
      <c r="AP55" s="157"/>
    </row>
    <row r="56" spans="1:42" ht="20.25" hidden="1" customHeight="1">
      <c r="A56" s="158">
        <f>Inventory!B48</f>
        <v>0</v>
      </c>
      <c r="B56" s="158">
        <f>Inventory!C48</f>
        <v>0</v>
      </c>
      <c r="C56" s="170">
        <v>0</v>
      </c>
      <c r="D56" s="195">
        <v>1</v>
      </c>
      <c r="E56" s="160">
        <f>E12/D56*C56</f>
        <v>0</v>
      </c>
      <c r="F56" s="160">
        <f>F12/D56*C56</f>
        <v>0</v>
      </c>
      <c r="G56" s="160">
        <f>G12/D56*C56</f>
        <v>0</v>
      </c>
      <c r="H56" s="160">
        <f>H12/D56*C56</f>
        <v>0</v>
      </c>
      <c r="I56" s="161">
        <v>0</v>
      </c>
      <c r="J56" s="162">
        <v>0</v>
      </c>
      <c r="K56" s="163">
        <v>0</v>
      </c>
      <c r="L56" s="180">
        <v>0</v>
      </c>
      <c r="M56" s="204">
        <v>0</v>
      </c>
      <c r="N56" s="164">
        <v>0</v>
      </c>
      <c r="O56" s="165">
        <v>0</v>
      </c>
      <c r="P56" s="166">
        <f t="shared" si="12"/>
        <v>0</v>
      </c>
      <c r="Q56" s="166">
        <f t="shared" si="8"/>
        <v>0</v>
      </c>
      <c r="R56" s="166">
        <f t="shared" si="9"/>
        <v>0</v>
      </c>
      <c r="S56" s="166">
        <f t="shared" si="10"/>
        <v>0</v>
      </c>
      <c r="T56" s="185"/>
      <c r="U56" s="325">
        <f>Inventory!D48</f>
        <v>0</v>
      </c>
      <c r="V56" s="186"/>
      <c r="W56" s="186"/>
      <c r="X56" s="186"/>
      <c r="Y56" s="186"/>
      <c r="Z56" s="186"/>
      <c r="AA56" s="186"/>
      <c r="AB56" s="169">
        <f t="shared" si="11"/>
        <v>0</v>
      </c>
      <c r="AC56" s="186"/>
      <c r="AD56" s="199"/>
      <c r="AE56" s="199"/>
      <c r="AF56" s="120"/>
      <c r="AG56" s="149"/>
      <c r="AH56" s="126"/>
      <c r="AI56" s="126"/>
      <c r="AJ56" s="126"/>
      <c r="AK56" s="126"/>
      <c r="AL56" s="126"/>
      <c r="AM56" s="126"/>
      <c r="AN56" s="125"/>
      <c r="AO56" s="156"/>
      <c r="AP56" s="157"/>
    </row>
    <row r="57" spans="1:42" ht="20.25" hidden="1" customHeight="1">
      <c r="A57" s="158">
        <f>Inventory!B49</f>
        <v>0</v>
      </c>
      <c r="B57" s="158">
        <f>Inventory!C49</f>
        <v>0</v>
      </c>
      <c r="C57" s="170">
        <v>0</v>
      </c>
      <c r="D57" s="195">
        <v>1</v>
      </c>
      <c r="E57" s="160">
        <f>E12/D57*C57</f>
        <v>0</v>
      </c>
      <c r="F57" s="160">
        <f>F12/D57*C57</f>
        <v>0</v>
      </c>
      <c r="G57" s="160">
        <f>G12/D57*C57</f>
        <v>0</v>
      </c>
      <c r="H57" s="160">
        <f>H12/D57*C57</f>
        <v>0</v>
      </c>
      <c r="I57" s="161">
        <v>0</v>
      </c>
      <c r="J57" s="162">
        <v>0</v>
      </c>
      <c r="K57" s="163">
        <v>0</v>
      </c>
      <c r="L57" s="180">
        <v>0</v>
      </c>
      <c r="M57" s="204">
        <v>0</v>
      </c>
      <c r="N57" s="164">
        <v>0</v>
      </c>
      <c r="O57" s="165">
        <v>0</v>
      </c>
      <c r="P57" s="166">
        <f t="shared" si="12"/>
        <v>0</v>
      </c>
      <c r="Q57" s="166">
        <f t="shared" si="8"/>
        <v>0</v>
      </c>
      <c r="R57" s="166">
        <f t="shared" si="9"/>
        <v>0</v>
      </c>
      <c r="S57" s="166">
        <f t="shared" si="10"/>
        <v>0</v>
      </c>
      <c r="T57" s="187"/>
      <c r="U57" s="325">
        <f>Inventory!D49</f>
        <v>0</v>
      </c>
      <c r="V57" s="187"/>
      <c r="W57" s="187"/>
      <c r="X57" s="187"/>
      <c r="Y57" s="187"/>
      <c r="Z57" s="187"/>
      <c r="AA57" s="188"/>
      <c r="AB57" s="169">
        <f t="shared" si="11"/>
        <v>0</v>
      </c>
      <c r="AC57" s="188"/>
      <c r="AD57" s="200"/>
      <c r="AE57" s="200"/>
      <c r="AG57" s="149"/>
      <c r="AH57" s="126"/>
      <c r="AI57" s="126"/>
      <c r="AJ57" s="126"/>
      <c r="AK57" s="126"/>
      <c r="AL57" s="126"/>
      <c r="AM57" s="126"/>
      <c r="AN57" s="125"/>
      <c r="AO57" s="156"/>
      <c r="AP57" s="157"/>
    </row>
    <row r="58" spans="1:42" ht="20.25" hidden="1" customHeight="1">
      <c r="A58" s="158">
        <f>Inventory!B50</f>
        <v>0</v>
      </c>
      <c r="B58" s="158">
        <f>Inventory!C50</f>
        <v>0</v>
      </c>
      <c r="C58" s="170">
        <v>0</v>
      </c>
      <c r="D58" s="195">
        <v>1</v>
      </c>
      <c r="E58" s="160">
        <f>E12/D58*C58</f>
        <v>0</v>
      </c>
      <c r="F58" s="160">
        <f>F12/D58*C58</f>
        <v>0</v>
      </c>
      <c r="G58" s="160">
        <f>G12/D58*C58</f>
        <v>0</v>
      </c>
      <c r="H58" s="160">
        <f>H12/D58*C58</f>
        <v>0</v>
      </c>
      <c r="I58" s="161">
        <v>0</v>
      </c>
      <c r="J58" s="162">
        <v>0</v>
      </c>
      <c r="K58" s="163">
        <v>0</v>
      </c>
      <c r="L58" s="180">
        <v>0</v>
      </c>
      <c r="M58" s="204">
        <v>0</v>
      </c>
      <c r="N58" s="164">
        <v>0</v>
      </c>
      <c r="O58" s="165">
        <v>0</v>
      </c>
      <c r="P58" s="166">
        <f t="shared" si="12"/>
        <v>0</v>
      </c>
      <c r="Q58" s="166">
        <f t="shared" si="8"/>
        <v>0</v>
      </c>
      <c r="R58" s="166">
        <f t="shared" si="9"/>
        <v>0</v>
      </c>
      <c r="S58" s="166">
        <f t="shared" si="10"/>
        <v>0</v>
      </c>
      <c r="T58" s="187"/>
      <c r="U58" s="325">
        <f>Inventory!D50</f>
        <v>0</v>
      </c>
      <c r="V58" s="187"/>
      <c r="W58" s="187"/>
      <c r="X58" s="187"/>
      <c r="Y58" s="187"/>
      <c r="Z58" s="187"/>
      <c r="AA58" s="188"/>
      <c r="AB58" s="169">
        <f t="shared" si="11"/>
        <v>0</v>
      </c>
      <c r="AC58" s="188"/>
      <c r="AD58" s="200"/>
      <c r="AE58" s="200"/>
      <c r="AG58" s="149"/>
      <c r="AH58" s="126"/>
      <c r="AI58" s="126"/>
      <c r="AJ58" s="126"/>
      <c r="AK58" s="126"/>
      <c r="AL58" s="126"/>
      <c r="AM58" s="126"/>
      <c r="AN58" s="125"/>
      <c r="AO58" s="156"/>
      <c r="AP58" s="157"/>
    </row>
    <row r="59" spans="1:42" ht="20.25" hidden="1" customHeight="1">
      <c r="A59" s="158">
        <f>Inventory!B51</f>
        <v>0</v>
      </c>
      <c r="B59" s="158">
        <f>Inventory!C51</f>
        <v>0</v>
      </c>
      <c r="C59" s="170">
        <v>0</v>
      </c>
      <c r="D59" s="195">
        <v>1</v>
      </c>
      <c r="E59" s="160">
        <f>E$12/D59*C59</f>
        <v>0</v>
      </c>
      <c r="F59" s="160">
        <f>F$12/D59*C59</f>
        <v>0</v>
      </c>
      <c r="G59" s="160">
        <f>G$12/D59*C59</f>
        <v>0</v>
      </c>
      <c r="H59" s="160">
        <f>H$12/D59*C59</f>
        <v>0</v>
      </c>
      <c r="I59" s="161">
        <v>0</v>
      </c>
      <c r="J59" s="162">
        <v>0</v>
      </c>
      <c r="K59" s="163">
        <v>0</v>
      </c>
      <c r="L59" s="180">
        <v>0</v>
      </c>
      <c r="M59" s="204">
        <v>0</v>
      </c>
      <c r="N59" s="164">
        <v>0</v>
      </c>
      <c r="O59" s="165">
        <v>0</v>
      </c>
      <c r="P59" s="166">
        <f t="shared" si="12"/>
        <v>0</v>
      </c>
      <c r="Q59" s="166">
        <f t="shared" si="8"/>
        <v>0</v>
      </c>
      <c r="R59" s="166">
        <f t="shared" si="9"/>
        <v>0</v>
      </c>
      <c r="S59" s="166">
        <f t="shared" si="10"/>
        <v>0</v>
      </c>
      <c r="T59" s="188"/>
      <c r="U59" s="325">
        <f>Inventory!D51</f>
        <v>0</v>
      </c>
      <c r="V59" s="188"/>
      <c r="W59" s="188"/>
      <c r="X59" s="188"/>
      <c r="Y59" s="188"/>
      <c r="Z59" s="188"/>
      <c r="AA59" s="188"/>
      <c r="AB59" s="169">
        <f t="shared" si="11"/>
        <v>0</v>
      </c>
      <c r="AC59" s="188"/>
      <c r="AD59" s="200"/>
      <c r="AE59" s="200"/>
      <c r="AG59" s="149"/>
      <c r="AH59" s="126"/>
      <c r="AI59" s="126"/>
      <c r="AJ59" s="126"/>
      <c r="AK59" s="126"/>
      <c r="AL59" s="126"/>
      <c r="AM59" s="126"/>
      <c r="AN59" s="125"/>
      <c r="AO59" s="156"/>
      <c r="AP59" s="157"/>
    </row>
    <row r="60" spans="1:42" ht="20.25" hidden="1" customHeight="1">
      <c r="A60" s="158">
        <f>Inventory!B52</f>
        <v>0</v>
      </c>
      <c r="B60" s="158">
        <f>Inventory!C52</f>
        <v>0</v>
      </c>
      <c r="C60" s="170">
        <v>0</v>
      </c>
      <c r="D60" s="195">
        <v>1</v>
      </c>
      <c r="E60" s="160">
        <f t="shared" ref="E60:E84" si="17">E$12/D60*C60</f>
        <v>0</v>
      </c>
      <c r="F60" s="160">
        <f t="shared" ref="F60:F84" si="18">F$12/D60*C60</f>
        <v>0</v>
      </c>
      <c r="G60" s="160">
        <f t="shared" ref="G60:G84" si="19">G$12/D60*C60</f>
        <v>0</v>
      </c>
      <c r="H60" s="160">
        <f t="shared" ref="H60:H84" si="20">H$12/D60*C60</f>
        <v>0</v>
      </c>
      <c r="I60" s="161">
        <v>0</v>
      </c>
      <c r="J60" s="162">
        <v>0</v>
      </c>
      <c r="K60" s="163">
        <v>0</v>
      </c>
      <c r="L60" s="180">
        <v>0</v>
      </c>
      <c r="M60" s="204">
        <v>0</v>
      </c>
      <c r="N60" s="164">
        <v>0</v>
      </c>
      <c r="O60" s="165">
        <v>0</v>
      </c>
      <c r="P60" s="166">
        <f t="shared" ref="P60:P84" si="21">I60+J60+K60+L60+M60+N60+O60-E60</f>
        <v>0</v>
      </c>
      <c r="Q60" s="166">
        <f t="shared" ref="Q60:Q84" si="22">I60+J60+K60+L60+M60+N60+O60-F60</f>
        <v>0</v>
      </c>
      <c r="R60" s="166">
        <f t="shared" ref="R60:R84" si="23">I60+J60+K60+L60+M60+N60+O60-G60</f>
        <v>0</v>
      </c>
      <c r="S60" s="166">
        <f t="shared" ref="S60:S84" si="24">I60+J60+K60+L60+M60+N60+O60-H60</f>
        <v>0</v>
      </c>
      <c r="T60" s="188"/>
      <c r="U60" s="325">
        <f>Inventory!D52</f>
        <v>0</v>
      </c>
      <c r="V60" s="188"/>
      <c r="W60" s="188"/>
      <c r="X60" s="188"/>
      <c r="Y60" s="188"/>
      <c r="Z60" s="188"/>
      <c r="AA60" s="188"/>
      <c r="AB60" s="169">
        <f t="shared" ref="AB60:AB84" si="25">SUM(V60:AA60)</f>
        <v>0</v>
      </c>
      <c r="AC60" s="188"/>
      <c r="AD60" s="200"/>
      <c r="AE60" s="200"/>
      <c r="AG60" s="149"/>
      <c r="AH60" s="126"/>
      <c r="AI60" s="126"/>
      <c r="AJ60" s="126"/>
      <c r="AK60" s="126"/>
      <c r="AL60" s="126"/>
      <c r="AM60" s="126"/>
      <c r="AN60" s="125"/>
      <c r="AO60" s="156"/>
      <c r="AP60" s="157"/>
    </row>
    <row r="61" spans="1:42" ht="20.25" hidden="1" customHeight="1">
      <c r="A61" s="158">
        <f>Inventory!B53</f>
        <v>0</v>
      </c>
      <c r="B61" s="158">
        <f>Inventory!C53</f>
        <v>0</v>
      </c>
      <c r="C61" s="170">
        <v>0</v>
      </c>
      <c r="D61" s="195">
        <v>1</v>
      </c>
      <c r="E61" s="160">
        <f t="shared" si="17"/>
        <v>0</v>
      </c>
      <c r="F61" s="160">
        <f t="shared" si="18"/>
        <v>0</v>
      </c>
      <c r="G61" s="160">
        <f t="shared" si="19"/>
        <v>0</v>
      </c>
      <c r="H61" s="160">
        <f t="shared" si="20"/>
        <v>0</v>
      </c>
      <c r="I61" s="161">
        <v>0</v>
      </c>
      <c r="J61" s="162">
        <v>0</v>
      </c>
      <c r="K61" s="163">
        <v>0</v>
      </c>
      <c r="L61" s="180">
        <v>0</v>
      </c>
      <c r="M61" s="204">
        <v>0</v>
      </c>
      <c r="N61" s="164">
        <v>0</v>
      </c>
      <c r="O61" s="165">
        <v>0</v>
      </c>
      <c r="P61" s="166">
        <f t="shared" si="21"/>
        <v>0</v>
      </c>
      <c r="Q61" s="166">
        <f t="shared" si="22"/>
        <v>0</v>
      </c>
      <c r="R61" s="166">
        <f t="shared" si="23"/>
        <v>0</v>
      </c>
      <c r="S61" s="166">
        <f t="shared" si="24"/>
        <v>0</v>
      </c>
      <c r="T61" s="188"/>
      <c r="U61" s="325">
        <f>Inventory!D53</f>
        <v>0</v>
      </c>
      <c r="V61" s="188"/>
      <c r="W61" s="188"/>
      <c r="X61" s="188"/>
      <c r="Y61" s="188"/>
      <c r="Z61" s="188"/>
      <c r="AA61" s="188"/>
      <c r="AB61" s="169">
        <f t="shared" si="25"/>
        <v>0</v>
      </c>
      <c r="AC61" s="188"/>
      <c r="AD61" s="200"/>
      <c r="AE61" s="200"/>
      <c r="AG61" s="149"/>
      <c r="AH61" s="126"/>
      <c r="AI61" s="126"/>
      <c r="AJ61" s="126"/>
      <c r="AK61" s="126"/>
      <c r="AL61" s="126"/>
      <c r="AM61" s="126"/>
      <c r="AN61" s="125"/>
      <c r="AO61" s="156"/>
      <c r="AP61" s="157"/>
    </row>
    <row r="62" spans="1:42" ht="20.25" customHeight="1">
      <c r="A62" s="158">
        <f>Inventory!B54</f>
        <v>0</v>
      </c>
      <c r="B62" s="158">
        <f>Inventory!C54</f>
        <v>0</v>
      </c>
      <c r="C62" s="170">
        <v>0</v>
      </c>
      <c r="D62" s="195">
        <v>1</v>
      </c>
      <c r="E62" s="160">
        <f t="shared" si="17"/>
        <v>0</v>
      </c>
      <c r="F62" s="160">
        <f t="shared" si="18"/>
        <v>0</v>
      </c>
      <c r="G62" s="160">
        <f t="shared" si="19"/>
        <v>0</v>
      </c>
      <c r="H62" s="160">
        <f t="shared" si="20"/>
        <v>0</v>
      </c>
      <c r="I62" s="161">
        <v>0</v>
      </c>
      <c r="J62" s="162">
        <v>0</v>
      </c>
      <c r="K62" s="163">
        <v>0</v>
      </c>
      <c r="L62" s="180">
        <v>0</v>
      </c>
      <c r="M62" s="204">
        <v>0</v>
      </c>
      <c r="N62" s="164">
        <v>0</v>
      </c>
      <c r="O62" s="165">
        <v>0</v>
      </c>
      <c r="P62" s="166">
        <f t="shared" si="21"/>
        <v>0</v>
      </c>
      <c r="Q62" s="166">
        <f t="shared" si="22"/>
        <v>0</v>
      </c>
      <c r="R62" s="166">
        <f t="shared" si="23"/>
        <v>0</v>
      </c>
      <c r="S62" s="166">
        <f t="shared" si="24"/>
        <v>0</v>
      </c>
      <c r="T62" s="188"/>
      <c r="U62" s="325">
        <f>Inventory!D54</f>
        <v>0</v>
      </c>
      <c r="V62" s="188"/>
      <c r="W62" s="188"/>
      <c r="X62" s="188"/>
      <c r="Y62" s="188"/>
      <c r="Z62" s="188"/>
      <c r="AA62" s="188"/>
      <c r="AB62" s="169">
        <f t="shared" si="25"/>
        <v>0</v>
      </c>
      <c r="AC62" s="188"/>
      <c r="AD62" s="200"/>
      <c r="AE62" s="200"/>
      <c r="AG62" s="149"/>
      <c r="AH62" s="126"/>
      <c r="AI62" s="126"/>
      <c r="AJ62" s="126"/>
      <c r="AK62" s="126"/>
      <c r="AL62" s="126"/>
      <c r="AM62" s="126"/>
      <c r="AN62" s="125"/>
      <c r="AO62" s="156"/>
      <c r="AP62" s="157"/>
    </row>
    <row r="63" spans="1:42" ht="20.25" customHeight="1">
      <c r="A63" s="158">
        <f>Inventory!B55</f>
        <v>0</v>
      </c>
      <c r="B63" s="158">
        <f>Inventory!C55</f>
        <v>0</v>
      </c>
      <c r="C63" s="170">
        <v>0</v>
      </c>
      <c r="D63" s="195">
        <v>1</v>
      </c>
      <c r="E63" s="160">
        <f t="shared" si="17"/>
        <v>0</v>
      </c>
      <c r="F63" s="160">
        <f t="shared" si="18"/>
        <v>0</v>
      </c>
      <c r="G63" s="160">
        <f t="shared" si="19"/>
        <v>0</v>
      </c>
      <c r="H63" s="160">
        <f t="shared" si="20"/>
        <v>0</v>
      </c>
      <c r="I63" s="161">
        <v>0</v>
      </c>
      <c r="J63" s="162">
        <v>0</v>
      </c>
      <c r="K63" s="163">
        <v>0</v>
      </c>
      <c r="L63" s="180">
        <v>0</v>
      </c>
      <c r="M63" s="204">
        <v>0</v>
      </c>
      <c r="N63" s="164">
        <v>0</v>
      </c>
      <c r="O63" s="165">
        <v>0</v>
      </c>
      <c r="P63" s="166">
        <f t="shared" si="21"/>
        <v>0</v>
      </c>
      <c r="Q63" s="166">
        <f t="shared" si="22"/>
        <v>0</v>
      </c>
      <c r="R63" s="166">
        <f t="shared" si="23"/>
        <v>0</v>
      </c>
      <c r="S63" s="166">
        <f t="shared" si="24"/>
        <v>0</v>
      </c>
      <c r="T63" s="188"/>
      <c r="U63" s="325">
        <f>Inventory!D55</f>
        <v>0</v>
      </c>
      <c r="V63" s="188"/>
      <c r="W63" s="188"/>
      <c r="X63" s="188"/>
      <c r="Y63" s="188"/>
      <c r="Z63" s="188"/>
      <c r="AA63" s="188"/>
      <c r="AB63" s="169">
        <f t="shared" si="25"/>
        <v>0</v>
      </c>
      <c r="AC63" s="188"/>
      <c r="AD63" s="200"/>
      <c r="AE63" s="200"/>
      <c r="AG63" s="149"/>
      <c r="AH63" s="126"/>
      <c r="AI63" s="126"/>
      <c r="AJ63" s="126"/>
      <c r="AK63" s="126"/>
      <c r="AL63" s="126"/>
      <c r="AM63" s="126"/>
      <c r="AN63" s="125"/>
      <c r="AO63" s="156"/>
      <c r="AP63" s="157"/>
    </row>
    <row r="64" spans="1:42" ht="20.25" customHeight="1">
      <c r="A64" s="158">
        <f>Inventory!B56</f>
        <v>0</v>
      </c>
      <c r="B64" s="158">
        <f>Inventory!C56</f>
        <v>0</v>
      </c>
      <c r="C64" s="170">
        <v>0</v>
      </c>
      <c r="D64" s="195">
        <v>1</v>
      </c>
      <c r="E64" s="160">
        <f t="shared" si="17"/>
        <v>0</v>
      </c>
      <c r="F64" s="160">
        <f t="shared" si="18"/>
        <v>0</v>
      </c>
      <c r="G64" s="160">
        <f t="shared" si="19"/>
        <v>0</v>
      </c>
      <c r="H64" s="160">
        <f t="shared" si="20"/>
        <v>0</v>
      </c>
      <c r="I64" s="161">
        <v>0</v>
      </c>
      <c r="J64" s="162">
        <v>0</v>
      </c>
      <c r="K64" s="163">
        <v>0</v>
      </c>
      <c r="L64" s="180">
        <v>0</v>
      </c>
      <c r="M64" s="204">
        <v>0</v>
      </c>
      <c r="N64" s="164">
        <v>0</v>
      </c>
      <c r="O64" s="165">
        <v>0</v>
      </c>
      <c r="P64" s="166">
        <f t="shared" si="21"/>
        <v>0</v>
      </c>
      <c r="Q64" s="166">
        <f t="shared" si="22"/>
        <v>0</v>
      </c>
      <c r="R64" s="166">
        <f t="shared" si="23"/>
        <v>0</v>
      </c>
      <c r="S64" s="166">
        <f t="shared" si="24"/>
        <v>0</v>
      </c>
      <c r="T64" s="188"/>
      <c r="U64" s="325">
        <f>Inventory!D56</f>
        <v>0</v>
      </c>
      <c r="V64" s="188"/>
      <c r="W64" s="188"/>
      <c r="X64" s="188"/>
      <c r="Y64" s="188"/>
      <c r="Z64" s="188"/>
      <c r="AA64" s="188"/>
      <c r="AB64" s="169">
        <f t="shared" si="25"/>
        <v>0</v>
      </c>
      <c r="AC64" s="188"/>
      <c r="AD64" s="200"/>
      <c r="AE64" s="200"/>
      <c r="AG64" s="149"/>
      <c r="AH64" s="126"/>
      <c r="AI64" s="126"/>
      <c r="AJ64" s="126"/>
      <c r="AK64" s="126"/>
      <c r="AL64" s="126"/>
      <c r="AM64" s="126"/>
      <c r="AN64" s="125"/>
      <c r="AO64" s="156"/>
      <c r="AP64" s="157"/>
    </row>
    <row r="65" spans="1:42" ht="20.25" customHeight="1">
      <c r="A65" s="158" t="str">
        <f>Inventory!B57</f>
        <v>GHOSRX903646OT</v>
      </c>
      <c r="B65" s="158" t="str">
        <f>Inventory!C57</f>
        <v>PLUSHIE PAPA V PURPLE</v>
      </c>
      <c r="C65" s="170">
        <v>0.09</v>
      </c>
      <c r="D65" s="195">
        <v>50</v>
      </c>
      <c r="E65" s="160">
        <f t="shared" si="17"/>
        <v>6069.8249999999998</v>
      </c>
      <c r="F65" s="160">
        <f t="shared" si="18"/>
        <v>7283.79</v>
      </c>
      <c r="G65" s="160">
        <f t="shared" si="19"/>
        <v>7769.3759999999993</v>
      </c>
      <c r="H65" s="160">
        <f t="shared" si="20"/>
        <v>8740.5479999999989</v>
      </c>
      <c r="I65" s="161">
        <v>0</v>
      </c>
      <c r="J65" s="162">
        <v>0</v>
      </c>
      <c r="K65" s="163">
        <v>0</v>
      </c>
      <c r="L65" s="180">
        <v>0</v>
      </c>
      <c r="M65" s="204">
        <v>0</v>
      </c>
      <c r="N65" s="164">
        <v>0</v>
      </c>
      <c r="O65" s="165">
        <v>9000</v>
      </c>
      <c r="P65" s="166">
        <f t="shared" si="21"/>
        <v>2930.1750000000002</v>
      </c>
      <c r="Q65" s="166">
        <f t="shared" si="22"/>
        <v>1716.21</v>
      </c>
      <c r="R65" s="166">
        <f t="shared" si="23"/>
        <v>1230.6240000000007</v>
      </c>
      <c r="S65" s="166">
        <f t="shared" si="24"/>
        <v>259.45200000000114</v>
      </c>
      <c r="T65" s="167" t="s">
        <v>400</v>
      </c>
      <c r="U65" s="325" t="str">
        <f>Inventory!D57</f>
        <v>FARSTAR</v>
      </c>
      <c r="V65" s="188"/>
      <c r="W65" s="188"/>
      <c r="X65" s="188"/>
      <c r="Y65" s="188"/>
      <c r="Z65" s="188"/>
      <c r="AA65" s="188"/>
      <c r="AB65" s="169">
        <v>9000</v>
      </c>
      <c r="AC65" s="518">
        <v>45986</v>
      </c>
      <c r="AD65" s="200"/>
      <c r="AE65" s="200"/>
      <c r="AG65" s="149"/>
      <c r="AH65" s="126"/>
      <c r="AI65" s="126"/>
      <c r="AJ65" s="126"/>
      <c r="AK65" s="126"/>
      <c r="AL65" s="126"/>
      <c r="AM65" s="126"/>
      <c r="AN65" s="125"/>
      <c r="AO65" s="156"/>
      <c r="AP65" s="157"/>
    </row>
    <row r="66" spans="1:42" ht="20.25" customHeight="1">
      <c r="A66" s="158" t="str">
        <f>Inventory!B58</f>
        <v>GHOSRX103922GR</v>
      </c>
      <c r="B66" s="158" t="str">
        <f>Inventory!C58</f>
        <v>MASK PAPA V RHINESTONE</v>
      </c>
      <c r="C66" s="170">
        <v>0.02</v>
      </c>
      <c r="D66" s="195">
        <v>75</v>
      </c>
      <c r="E66" s="160">
        <f t="shared" si="17"/>
        <v>899.23333333333335</v>
      </c>
      <c r="F66" s="160">
        <f t="shared" si="18"/>
        <v>1079.08</v>
      </c>
      <c r="G66" s="160">
        <f t="shared" si="19"/>
        <v>1151.0186666666666</v>
      </c>
      <c r="H66" s="160">
        <f t="shared" si="20"/>
        <v>1294.8960000000002</v>
      </c>
      <c r="I66" s="161">
        <v>0</v>
      </c>
      <c r="J66" s="162">
        <v>0</v>
      </c>
      <c r="K66" s="163">
        <v>0</v>
      </c>
      <c r="L66" s="180">
        <v>0</v>
      </c>
      <c r="M66" s="204">
        <v>0</v>
      </c>
      <c r="N66" s="164">
        <v>0</v>
      </c>
      <c r="O66" s="165">
        <v>1500</v>
      </c>
      <c r="P66" s="166">
        <f t="shared" si="21"/>
        <v>600.76666666666665</v>
      </c>
      <c r="Q66" s="166">
        <f t="shared" si="22"/>
        <v>420.92000000000007</v>
      </c>
      <c r="R66" s="166">
        <f t="shared" si="23"/>
        <v>348.9813333333334</v>
      </c>
      <c r="S66" s="166">
        <f t="shared" si="24"/>
        <v>205.10399999999981</v>
      </c>
      <c r="T66" s="167"/>
      <c r="U66" s="325" t="str">
        <f>Inventory!D58</f>
        <v>FARSTAR</v>
      </c>
      <c r="V66" s="188"/>
      <c r="W66" s="188"/>
      <c r="X66" s="188"/>
      <c r="Y66" s="188"/>
      <c r="Z66" s="188"/>
      <c r="AA66" s="188"/>
      <c r="AB66" s="169">
        <f t="shared" si="25"/>
        <v>0</v>
      </c>
      <c r="AC66" s="188"/>
      <c r="AD66" s="200"/>
      <c r="AE66" s="200"/>
      <c r="AG66" s="149"/>
      <c r="AH66" s="126"/>
      <c r="AI66" s="126"/>
      <c r="AJ66" s="126"/>
      <c r="AK66" s="126"/>
      <c r="AL66" s="126"/>
      <c r="AM66" s="126"/>
      <c r="AN66" s="125"/>
      <c r="AO66" s="156"/>
      <c r="AP66" s="157"/>
    </row>
    <row r="67" spans="1:42" ht="20.25" customHeight="1">
      <c r="A67" s="158" t="str">
        <f>Inventory!B59</f>
        <v>GHOSRX103259OT</v>
      </c>
      <c r="B67" s="158" t="str">
        <f>Inventory!C59</f>
        <v>CLEAR SLING BAG-SILVER LOGO</v>
      </c>
      <c r="C67" s="170">
        <v>0.01</v>
      </c>
      <c r="D67" s="195">
        <v>40</v>
      </c>
      <c r="E67" s="160">
        <f t="shared" si="17"/>
        <v>843.03125</v>
      </c>
      <c r="F67" s="160">
        <f t="shared" si="18"/>
        <v>1011.6375</v>
      </c>
      <c r="G67" s="160">
        <f t="shared" si="19"/>
        <v>1079.08</v>
      </c>
      <c r="H67" s="160">
        <f t="shared" si="20"/>
        <v>1213.9649999999999</v>
      </c>
      <c r="I67" s="161">
        <v>0</v>
      </c>
      <c r="J67" s="162">
        <v>0</v>
      </c>
      <c r="K67" s="163">
        <v>0</v>
      </c>
      <c r="L67" s="180">
        <v>0</v>
      </c>
      <c r="M67" s="204">
        <v>0</v>
      </c>
      <c r="N67" s="164">
        <v>1497</v>
      </c>
      <c r="O67" s="165">
        <v>0</v>
      </c>
      <c r="P67" s="166">
        <f t="shared" si="21"/>
        <v>653.96875</v>
      </c>
      <c r="Q67" s="166">
        <f t="shared" si="22"/>
        <v>485.36249999999995</v>
      </c>
      <c r="R67" s="166">
        <f t="shared" si="23"/>
        <v>417.92000000000007</v>
      </c>
      <c r="S67" s="166">
        <f t="shared" si="24"/>
        <v>283.03500000000008</v>
      </c>
      <c r="T67" s="167"/>
      <c r="U67" s="325" t="str">
        <f>Inventory!D59</f>
        <v>FARSTAR</v>
      </c>
      <c r="V67" s="188"/>
      <c r="W67" s="188"/>
      <c r="X67" s="188"/>
      <c r="Y67" s="188"/>
      <c r="Z67" s="188"/>
      <c r="AA67" s="188"/>
      <c r="AB67" s="169">
        <f t="shared" si="25"/>
        <v>0</v>
      </c>
      <c r="AC67" s="188"/>
      <c r="AD67" s="200"/>
      <c r="AE67" s="200"/>
      <c r="AG67" s="149"/>
      <c r="AH67" s="126"/>
      <c r="AI67" s="126"/>
      <c r="AJ67" s="126"/>
      <c r="AK67" s="126"/>
      <c r="AL67" s="126"/>
      <c r="AM67" s="126"/>
      <c r="AN67" s="125"/>
      <c r="AO67" s="156"/>
      <c r="AP67" s="157"/>
    </row>
    <row r="68" spans="1:42" ht="20.25" customHeight="1">
      <c r="A68" s="158" t="str">
        <f>Inventory!B60</f>
        <v>GHOSRX103935BK</v>
      </c>
      <c r="B68" s="158" t="str">
        <f>Inventory!C60</f>
        <v>KEYCHAIN PAPA V TOPHAT</v>
      </c>
      <c r="C68" s="170">
        <v>1.4999999999999999E-2</v>
      </c>
      <c r="D68" s="195">
        <v>20</v>
      </c>
      <c r="E68" s="160">
        <f t="shared" si="17"/>
        <v>2529.09375</v>
      </c>
      <c r="F68" s="160">
        <f t="shared" si="18"/>
        <v>3034.9124999999999</v>
      </c>
      <c r="G68" s="160">
        <f t="shared" si="19"/>
        <v>3237.24</v>
      </c>
      <c r="H68" s="160">
        <f t="shared" si="20"/>
        <v>3641.895</v>
      </c>
      <c r="I68" s="161">
        <v>0</v>
      </c>
      <c r="J68" s="162">
        <v>0</v>
      </c>
      <c r="K68" s="163">
        <v>0</v>
      </c>
      <c r="L68" s="180">
        <v>0</v>
      </c>
      <c r="M68" s="204">
        <v>0</v>
      </c>
      <c r="N68" s="164">
        <v>0</v>
      </c>
      <c r="O68" s="165">
        <v>5000</v>
      </c>
      <c r="P68" s="166">
        <f t="shared" si="21"/>
        <v>2470.90625</v>
      </c>
      <c r="Q68" s="166">
        <f t="shared" si="22"/>
        <v>1965.0875000000001</v>
      </c>
      <c r="R68" s="166">
        <f t="shared" si="23"/>
        <v>1762.7600000000002</v>
      </c>
      <c r="S68" s="166">
        <f t="shared" si="24"/>
        <v>1358.105</v>
      </c>
      <c r="T68" s="167" t="s">
        <v>400</v>
      </c>
      <c r="U68" s="325" t="str">
        <f>Inventory!D60</f>
        <v>FARSTAR</v>
      </c>
      <c r="V68" s="188"/>
      <c r="W68" s="188"/>
      <c r="X68" s="188"/>
      <c r="Y68" s="188"/>
      <c r="Z68" s="188"/>
      <c r="AA68" s="188"/>
      <c r="AB68" s="169">
        <v>5000</v>
      </c>
      <c r="AC68" s="518">
        <v>46019</v>
      </c>
      <c r="AD68" s="200"/>
      <c r="AE68" s="200"/>
      <c r="AG68" s="149"/>
      <c r="AH68" s="126"/>
      <c r="AI68" s="126"/>
      <c r="AJ68" s="126"/>
      <c r="AK68" s="126"/>
      <c r="AL68" s="126"/>
      <c r="AM68" s="126"/>
      <c r="AN68" s="126"/>
      <c r="AO68" s="156"/>
      <c r="AP68" s="157"/>
    </row>
    <row r="69" spans="1:42" ht="20.25" customHeight="1">
      <c r="A69" s="158" t="str">
        <f>Inventory!B61</f>
        <v>GHOSRX103936GR</v>
      </c>
      <c r="B69" s="158" t="str">
        <f>Inventory!C61</f>
        <v>PIN SILVER GRUCIFIX</v>
      </c>
      <c r="C69" s="170">
        <v>1.4999999999999999E-2</v>
      </c>
      <c r="D69" s="195">
        <v>20</v>
      </c>
      <c r="E69" s="160">
        <f t="shared" si="17"/>
        <v>2529.09375</v>
      </c>
      <c r="F69" s="160">
        <f t="shared" si="18"/>
        <v>3034.9124999999999</v>
      </c>
      <c r="G69" s="160">
        <f t="shared" si="19"/>
        <v>3237.24</v>
      </c>
      <c r="H69" s="160">
        <f t="shared" si="20"/>
        <v>3641.895</v>
      </c>
      <c r="I69" s="161">
        <v>0</v>
      </c>
      <c r="J69" s="162">
        <v>0</v>
      </c>
      <c r="K69" s="163">
        <v>0</v>
      </c>
      <c r="L69" s="180">
        <v>0</v>
      </c>
      <c r="M69" s="204">
        <v>0</v>
      </c>
      <c r="N69" s="164">
        <v>0</v>
      </c>
      <c r="O69" s="165">
        <v>5000</v>
      </c>
      <c r="P69" s="166">
        <f t="shared" si="21"/>
        <v>2470.90625</v>
      </c>
      <c r="Q69" s="166">
        <f t="shared" si="22"/>
        <v>1965.0875000000001</v>
      </c>
      <c r="R69" s="166">
        <f t="shared" si="23"/>
        <v>1762.7600000000002</v>
      </c>
      <c r="S69" s="166">
        <f t="shared" si="24"/>
        <v>1358.105</v>
      </c>
      <c r="T69" s="167" t="s">
        <v>400</v>
      </c>
      <c r="U69" s="325" t="str">
        <f>Inventory!D61</f>
        <v>FARSTAR</v>
      </c>
      <c r="V69" s="188"/>
      <c r="W69" s="188"/>
      <c r="X69" s="188"/>
      <c r="Y69" s="188"/>
      <c r="Z69" s="188"/>
      <c r="AA69" s="188"/>
      <c r="AB69" s="169">
        <v>5000</v>
      </c>
      <c r="AC69" s="518">
        <v>46019</v>
      </c>
      <c r="AD69" s="200"/>
      <c r="AE69" s="200"/>
      <c r="AG69" s="149"/>
      <c r="AH69" s="126"/>
      <c r="AI69" s="126"/>
      <c r="AJ69" s="126"/>
      <c r="AK69" s="126"/>
      <c r="AL69" s="126"/>
      <c r="AM69" s="126"/>
      <c r="AN69" s="126"/>
      <c r="AO69" s="156"/>
      <c r="AP69" s="157"/>
    </row>
    <row r="70" spans="1:42" ht="20.25" customHeight="1">
      <c r="A70" s="158" t="str">
        <f>Inventory!B62</f>
        <v>GHOSRX204004OT</v>
      </c>
      <c r="B70" s="158" t="str">
        <f>Inventory!C62</f>
        <v>COIN</v>
      </c>
      <c r="C70" s="170">
        <v>0.02</v>
      </c>
      <c r="D70" s="195">
        <v>30</v>
      </c>
      <c r="E70" s="160">
        <f t="shared" si="17"/>
        <v>2248.0833333333335</v>
      </c>
      <c r="F70" s="160">
        <f t="shared" si="18"/>
        <v>2697.7000000000003</v>
      </c>
      <c r="G70" s="160">
        <f t="shared" si="19"/>
        <v>2877.5466666666671</v>
      </c>
      <c r="H70" s="160">
        <f t="shared" si="20"/>
        <v>3237.2400000000002</v>
      </c>
      <c r="I70" s="161">
        <v>0</v>
      </c>
      <c r="J70" s="162">
        <v>0</v>
      </c>
      <c r="K70" s="163">
        <v>0</v>
      </c>
      <c r="L70" s="180">
        <v>0</v>
      </c>
      <c r="M70" s="204">
        <v>0</v>
      </c>
      <c r="N70" s="164">
        <v>0</v>
      </c>
      <c r="O70" s="165">
        <v>3000</v>
      </c>
      <c r="P70" s="166">
        <f t="shared" si="21"/>
        <v>751.91666666666652</v>
      </c>
      <c r="Q70" s="166">
        <f t="shared" si="22"/>
        <v>302.29999999999973</v>
      </c>
      <c r="R70" s="166">
        <f t="shared" si="23"/>
        <v>122.45333333333292</v>
      </c>
      <c r="S70" s="166">
        <f t="shared" si="24"/>
        <v>-237.24000000000024</v>
      </c>
      <c r="T70" s="167" t="s">
        <v>400</v>
      </c>
      <c r="U70" s="325" t="str">
        <f>Inventory!D62</f>
        <v>ZACK THE MAKER</v>
      </c>
      <c r="V70" s="188"/>
      <c r="W70" s="188"/>
      <c r="X70" s="188"/>
      <c r="Y70" s="188"/>
      <c r="Z70" s="188"/>
      <c r="AA70" s="188"/>
      <c r="AB70" s="169">
        <v>3000</v>
      </c>
      <c r="AC70" s="518">
        <v>46041</v>
      </c>
      <c r="AD70" s="200"/>
      <c r="AE70" s="200"/>
      <c r="AG70" s="149"/>
      <c r="AH70" s="126"/>
      <c r="AI70" s="126"/>
      <c r="AJ70" s="126"/>
      <c r="AK70" s="126"/>
      <c r="AL70" s="126"/>
      <c r="AM70" s="126"/>
      <c r="AN70" s="126"/>
      <c r="AO70" s="156"/>
      <c r="AP70" s="157"/>
    </row>
    <row r="71" spans="1:42" ht="20.25" customHeight="1">
      <c r="A71" s="158" t="str">
        <f>Inventory!B63</f>
        <v>GHOSRX103932BK</v>
      </c>
      <c r="B71" s="158" t="str">
        <f>Inventory!C63</f>
        <v>SNAPBACK CAP PAPA WINGS</v>
      </c>
      <c r="C71" s="170">
        <v>0.04</v>
      </c>
      <c r="D71" s="195">
        <v>40</v>
      </c>
      <c r="E71" s="160">
        <f t="shared" si="17"/>
        <v>3372.125</v>
      </c>
      <c r="F71" s="160">
        <f t="shared" si="18"/>
        <v>4046.55</v>
      </c>
      <c r="G71" s="160">
        <f t="shared" si="19"/>
        <v>4316.32</v>
      </c>
      <c r="H71" s="160">
        <f t="shared" si="20"/>
        <v>4855.8599999999997</v>
      </c>
      <c r="I71" s="161">
        <v>0</v>
      </c>
      <c r="J71" s="162">
        <v>0</v>
      </c>
      <c r="K71" s="163">
        <v>0</v>
      </c>
      <c r="L71" s="180">
        <v>0</v>
      </c>
      <c r="M71" s="204">
        <v>0</v>
      </c>
      <c r="N71" s="164">
        <v>0</v>
      </c>
      <c r="O71" s="165">
        <v>5000</v>
      </c>
      <c r="P71" s="166">
        <f t="shared" si="21"/>
        <v>1627.875</v>
      </c>
      <c r="Q71" s="166">
        <f t="shared" si="22"/>
        <v>953.44999999999982</v>
      </c>
      <c r="R71" s="166">
        <f t="shared" si="23"/>
        <v>683.68000000000029</v>
      </c>
      <c r="S71" s="166">
        <f t="shared" si="24"/>
        <v>144.14000000000033</v>
      </c>
      <c r="T71" s="167" t="s">
        <v>400</v>
      </c>
      <c r="U71" s="325" t="str">
        <f>Inventory!D63</f>
        <v>WELL SUCCEED</v>
      </c>
      <c r="V71" s="188"/>
      <c r="W71" s="188"/>
      <c r="X71" s="188"/>
      <c r="Y71" s="188"/>
      <c r="Z71" s="188"/>
      <c r="AA71" s="188"/>
      <c r="AB71" s="169">
        <v>5000</v>
      </c>
      <c r="AC71" s="518">
        <v>46029</v>
      </c>
      <c r="AD71" s="200"/>
      <c r="AE71" s="200"/>
      <c r="AG71" s="149"/>
      <c r="AH71" s="126"/>
      <c r="AI71" s="126"/>
      <c r="AJ71" s="126"/>
      <c r="AK71" s="126"/>
      <c r="AL71" s="126"/>
      <c r="AM71" s="126"/>
      <c r="AN71" s="126"/>
      <c r="AO71" s="156"/>
      <c r="AP71" s="157"/>
    </row>
    <row r="72" spans="1:42" ht="20.25" customHeight="1">
      <c r="A72" s="158" t="str">
        <f>Inventory!B64</f>
        <v>GHOSRX103934PU</v>
      </c>
      <c r="B72" s="158" t="str">
        <f>Inventory!C64</f>
        <v>ROSARY ROSE BEAD</v>
      </c>
      <c r="C72" s="170">
        <v>0.04</v>
      </c>
      <c r="D72" s="195">
        <v>40</v>
      </c>
      <c r="E72" s="160">
        <f t="shared" si="17"/>
        <v>3372.125</v>
      </c>
      <c r="F72" s="160">
        <f t="shared" si="18"/>
        <v>4046.55</v>
      </c>
      <c r="G72" s="160">
        <f t="shared" si="19"/>
        <v>4316.32</v>
      </c>
      <c r="H72" s="160">
        <f t="shared" si="20"/>
        <v>4855.8599999999997</v>
      </c>
      <c r="I72" s="161">
        <v>0</v>
      </c>
      <c r="J72" s="162">
        <v>0</v>
      </c>
      <c r="K72" s="163">
        <v>0</v>
      </c>
      <c r="L72" s="180">
        <v>0</v>
      </c>
      <c r="M72" s="204">
        <v>0</v>
      </c>
      <c r="N72" s="164">
        <v>0</v>
      </c>
      <c r="O72" s="165">
        <v>5000</v>
      </c>
      <c r="P72" s="166">
        <f t="shared" si="21"/>
        <v>1627.875</v>
      </c>
      <c r="Q72" s="166">
        <f t="shared" si="22"/>
        <v>953.44999999999982</v>
      </c>
      <c r="R72" s="166">
        <f t="shared" si="23"/>
        <v>683.68000000000029</v>
      </c>
      <c r="S72" s="166">
        <f t="shared" si="24"/>
        <v>144.14000000000033</v>
      </c>
      <c r="T72" s="167" t="s">
        <v>400</v>
      </c>
      <c r="U72" s="325" t="str">
        <f>Inventory!D64</f>
        <v>FARSTAR</v>
      </c>
      <c r="V72" s="188"/>
      <c r="W72" s="188"/>
      <c r="X72" s="188"/>
      <c r="Y72" s="188"/>
      <c r="Z72" s="188"/>
      <c r="AA72" s="188"/>
      <c r="AB72" s="169">
        <v>5000</v>
      </c>
      <c r="AC72" s="518">
        <v>46019</v>
      </c>
      <c r="AD72" s="200"/>
      <c r="AE72" s="200"/>
      <c r="AG72" s="149"/>
      <c r="AH72" s="126"/>
      <c r="AI72" s="126"/>
      <c r="AJ72" s="126"/>
      <c r="AK72" s="126"/>
      <c r="AL72" s="126"/>
      <c r="AM72" s="126"/>
      <c r="AN72" s="126"/>
      <c r="AO72" s="126"/>
      <c r="AP72" s="126"/>
    </row>
    <row r="73" spans="1:42" ht="20.25" customHeight="1">
      <c r="A73" s="158" t="str">
        <f>Inventory!B65</f>
        <v>GHOSNS103814BK</v>
      </c>
      <c r="B73" s="158" t="str">
        <f>Inventory!C65</f>
        <v>PROGRAM</v>
      </c>
      <c r="C73" s="170">
        <v>1.4999999999999999E-2</v>
      </c>
      <c r="D73" s="195">
        <v>30</v>
      </c>
      <c r="E73" s="160">
        <f t="shared" si="17"/>
        <v>1686.0625</v>
      </c>
      <c r="F73" s="160">
        <f t="shared" si="18"/>
        <v>2023.2749999999999</v>
      </c>
      <c r="G73" s="160">
        <f t="shared" si="19"/>
        <v>2158.16</v>
      </c>
      <c r="H73" s="160">
        <f t="shared" si="20"/>
        <v>2427.9299999999998</v>
      </c>
      <c r="I73" s="161">
        <v>0</v>
      </c>
      <c r="J73" s="162">
        <v>0</v>
      </c>
      <c r="K73" s="163">
        <v>0</v>
      </c>
      <c r="L73" s="180">
        <v>686</v>
      </c>
      <c r="M73" s="204">
        <v>1000</v>
      </c>
      <c r="N73" s="164">
        <v>0</v>
      </c>
      <c r="O73" s="165">
        <v>0</v>
      </c>
      <c r="P73" s="166">
        <f t="shared" si="21"/>
        <v>-6.25E-2</v>
      </c>
      <c r="Q73" s="166">
        <f t="shared" si="22"/>
        <v>-337.27499999999986</v>
      </c>
      <c r="R73" s="166">
        <f t="shared" si="23"/>
        <v>-472.15999999999985</v>
      </c>
      <c r="S73" s="166">
        <f t="shared" si="24"/>
        <v>-741.92999999999984</v>
      </c>
      <c r="T73" s="167"/>
      <c r="U73" s="325" t="str">
        <f>Inventory!D65</f>
        <v>VANDALAY</v>
      </c>
      <c r="V73" s="188"/>
      <c r="W73" s="188"/>
      <c r="X73" s="188"/>
      <c r="Y73" s="188"/>
      <c r="Z73" s="188"/>
      <c r="AA73" s="188"/>
      <c r="AB73" s="169">
        <f t="shared" si="25"/>
        <v>0</v>
      </c>
      <c r="AC73" s="188"/>
      <c r="AD73" s="200"/>
      <c r="AE73" s="200"/>
      <c r="AG73" s="149"/>
      <c r="AH73" s="126"/>
      <c r="AI73" s="126"/>
      <c r="AJ73" s="126"/>
      <c r="AK73" s="126"/>
      <c r="AL73" s="126"/>
      <c r="AM73" s="126"/>
      <c r="AN73" s="126"/>
      <c r="AO73" s="126"/>
      <c r="AP73" s="126"/>
    </row>
    <row r="74" spans="1:42" ht="20.25" customHeight="1">
      <c r="A74" s="158">
        <f>Inventory!B66</f>
        <v>0</v>
      </c>
      <c r="B74" s="158">
        <f>Inventory!C66</f>
        <v>0</v>
      </c>
      <c r="C74" s="170">
        <v>0</v>
      </c>
      <c r="D74" s="195">
        <v>1</v>
      </c>
      <c r="E74" s="160">
        <f t="shared" si="17"/>
        <v>0</v>
      </c>
      <c r="F74" s="160">
        <f t="shared" si="18"/>
        <v>0</v>
      </c>
      <c r="G74" s="160">
        <f t="shared" si="19"/>
        <v>0</v>
      </c>
      <c r="H74" s="160">
        <f t="shared" si="20"/>
        <v>0</v>
      </c>
      <c r="I74" s="161">
        <v>0</v>
      </c>
      <c r="J74" s="162">
        <v>0</v>
      </c>
      <c r="K74" s="163">
        <v>0</v>
      </c>
      <c r="L74" s="180">
        <v>0</v>
      </c>
      <c r="M74" s="204">
        <v>0</v>
      </c>
      <c r="N74" s="164">
        <v>0</v>
      </c>
      <c r="O74" s="165">
        <v>0</v>
      </c>
      <c r="P74" s="166">
        <f t="shared" si="21"/>
        <v>0</v>
      </c>
      <c r="Q74" s="166">
        <f t="shared" si="22"/>
        <v>0</v>
      </c>
      <c r="R74" s="166">
        <f t="shared" si="23"/>
        <v>0</v>
      </c>
      <c r="S74" s="166">
        <f t="shared" si="24"/>
        <v>0</v>
      </c>
      <c r="T74" s="167"/>
      <c r="U74" s="325">
        <f>Inventory!D66</f>
        <v>0</v>
      </c>
      <c r="V74" s="188"/>
      <c r="W74" s="188"/>
      <c r="X74" s="188"/>
      <c r="Y74" s="188"/>
      <c r="Z74" s="188"/>
      <c r="AA74" s="188"/>
      <c r="AB74" s="169">
        <f t="shared" si="25"/>
        <v>0</v>
      </c>
      <c r="AC74" s="188"/>
      <c r="AD74" s="200"/>
      <c r="AE74" s="200"/>
      <c r="AG74" s="149"/>
      <c r="AH74" s="126"/>
      <c r="AI74" s="126"/>
      <c r="AJ74" s="126"/>
      <c r="AK74" s="126"/>
      <c r="AL74" s="126"/>
      <c r="AM74" s="126"/>
      <c r="AN74" s="126"/>
      <c r="AO74" s="126"/>
      <c r="AP74" s="126"/>
    </row>
    <row r="75" spans="1:42" ht="20.25" customHeight="1">
      <c r="A75" s="158">
        <f>Inventory!B67</f>
        <v>0</v>
      </c>
      <c r="B75" s="158">
        <f>Inventory!C67</f>
        <v>0</v>
      </c>
      <c r="C75" s="170">
        <v>0</v>
      </c>
      <c r="D75" s="195">
        <v>1</v>
      </c>
      <c r="E75" s="160">
        <f t="shared" si="17"/>
        <v>0</v>
      </c>
      <c r="F75" s="160">
        <f t="shared" si="18"/>
        <v>0</v>
      </c>
      <c r="G75" s="160">
        <f t="shared" si="19"/>
        <v>0</v>
      </c>
      <c r="H75" s="160">
        <f t="shared" si="20"/>
        <v>0</v>
      </c>
      <c r="I75" s="161">
        <v>0</v>
      </c>
      <c r="J75" s="162">
        <v>0</v>
      </c>
      <c r="K75" s="163">
        <v>0</v>
      </c>
      <c r="L75" s="180">
        <v>0</v>
      </c>
      <c r="M75" s="204">
        <v>0</v>
      </c>
      <c r="N75" s="164">
        <v>0</v>
      </c>
      <c r="O75" s="165">
        <v>0</v>
      </c>
      <c r="P75" s="166">
        <f t="shared" si="21"/>
        <v>0</v>
      </c>
      <c r="Q75" s="166">
        <f t="shared" si="22"/>
        <v>0</v>
      </c>
      <c r="R75" s="166">
        <f t="shared" si="23"/>
        <v>0</v>
      </c>
      <c r="S75" s="166">
        <f t="shared" si="24"/>
        <v>0</v>
      </c>
      <c r="T75" s="167"/>
      <c r="U75" s="325">
        <f>Inventory!D67</f>
        <v>0</v>
      </c>
      <c r="V75" s="188"/>
      <c r="W75" s="188"/>
      <c r="X75" s="188"/>
      <c r="Y75" s="188"/>
      <c r="Z75" s="188"/>
      <c r="AA75" s="188"/>
      <c r="AB75" s="169">
        <f t="shared" si="25"/>
        <v>0</v>
      </c>
      <c r="AC75" s="188"/>
      <c r="AD75" s="200"/>
      <c r="AE75" s="200"/>
      <c r="AG75" s="149"/>
      <c r="AH75" s="126"/>
      <c r="AI75" s="126"/>
      <c r="AJ75" s="126"/>
      <c r="AK75" s="126"/>
      <c r="AL75" s="126"/>
      <c r="AM75" s="126"/>
      <c r="AN75" s="126"/>
      <c r="AO75" s="126"/>
      <c r="AP75" s="126"/>
    </row>
    <row r="76" spans="1:42" ht="20.25" customHeight="1">
      <c r="A76" s="158">
        <f>Inventory!B68</f>
        <v>0</v>
      </c>
      <c r="B76" s="158">
        <f>Inventory!C68</f>
        <v>0</v>
      </c>
      <c r="C76" s="170">
        <v>0</v>
      </c>
      <c r="D76" s="195">
        <v>1</v>
      </c>
      <c r="E76" s="160">
        <f t="shared" si="17"/>
        <v>0</v>
      </c>
      <c r="F76" s="160">
        <f t="shared" si="18"/>
        <v>0</v>
      </c>
      <c r="G76" s="160">
        <f t="shared" si="19"/>
        <v>0</v>
      </c>
      <c r="H76" s="160">
        <f t="shared" si="20"/>
        <v>0</v>
      </c>
      <c r="I76" s="161">
        <v>0</v>
      </c>
      <c r="J76" s="162">
        <v>0</v>
      </c>
      <c r="K76" s="163">
        <v>0</v>
      </c>
      <c r="L76" s="180">
        <v>0</v>
      </c>
      <c r="M76" s="204">
        <v>0</v>
      </c>
      <c r="N76" s="164">
        <v>0</v>
      </c>
      <c r="O76" s="165">
        <v>0</v>
      </c>
      <c r="P76" s="166">
        <f t="shared" si="21"/>
        <v>0</v>
      </c>
      <c r="Q76" s="166">
        <f t="shared" si="22"/>
        <v>0</v>
      </c>
      <c r="R76" s="166">
        <f t="shared" si="23"/>
        <v>0</v>
      </c>
      <c r="S76" s="166">
        <f t="shared" si="24"/>
        <v>0</v>
      </c>
      <c r="T76" s="167"/>
      <c r="U76" s="325">
        <f>Inventory!D68</f>
        <v>0</v>
      </c>
      <c r="V76" s="188"/>
      <c r="W76" s="188"/>
      <c r="X76" s="188"/>
      <c r="Y76" s="188"/>
      <c r="Z76" s="188"/>
      <c r="AA76" s="188"/>
      <c r="AB76" s="169">
        <f t="shared" si="25"/>
        <v>0</v>
      </c>
      <c r="AC76" s="188"/>
      <c r="AD76" s="200"/>
      <c r="AE76" s="200"/>
      <c r="AG76" s="149"/>
      <c r="AH76" s="126"/>
      <c r="AI76" s="126"/>
      <c r="AJ76" s="126"/>
      <c r="AK76" s="126"/>
      <c r="AL76" s="126"/>
      <c r="AM76" s="126"/>
      <c r="AN76" s="126"/>
      <c r="AO76" s="126"/>
      <c r="AP76" s="126"/>
    </row>
    <row r="77" spans="1:42" ht="20.25" customHeight="1">
      <c r="A77" s="158">
        <f>Inventory!B69</f>
        <v>0</v>
      </c>
      <c r="B77" s="158">
        <f>Inventory!C69</f>
        <v>0</v>
      </c>
      <c r="C77" s="170">
        <v>0</v>
      </c>
      <c r="D77" s="195">
        <v>1</v>
      </c>
      <c r="E77" s="160">
        <f t="shared" si="17"/>
        <v>0</v>
      </c>
      <c r="F77" s="160">
        <f t="shared" si="18"/>
        <v>0</v>
      </c>
      <c r="G77" s="160">
        <f t="shared" si="19"/>
        <v>0</v>
      </c>
      <c r="H77" s="160">
        <f t="shared" si="20"/>
        <v>0</v>
      </c>
      <c r="I77" s="161">
        <v>0</v>
      </c>
      <c r="J77" s="162">
        <v>0</v>
      </c>
      <c r="K77" s="163">
        <v>0</v>
      </c>
      <c r="L77" s="180">
        <v>0</v>
      </c>
      <c r="M77" s="204">
        <v>0</v>
      </c>
      <c r="N77" s="164">
        <v>0</v>
      </c>
      <c r="O77" s="165">
        <v>0</v>
      </c>
      <c r="P77" s="166">
        <f t="shared" si="21"/>
        <v>0</v>
      </c>
      <c r="Q77" s="166">
        <f t="shared" si="22"/>
        <v>0</v>
      </c>
      <c r="R77" s="166">
        <f t="shared" si="23"/>
        <v>0</v>
      </c>
      <c r="S77" s="166">
        <f t="shared" si="24"/>
        <v>0</v>
      </c>
      <c r="T77" s="167"/>
      <c r="U77" s="325">
        <f>Inventory!D69</f>
        <v>0</v>
      </c>
      <c r="V77" s="188"/>
      <c r="W77" s="188"/>
      <c r="X77" s="188"/>
      <c r="Y77" s="188"/>
      <c r="Z77" s="188"/>
      <c r="AA77" s="188"/>
      <c r="AB77" s="169">
        <f t="shared" si="25"/>
        <v>0</v>
      </c>
      <c r="AC77" s="188"/>
      <c r="AD77" s="200"/>
      <c r="AE77" s="200"/>
      <c r="AG77" s="158"/>
      <c r="AH77" s="126"/>
      <c r="AI77" s="126"/>
      <c r="AJ77" s="126"/>
      <c r="AK77" s="126"/>
      <c r="AL77" s="126"/>
      <c r="AM77" s="126"/>
      <c r="AN77" s="126"/>
      <c r="AO77" s="126"/>
      <c r="AP77" s="126"/>
    </row>
    <row r="78" spans="1:42" ht="20.25" customHeight="1">
      <c r="A78" s="158">
        <f>Inventory!B70</f>
        <v>0</v>
      </c>
      <c r="B78" s="158">
        <f>Inventory!C70</f>
        <v>0</v>
      </c>
      <c r="C78" s="170">
        <v>0</v>
      </c>
      <c r="D78" s="195">
        <v>1</v>
      </c>
      <c r="E78" s="160">
        <f t="shared" si="17"/>
        <v>0</v>
      </c>
      <c r="F78" s="160">
        <f t="shared" si="18"/>
        <v>0</v>
      </c>
      <c r="G78" s="160">
        <f t="shared" si="19"/>
        <v>0</v>
      </c>
      <c r="H78" s="160">
        <f t="shared" si="20"/>
        <v>0</v>
      </c>
      <c r="I78" s="161">
        <v>0</v>
      </c>
      <c r="J78" s="162">
        <v>0</v>
      </c>
      <c r="K78" s="163">
        <v>0</v>
      </c>
      <c r="L78" s="180">
        <v>0</v>
      </c>
      <c r="M78" s="204">
        <v>0</v>
      </c>
      <c r="N78" s="164">
        <v>0</v>
      </c>
      <c r="O78" s="165">
        <v>0</v>
      </c>
      <c r="P78" s="166">
        <f t="shared" si="21"/>
        <v>0</v>
      </c>
      <c r="Q78" s="166">
        <f t="shared" si="22"/>
        <v>0</v>
      </c>
      <c r="R78" s="166">
        <f t="shared" si="23"/>
        <v>0</v>
      </c>
      <c r="S78" s="166">
        <f t="shared" si="24"/>
        <v>0</v>
      </c>
      <c r="T78" s="167"/>
      <c r="U78" s="325">
        <f>Inventory!D70</f>
        <v>0</v>
      </c>
      <c r="V78" s="188"/>
      <c r="W78" s="188"/>
      <c r="X78" s="188"/>
      <c r="Y78" s="188"/>
      <c r="Z78" s="188"/>
      <c r="AA78" s="188"/>
      <c r="AB78" s="169">
        <f t="shared" si="25"/>
        <v>0</v>
      </c>
      <c r="AC78" s="188"/>
      <c r="AD78" s="200"/>
      <c r="AE78" s="200"/>
      <c r="AG78" s="173"/>
      <c r="AH78" s="126"/>
      <c r="AI78" s="126"/>
      <c r="AJ78" s="126"/>
      <c r="AK78" s="126"/>
      <c r="AL78" s="126"/>
      <c r="AM78" s="126"/>
      <c r="AN78" s="126"/>
      <c r="AO78" s="126"/>
      <c r="AP78" s="126"/>
    </row>
    <row r="79" spans="1:42" ht="20.25" customHeight="1">
      <c r="A79" s="158">
        <f>Inventory!B71</f>
        <v>0</v>
      </c>
      <c r="B79" s="158">
        <f>Inventory!C71</f>
        <v>0</v>
      </c>
      <c r="C79" s="170">
        <v>0</v>
      </c>
      <c r="D79" s="195">
        <v>1</v>
      </c>
      <c r="E79" s="160">
        <f t="shared" si="17"/>
        <v>0</v>
      </c>
      <c r="F79" s="160">
        <f t="shared" si="18"/>
        <v>0</v>
      </c>
      <c r="G79" s="160">
        <f t="shared" si="19"/>
        <v>0</v>
      </c>
      <c r="H79" s="160">
        <f t="shared" si="20"/>
        <v>0</v>
      </c>
      <c r="I79" s="161">
        <v>0</v>
      </c>
      <c r="J79" s="162">
        <v>0</v>
      </c>
      <c r="K79" s="163">
        <v>0</v>
      </c>
      <c r="L79" s="180">
        <v>0</v>
      </c>
      <c r="M79" s="204">
        <v>0</v>
      </c>
      <c r="N79" s="164">
        <v>0</v>
      </c>
      <c r="O79" s="165">
        <v>0</v>
      </c>
      <c r="P79" s="166">
        <f t="shared" si="21"/>
        <v>0</v>
      </c>
      <c r="Q79" s="166">
        <f t="shared" si="22"/>
        <v>0</v>
      </c>
      <c r="R79" s="166">
        <f t="shared" si="23"/>
        <v>0</v>
      </c>
      <c r="S79" s="166">
        <f t="shared" si="24"/>
        <v>0</v>
      </c>
      <c r="T79" s="167"/>
      <c r="U79" s="325">
        <f>Inventory!D71</f>
        <v>0</v>
      </c>
      <c r="V79" s="188"/>
      <c r="W79" s="188"/>
      <c r="X79" s="188"/>
      <c r="Y79" s="188"/>
      <c r="Z79" s="188"/>
      <c r="AA79" s="188"/>
      <c r="AB79" s="169">
        <f t="shared" si="25"/>
        <v>0</v>
      </c>
      <c r="AC79" s="188"/>
      <c r="AD79" s="200"/>
      <c r="AE79" s="200"/>
      <c r="AG79" s="173"/>
      <c r="AH79" s="126"/>
      <c r="AI79" s="126"/>
      <c r="AJ79" s="126"/>
      <c r="AK79" s="126"/>
      <c r="AL79" s="126"/>
      <c r="AM79" s="126"/>
      <c r="AN79" s="126"/>
      <c r="AO79" s="126"/>
      <c r="AP79" s="126"/>
    </row>
    <row r="80" spans="1:42" ht="20.25" customHeight="1">
      <c r="A80" s="158">
        <f>Inventory!B72</f>
        <v>0</v>
      </c>
      <c r="B80" s="158">
        <f>Inventory!C72</f>
        <v>0</v>
      </c>
      <c r="C80" s="170">
        <v>0</v>
      </c>
      <c r="D80" s="195">
        <v>1</v>
      </c>
      <c r="E80" s="160">
        <f t="shared" si="17"/>
        <v>0</v>
      </c>
      <c r="F80" s="160">
        <f t="shared" si="18"/>
        <v>0</v>
      </c>
      <c r="G80" s="160">
        <f t="shared" si="19"/>
        <v>0</v>
      </c>
      <c r="H80" s="160">
        <f t="shared" si="20"/>
        <v>0</v>
      </c>
      <c r="I80" s="161">
        <v>0</v>
      </c>
      <c r="J80" s="162">
        <v>0</v>
      </c>
      <c r="K80" s="163">
        <v>0</v>
      </c>
      <c r="L80" s="180">
        <v>0</v>
      </c>
      <c r="M80" s="204">
        <v>0</v>
      </c>
      <c r="N80" s="164">
        <v>0</v>
      </c>
      <c r="O80" s="165">
        <v>0</v>
      </c>
      <c r="P80" s="166">
        <f t="shared" si="21"/>
        <v>0</v>
      </c>
      <c r="Q80" s="166">
        <f t="shared" si="22"/>
        <v>0</v>
      </c>
      <c r="R80" s="166">
        <f t="shared" si="23"/>
        <v>0</v>
      </c>
      <c r="S80" s="166">
        <f t="shared" si="24"/>
        <v>0</v>
      </c>
      <c r="T80" s="167"/>
      <c r="U80" s="325">
        <f>Inventory!D72</f>
        <v>0</v>
      </c>
      <c r="V80" s="188"/>
      <c r="W80" s="188"/>
      <c r="X80" s="188"/>
      <c r="Y80" s="188"/>
      <c r="Z80" s="188"/>
      <c r="AA80" s="188"/>
      <c r="AB80" s="169">
        <f t="shared" si="25"/>
        <v>0</v>
      </c>
      <c r="AC80" s="188"/>
      <c r="AD80" s="200"/>
      <c r="AE80" s="200"/>
      <c r="AG80" s="118"/>
      <c r="AH80" s="126"/>
      <c r="AI80" s="126"/>
      <c r="AJ80" s="126"/>
      <c r="AK80" s="126"/>
      <c r="AL80" s="126"/>
      <c r="AM80" s="126"/>
      <c r="AN80" s="119"/>
      <c r="AO80" s="119"/>
      <c r="AP80" s="119"/>
    </row>
    <row r="81" spans="1:42" ht="20.25" customHeight="1">
      <c r="A81" s="158" t="str">
        <f>Inventory!B73</f>
        <v xml:space="preserve"> GHOSRX103241BK</v>
      </c>
      <c r="B81" s="158" t="str">
        <f>Inventory!C73</f>
        <v>CHOKER PAPA V</v>
      </c>
      <c r="C81" s="170">
        <v>7.4999999999999997E-3</v>
      </c>
      <c r="D81" s="195">
        <v>30</v>
      </c>
      <c r="E81" s="160">
        <f t="shared" si="17"/>
        <v>843.03125</v>
      </c>
      <c r="F81" s="160">
        <f t="shared" si="18"/>
        <v>1011.6374999999999</v>
      </c>
      <c r="G81" s="160">
        <f t="shared" si="19"/>
        <v>1079.08</v>
      </c>
      <c r="H81" s="160">
        <f t="shared" si="20"/>
        <v>1213.9649999999999</v>
      </c>
      <c r="I81" s="161">
        <v>0</v>
      </c>
      <c r="J81" s="162">
        <v>0</v>
      </c>
      <c r="K81" s="163">
        <v>0</v>
      </c>
      <c r="L81" s="180">
        <v>0</v>
      </c>
      <c r="M81" s="204">
        <v>0</v>
      </c>
      <c r="N81" s="164">
        <v>1511</v>
      </c>
      <c r="O81" s="165">
        <v>0</v>
      </c>
      <c r="P81" s="166">
        <f t="shared" si="21"/>
        <v>667.96875</v>
      </c>
      <c r="Q81" s="166">
        <f t="shared" si="22"/>
        <v>499.36250000000007</v>
      </c>
      <c r="R81" s="166">
        <f t="shared" si="23"/>
        <v>431.92000000000007</v>
      </c>
      <c r="S81" s="166">
        <f t="shared" si="24"/>
        <v>297.03500000000008</v>
      </c>
      <c r="T81" s="167"/>
      <c r="U81" s="325" t="str">
        <f>Inventory!D73</f>
        <v>FARSTAR</v>
      </c>
      <c r="V81" s="188"/>
      <c r="W81" s="188"/>
      <c r="X81" s="188"/>
      <c r="Y81" s="188"/>
      <c r="Z81" s="188"/>
      <c r="AA81" s="188"/>
      <c r="AB81" s="169">
        <f t="shared" si="25"/>
        <v>0</v>
      </c>
      <c r="AC81" s="188"/>
      <c r="AD81" s="200"/>
      <c r="AE81" s="200"/>
      <c r="AG81" s="158"/>
      <c r="AH81" s="126"/>
      <c r="AI81" s="126"/>
      <c r="AJ81" s="126"/>
      <c r="AK81" s="126"/>
      <c r="AL81" s="126"/>
      <c r="AM81" s="126"/>
      <c r="AN81" s="119"/>
      <c r="AO81" s="119"/>
      <c r="AP81" s="119"/>
    </row>
    <row r="82" spans="1:42" ht="20.25" customHeight="1">
      <c r="A82" s="158" t="str">
        <f>Inventory!B74</f>
        <v>GHOSRX203254GR</v>
      </c>
      <c r="B82" s="158" t="str">
        <f>Inventory!C74</f>
        <v>KEYCHAIN SKELETON GRUCIFIX</v>
      </c>
      <c r="C82" s="170">
        <v>7.4999999999999997E-3</v>
      </c>
      <c r="D82" s="195">
        <v>15</v>
      </c>
      <c r="E82" s="160">
        <f t="shared" si="17"/>
        <v>1686.0625</v>
      </c>
      <c r="F82" s="160">
        <f t="shared" si="18"/>
        <v>2023.2749999999999</v>
      </c>
      <c r="G82" s="160">
        <f t="shared" si="19"/>
        <v>2158.16</v>
      </c>
      <c r="H82" s="160">
        <f t="shared" si="20"/>
        <v>2427.9299999999998</v>
      </c>
      <c r="I82" s="161">
        <v>0</v>
      </c>
      <c r="J82" s="162">
        <v>0</v>
      </c>
      <c r="K82" s="163">
        <v>0</v>
      </c>
      <c r="L82" s="180">
        <v>0</v>
      </c>
      <c r="M82" s="204">
        <v>0</v>
      </c>
      <c r="N82" s="164">
        <v>2629</v>
      </c>
      <c r="O82" s="165">
        <v>0</v>
      </c>
      <c r="P82" s="166">
        <f t="shared" si="21"/>
        <v>942.9375</v>
      </c>
      <c r="Q82" s="166">
        <f t="shared" si="22"/>
        <v>605.72500000000014</v>
      </c>
      <c r="R82" s="166">
        <f t="shared" si="23"/>
        <v>470.84000000000015</v>
      </c>
      <c r="S82" s="166">
        <f t="shared" si="24"/>
        <v>201.07000000000016</v>
      </c>
      <c r="T82" s="167"/>
      <c r="U82" s="325" t="str">
        <f>Inventory!D74</f>
        <v>FARSTAR</v>
      </c>
      <c r="V82" s="188"/>
      <c r="W82" s="188"/>
      <c r="X82" s="188"/>
      <c r="Y82" s="188"/>
      <c r="Z82" s="188"/>
      <c r="AA82" s="188"/>
      <c r="AB82" s="169">
        <f t="shared" si="25"/>
        <v>0</v>
      </c>
      <c r="AC82" s="188"/>
      <c r="AD82" s="200"/>
      <c r="AE82" s="200"/>
      <c r="AG82" s="118"/>
      <c r="AH82" s="126"/>
      <c r="AI82" s="126"/>
      <c r="AJ82" s="126"/>
      <c r="AK82" s="126"/>
      <c r="AL82" s="126"/>
      <c r="AM82" s="126"/>
      <c r="AN82" s="119"/>
      <c r="AO82" s="119"/>
      <c r="AP82" s="119"/>
    </row>
    <row r="83" spans="1:42" ht="20.25" customHeight="1">
      <c r="A83" s="158" t="str">
        <f>Inventory!B75</f>
        <v>GHOSRX903403OT</v>
      </c>
      <c r="B83" s="158" t="str">
        <f>Inventory!C75</f>
        <v>PATCH SET OF 3</v>
      </c>
      <c r="C83" s="170">
        <v>5.0000000000000001E-3</v>
      </c>
      <c r="D83" s="195">
        <v>20</v>
      </c>
      <c r="E83" s="160">
        <f t="shared" si="17"/>
        <v>843.03125</v>
      </c>
      <c r="F83" s="160">
        <f t="shared" si="18"/>
        <v>1011.6375</v>
      </c>
      <c r="G83" s="160">
        <f t="shared" si="19"/>
        <v>1079.08</v>
      </c>
      <c r="H83" s="160">
        <f t="shared" si="20"/>
        <v>1213.9649999999999</v>
      </c>
      <c r="I83" s="161">
        <v>0</v>
      </c>
      <c r="J83" s="162">
        <v>0</v>
      </c>
      <c r="K83" s="163">
        <v>0</v>
      </c>
      <c r="L83" s="180">
        <v>0</v>
      </c>
      <c r="M83" s="204">
        <v>0</v>
      </c>
      <c r="N83" s="164">
        <v>1379</v>
      </c>
      <c r="O83" s="165">
        <v>0</v>
      </c>
      <c r="P83" s="166">
        <f t="shared" si="21"/>
        <v>535.96875</v>
      </c>
      <c r="Q83" s="166">
        <f t="shared" si="22"/>
        <v>367.36249999999995</v>
      </c>
      <c r="R83" s="166">
        <f t="shared" si="23"/>
        <v>299.92000000000007</v>
      </c>
      <c r="S83" s="166">
        <f t="shared" si="24"/>
        <v>165.03500000000008</v>
      </c>
      <c r="T83" s="167"/>
      <c r="U83" s="325" t="str">
        <f>Inventory!D75</f>
        <v>FARSTAR</v>
      </c>
      <c r="V83" s="188"/>
      <c r="W83" s="188"/>
      <c r="X83" s="188"/>
      <c r="Y83" s="188"/>
      <c r="Z83" s="188"/>
      <c r="AA83" s="188"/>
      <c r="AB83" s="169">
        <f t="shared" si="25"/>
        <v>0</v>
      </c>
      <c r="AC83" s="188"/>
      <c r="AD83" s="200"/>
      <c r="AE83" s="200"/>
      <c r="AG83" s="118"/>
      <c r="AH83" s="126"/>
      <c r="AI83" s="126"/>
      <c r="AJ83" s="126"/>
      <c r="AK83" s="126"/>
      <c r="AL83" s="126"/>
      <c r="AM83" s="126"/>
      <c r="AN83" s="119"/>
      <c r="AO83" s="119"/>
      <c r="AP83" s="119"/>
    </row>
    <row r="84" spans="1:42" ht="20.25" customHeight="1">
      <c r="A84" s="158" t="str">
        <f>Inventory!B76</f>
        <v>GHOSRX003611BK</v>
      </c>
      <c r="B84" s="158">
        <f>Inventory!C76</f>
        <v>0</v>
      </c>
      <c r="C84" s="170">
        <v>0</v>
      </c>
      <c r="D84" s="195">
        <v>1</v>
      </c>
      <c r="E84" s="160">
        <f t="shared" si="17"/>
        <v>0</v>
      </c>
      <c r="F84" s="160">
        <f t="shared" si="18"/>
        <v>0</v>
      </c>
      <c r="G84" s="160">
        <f t="shared" si="19"/>
        <v>0</v>
      </c>
      <c r="H84" s="160">
        <f t="shared" si="20"/>
        <v>0</v>
      </c>
      <c r="I84" s="161">
        <v>0</v>
      </c>
      <c r="J84" s="162">
        <v>0</v>
      </c>
      <c r="K84" s="163">
        <v>0</v>
      </c>
      <c r="L84" s="180">
        <v>0</v>
      </c>
      <c r="M84" s="204">
        <v>0</v>
      </c>
      <c r="N84" s="164">
        <v>0</v>
      </c>
      <c r="O84" s="165">
        <v>0</v>
      </c>
      <c r="P84" s="166">
        <f t="shared" si="21"/>
        <v>0</v>
      </c>
      <c r="Q84" s="166">
        <f t="shared" si="22"/>
        <v>0</v>
      </c>
      <c r="R84" s="166">
        <f t="shared" si="23"/>
        <v>0</v>
      </c>
      <c r="S84" s="166">
        <f t="shared" si="24"/>
        <v>0</v>
      </c>
      <c r="T84" s="167"/>
      <c r="U84" s="325">
        <f>Inventory!D76</f>
        <v>0</v>
      </c>
      <c r="V84" s="188"/>
      <c r="W84" s="188"/>
      <c r="X84" s="188"/>
      <c r="Y84" s="188"/>
      <c r="Z84" s="188"/>
      <c r="AA84" s="188"/>
      <c r="AB84" s="169">
        <f t="shared" si="25"/>
        <v>0</v>
      </c>
      <c r="AC84" s="188"/>
      <c r="AD84" s="200"/>
      <c r="AE84" s="200"/>
      <c r="AG84" s="118"/>
      <c r="AH84" s="119"/>
      <c r="AI84" s="119"/>
      <c r="AJ84" s="119"/>
      <c r="AK84" s="119"/>
      <c r="AL84" s="119"/>
      <c r="AM84" s="119"/>
      <c r="AN84" s="119"/>
      <c r="AO84" s="119"/>
      <c r="AP84" s="119"/>
    </row>
    <row r="85" spans="1:42" ht="20.25" customHeight="1">
      <c r="A85" s="158" t="str">
        <f>Inventory!B77</f>
        <v>GHOSRX903408OT</v>
      </c>
      <c r="B85" s="158" t="str">
        <f>Inventory!C77</f>
        <v>LP SKELETA POLTERGEIST</v>
      </c>
      <c r="C85" s="170">
        <v>0.01</v>
      </c>
      <c r="D85" s="195">
        <v>40</v>
      </c>
      <c r="E85" s="160">
        <f t="shared" ref="E85:E106" si="26">E$12/D85*C85</f>
        <v>843.03125</v>
      </c>
      <c r="F85" s="160">
        <f t="shared" ref="F85:F106" si="27">F$12/D85*C85</f>
        <v>1011.6375</v>
      </c>
      <c r="G85" s="160">
        <f t="shared" ref="G85:G106" si="28">G$12/D85*C85</f>
        <v>1079.08</v>
      </c>
      <c r="H85" s="160">
        <f t="shared" ref="H85:H106" si="29">H$12/D85*C85</f>
        <v>1213.9649999999999</v>
      </c>
      <c r="I85" s="161">
        <v>0</v>
      </c>
      <c r="J85" s="162">
        <v>0</v>
      </c>
      <c r="K85" s="163">
        <v>0</v>
      </c>
      <c r="L85" s="180">
        <v>0</v>
      </c>
      <c r="M85" s="204">
        <v>0</v>
      </c>
      <c r="N85" s="164">
        <v>339</v>
      </c>
      <c r="O85" s="165">
        <v>0</v>
      </c>
      <c r="P85" s="166">
        <f t="shared" ref="P85:P106" si="30">I85+J85+K85+L85+M85+N85+O85-E85</f>
        <v>-504.03125</v>
      </c>
      <c r="Q85" s="166">
        <f t="shared" ref="Q85:Q106" si="31">I85+J85+K85+L85+M85+N85+O85-F85</f>
        <v>-672.63750000000005</v>
      </c>
      <c r="R85" s="166">
        <f t="shared" ref="R85:R106" si="32">I85+J85+K85+L85+M85+N85+O85-G85</f>
        <v>-740.07999999999993</v>
      </c>
      <c r="S85" s="166">
        <f t="shared" ref="S85:S106" si="33">I85+J85+K85+L85+M85+N85+O85-H85</f>
        <v>-874.96499999999992</v>
      </c>
      <c r="T85" s="167"/>
      <c r="U85" s="325" t="str">
        <f>Inventory!D77</f>
        <v>CONCORD</v>
      </c>
      <c r="V85" s="188"/>
      <c r="W85" s="188"/>
      <c r="X85" s="188"/>
      <c r="Y85" s="188"/>
      <c r="Z85" s="188"/>
      <c r="AA85" s="188"/>
      <c r="AB85" s="169">
        <f t="shared" ref="AB85:AB89" si="34">SUM(V85:AA85)</f>
        <v>0</v>
      </c>
      <c r="AC85" s="188"/>
      <c r="AD85" s="200"/>
      <c r="AE85" s="200"/>
      <c r="AG85" s="118"/>
      <c r="AH85" s="119"/>
      <c r="AI85" s="119"/>
      <c r="AJ85" s="119"/>
      <c r="AK85" s="119"/>
      <c r="AL85" s="119"/>
      <c r="AM85" s="119"/>
      <c r="AN85" s="119"/>
      <c r="AO85" s="119"/>
      <c r="AP85" s="119"/>
    </row>
    <row r="86" spans="1:42" ht="20.25" customHeight="1">
      <c r="A86" s="158" t="str">
        <f>Inventory!B78</f>
        <v>GHOSNS203369OT</v>
      </c>
      <c r="B86" s="158" t="str">
        <f>Inventory!C78</f>
        <v>FOILED COMIC BOOK SISTER IMPERATOR # 1</v>
      </c>
      <c r="C86" s="170">
        <v>2.5000000000000001E-3</v>
      </c>
      <c r="D86" s="195">
        <v>30</v>
      </c>
      <c r="E86" s="160">
        <f t="shared" si="26"/>
        <v>281.01041666666669</v>
      </c>
      <c r="F86" s="160">
        <f t="shared" si="27"/>
        <v>337.21250000000003</v>
      </c>
      <c r="G86" s="160">
        <f t="shared" si="28"/>
        <v>359.69333333333338</v>
      </c>
      <c r="H86" s="160">
        <f t="shared" si="29"/>
        <v>404.65500000000003</v>
      </c>
      <c r="I86" s="161">
        <v>0</v>
      </c>
      <c r="J86" s="162">
        <v>0</v>
      </c>
      <c r="K86" s="163">
        <v>0</v>
      </c>
      <c r="L86" s="180">
        <v>0</v>
      </c>
      <c r="M86" s="204">
        <v>0</v>
      </c>
      <c r="N86" s="164">
        <v>1320</v>
      </c>
      <c r="O86" s="165">
        <v>0</v>
      </c>
      <c r="P86" s="166">
        <f t="shared" si="30"/>
        <v>1038.9895833333333</v>
      </c>
      <c r="Q86" s="166">
        <f t="shared" si="31"/>
        <v>982.78749999999991</v>
      </c>
      <c r="R86" s="166">
        <f t="shared" si="32"/>
        <v>960.30666666666662</v>
      </c>
      <c r="S86" s="166">
        <f t="shared" si="33"/>
        <v>915.34500000000003</v>
      </c>
      <c r="T86" s="167"/>
      <c r="U86" s="325" t="str">
        <f>Inventory!D78</f>
        <v>DARK HORSE COMICS</v>
      </c>
      <c r="V86" s="188"/>
      <c r="W86" s="188"/>
      <c r="X86" s="188"/>
      <c r="Y86" s="188"/>
      <c r="Z86" s="188"/>
      <c r="AA86" s="188"/>
      <c r="AB86" s="169">
        <f t="shared" si="34"/>
        <v>0</v>
      </c>
      <c r="AC86" s="188"/>
      <c r="AD86" s="200"/>
      <c r="AE86" s="200"/>
      <c r="AG86" s="118"/>
      <c r="AH86" s="119"/>
      <c r="AI86" s="119"/>
      <c r="AJ86" s="119"/>
      <c r="AK86" s="119"/>
      <c r="AL86" s="119"/>
      <c r="AM86" s="119"/>
      <c r="AN86" s="119"/>
      <c r="AO86" s="119"/>
      <c r="AP86" s="119"/>
    </row>
    <row r="87" spans="1:42" ht="20.25" customHeight="1">
      <c r="A87" s="158" t="str">
        <f>Inventory!B79</f>
        <v>GHOSNS103619OT</v>
      </c>
      <c r="B87" s="158" t="str">
        <f>Inventory!C79</f>
        <v>FOILED COMIC BOOK SISTER IMPERATOR #2</v>
      </c>
      <c r="C87" s="170">
        <v>2.5000000000000001E-3</v>
      </c>
      <c r="D87" s="195">
        <v>15</v>
      </c>
      <c r="E87" s="160">
        <f t="shared" si="26"/>
        <v>562.02083333333337</v>
      </c>
      <c r="F87" s="160">
        <f t="shared" si="27"/>
        <v>674.42500000000007</v>
      </c>
      <c r="G87" s="160">
        <f t="shared" si="28"/>
        <v>719.38666666666677</v>
      </c>
      <c r="H87" s="160">
        <f t="shared" si="29"/>
        <v>809.31000000000006</v>
      </c>
      <c r="I87" s="161">
        <v>0</v>
      </c>
      <c r="J87" s="162">
        <v>0</v>
      </c>
      <c r="K87" s="163">
        <v>0</v>
      </c>
      <c r="L87" s="180">
        <v>0</v>
      </c>
      <c r="M87" s="204">
        <v>0</v>
      </c>
      <c r="N87" s="164">
        <v>164</v>
      </c>
      <c r="O87" s="165">
        <v>0</v>
      </c>
      <c r="P87" s="166">
        <f t="shared" si="30"/>
        <v>-398.02083333333337</v>
      </c>
      <c r="Q87" s="166">
        <f t="shared" si="31"/>
        <v>-510.42500000000007</v>
      </c>
      <c r="R87" s="166">
        <f t="shared" si="32"/>
        <v>-555.38666666666677</v>
      </c>
      <c r="S87" s="166">
        <f t="shared" si="33"/>
        <v>-645.31000000000006</v>
      </c>
      <c r="T87" s="167"/>
      <c r="U87" s="325" t="str">
        <f>Inventory!D79</f>
        <v>DARK HORSE COMICS</v>
      </c>
      <c r="V87" s="188"/>
      <c r="W87" s="188"/>
      <c r="X87" s="188"/>
      <c r="Y87" s="188"/>
      <c r="Z87" s="188"/>
      <c r="AA87" s="188"/>
      <c r="AB87" s="169">
        <f t="shared" si="34"/>
        <v>0</v>
      </c>
      <c r="AC87" s="188"/>
      <c r="AD87" s="200"/>
      <c r="AE87" s="200"/>
      <c r="AG87" s="118"/>
      <c r="AH87" s="119"/>
      <c r="AI87" s="119"/>
      <c r="AJ87" s="119"/>
      <c r="AK87" s="119"/>
      <c r="AL87" s="119"/>
      <c r="AM87" s="119"/>
      <c r="AN87" s="119"/>
      <c r="AO87" s="119"/>
      <c r="AP87" s="119"/>
    </row>
    <row r="88" spans="1:42" ht="20.25" customHeight="1">
      <c r="A88" s="158" t="str">
        <f>Inventory!B80</f>
        <v xml:space="preserve">GHOSNS103622OT </v>
      </c>
      <c r="B88" s="158" t="str">
        <f>Inventory!C80</f>
        <v>FOILED COMIC BOOK SISTER IMPERATOR #3</v>
      </c>
      <c r="C88" s="170">
        <v>2.5000000000000001E-3</v>
      </c>
      <c r="D88" s="195">
        <v>15</v>
      </c>
      <c r="E88" s="160">
        <f t="shared" si="26"/>
        <v>562.02083333333337</v>
      </c>
      <c r="F88" s="160">
        <f t="shared" si="27"/>
        <v>674.42500000000007</v>
      </c>
      <c r="G88" s="160">
        <f t="shared" si="28"/>
        <v>719.38666666666677</v>
      </c>
      <c r="H88" s="160">
        <f t="shared" si="29"/>
        <v>809.31000000000006</v>
      </c>
      <c r="I88" s="161">
        <v>0</v>
      </c>
      <c r="J88" s="162">
        <v>0</v>
      </c>
      <c r="K88" s="163">
        <v>0</v>
      </c>
      <c r="L88" s="180">
        <v>0</v>
      </c>
      <c r="M88" s="204">
        <v>0</v>
      </c>
      <c r="N88" s="164">
        <v>229</v>
      </c>
      <c r="O88" s="165">
        <v>0</v>
      </c>
      <c r="P88" s="166">
        <f t="shared" si="30"/>
        <v>-333.02083333333337</v>
      </c>
      <c r="Q88" s="166">
        <f t="shared" si="31"/>
        <v>-445.42500000000007</v>
      </c>
      <c r="R88" s="166">
        <f t="shared" si="32"/>
        <v>-490.38666666666677</v>
      </c>
      <c r="S88" s="166">
        <f t="shared" si="33"/>
        <v>-580.31000000000006</v>
      </c>
      <c r="T88" s="167"/>
      <c r="U88" s="325" t="str">
        <f>Inventory!D80</f>
        <v>DARK HORSE COMICS</v>
      </c>
      <c r="V88" s="188"/>
      <c r="W88" s="188"/>
      <c r="X88" s="188"/>
      <c r="Y88" s="188"/>
      <c r="Z88" s="188"/>
      <c r="AA88" s="188"/>
      <c r="AB88" s="169">
        <f t="shared" si="34"/>
        <v>0</v>
      </c>
      <c r="AC88" s="188"/>
      <c r="AD88" s="200"/>
      <c r="AE88" s="200"/>
      <c r="AG88" s="118"/>
      <c r="AH88" s="119"/>
      <c r="AI88" s="119"/>
      <c r="AJ88" s="119"/>
      <c r="AK88" s="119"/>
      <c r="AL88" s="119"/>
      <c r="AM88" s="119"/>
      <c r="AN88" s="119"/>
      <c r="AO88" s="119"/>
      <c r="AP88" s="119"/>
    </row>
    <row r="89" spans="1:42" ht="20.25" customHeight="1">
      <c r="A89" s="158" t="str">
        <f>Inventory!B81</f>
        <v>GHOSNS103624OT</v>
      </c>
      <c r="B89" s="158" t="str">
        <f>Inventory!C81</f>
        <v>FOILED COMIC BOOK SISTER IMPERATOR #4</v>
      </c>
      <c r="C89" s="170">
        <v>2.5000000000000001E-3</v>
      </c>
      <c r="D89" s="195">
        <v>15</v>
      </c>
      <c r="E89" s="160">
        <f t="shared" si="26"/>
        <v>562.02083333333337</v>
      </c>
      <c r="F89" s="160">
        <f t="shared" si="27"/>
        <v>674.42500000000007</v>
      </c>
      <c r="G89" s="160">
        <f t="shared" si="28"/>
        <v>719.38666666666677</v>
      </c>
      <c r="H89" s="160">
        <f t="shared" si="29"/>
        <v>809.31000000000006</v>
      </c>
      <c r="I89" s="161">
        <v>0</v>
      </c>
      <c r="J89" s="162">
        <v>0</v>
      </c>
      <c r="K89" s="163">
        <v>0</v>
      </c>
      <c r="L89" s="180">
        <v>0</v>
      </c>
      <c r="M89" s="204">
        <v>0</v>
      </c>
      <c r="N89" s="164">
        <v>244</v>
      </c>
      <c r="O89" s="165">
        <v>0</v>
      </c>
      <c r="P89" s="166">
        <f t="shared" si="30"/>
        <v>-318.02083333333337</v>
      </c>
      <c r="Q89" s="166">
        <f t="shared" si="31"/>
        <v>-430.42500000000007</v>
      </c>
      <c r="R89" s="166">
        <f t="shared" si="32"/>
        <v>-475.38666666666677</v>
      </c>
      <c r="S89" s="166">
        <f t="shared" si="33"/>
        <v>-565.31000000000006</v>
      </c>
      <c r="T89" s="167"/>
      <c r="U89" s="188"/>
      <c r="V89" s="188"/>
      <c r="W89" s="188"/>
      <c r="X89" s="188"/>
      <c r="Y89" s="188"/>
      <c r="Z89" s="188"/>
      <c r="AA89" s="188"/>
      <c r="AB89" s="169">
        <f t="shared" si="34"/>
        <v>0</v>
      </c>
      <c r="AC89" s="188"/>
      <c r="AD89" s="200"/>
      <c r="AE89" s="200"/>
      <c r="AG89" s="118"/>
      <c r="AH89" s="119"/>
      <c r="AI89" s="119"/>
      <c r="AJ89" s="119"/>
      <c r="AK89" s="119"/>
      <c r="AL89" s="119"/>
      <c r="AM89" s="119"/>
      <c r="AN89" s="119"/>
      <c r="AO89" s="119"/>
      <c r="AP89" s="119"/>
    </row>
    <row r="90" spans="1:42" ht="20.25" customHeight="1">
      <c r="A90" s="158" t="str">
        <f>Inventory!B82</f>
        <v>GHOSRX003470OT</v>
      </c>
      <c r="B90" s="158" t="str">
        <f>Inventory!C82</f>
        <v>ROLLING STONE MAG &amp; ALBUM</v>
      </c>
      <c r="C90" s="170">
        <v>7.4999999999999997E-3</v>
      </c>
      <c r="D90" s="195">
        <v>30</v>
      </c>
      <c r="E90" s="160">
        <f t="shared" si="26"/>
        <v>843.03125</v>
      </c>
      <c r="F90" s="160">
        <f t="shared" si="27"/>
        <v>1011.6374999999999</v>
      </c>
      <c r="G90" s="160">
        <f t="shared" si="28"/>
        <v>1079.08</v>
      </c>
      <c r="H90" s="160">
        <f t="shared" si="29"/>
        <v>1213.9649999999999</v>
      </c>
      <c r="I90" s="161">
        <v>0</v>
      </c>
      <c r="J90" s="162">
        <v>0</v>
      </c>
      <c r="K90" s="163">
        <v>0</v>
      </c>
      <c r="L90" s="180">
        <v>0</v>
      </c>
      <c r="M90" s="204">
        <v>0</v>
      </c>
      <c r="N90" s="164">
        <v>549</v>
      </c>
      <c r="O90" s="165">
        <v>0</v>
      </c>
      <c r="P90" s="166">
        <f t="shared" si="30"/>
        <v>-294.03125</v>
      </c>
      <c r="Q90" s="166">
        <f t="shared" si="31"/>
        <v>-462.63749999999993</v>
      </c>
      <c r="R90" s="166">
        <f t="shared" si="32"/>
        <v>-530.07999999999993</v>
      </c>
      <c r="S90" s="166">
        <f t="shared" si="33"/>
        <v>-664.96499999999992</v>
      </c>
      <c r="T90" s="167"/>
      <c r="U90" s="188"/>
      <c r="V90" s="188"/>
      <c r="W90" s="188"/>
      <c r="X90" s="188"/>
      <c r="Y90" s="188"/>
      <c r="Z90" s="188"/>
      <c r="AA90" s="188"/>
      <c r="AB90" s="169">
        <f t="shared" ref="AB90:AB106" si="35">SUM(V90:AA90)</f>
        <v>0</v>
      </c>
      <c r="AC90" s="188"/>
      <c r="AD90" s="200"/>
      <c r="AE90" s="200"/>
      <c r="AG90" s="118"/>
      <c r="AH90" s="119"/>
      <c r="AI90" s="119"/>
      <c r="AJ90" s="119"/>
      <c r="AK90" s="119"/>
      <c r="AL90" s="119"/>
      <c r="AM90" s="119"/>
      <c r="AN90" s="119"/>
      <c r="AO90" s="119"/>
      <c r="AP90" s="119"/>
    </row>
    <row r="91" spans="1:42" ht="20.25" customHeight="1">
      <c r="A91" s="158" t="str">
        <f>Inventory!B83</f>
        <v>GHOSRX003611BK</v>
      </c>
      <c r="B91" s="158" t="str">
        <f>Inventory!C83</f>
        <v>LP SKELETA BLACK VINYL</v>
      </c>
      <c r="C91" s="170">
        <v>2.5000000000000001E-3</v>
      </c>
      <c r="D91" s="195">
        <v>40</v>
      </c>
      <c r="E91" s="160">
        <f t="shared" si="26"/>
        <v>210.7578125</v>
      </c>
      <c r="F91" s="160">
        <f t="shared" si="27"/>
        <v>252.90937500000001</v>
      </c>
      <c r="G91" s="160">
        <f t="shared" si="28"/>
        <v>269.77</v>
      </c>
      <c r="H91" s="160">
        <f t="shared" si="29"/>
        <v>303.49124999999998</v>
      </c>
      <c r="I91" s="161">
        <v>0</v>
      </c>
      <c r="J91" s="162">
        <v>0</v>
      </c>
      <c r="K91" s="163">
        <v>0</v>
      </c>
      <c r="L91" s="180">
        <v>0</v>
      </c>
      <c r="M91" s="204">
        <v>0</v>
      </c>
      <c r="N91" s="164">
        <v>0</v>
      </c>
      <c r="O91" s="165">
        <v>0</v>
      </c>
      <c r="P91" s="166">
        <f t="shared" si="30"/>
        <v>-210.7578125</v>
      </c>
      <c r="Q91" s="166">
        <f t="shared" si="31"/>
        <v>-252.90937500000001</v>
      </c>
      <c r="R91" s="166">
        <f t="shared" si="32"/>
        <v>-269.77</v>
      </c>
      <c r="S91" s="166">
        <f t="shared" si="33"/>
        <v>-303.49124999999998</v>
      </c>
      <c r="T91" s="167"/>
      <c r="U91" s="188"/>
      <c r="V91" s="188"/>
      <c r="W91" s="188"/>
      <c r="X91" s="188"/>
      <c r="Y91" s="188"/>
      <c r="Z91" s="188"/>
      <c r="AA91" s="188"/>
      <c r="AB91" s="169">
        <f t="shared" si="35"/>
        <v>0</v>
      </c>
      <c r="AC91" s="188"/>
      <c r="AD91" s="200"/>
      <c r="AE91" s="200"/>
      <c r="AG91" s="118"/>
      <c r="AH91" s="119"/>
      <c r="AI91" s="119"/>
      <c r="AJ91" s="119"/>
      <c r="AK91" s="119"/>
      <c r="AL91" s="119"/>
      <c r="AM91" s="119"/>
      <c r="AN91" s="119"/>
      <c r="AO91" s="119"/>
      <c r="AP91" s="119"/>
    </row>
    <row r="92" spans="1:42" ht="20.25" customHeight="1">
      <c r="A92" s="158" t="str">
        <f>Inventory!B84</f>
        <v>GHOSCG103805PU</v>
      </c>
      <c r="B92" s="158" t="str">
        <f>Inventory!C84</f>
        <v>LP PURPLE LENTICULAR  (CONSIGNMENT)</v>
      </c>
      <c r="C92" s="170">
        <v>0.01</v>
      </c>
      <c r="D92" s="195">
        <v>40</v>
      </c>
      <c r="E92" s="160">
        <f t="shared" si="26"/>
        <v>843.03125</v>
      </c>
      <c r="F92" s="160">
        <f t="shared" si="27"/>
        <v>1011.6375</v>
      </c>
      <c r="G92" s="160">
        <f t="shared" si="28"/>
        <v>1079.08</v>
      </c>
      <c r="H92" s="160">
        <f t="shared" si="29"/>
        <v>1213.9649999999999</v>
      </c>
      <c r="I92" s="161">
        <v>0</v>
      </c>
      <c r="J92" s="162">
        <v>0</v>
      </c>
      <c r="K92" s="163">
        <v>0</v>
      </c>
      <c r="L92" s="180">
        <v>0</v>
      </c>
      <c r="M92" s="204">
        <v>0</v>
      </c>
      <c r="N92" s="164">
        <v>0</v>
      </c>
      <c r="O92" s="165">
        <v>0</v>
      </c>
      <c r="P92" s="166">
        <f t="shared" si="30"/>
        <v>-843.03125</v>
      </c>
      <c r="Q92" s="166">
        <f t="shared" si="31"/>
        <v>-1011.6375</v>
      </c>
      <c r="R92" s="166">
        <f t="shared" si="32"/>
        <v>-1079.08</v>
      </c>
      <c r="S92" s="166">
        <f t="shared" si="33"/>
        <v>-1213.9649999999999</v>
      </c>
      <c r="T92" s="167"/>
      <c r="U92" s="188"/>
      <c r="V92" s="188"/>
      <c r="W92" s="188"/>
      <c r="X92" s="188"/>
      <c r="Y92" s="188"/>
      <c r="Z92" s="188"/>
      <c r="AA92" s="188"/>
      <c r="AB92" s="169">
        <f t="shared" si="35"/>
        <v>0</v>
      </c>
      <c r="AC92" s="188"/>
      <c r="AD92" s="200"/>
      <c r="AE92" s="200"/>
      <c r="AG92" s="118"/>
      <c r="AH92" s="119"/>
      <c r="AI92" s="119"/>
      <c r="AJ92" s="119"/>
      <c r="AK92" s="119"/>
      <c r="AL92" s="119"/>
      <c r="AM92" s="119"/>
      <c r="AN92" s="119"/>
      <c r="AO92" s="119"/>
      <c r="AP92" s="119"/>
    </row>
    <row r="93" spans="1:42" ht="20.25" customHeight="1">
      <c r="A93" s="158" t="str">
        <f>Inventory!B85</f>
        <v>GHOSCG103844BK</v>
      </c>
      <c r="B93" s="158" t="str">
        <f>Inventory!C85</f>
        <v>CASSETTE (CONSIGNMENT)</v>
      </c>
      <c r="C93" s="170">
        <v>2.5000000000000001E-3</v>
      </c>
      <c r="D93" s="195">
        <v>15</v>
      </c>
      <c r="E93" s="160">
        <f t="shared" si="26"/>
        <v>562.02083333333337</v>
      </c>
      <c r="F93" s="160">
        <f t="shared" si="27"/>
        <v>674.42500000000007</v>
      </c>
      <c r="G93" s="160">
        <f t="shared" si="28"/>
        <v>719.38666666666677</v>
      </c>
      <c r="H93" s="160">
        <f t="shared" si="29"/>
        <v>809.31000000000006</v>
      </c>
      <c r="I93" s="161">
        <v>0</v>
      </c>
      <c r="J93" s="162">
        <v>0</v>
      </c>
      <c r="K93" s="163">
        <v>0</v>
      </c>
      <c r="L93" s="180">
        <v>0</v>
      </c>
      <c r="M93" s="204">
        <v>0</v>
      </c>
      <c r="N93" s="164">
        <v>0</v>
      </c>
      <c r="O93" s="165">
        <v>0</v>
      </c>
      <c r="P93" s="166">
        <f t="shared" si="30"/>
        <v>-562.02083333333337</v>
      </c>
      <c r="Q93" s="166">
        <f t="shared" si="31"/>
        <v>-674.42500000000007</v>
      </c>
      <c r="R93" s="166">
        <f t="shared" si="32"/>
        <v>-719.38666666666677</v>
      </c>
      <c r="S93" s="166">
        <f t="shared" si="33"/>
        <v>-809.31000000000006</v>
      </c>
      <c r="T93" s="167"/>
      <c r="U93" s="188"/>
      <c r="V93" s="188"/>
      <c r="W93" s="188"/>
      <c r="X93" s="188"/>
      <c r="Y93" s="188"/>
      <c r="Z93" s="188"/>
      <c r="AA93" s="188"/>
      <c r="AB93" s="169">
        <f t="shared" si="35"/>
        <v>0</v>
      </c>
      <c r="AC93" s="188"/>
      <c r="AD93" s="200"/>
      <c r="AE93" s="200"/>
      <c r="AG93" s="118"/>
      <c r="AH93" s="119"/>
      <c r="AI93" s="119"/>
      <c r="AJ93" s="119"/>
      <c r="AK93" s="119"/>
      <c r="AL93" s="119"/>
      <c r="AM93" s="119"/>
      <c r="AN93" s="119"/>
      <c r="AO93" s="119"/>
      <c r="AP93" s="119"/>
    </row>
    <row r="94" spans="1:42" ht="20.25" customHeight="1">
      <c r="A94" s="158">
        <f>Inventory!B86</f>
        <v>0</v>
      </c>
      <c r="B94" s="158">
        <f>Inventory!C86</f>
        <v>0</v>
      </c>
      <c r="C94" s="170">
        <v>0</v>
      </c>
      <c r="D94" s="195">
        <v>1</v>
      </c>
      <c r="E94" s="160">
        <f t="shared" si="26"/>
        <v>0</v>
      </c>
      <c r="F94" s="160">
        <f t="shared" si="27"/>
        <v>0</v>
      </c>
      <c r="G94" s="160">
        <f t="shared" si="28"/>
        <v>0</v>
      </c>
      <c r="H94" s="160">
        <f t="shared" si="29"/>
        <v>0</v>
      </c>
      <c r="I94" s="161">
        <v>0</v>
      </c>
      <c r="J94" s="162">
        <v>0</v>
      </c>
      <c r="K94" s="163">
        <v>0</v>
      </c>
      <c r="L94" s="180">
        <v>0</v>
      </c>
      <c r="M94" s="204">
        <v>0</v>
      </c>
      <c r="N94" s="164">
        <v>0</v>
      </c>
      <c r="O94" s="165">
        <v>0</v>
      </c>
      <c r="P94" s="166">
        <f t="shared" si="30"/>
        <v>0</v>
      </c>
      <c r="Q94" s="166">
        <f t="shared" si="31"/>
        <v>0</v>
      </c>
      <c r="R94" s="166">
        <f t="shared" si="32"/>
        <v>0</v>
      </c>
      <c r="S94" s="166">
        <f t="shared" si="33"/>
        <v>0</v>
      </c>
      <c r="T94" s="167"/>
      <c r="U94" s="188"/>
      <c r="V94" s="188"/>
      <c r="W94" s="188"/>
      <c r="X94" s="188"/>
      <c r="Y94" s="188"/>
      <c r="Z94" s="188"/>
      <c r="AA94" s="188"/>
      <c r="AB94" s="169">
        <f t="shared" si="35"/>
        <v>0</v>
      </c>
      <c r="AC94" s="188"/>
      <c r="AD94" s="200"/>
      <c r="AE94" s="200"/>
      <c r="AG94" s="118"/>
      <c r="AH94" s="119"/>
      <c r="AI94" s="119"/>
      <c r="AJ94" s="119"/>
      <c r="AK94" s="119"/>
      <c r="AL94" s="119"/>
      <c r="AM94" s="119"/>
      <c r="AN94" s="119"/>
      <c r="AO94" s="119"/>
      <c r="AP94" s="119"/>
    </row>
    <row r="95" spans="1:42" ht="20.25" customHeight="1">
      <c r="A95" s="158">
        <f>Inventory!B87</f>
        <v>0</v>
      </c>
      <c r="B95" s="158">
        <f>Inventory!C87</f>
        <v>0</v>
      </c>
      <c r="C95" s="170">
        <v>0</v>
      </c>
      <c r="D95" s="195">
        <v>1</v>
      </c>
      <c r="E95" s="160">
        <f t="shared" si="26"/>
        <v>0</v>
      </c>
      <c r="F95" s="160">
        <f t="shared" si="27"/>
        <v>0</v>
      </c>
      <c r="G95" s="160">
        <f t="shared" si="28"/>
        <v>0</v>
      </c>
      <c r="H95" s="160">
        <f t="shared" si="29"/>
        <v>0</v>
      </c>
      <c r="I95" s="161">
        <v>0</v>
      </c>
      <c r="J95" s="162">
        <v>0</v>
      </c>
      <c r="K95" s="163">
        <v>0</v>
      </c>
      <c r="L95" s="180">
        <v>0</v>
      </c>
      <c r="M95" s="204">
        <v>0</v>
      </c>
      <c r="N95" s="164">
        <v>0</v>
      </c>
      <c r="O95" s="165">
        <v>0</v>
      </c>
      <c r="P95" s="166">
        <f t="shared" si="30"/>
        <v>0</v>
      </c>
      <c r="Q95" s="166">
        <f t="shared" si="31"/>
        <v>0</v>
      </c>
      <c r="R95" s="166">
        <f t="shared" si="32"/>
        <v>0</v>
      </c>
      <c r="S95" s="166">
        <f t="shared" si="33"/>
        <v>0</v>
      </c>
      <c r="T95" s="167"/>
      <c r="U95" s="188"/>
      <c r="V95" s="188"/>
      <c r="W95" s="188"/>
      <c r="X95" s="188"/>
      <c r="Y95" s="188"/>
      <c r="Z95" s="188"/>
      <c r="AA95" s="188"/>
      <c r="AB95" s="169">
        <f t="shared" si="35"/>
        <v>0</v>
      </c>
      <c r="AC95" s="188"/>
      <c r="AD95" s="200"/>
      <c r="AE95" s="200"/>
      <c r="AG95" s="118"/>
      <c r="AH95" s="119"/>
      <c r="AI95" s="119"/>
      <c r="AJ95" s="119"/>
      <c r="AK95" s="119"/>
      <c r="AL95" s="119"/>
      <c r="AM95" s="119"/>
      <c r="AN95" s="119"/>
      <c r="AO95" s="119"/>
      <c r="AP95" s="119"/>
    </row>
    <row r="96" spans="1:42" ht="20.25" customHeight="1">
      <c r="A96" s="158">
        <f>Inventory!B88</f>
        <v>0</v>
      </c>
      <c r="B96" s="158">
        <f>Inventory!C88</f>
        <v>0</v>
      </c>
      <c r="C96" s="170">
        <v>0</v>
      </c>
      <c r="D96" s="195">
        <v>1</v>
      </c>
      <c r="E96" s="160">
        <f t="shared" si="26"/>
        <v>0</v>
      </c>
      <c r="F96" s="160">
        <f t="shared" si="27"/>
        <v>0</v>
      </c>
      <c r="G96" s="160">
        <f t="shared" si="28"/>
        <v>0</v>
      </c>
      <c r="H96" s="160">
        <f t="shared" si="29"/>
        <v>0</v>
      </c>
      <c r="I96" s="161">
        <v>0</v>
      </c>
      <c r="J96" s="162">
        <v>0</v>
      </c>
      <c r="K96" s="163">
        <v>0</v>
      </c>
      <c r="L96" s="180">
        <v>0</v>
      </c>
      <c r="M96" s="204">
        <v>0</v>
      </c>
      <c r="N96" s="164">
        <v>0</v>
      </c>
      <c r="O96" s="165">
        <v>0</v>
      </c>
      <c r="P96" s="166">
        <f t="shared" si="30"/>
        <v>0</v>
      </c>
      <c r="Q96" s="166">
        <f t="shared" si="31"/>
        <v>0</v>
      </c>
      <c r="R96" s="166">
        <f t="shared" si="32"/>
        <v>0</v>
      </c>
      <c r="S96" s="166">
        <f t="shared" si="33"/>
        <v>0</v>
      </c>
      <c r="T96" s="167"/>
      <c r="U96" s="188"/>
      <c r="V96" s="188"/>
      <c r="W96" s="188"/>
      <c r="X96" s="188"/>
      <c r="Y96" s="188"/>
      <c r="Z96" s="188"/>
      <c r="AA96" s="188"/>
      <c r="AB96" s="169">
        <f t="shared" si="35"/>
        <v>0</v>
      </c>
      <c r="AC96" s="188"/>
      <c r="AD96" s="200"/>
      <c r="AE96" s="200"/>
      <c r="AG96" s="118"/>
      <c r="AH96" s="119"/>
      <c r="AI96" s="119"/>
      <c r="AJ96" s="119"/>
      <c r="AK96" s="119"/>
      <c r="AL96" s="119"/>
      <c r="AM96" s="119"/>
      <c r="AN96" s="119"/>
      <c r="AO96" s="119"/>
      <c r="AP96" s="119"/>
    </row>
    <row r="97" spans="1:42" ht="20.25" customHeight="1">
      <c r="A97" s="158">
        <f>Inventory!B89</f>
        <v>0</v>
      </c>
      <c r="B97" s="158">
        <f>Inventory!C89</f>
        <v>0</v>
      </c>
      <c r="C97" s="170">
        <v>0</v>
      </c>
      <c r="D97" s="195">
        <v>1</v>
      </c>
      <c r="E97" s="160">
        <f t="shared" si="26"/>
        <v>0</v>
      </c>
      <c r="F97" s="160">
        <f t="shared" si="27"/>
        <v>0</v>
      </c>
      <c r="G97" s="160">
        <f t="shared" si="28"/>
        <v>0</v>
      </c>
      <c r="H97" s="160">
        <f t="shared" si="29"/>
        <v>0</v>
      </c>
      <c r="I97" s="161">
        <v>0</v>
      </c>
      <c r="J97" s="162">
        <v>0</v>
      </c>
      <c r="K97" s="163">
        <v>0</v>
      </c>
      <c r="L97" s="180">
        <v>0</v>
      </c>
      <c r="M97" s="204">
        <v>0</v>
      </c>
      <c r="N97" s="164">
        <v>0</v>
      </c>
      <c r="O97" s="165">
        <v>0</v>
      </c>
      <c r="P97" s="166">
        <f t="shared" si="30"/>
        <v>0</v>
      </c>
      <c r="Q97" s="166">
        <f t="shared" si="31"/>
        <v>0</v>
      </c>
      <c r="R97" s="166">
        <f t="shared" si="32"/>
        <v>0</v>
      </c>
      <c r="S97" s="166">
        <f t="shared" si="33"/>
        <v>0</v>
      </c>
      <c r="T97" s="167"/>
      <c r="U97" s="188"/>
      <c r="V97" s="188"/>
      <c r="W97" s="188"/>
      <c r="X97" s="188"/>
      <c r="Y97" s="188"/>
      <c r="Z97" s="188"/>
      <c r="AA97" s="188"/>
      <c r="AB97" s="169">
        <f t="shared" si="35"/>
        <v>0</v>
      </c>
      <c r="AC97" s="188"/>
      <c r="AD97" s="200"/>
      <c r="AE97" s="200"/>
      <c r="AG97" s="118"/>
      <c r="AH97" s="119"/>
      <c r="AI97" s="119"/>
      <c r="AJ97" s="119"/>
      <c r="AK97" s="119"/>
      <c r="AL97" s="119"/>
      <c r="AM97" s="119"/>
      <c r="AN97" s="119"/>
      <c r="AO97" s="119"/>
      <c r="AP97" s="119"/>
    </row>
    <row r="98" spans="1:42" ht="20.25" customHeight="1">
      <c r="A98" s="158">
        <f>Inventory!B90</f>
        <v>0</v>
      </c>
      <c r="B98" s="158">
        <f>Inventory!C90</f>
        <v>0</v>
      </c>
      <c r="C98" s="170">
        <v>0</v>
      </c>
      <c r="D98" s="195">
        <v>1</v>
      </c>
      <c r="E98" s="160">
        <f t="shared" si="26"/>
        <v>0</v>
      </c>
      <c r="F98" s="160">
        <f t="shared" si="27"/>
        <v>0</v>
      </c>
      <c r="G98" s="160">
        <f t="shared" si="28"/>
        <v>0</v>
      </c>
      <c r="H98" s="160">
        <f t="shared" si="29"/>
        <v>0</v>
      </c>
      <c r="I98" s="161">
        <v>0</v>
      </c>
      <c r="J98" s="162">
        <v>0</v>
      </c>
      <c r="K98" s="163">
        <v>0</v>
      </c>
      <c r="L98" s="180">
        <v>0</v>
      </c>
      <c r="M98" s="204">
        <v>0</v>
      </c>
      <c r="N98" s="164">
        <v>0</v>
      </c>
      <c r="O98" s="165">
        <v>0</v>
      </c>
      <c r="P98" s="166">
        <f t="shared" si="30"/>
        <v>0</v>
      </c>
      <c r="Q98" s="166">
        <f t="shared" si="31"/>
        <v>0</v>
      </c>
      <c r="R98" s="166">
        <f t="shared" si="32"/>
        <v>0</v>
      </c>
      <c r="S98" s="166">
        <f t="shared" si="33"/>
        <v>0</v>
      </c>
      <c r="T98" s="167"/>
      <c r="U98" s="188"/>
      <c r="V98" s="188"/>
      <c r="W98" s="188"/>
      <c r="X98" s="188"/>
      <c r="Y98" s="188"/>
      <c r="Z98" s="188"/>
      <c r="AA98" s="188"/>
      <c r="AB98" s="169">
        <f t="shared" si="35"/>
        <v>0</v>
      </c>
      <c r="AC98" s="188"/>
      <c r="AD98" s="200"/>
      <c r="AE98" s="200"/>
      <c r="AG98" s="118"/>
      <c r="AH98" s="119"/>
      <c r="AI98" s="119"/>
      <c r="AJ98" s="119"/>
      <c r="AK98" s="119"/>
      <c r="AL98" s="119"/>
      <c r="AM98" s="119"/>
      <c r="AN98" s="119"/>
      <c r="AO98" s="119"/>
      <c r="AP98" s="119"/>
    </row>
    <row r="99" spans="1:42" ht="20.25" customHeight="1">
      <c r="A99" s="158">
        <f>Inventory!B91</f>
        <v>0</v>
      </c>
      <c r="B99" s="158">
        <f>Inventory!C91</f>
        <v>0</v>
      </c>
      <c r="C99" s="170">
        <v>0</v>
      </c>
      <c r="D99" s="195">
        <v>1</v>
      </c>
      <c r="E99" s="160">
        <f t="shared" si="26"/>
        <v>0</v>
      </c>
      <c r="F99" s="160">
        <f t="shared" si="27"/>
        <v>0</v>
      </c>
      <c r="G99" s="160">
        <f t="shared" si="28"/>
        <v>0</v>
      </c>
      <c r="H99" s="160">
        <f t="shared" si="29"/>
        <v>0</v>
      </c>
      <c r="I99" s="161">
        <v>0</v>
      </c>
      <c r="J99" s="162">
        <v>0</v>
      </c>
      <c r="K99" s="163">
        <v>0</v>
      </c>
      <c r="L99" s="180">
        <v>0</v>
      </c>
      <c r="M99" s="204">
        <v>0</v>
      </c>
      <c r="N99" s="164">
        <v>0</v>
      </c>
      <c r="O99" s="165">
        <v>0</v>
      </c>
      <c r="P99" s="166">
        <f t="shared" si="30"/>
        <v>0</v>
      </c>
      <c r="Q99" s="166">
        <f t="shared" si="31"/>
        <v>0</v>
      </c>
      <c r="R99" s="166">
        <f t="shared" si="32"/>
        <v>0</v>
      </c>
      <c r="S99" s="166">
        <f t="shared" si="33"/>
        <v>0</v>
      </c>
      <c r="T99" s="167"/>
      <c r="U99" s="188"/>
      <c r="V99" s="188"/>
      <c r="W99" s="188"/>
      <c r="X99" s="188"/>
      <c r="Y99" s="188"/>
      <c r="Z99" s="188"/>
      <c r="AA99" s="188"/>
      <c r="AB99" s="169">
        <f t="shared" si="35"/>
        <v>0</v>
      </c>
      <c r="AC99" s="188"/>
      <c r="AD99" s="200"/>
      <c r="AE99" s="200"/>
      <c r="AG99" s="118"/>
      <c r="AH99" s="119"/>
      <c r="AI99" s="119"/>
      <c r="AJ99" s="119"/>
      <c r="AK99" s="119"/>
      <c r="AL99" s="119"/>
      <c r="AM99" s="119"/>
      <c r="AN99" s="119"/>
      <c r="AO99" s="119"/>
      <c r="AP99" s="119"/>
    </row>
    <row r="100" spans="1:42" ht="20.25" customHeight="1">
      <c r="A100" s="158">
        <f>Inventory!B92</f>
        <v>0</v>
      </c>
      <c r="B100" s="158">
        <f>Inventory!C92</f>
        <v>0</v>
      </c>
      <c r="C100" s="170">
        <v>0</v>
      </c>
      <c r="D100" s="195">
        <v>1</v>
      </c>
      <c r="E100" s="160">
        <f t="shared" si="26"/>
        <v>0</v>
      </c>
      <c r="F100" s="160">
        <f t="shared" si="27"/>
        <v>0</v>
      </c>
      <c r="G100" s="160">
        <f t="shared" si="28"/>
        <v>0</v>
      </c>
      <c r="H100" s="160">
        <f t="shared" si="29"/>
        <v>0</v>
      </c>
      <c r="I100" s="161">
        <v>0</v>
      </c>
      <c r="J100" s="162">
        <v>0</v>
      </c>
      <c r="K100" s="163">
        <v>0</v>
      </c>
      <c r="L100" s="180">
        <v>0</v>
      </c>
      <c r="M100" s="204">
        <v>0</v>
      </c>
      <c r="N100" s="164">
        <v>0</v>
      </c>
      <c r="O100" s="165">
        <v>0</v>
      </c>
      <c r="P100" s="166">
        <f t="shared" si="30"/>
        <v>0</v>
      </c>
      <c r="Q100" s="166">
        <f t="shared" si="31"/>
        <v>0</v>
      </c>
      <c r="R100" s="166">
        <f t="shared" si="32"/>
        <v>0</v>
      </c>
      <c r="S100" s="166">
        <f t="shared" si="33"/>
        <v>0</v>
      </c>
      <c r="T100" s="167"/>
      <c r="U100" s="188"/>
      <c r="V100" s="188"/>
      <c r="W100" s="188"/>
      <c r="X100" s="188"/>
      <c r="Y100" s="188"/>
      <c r="Z100" s="188"/>
      <c r="AA100" s="188"/>
      <c r="AB100" s="169">
        <f t="shared" si="35"/>
        <v>0</v>
      </c>
      <c r="AC100" s="188"/>
      <c r="AD100" s="200"/>
      <c r="AE100" s="200"/>
      <c r="AG100" s="118"/>
      <c r="AH100" s="119"/>
      <c r="AI100" s="119"/>
      <c r="AJ100" s="119"/>
      <c r="AK100" s="119"/>
      <c r="AL100" s="119"/>
      <c r="AM100" s="119"/>
      <c r="AN100" s="119"/>
      <c r="AO100" s="119"/>
      <c r="AP100" s="119"/>
    </row>
    <row r="101" spans="1:42" ht="20.25" customHeight="1">
      <c r="A101" s="158">
        <f>Inventory!B93</f>
        <v>0</v>
      </c>
      <c r="B101" s="158">
        <f>Inventory!C93</f>
        <v>0</v>
      </c>
      <c r="C101" s="170">
        <v>0</v>
      </c>
      <c r="D101" s="195">
        <v>1</v>
      </c>
      <c r="E101" s="160">
        <f t="shared" si="26"/>
        <v>0</v>
      </c>
      <c r="F101" s="160">
        <f t="shared" si="27"/>
        <v>0</v>
      </c>
      <c r="G101" s="160">
        <f t="shared" si="28"/>
        <v>0</v>
      </c>
      <c r="H101" s="160">
        <f t="shared" si="29"/>
        <v>0</v>
      </c>
      <c r="I101" s="161">
        <v>0</v>
      </c>
      <c r="J101" s="162">
        <v>0</v>
      </c>
      <c r="K101" s="163">
        <v>0</v>
      </c>
      <c r="L101" s="180">
        <v>0</v>
      </c>
      <c r="M101" s="204">
        <v>0</v>
      </c>
      <c r="N101" s="164">
        <v>0</v>
      </c>
      <c r="O101" s="165">
        <v>0</v>
      </c>
      <c r="P101" s="166">
        <f t="shared" si="30"/>
        <v>0</v>
      </c>
      <c r="Q101" s="166">
        <f t="shared" si="31"/>
        <v>0</v>
      </c>
      <c r="R101" s="166">
        <f t="shared" si="32"/>
        <v>0</v>
      </c>
      <c r="S101" s="166">
        <f t="shared" si="33"/>
        <v>0</v>
      </c>
      <c r="T101" s="167"/>
      <c r="U101" s="188"/>
      <c r="V101" s="188"/>
      <c r="W101" s="188"/>
      <c r="X101" s="188"/>
      <c r="Y101" s="188"/>
      <c r="Z101" s="188"/>
      <c r="AA101" s="188"/>
      <c r="AB101" s="169">
        <f t="shared" si="35"/>
        <v>0</v>
      </c>
      <c r="AC101" s="188"/>
      <c r="AD101" s="200"/>
      <c r="AE101" s="200"/>
      <c r="AG101" s="118"/>
      <c r="AH101" s="119"/>
      <c r="AI101" s="119"/>
      <c r="AJ101" s="119"/>
      <c r="AK101" s="119"/>
      <c r="AL101" s="119"/>
      <c r="AM101" s="119"/>
      <c r="AN101" s="119"/>
      <c r="AO101" s="119"/>
      <c r="AP101" s="119"/>
    </row>
    <row r="102" spans="1:42" ht="20.25" customHeight="1">
      <c r="A102" s="158">
        <f>Inventory!B94</f>
        <v>0</v>
      </c>
      <c r="B102" s="158">
        <f>Inventory!C94</f>
        <v>0</v>
      </c>
      <c r="C102" s="170">
        <v>0</v>
      </c>
      <c r="D102" s="195">
        <v>1</v>
      </c>
      <c r="E102" s="160">
        <f t="shared" si="26"/>
        <v>0</v>
      </c>
      <c r="F102" s="160">
        <f t="shared" si="27"/>
        <v>0</v>
      </c>
      <c r="G102" s="160">
        <f t="shared" si="28"/>
        <v>0</v>
      </c>
      <c r="H102" s="160">
        <f t="shared" si="29"/>
        <v>0</v>
      </c>
      <c r="I102" s="161">
        <v>0</v>
      </c>
      <c r="J102" s="162">
        <v>0</v>
      </c>
      <c r="K102" s="163">
        <v>0</v>
      </c>
      <c r="L102" s="180">
        <v>0</v>
      </c>
      <c r="M102" s="204">
        <v>0</v>
      </c>
      <c r="N102" s="164">
        <v>0</v>
      </c>
      <c r="O102" s="165">
        <v>0</v>
      </c>
      <c r="P102" s="166">
        <f t="shared" si="30"/>
        <v>0</v>
      </c>
      <c r="Q102" s="166">
        <f t="shared" si="31"/>
        <v>0</v>
      </c>
      <c r="R102" s="166">
        <f t="shared" si="32"/>
        <v>0</v>
      </c>
      <c r="S102" s="166">
        <f t="shared" si="33"/>
        <v>0</v>
      </c>
      <c r="T102" s="167"/>
      <c r="U102" s="188"/>
      <c r="V102" s="188"/>
      <c r="W102" s="188"/>
      <c r="X102" s="188"/>
      <c r="Y102" s="188"/>
      <c r="Z102" s="188"/>
      <c r="AA102" s="188"/>
      <c r="AB102" s="169">
        <f t="shared" si="35"/>
        <v>0</v>
      </c>
      <c r="AC102" s="188"/>
      <c r="AD102" s="200"/>
      <c r="AE102" s="200"/>
      <c r="AG102" s="118"/>
      <c r="AH102" s="119"/>
      <c r="AI102" s="119"/>
      <c r="AJ102" s="119"/>
      <c r="AK102" s="119"/>
      <c r="AL102" s="119"/>
      <c r="AM102" s="119"/>
      <c r="AN102" s="119"/>
      <c r="AO102" s="119"/>
      <c r="AP102" s="119"/>
    </row>
    <row r="103" spans="1:42" ht="20.25" customHeight="1">
      <c r="A103" s="158">
        <f>Inventory!B95</f>
        <v>0</v>
      </c>
      <c r="B103" s="158">
        <f>Inventory!C95</f>
        <v>0</v>
      </c>
      <c r="C103" s="170">
        <v>0</v>
      </c>
      <c r="D103" s="195">
        <v>1</v>
      </c>
      <c r="E103" s="160">
        <f t="shared" si="26"/>
        <v>0</v>
      </c>
      <c r="F103" s="160">
        <f t="shared" si="27"/>
        <v>0</v>
      </c>
      <c r="G103" s="160">
        <f t="shared" si="28"/>
        <v>0</v>
      </c>
      <c r="H103" s="160">
        <f t="shared" si="29"/>
        <v>0</v>
      </c>
      <c r="I103" s="161">
        <v>0</v>
      </c>
      <c r="J103" s="162">
        <v>0</v>
      </c>
      <c r="K103" s="163">
        <v>0</v>
      </c>
      <c r="L103" s="180">
        <v>0</v>
      </c>
      <c r="M103" s="204">
        <v>0</v>
      </c>
      <c r="N103" s="164">
        <v>0</v>
      </c>
      <c r="O103" s="165">
        <v>0</v>
      </c>
      <c r="P103" s="166">
        <f t="shared" si="30"/>
        <v>0</v>
      </c>
      <c r="Q103" s="166">
        <f t="shared" si="31"/>
        <v>0</v>
      </c>
      <c r="R103" s="166">
        <f t="shared" si="32"/>
        <v>0</v>
      </c>
      <c r="S103" s="166">
        <f t="shared" si="33"/>
        <v>0</v>
      </c>
      <c r="T103" s="167"/>
      <c r="U103" s="188"/>
      <c r="V103" s="188"/>
      <c r="W103" s="188"/>
      <c r="X103" s="188"/>
      <c r="Y103" s="188"/>
      <c r="Z103" s="188"/>
      <c r="AA103" s="188"/>
      <c r="AB103" s="169">
        <f t="shared" si="35"/>
        <v>0</v>
      </c>
      <c r="AC103" s="188"/>
      <c r="AD103" s="200"/>
      <c r="AE103" s="200"/>
      <c r="AG103" s="118"/>
      <c r="AH103" s="119"/>
      <c r="AI103" s="119"/>
      <c r="AJ103" s="119"/>
      <c r="AK103" s="119"/>
      <c r="AL103" s="119"/>
      <c r="AM103" s="119"/>
      <c r="AN103" s="119"/>
      <c r="AO103" s="119"/>
      <c r="AP103" s="119"/>
    </row>
    <row r="104" spans="1:42" ht="20.25" customHeight="1">
      <c r="A104" s="158">
        <f>Inventory!B96</f>
        <v>0</v>
      </c>
      <c r="B104" s="158">
        <f>Inventory!C96</f>
        <v>0</v>
      </c>
      <c r="C104" s="170">
        <v>0</v>
      </c>
      <c r="D104" s="195">
        <v>1</v>
      </c>
      <c r="E104" s="160">
        <f t="shared" si="26"/>
        <v>0</v>
      </c>
      <c r="F104" s="160">
        <f t="shared" si="27"/>
        <v>0</v>
      </c>
      <c r="G104" s="160">
        <f t="shared" si="28"/>
        <v>0</v>
      </c>
      <c r="H104" s="160">
        <f t="shared" si="29"/>
        <v>0</v>
      </c>
      <c r="I104" s="161">
        <v>0</v>
      </c>
      <c r="J104" s="162">
        <v>0</v>
      </c>
      <c r="K104" s="163">
        <v>0</v>
      </c>
      <c r="L104" s="180">
        <v>0</v>
      </c>
      <c r="M104" s="204">
        <v>0</v>
      </c>
      <c r="N104" s="164">
        <v>0</v>
      </c>
      <c r="O104" s="165">
        <v>0</v>
      </c>
      <c r="P104" s="166">
        <f t="shared" si="30"/>
        <v>0</v>
      </c>
      <c r="Q104" s="166">
        <f t="shared" si="31"/>
        <v>0</v>
      </c>
      <c r="R104" s="166">
        <f t="shared" si="32"/>
        <v>0</v>
      </c>
      <c r="S104" s="166">
        <f t="shared" si="33"/>
        <v>0</v>
      </c>
      <c r="T104" s="167"/>
      <c r="U104" s="188"/>
      <c r="V104" s="188"/>
      <c r="W104" s="188"/>
      <c r="X104" s="188"/>
      <c r="Y104" s="188"/>
      <c r="Z104" s="188"/>
      <c r="AA104" s="188"/>
      <c r="AB104" s="169">
        <f t="shared" si="35"/>
        <v>0</v>
      </c>
      <c r="AC104" s="188"/>
      <c r="AD104" s="200"/>
      <c r="AE104" s="200"/>
      <c r="AG104" s="118"/>
      <c r="AH104" s="119"/>
      <c r="AI104" s="119"/>
      <c r="AJ104" s="119"/>
      <c r="AK104" s="119"/>
      <c r="AL104" s="119"/>
      <c r="AM104" s="119"/>
      <c r="AN104" s="119"/>
      <c r="AO104" s="119"/>
      <c r="AP104" s="119"/>
    </row>
    <row r="105" spans="1:42" ht="20.25" customHeight="1">
      <c r="A105" s="158">
        <f>Inventory!B97</f>
        <v>0</v>
      </c>
      <c r="B105" s="158">
        <f>Inventory!C97</f>
        <v>0</v>
      </c>
      <c r="C105" s="170">
        <v>0</v>
      </c>
      <c r="D105" s="195">
        <v>1</v>
      </c>
      <c r="E105" s="160">
        <f t="shared" si="26"/>
        <v>0</v>
      </c>
      <c r="F105" s="160">
        <f t="shared" si="27"/>
        <v>0</v>
      </c>
      <c r="G105" s="160">
        <f t="shared" si="28"/>
        <v>0</v>
      </c>
      <c r="H105" s="160">
        <f t="shared" si="29"/>
        <v>0</v>
      </c>
      <c r="I105" s="161">
        <v>0</v>
      </c>
      <c r="J105" s="162">
        <v>0</v>
      </c>
      <c r="K105" s="163">
        <v>0</v>
      </c>
      <c r="L105" s="180">
        <v>0</v>
      </c>
      <c r="M105" s="204">
        <v>0</v>
      </c>
      <c r="N105" s="164">
        <v>0</v>
      </c>
      <c r="O105" s="165">
        <v>0</v>
      </c>
      <c r="P105" s="166">
        <f t="shared" si="30"/>
        <v>0</v>
      </c>
      <c r="Q105" s="166">
        <f t="shared" si="31"/>
        <v>0</v>
      </c>
      <c r="R105" s="166">
        <f t="shared" si="32"/>
        <v>0</v>
      </c>
      <c r="S105" s="166">
        <f t="shared" si="33"/>
        <v>0</v>
      </c>
      <c r="T105" s="167"/>
      <c r="U105" s="188"/>
      <c r="V105" s="188"/>
      <c r="W105" s="188"/>
      <c r="X105" s="188"/>
      <c r="Y105" s="188"/>
      <c r="Z105" s="188"/>
      <c r="AA105" s="188"/>
      <c r="AB105" s="169">
        <f t="shared" si="35"/>
        <v>0</v>
      </c>
      <c r="AC105" s="188"/>
      <c r="AD105" s="200"/>
      <c r="AE105" s="200"/>
      <c r="AG105" s="118"/>
      <c r="AH105" s="119"/>
      <c r="AI105" s="119"/>
      <c r="AJ105" s="119"/>
      <c r="AK105" s="119"/>
      <c r="AL105" s="119"/>
      <c r="AM105" s="119"/>
      <c r="AN105" s="119"/>
      <c r="AO105" s="119"/>
      <c r="AP105" s="119"/>
    </row>
    <row r="106" spans="1:42" ht="20.25" customHeight="1">
      <c r="A106" s="158">
        <f>Inventory!B98</f>
        <v>0</v>
      </c>
      <c r="B106" s="158">
        <f>Inventory!C98</f>
        <v>0</v>
      </c>
      <c r="C106" s="170">
        <v>0</v>
      </c>
      <c r="D106" s="195">
        <v>1</v>
      </c>
      <c r="E106" s="160">
        <f t="shared" si="26"/>
        <v>0</v>
      </c>
      <c r="F106" s="160">
        <f t="shared" si="27"/>
        <v>0</v>
      </c>
      <c r="G106" s="160">
        <f t="shared" si="28"/>
        <v>0</v>
      </c>
      <c r="H106" s="160">
        <f t="shared" si="29"/>
        <v>0</v>
      </c>
      <c r="I106" s="161">
        <v>0</v>
      </c>
      <c r="J106" s="162">
        <v>0</v>
      </c>
      <c r="K106" s="163">
        <v>0</v>
      </c>
      <c r="L106" s="180">
        <v>0</v>
      </c>
      <c r="M106" s="204">
        <v>0</v>
      </c>
      <c r="N106" s="164">
        <v>0</v>
      </c>
      <c r="O106" s="165">
        <v>0</v>
      </c>
      <c r="P106" s="166">
        <f t="shared" si="30"/>
        <v>0</v>
      </c>
      <c r="Q106" s="166">
        <f t="shared" si="31"/>
        <v>0</v>
      </c>
      <c r="R106" s="166">
        <f t="shared" si="32"/>
        <v>0</v>
      </c>
      <c r="S106" s="166">
        <f t="shared" si="33"/>
        <v>0</v>
      </c>
      <c r="T106" s="167"/>
      <c r="U106" s="188"/>
      <c r="V106" s="188"/>
      <c r="W106" s="188"/>
      <c r="X106" s="188"/>
      <c r="Y106" s="188"/>
      <c r="Z106" s="188"/>
      <c r="AA106" s="188"/>
      <c r="AB106" s="169">
        <f t="shared" si="35"/>
        <v>0</v>
      </c>
      <c r="AC106" s="188"/>
      <c r="AD106" s="200"/>
      <c r="AE106" s="200"/>
      <c r="AG106" s="118"/>
      <c r="AH106" s="119"/>
      <c r="AI106" s="119"/>
      <c r="AJ106" s="119"/>
      <c r="AK106" s="119"/>
      <c r="AL106" s="119"/>
      <c r="AM106" s="119"/>
      <c r="AN106" s="119"/>
      <c r="AO106" s="119"/>
      <c r="AP106" s="119"/>
    </row>
    <row r="107" spans="1:42" ht="23.25" customHeight="1">
      <c r="C107" s="183">
        <f>SUM(C15:C89)</f>
        <v>0.98999999999999988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  <ignoredErrors>
    <ignoredError sqref="P6:P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pageSetUpPr fitToPage="1"/>
  </sheetPr>
  <dimension ref="A1:AE64"/>
  <sheetViews>
    <sheetView showGridLines="0" topLeftCell="L1" workbookViewId="0">
      <pane ySplit="1" topLeftCell="A10" activePane="bottomLeft" state="frozen"/>
      <selection activeCell="M8" sqref="M8"/>
      <selection pane="bottomLeft" activeCell="R42" sqref="R42"/>
    </sheetView>
  </sheetViews>
  <sheetFormatPr defaultRowHeight="15"/>
  <cols>
    <col min="1" max="1" width="13.42578125" bestFit="1" customWidth="1"/>
    <col min="2" max="2" width="16" bestFit="1" customWidth="1"/>
    <col min="3" max="3" width="5.5703125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36" t="s">
        <v>1</v>
      </c>
      <c r="B1" s="563" t="str">
        <f>Inventory!C3</f>
        <v>GHOST</v>
      </c>
      <c r="C1" s="564"/>
      <c r="D1" s="37" t="s">
        <v>23</v>
      </c>
      <c r="E1" s="570" t="str">
        <f>Inventory!C7</f>
        <v>BATWING HOODY</v>
      </c>
      <c r="F1" s="571"/>
      <c r="G1" s="571"/>
      <c r="H1" s="571"/>
      <c r="I1" s="571"/>
      <c r="J1" s="571"/>
      <c r="K1" s="572"/>
      <c r="L1" s="37" t="s">
        <v>24</v>
      </c>
      <c r="M1" s="95">
        <f>Inventory!H7</f>
        <v>28.5</v>
      </c>
      <c r="N1" s="37" t="s">
        <v>4</v>
      </c>
      <c r="O1" s="563" t="str">
        <f>Inventory!D7</f>
        <v>FARSTAR</v>
      </c>
      <c r="P1" s="567"/>
      <c r="Q1" s="564"/>
      <c r="R1" s="37" t="s">
        <v>25</v>
      </c>
      <c r="S1" s="563" t="str">
        <f>Inventory!B7</f>
        <v>GHOSNS903311BK</v>
      </c>
      <c r="T1" s="567"/>
      <c r="U1" s="37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3" t="s">
        <v>65</v>
      </c>
      <c r="O3" s="565" t="s">
        <v>26</v>
      </c>
      <c r="P3" s="566"/>
      <c r="Q3" s="42" t="s">
        <v>10</v>
      </c>
      <c r="R3" s="37" t="s">
        <v>28</v>
      </c>
      <c r="S3" s="43" t="s">
        <v>18</v>
      </c>
      <c r="X3" s="240" t="s">
        <v>92</v>
      </c>
      <c r="Y3" s="240" t="s">
        <v>93</v>
      </c>
      <c r="Z3" s="240" t="s">
        <v>94</v>
      </c>
      <c r="AA3" s="240" t="s">
        <v>95</v>
      </c>
      <c r="AB3" s="240" t="s">
        <v>96</v>
      </c>
      <c r="AC3" s="240" t="s">
        <v>97</v>
      </c>
      <c r="AD3" s="240" t="s">
        <v>127</v>
      </c>
      <c r="AE3" s="238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>
        <v>1837</v>
      </c>
      <c r="I4" s="6"/>
      <c r="J4" s="84"/>
      <c r="K4" s="84"/>
      <c r="L4" s="90">
        <f>H4-G4-I4-J4</f>
        <v>1837</v>
      </c>
      <c r="M4" s="336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1837</v>
      </c>
      <c r="M5" s="334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1837</v>
      </c>
      <c r="M6" s="334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1837</v>
      </c>
      <c r="M7" s="334"/>
      <c r="O7" s="555"/>
      <c r="P7" s="556"/>
      <c r="Q7" s="208"/>
      <c r="R7" s="19">
        <f>SUM(R4:R6)</f>
        <v>0</v>
      </c>
      <c r="S7" s="31"/>
      <c r="U7" s="560" t="s">
        <v>36</v>
      </c>
      <c r="V7" s="561"/>
      <c r="W7" s="562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1837</v>
      </c>
      <c r="M8" s="334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>
        <v>1830</v>
      </c>
      <c r="I9" s="8"/>
      <c r="J9" s="85"/>
      <c r="K9" s="85"/>
      <c r="L9" s="90">
        <f t="shared" si="2"/>
        <v>3667</v>
      </c>
      <c r="M9" s="334"/>
      <c r="O9" s="36" t="s">
        <v>10</v>
      </c>
      <c r="P9" s="37" t="s">
        <v>27</v>
      </c>
      <c r="Q9" s="37" t="s">
        <v>30</v>
      </c>
      <c r="R9" s="37" t="s">
        <v>28</v>
      </c>
      <c r="S9" s="52" t="s">
        <v>18</v>
      </c>
      <c r="T9" s="82" t="s">
        <v>302</v>
      </c>
      <c r="U9" s="36" t="s">
        <v>37</v>
      </c>
      <c r="V9" s="37" t="s">
        <v>38</v>
      </c>
      <c r="W9" s="205" t="s">
        <v>39</v>
      </c>
      <c r="X9" s="240" t="s">
        <v>92</v>
      </c>
      <c r="Y9" s="240" t="s">
        <v>93</v>
      </c>
      <c r="Z9" s="240" t="s">
        <v>94</v>
      </c>
      <c r="AA9" s="240" t="s">
        <v>95</v>
      </c>
      <c r="AB9" s="240" t="s">
        <v>96</v>
      </c>
      <c r="AC9" s="240" t="s">
        <v>97</v>
      </c>
      <c r="AD9" s="240" t="s">
        <v>127</v>
      </c>
      <c r="AE9" s="238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3667</v>
      </c>
      <c r="M10" s="334"/>
      <c r="O10" s="21">
        <v>45944</v>
      </c>
      <c r="P10" s="3">
        <v>85655</v>
      </c>
      <c r="Q10" s="6">
        <v>6240</v>
      </c>
      <c r="R10" s="6"/>
      <c r="S10" s="33" t="s">
        <v>136</v>
      </c>
      <c r="U10" s="32"/>
      <c r="V10" s="3"/>
      <c r="W10" s="74"/>
      <c r="X10" s="244">
        <v>500</v>
      </c>
      <c r="Y10" s="241">
        <v>1200</v>
      </c>
      <c r="Z10" s="241">
        <v>1800</v>
      </c>
      <c r="AA10" s="241">
        <v>1300</v>
      </c>
      <c r="AB10" s="241">
        <v>800</v>
      </c>
      <c r="AC10" s="241">
        <v>400</v>
      </c>
      <c r="AD10" s="241">
        <v>0</v>
      </c>
      <c r="AE10" s="33">
        <f>SUM(X10:AD10)</f>
        <v>6000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3667</v>
      </c>
      <c r="M11" s="334"/>
      <c r="O11" s="21"/>
      <c r="P11" s="2"/>
      <c r="Q11" s="8"/>
      <c r="R11" s="8">
        <v>6240</v>
      </c>
      <c r="S11" s="30" t="s">
        <v>454</v>
      </c>
      <c r="T11" s="209">
        <v>415</v>
      </c>
      <c r="U11" s="29"/>
      <c r="V11" s="2"/>
      <c r="W11" s="75"/>
      <c r="X11" s="245">
        <v>502</v>
      </c>
      <c r="Y11" s="237">
        <v>1288</v>
      </c>
      <c r="Z11" s="237">
        <v>1877</v>
      </c>
      <c r="AA11" s="237">
        <v>1373</v>
      </c>
      <c r="AB11" s="237">
        <v>801</v>
      </c>
      <c r="AC11" s="237">
        <v>399</v>
      </c>
      <c r="AD11" s="237">
        <v>0</v>
      </c>
      <c r="AE11" s="33">
        <f t="shared" ref="AE11:AE34" si="3">SUM(X11:AD11)</f>
        <v>6240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3667</v>
      </c>
      <c r="M12" s="334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3667</v>
      </c>
      <c r="M13" s="334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3667</v>
      </c>
      <c r="M14" s="334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3667</v>
      </c>
      <c r="M15" s="334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3667</v>
      </c>
      <c r="M16" s="334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3667</v>
      </c>
      <c r="M17" s="334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3667</v>
      </c>
      <c r="M18" s="334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3667</v>
      </c>
      <c r="M19" s="334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3667</v>
      </c>
      <c r="M20" s="334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3667</v>
      </c>
      <c r="M21" s="334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3667</v>
      </c>
      <c r="M22" s="334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3667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3667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3667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3667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3667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3667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3667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3667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3667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3667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3667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3667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3667</v>
      </c>
      <c r="M35" s="334"/>
      <c r="O35" s="547" t="s">
        <v>29</v>
      </c>
      <c r="P35" s="548"/>
      <c r="Q35" s="99">
        <f>SUM(Q10:Q34)</f>
        <v>6240</v>
      </c>
      <c r="R35" s="27">
        <f>SUM(R10:R34)</f>
        <v>6240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3667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3667</v>
      </c>
      <c r="M37" s="334"/>
      <c r="O37" s="557" t="s">
        <v>31</v>
      </c>
      <c r="P37" s="558"/>
      <c r="Q37" s="558"/>
      <c r="R37" s="558"/>
      <c r="S37" s="559"/>
      <c r="U37" s="560" t="s">
        <v>40</v>
      </c>
      <c r="V37" s="561"/>
      <c r="W37" s="562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3667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3667</v>
      </c>
      <c r="M39" s="334"/>
      <c r="O39" s="106" t="s">
        <v>32</v>
      </c>
      <c r="P39" s="37" t="s">
        <v>33</v>
      </c>
      <c r="Q39" s="39" t="s">
        <v>34</v>
      </c>
      <c r="R39" s="37" t="s">
        <v>18</v>
      </c>
      <c r="S39" s="107" t="s">
        <v>35</v>
      </c>
      <c r="T39" s="82" t="s">
        <v>302</v>
      </c>
      <c r="U39" s="46" t="s">
        <v>26</v>
      </c>
      <c r="V39" s="553">
        <f>R7</f>
        <v>0</v>
      </c>
      <c r="W39" s="554"/>
      <c r="X39" s="240" t="s">
        <v>92</v>
      </c>
      <c r="Y39" s="240" t="s">
        <v>93</v>
      </c>
      <c r="Z39" s="240" t="s">
        <v>94</v>
      </c>
      <c r="AA39" s="240" t="s">
        <v>95</v>
      </c>
      <c r="AB39" s="240" t="s">
        <v>96</v>
      </c>
      <c r="AC39" s="240" t="s">
        <v>97</v>
      </c>
      <c r="AD39" s="240" t="s">
        <v>127</v>
      </c>
      <c r="AE39" s="238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3667</v>
      </c>
      <c r="M40" s="334"/>
      <c r="O40" s="32">
        <v>6240</v>
      </c>
      <c r="P40" s="6" t="s">
        <v>455</v>
      </c>
      <c r="Q40" s="3"/>
      <c r="R40" s="6"/>
      <c r="S40" s="105">
        <f>O40-Q40</f>
        <v>6240</v>
      </c>
      <c r="U40" s="45" t="s">
        <v>41</v>
      </c>
      <c r="V40" s="546">
        <f>R35</f>
        <v>6240</v>
      </c>
      <c r="W40" s="545"/>
      <c r="X40" s="245">
        <v>502</v>
      </c>
      <c r="Y40" s="237">
        <v>1288</v>
      </c>
      <c r="Z40" s="237">
        <v>1877</v>
      </c>
      <c r="AA40" s="237">
        <v>1373</v>
      </c>
      <c r="AB40" s="237">
        <v>801</v>
      </c>
      <c r="AC40" s="237">
        <v>399</v>
      </c>
      <c r="AD40" s="241">
        <v>0</v>
      </c>
      <c r="AE40" s="33">
        <f>SUM(X40:AD40)</f>
        <v>6240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3667</v>
      </c>
      <c r="M41" s="334"/>
      <c r="O41" s="29"/>
      <c r="P41" s="8"/>
      <c r="Q41" s="2">
        <v>2494</v>
      </c>
      <c r="R41" s="6" t="s">
        <v>456</v>
      </c>
      <c r="S41" s="34">
        <f>S40+O41-Q41</f>
        <v>3746</v>
      </c>
      <c r="T41" s="209">
        <v>163</v>
      </c>
      <c r="U41" s="45" t="s">
        <v>42</v>
      </c>
      <c r="V41" s="546">
        <f>C64</f>
        <v>0</v>
      </c>
      <c r="W41" s="545"/>
      <c r="X41" s="245">
        <v>289</v>
      </c>
      <c r="Y41" s="237">
        <v>525</v>
      </c>
      <c r="Z41" s="237">
        <v>600</v>
      </c>
      <c r="AA41" s="237">
        <v>600</v>
      </c>
      <c r="AB41" s="237">
        <v>300</v>
      </c>
      <c r="AC41" s="237">
        <v>180</v>
      </c>
      <c r="AD41" s="237">
        <v>0</v>
      </c>
      <c r="AE41" s="33">
        <f t="shared" ref="AE41:AE49" si="4">SUM(X41:AD41)</f>
        <v>2494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3667</v>
      </c>
      <c r="M42" s="334"/>
      <c r="O42" s="29"/>
      <c r="P42" s="8"/>
      <c r="Q42" s="2"/>
      <c r="R42" s="8"/>
      <c r="S42" s="34">
        <f>S41+O42-Q42</f>
        <v>3746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3667</v>
      </c>
      <c r="M43" s="334"/>
      <c r="O43" s="29"/>
      <c r="P43" s="8"/>
      <c r="Q43" s="2"/>
      <c r="R43" s="8"/>
      <c r="S43" s="34">
        <f t="shared" ref="S43:S62" si="5">S42+O43-Q43</f>
        <v>3746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3667</v>
      </c>
      <c r="M44" s="334"/>
      <c r="O44" s="29"/>
      <c r="P44" s="8"/>
      <c r="Q44" s="2"/>
      <c r="R44" s="8"/>
      <c r="S44" s="34">
        <f t="shared" si="5"/>
        <v>3746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3667</v>
      </c>
      <c r="M45" s="334"/>
      <c r="O45" s="29"/>
      <c r="P45" s="8"/>
      <c r="Q45" s="2"/>
      <c r="R45" s="8"/>
      <c r="S45" s="34">
        <f t="shared" si="5"/>
        <v>3746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3667</v>
      </c>
      <c r="M46" s="334"/>
      <c r="O46" s="29"/>
      <c r="P46" s="8"/>
      <c r="Q46" s="2"/>
      <c r="R46" s="8"/>
      <c r="S46" s="34">
        <f t="shared" si="5"/>
        <v>3746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3667</v>
      </c>
      <c r="M47" s="334"/>
      <c r="O47" s="29"/>
      <c r="P47" s="8"/>
      <c r="Q47" s="2"/>
      <c r="R47" s="8"/>
      <c r="S47" s="34">
        <f t="shared" si="5"/>
        <v>3746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3667</v>
      </c>
      <c r="M48" s="334"/>
      <c r="O48" s="29"/>
      <c r="P48" s="8"/>
      <c r="Q48" s="2"/>
      <c r="R48" s="8"/>
      <c r="S48" s="34">
        <f t="shared" si="5"/>
        <v>3746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3667</v>
      </c>
      <c r="M49" s="334"/>
      <c r="O49" s="29"/>
      <c r="P49" s="8"/>
      <c r="Q49" s="2"/>
      <c r="R49" s="8"/>
      <c r="S49" s="34">
        <f t="shared" si="5"/>
        <v>3746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3667</v>
      </c>
      <c r="M50" s="334"/>
      <c r="O50" s="29"/>
      <c r="P50" s="8"/>
      <c r="Q50" s="2"/>
      <c r="R50" s="8"/>
      <c r="S50" s="34">
        <f t="shared" si="5"/>
        <v>3746</v>
      </c>
      <c r="U50" s="45" t="s">
        <v>48</v>
      </c>
      <c r="V50" s="544">
        <f t="shared" si="6"/>
        <v>2494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3667</v>
      </c>
      <c r="M51" s="334"/>
      <c r="O51" s="29"/>
      <c r="P51" s="8"/>
      <c r="Q51" s="2"/>
      <c r="R51" s="8"/>
      <c r="S51" s="34">
        <f t="shared" si="5"/>
        <v>3746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3667</v>
      </c>
      <c r="M52" s="334"/>
      <c r="O52" s="29"/>
      <c r="P52" s="8"/>
      <c r="Q52" s="2"/>
      <c r="R52" s="8"/>
      <c r="S52" s="34">
        <f t="shared" si="5"/>
        <v>3746</v>
      </c>
      <c r="U52" s="45" t="s">
        <v>49</v>
      </c>
      <c r="V52" s="544">
        <f>S64</f>
        <v>3746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3667</v>
      </c>
      <c r="M53" s="334"/>
      <c r="O53" s="29"/>
      <c r="P53" s="8"/>
      <c r="Q53" s="2"/>
      <c r="R53" s="8"/>
      <c r="S53" s="34">
        <f t="shared" si="5"/>
        <v>3746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3667</v>
      </c>
      <c r="M54" s="334"/>
      <c r="O54" s="29"/>
      <c r="P54" s="8"/>
      <c r="Q54" s="2"/>
      <c r="R54" s="8"/>
      <c r="S54" s="34">
        <f t="shared" si="5"/>
        <v>3746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3667</v>
      </c>
      <c r="M55" s="334"/>
      <c r="O55" s="29"/>
      <c r="P55" s="8"/>
      <c r="Q55" s="2"/>
      <c r="R55" s="8"/>
      <c r="S55" s="34">
        <f t="shared" si="5"/>
        <v>3746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3667</v>
      </c>
      <c r="M56" s="334"/>
      <c r="O56" s="29"/>
      <c r="P56" s="8"/>
      <c r="Q56" s="2"/>
      <c r="R56" s="8"/>
      <c r="S56" s="34">
        <f t="shared" si="5"/>
        <v>3746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3667</v>
      </c>
      <c r="M57" s="334"/>
      <c r="O57" s="29"/>
      <c r="P57" s="8"/>
      <c r="Q57" s="2"/>
      <c r="R57" s="8"/>
      <c r="S57" s="34">
        <f t="shared" si="5"/>
        <v>3746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3667</v>
      </c>
      <c r="M58" s="334"/>
      <c r="O58" s="29"/>
      <c r="P58" s="8"/>
      <c r="Q58" s="2"/>
      <c r="R58" s="8"/>
      <c r="S58" s="34">
        <f t="shared" si="5"/>
        <v>3746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3667</v>
      </c>
      <c r="M59" s="334"/>
      <c r="O59" s="29"/>
      <c r="P59" s="8"/>
      <c r="Q59" s="2"/>
      <c r="R59" s="8"/>
      <c r="S59" s="34">
        <f t="shared" si="5"/>
        <v>3746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3667</v>
      </c>
      <c r="M60" s="334"/>
      <c r="O60" s="29"/>
      <c r="P60" s="8"/>
      <c r="Q60" s="2"/>
      <c r="R60" s="8"/>
      <c r="S60" s="34">
        <f t="shared" si="5"/>
        <v>3746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3667</v>
      </c>
      <c r="M61" s="334"/>
      <c r="O61" s="29"/>
      <c r="P61" s="8"/>
      <c r="Q61" s="2"/>
      <c r="R61" s="8"/>
      <c r="S61" s="34">
        <f t="shared" si="5"/>
        <v>3746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3667</v>
      </c>
      <c r="M62" s="334"/>
      <c r="O62" s="29"/>
      <c r="P62" s="8"/>
      <c r="Q62" s="2"/>
      <c r="R62" s="8"/>
      <c r="S62" s="34">
        <f t="shared" si="5"/>
        <v>3746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3667</v>
      </c>
      <c r="M63" s="335"/>
      <c r="O63" s="100"/>
      <c r="P63" s="5"/>
      <c r="Q63" s="96"/>
      <c r="R63" s="5"/>
      <c r="S63" s="101">
        <f>S62+O63-Q63</f>
        <v>3746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3667</v>
      </c>
      <c r="I64" s="27">
        <f t="shared" si="9"/>
        <v>0</v>
      </c>
      <c r="J64" s="87"/>
      <c r="K64" s="87"/>
      <c r="L64" s="91">
        <f>L63</f>
        <v>3667</v>
      </c>
      <c r="M64" s="331">
        <f>IFERROR(AVERAGE(M4:M63),0)</f>
        <v>0</v>
      </c>
      <c r="O64" s="102">
        <f>SUM(O40:O63)</f>
        <v>6240</v>
      </c>
      <c r="P64" s="27"/>
      <c r="Q64" s="27">
        <f>SUM(Q40:Q63)</f>
        <v>2494</v>
      </c>
      <c r="R64" s="27"/>
      <c r="S64" s="103">
        <f>S63</f>
        <v>3746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V42:W42"/>
    <mergeCell ref="V43:W43"/>
    <mergeCell ref="V44:W44"/>
    <mergeCell ref="V40:W40"/>
    <mergeCell ref="V41:W41"/>
    <mergeCell ref="B1:C1"/>
    <mergeCell ref="O3:P3"/>
    <mergeCell ref="O1:Q1"/>
    <mergeCell ref="S1:T1"/>
    <mergeCell ref="V1:W1"/>
    <mergeCell ref="E1:K1"/>
    <mergeCell ref="O35:P35"/>
    <mergeCell ref="O4:P4"/>
    <mergeCell ref="O5:P5"/>
    <mergeCell ref="O6:P6"/>
    <mergeCell ref="V39:W39"/>
    <mergeCell ref="O7:P7"/>
    <mergeCell ref="O37:S37"/>
    <mergeCell ref="U37:W37"/>
    <mergeCell ref="U7:W7"/>
    <mergeCell ref="U55:W64"/>
    <mergeCell ref="V54:W54"/>
    <mergeCell ref="V52:W52"/>
    <mergeCell ref="V53:W53"/>
    <mergeCell ref="V45:W45"/>
    <mergeCell ref="V46:W46"/>
    <mergeCell ref="V47:W47"/>
    <mergeCell ref="V48:W48"/>
    <mergeCell ref="V49:W49"/>
    <mergeCell ref="V50:W50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pageSetUpPr fitToPage="1"/>
  </sheetPr>
  <dimension ref="A1:AE64"/>
  <sheetViews>
    <sheetView showGridLines="0" topLeftCell="L1" workbookViewId="0">
      <pane ySplit="1" topLeftCell="A2" activePane="bottomLeft" state="frozen"/>
      <selection activeCell="C18" sqref="C18"/>
      <selection pane="bottomLeft" activeCell="R41" sqref="R41:R42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104" t="s">
        <v>1</v>
      </c>
      <c r="B1" s="563" t="str">
        <f>Inventory!C3</f>
        <v>GHOST</v>
      </c>
      <c r="C1" s="564"/>
      <c r="D1" s="49" t="s">
        <v>23</v>
      </c>
      <c r="E1" s="563" t="str">
        <f>Inventory!C8</f>
        <v>SHORTS BLACK/ WHT PAPA V COSTUME CLAWS</v>
      </c>
      <c r="F1" s="567"/>
      <c r="G1" s="567"/>
      <c r="H1" s="567"/>
      <c r="I1" s="567"/>
      <c r="J1" s="567"/>
      <c r="K1" s="564"/>
      <c r="L1" s="49" t="s">
        <v>24</v>
      </c>
      <c r="M1" s="95">
        <f>Inventory!H8</f>
        <v>5.8</v>
      </c>
      <c r="N1" s="49" t="s">
        <v>4</v>
      </c>
      <c r="O1" s="563" t="str">
        <f>Inventory!D8</f>
        <v>FARSTAR</v>
      </c>
      <c r="P1" s="567"/>
      <c r="Q1" s="564"/>
      <c r="R1" s="49" t="s">
        <v>25</v>
      </c>
      <c r="S1" s="563" t="str">
        <f>Inventory!B8</f>
        <v>GHOSRX203275BK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>
        <f>706+4652</f>
        <v>5358</v>
      </c>
      <c r="I4" s="6"/>
      <c r="J4" s="84"/>
      <c r="K4" s="84"/>
      <c r="L4" s="90">
        <f>H4-G4-I4-J4</f>
        <v>5358</v>
      </c>
      <c r="M4" s="332"/>
      <c r="O4" s="549" t="s">
        <v>403</v>
      </c>
      <c r="P4" s="550"/>
      <c r="Q4" s="7">
        <v>46309</v>
      </c>
      <c r="R4" s="6">
        <f>AE4</f>
        <v>706</v>
      </c>
      <c r="S4" s="33" t="s">
        <v>313</v>
      </c>
      <c r="X4" s="244">
        <v>256</v>
      </c>
      <c r="Y4" s="241">
        <v>311</v>
      </c>
      <c r="Z4" s="241">
        <v>96</v>
      </c>
      <c r="AA4" s="241">
        <v>43</v>
      </c>
      <c r="AB4" s="241">
        <v>0</v>
      </c>
      <c r="AC4" s="241">
        <v>0</v>
      </c>
      <c r="AD4" s="241">
        <v>0</v>
      </c>
      <c r="AE4" s="33">
        <f>SUM(X4:AD4)</f>
        <v>706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5358</v>
      </c>
      <c r="M5" s="333"/>
      <c r="O5" s="551"/>
      <c r="P5" s="552"/>
      <c r="Q5" s="207"/>
      <c r="R5" s="8">
        <f>AE5</f>
        <v>0</v>
      </c>
      <c r="S5" s="33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5358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5358</v>
      </c>
      <c r="M7" s="333"/>
      <c r="O7" s="555"/>
      <c r="P7" s="556"/>
      <c r="Q7" s="208"/>
      <c r="R7" s="19">
        <f>SUM(R4:R6)</f>
        <v>706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5358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5358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5358</v>
      </c>
      <c r="M10" s="333"/>
      <c r="O10" s="21">
        <v>45944</v>
      </c>
      <c r="P10" s="3">
        <v>85655</v>
      </c>
      <c r="Q10" s="6">
        <v>4652</v>
      </c>
      <c r="R10" s="6"/>
      <c r="S10" s="33"/>
      <c r="U10" s="32"/>
      <c r="V10" s="3"/>
      <c r="W10" s="74"/>
      <c r="X10" s="244">
        <v>650</v>
      </c>
      <c r="Y10" s="241">
        <v>1000</v>
      </c>
      <c r="Z10" s="241">
        <v>1200</v>
      </c>
      <c r="AA10" s="241">
        <v>1000</v>
      </c>
      <c r="AB10" s="241">
        <v>650</v>
      </c>
      <c r="AC10" s="241">
        <v>0</v>
      </c>
      <c r="AD10" s="241"/>
      <c r="AE10" s="33">
        <f>SUM(X10:AD10)</f>
        <v>4500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5358</v>
      </c>
      <c r="M11" s="333"/>
      <c r="O11" s="20"/>
      <c r="P11" s="2"/>
      <c r="Q11" s="8"/>
      <c r="R11" s="8">
        <v>4652</v>
      </c>
      <c r="S11" s="30" t="s">
        <v>313</v>
      </c>
      <c r="T11" s="209">
        <v>46</v>
      </c>
      <c r="U11" s="29"/>
      <c r="V11" s="2"/>
      <c r="W11" s="75"/>
      <c r="X11" s="245">
        <v>661</v>
      </c>
      <c r="Y11" s="237">
        <v>1032</v>
      </c>
      <c r="Z11" s="237">
        <v>1241</v>
      </c>
      <c r="AA11" s="237">
        <v>1054</v>
      </c>
      <c r="AB11" s="237">
        <v>664</v>
      </c>
      <c r="AC11" s="237">
        <v>0</v>
      </c>
      <c r="AD11" s="237">
        <v>0</v>
      </c>
      <c r="AE11" s="33">
        <f t="shared" ref="AE11:AE34" si="3">SUM(X11:AD11)</f>
        <v>4652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5358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5358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5358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5358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5358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5358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5358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5358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5358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5358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5358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5358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5358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5358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5358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5358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5358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5358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5358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5358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5358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5358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5358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5358</v>
      </c>
      <c r="M35" s="334"/>
      <c r="O35" s="547" t="s">
        <v>29</v>
      </c>
      <c r="P35" s="548"/>
      <c r="Q35" s="99">
        <f>SUM(Q10:Q34)</f>
        <v>4652</v>
      </c>
      <c r="R35" s="27">
        <f>SUM(R10:R34)</f>
        <v>4652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5358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5358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5358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5358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706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5358</v>
      </c>
      <c r="M40" s="334"/>
      <c r="O40" s="32">
        <v>4652</v>
      </c>
      <c r="P40" s="6" t="s">
        <v>455</v>
      </c>
      <c r="Q40" s="3"/>
      <c r="R40" s="6"/>
      <c r="S40" s="105">
        <f>O40-Q40</f>
        <v>4652</v>
      </c>
      <c r="U40" s="45" t="s">
        <v>41</v>
      </c>
      <c r="V40" s="546">
        <f>R35</f>
        <v>4652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5358</v>
      </c>
      <c r="M41" s="334"/>
      <c r="O41" s="29"/>
      <c r="P41" s="8"/>
      <c r="Q41" s="2"/>
      <c r="R41" s="6" t="s">
        <v>456</v>
      </c>
      <c r="S41" s="34">
        <f>S40+O41-Q41</f>
        <v>4652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5358</v>
      </c>
      <c r="M42" s="334"/>
      <c r="O42" s="29"/>
      <c r="P42" s="8"/>
      <c r="Q42" s="2"/>
      <c r="R42" s="8" t="s">
        <v>456</v>
      </c>
      <c r="S42" s="34">
        <f t="shared" ref="S42:S62" si="5">S41+O42-Q42</f>
        <v>4652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5358</v>
      </c>
      <c r="M43" s="334"/>
      <c r="O43" s="29"/>
      <c r="P43" s="8"/>
      <c r="Q43" s="2"/>
      <c r="R43" s="8"/>
      <c r="S43" s="34">
        <f t="shared" si="5"/>
        <v>4652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5358</v>
      </c>
      <c r="M44" s="334"/>
      <c r="O44" s="29"/>
      <c r="P44" s="8"/>
      <c r="Q44" s="2"/>
      <c r="R44" s="8"/>
      <c r="S44" s="34">
        <f t="shared" si="5"/>
        <v>4652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5358</v>
      </c>
      <c r="M45" s="334"/>
      <c r="O45" s="29"/>
      <c r="P45" s="8"/>
      <c r="Q45" s="2"/>
      <c r="R45" s="8"/>
      <c r="S45" s="34">
        <f t="shared" si="5"/>
        <v>4652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5358</v>
      </c>
      <c r="M46" s="334"/>
      <c r="O46" s="29"/>
      <c r="P46" s="8"/>
      <c r="Q46" s="2"/>
      <c r="R46" s="8"/>
      <c r="S46" s="34">
        <f t="shared" si="5"/>
        <v>4652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5358</v>
      </c>
      <c r="M47" s="334"/>
      <c r="O47" s="29"/>
      <c r="P47" s="8"/>
      <c r="Q47" s="2"/>
      <c r="R47" s="8"/>
      <c r="S47" s="34">
        <f t="shared" si="5"/>
        <v>4652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5358</v>
      </c>
      <c r="M48" s="334"/>
      <c r="O48" s="29"/>
      <c r="P48" s="8"/>
      <c r="Q48" s="2"/>
      <c r="R48" s="8"/>
      <c r="S48" s="34">
        <f t="shared" si="5"/>
        <v>4652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5358</v>
      </c>
      <c r="M49" s="334"/>
      <c r="O49" s="29"/>
      <c r="P49" s="8"/>
      <c r="Q49" s="2"/>
      <c r="R49" s="8"/>
      <c r="S49" s="34">
        <f t="shared" si="5"/>
        <v>4652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5358</v>
      </c>
      <c r="M50" s="334"/>
      <c r="O50" s="29"/>
      <c r="P50" s="8"/>
      <c r="Q50" s="2"/>
      <c r="R50" s="8"/>
      <c r="S50" s="34">
        <f t="shared" si="5"/>
        <v>4652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5358</v>
      </c>
      <c r="M51" s="334"/>
      <c r="O51" s="29"/>
      <c r="P51" s="8"/>
      <c r="Q51" s="2"/>
      <c r="R51" s="8"/>
      <c r="S51" s="34">
        <f t="shared" si="5"/>
        <v>4652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5358</v>
      </c>
      <c r="M52" s="334"/>
      <c r="O52" s="29"/>
      <c r="P52" s="8"/>
      <c r="Q52" s="2"/>
      <c r="R52" s="8"/>
      <c r="S52" s="34">
        <f t="shared" si="5"/>
        <v>4652</v>
      </c>
      <c r="U52" s="45" t="s">
        <v>49</v>
      </c>
      <c r="V52" s="544">
        <f>S64</f>
        <v>4652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5358</v>
      </c>
      <c r="M53" s="334"/>
      <c r="O53" s="29"/>
      <c r="P53" s="8"/>
      <c r="Q53" s="2"/>
      <c r="R53" s="8"/>
      <c r="S53" s="34">
        <f t="shared" si="5"/>
        <v>4652</v>
      </c>
      <c r="U53" s="45" t="s">
        <v>50</v>
      </c>
      <c r="V53" s="544">
        <f>(V39+V40)-SUM(V45:W52)</f>
        <v>706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5358</v>
      </c>
      <c r="M54" s="334"/>
      <c r="O54" s="29"/>
      <c r="P54" s="8"/>
      <c r="Q54" s="2"/>
      <c r="R54" s="8"/>
      <c r="S54" s="34">
        <f t="shared" si="5"/>
        <v>4652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5358</v>
      </c>
      <c r="M55" s="334"/>
      <c r="O55" s="29"/>
      <c r="P55" s="8"/>
      <c r="Q55" s="2"/>
      <c r="R55" s="8"/>
      <c r="S55" s="34">
        <f t="shared" si="5"/>
        <v>4652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5358</v>
      </c>
      <c r="M56" s="334"/>
      <c r="O56" s="29"/>
      <c r="P56" s="8"/>
      <c r="Q56" s="2"/>
      <c r="R56" s="8"/>
      <c r="S56" s="34">
        <f t="shared" si="5"/>
        <v>4652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5358</v>
      </c>
      <c r="M57" s="334"/>
      <c r="O57" s="29"/>
      <c r="P57" s="8"/>
      <c r="Q57" s="2"/>
      <c r="R57" s="8"/>
      <c r="S57" s="34">
        <f t="shared" si="5"/>
        <v>4652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5358</v>
      </c>
      <c r="M58" s="334"/>
      <c r="O58" s="29"/>
      <c r="P58" s="8"/>
      <c r="Q58" s="2"/>
      <c r="R58" s="8"/>
      <c r="S58" s="34">
        <f t="shared" si="5"/>
        <v>4652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5358</v>
      </c>
      <c r="M59" s="334"/>
      <c r="O59" s="29"/>
      <c r="P59" s="8"/>
      <c r="Q59" s="2"/>
      <c r="R59" s="8"/>
      <c r="S59" s="34">
        <f t="shared" si="5"/>
        <v>4652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5358</v>
      </c>
      <c r="M60" s="334"/>
      <c r="O60" s="29"/>
      <c r="P60" s="8"/>
      <c r="Q60" s="2"/>
      <c r="R60" s="8"/>
      <c r="S60" s="34">
        <f t="shared" si="5"/>
        <v>4652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5358</v>
      </c>
      <c r="M61" s="334"/>
      <c r="O61" s="29"/>
      <c r="P61" s="8"/>
      <c r="Q61" s="2"/>
      <c r="R61" s="8"/>
      <c r="S61" s="34">
        <f t="shared" si="5"/>
        <v>4652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5358</v>
      </c>
      <c r="M62" s="334"/>
      <c r="O62" s="29"/>
      <c r="P62" s="8"/>
      <c r="Q62" s="2"/>
      <c r="R62" s="8"/>
      <c r="S62" s="34">
        <f t="shared" si="5"/>
        <v>4652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5358</v>
      </c>
      <c r="M63" s="335"/>
      <c r="O63" s="100"/>
      <c r="P63" s="5"/>
      <c r="Q63" s="96"/>
      <c r="R63" s="5"/>
      <c r="S63" s="101">
        <f>S62+O63-Q63</f>
        <v>4652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5358</v>
      </c>
      <c r="I64" s="27">
        <f t="shared" si="9"/>
        <v>0</v>
      </c>
      <c r="J64" s="87"/>
      <c r="K64" s="87"/>
      <c r="L64" s="91">
        <f>L63</f>
        <v>5358</v>
      </c>
      <c r="M64" s="331">
        <f>IFERROR(AVERAGE(M4:M63),0)</f>
        <v>0</v>
      </c>
      <c r="O64" s="102">
        <f>SUM(O40:O63)</f>
        <v>4652</v>
      </c>
      <c r="P64" s="27"/>
      <c r="Q64" s="27">
        <f>SUM(Q40:Q63)</f>
        <v>0</v>
      </c>
      <c r="R64" s="27"/>
      <c r="S64" s="103">
        <f>S63</f>
        <v>4652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1:AE64"/>
  <sheetViews>
    <sheetView showGridLines="0" topLeftCell="E1" workbookViewId="0">
      <pane ySplit="1" topLeftCell="A2" activePane="bottomLeft" state="frozen"/>
      <selection activeCell="C18" sqref="C18"/>
      <selection pane="bottomLeft" activeCell="S12" sqref="S12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104" t="s">
        <v>1</v>
      </c>
      <c r="B1" s="563" t="str">
        <f>Inventory!C3</f>
        <v>GHOST</v>
      </c>
      <c r="C1" s="564"/>
      <c r="D1" s="49" t="s">
        <v>23</v>
      </c>
      <c r="E1" s="563" t="str">
        <f>Inventory!C9</f>
        <v>BLACK T SKELETOUR 26 ITIN</v>
      </c>
      <c r="F1" s="567"/>
      <c r="G1" s="567"/>
      <c r="H1" s="567"/>
      <c r="I1" s="567"/>
      <c r="J1" s="567"/>
      <c r="K1" s="564"/>
      <c r="L1" s="49" t="s">
        <v>24</v>
      </c>
      <c r="M1" s="95">
        <f>Inventory!H9</f>
        <v>5.83</v>
      </c>
      <c r="N1" s="49" t="s">
        <v>4</v>
      </c>
      <c r="O1" s="563" t="str">
        <f>Inventory!D9</f>
        <v>CULTURE</v>
      </c>
      <c r="P1" s="567"/>
      <c r="Q1" s="564"/>
      <c r="R1" s="49" t="s">
        <v>25</v>
      </c>
      <c r="S1" s="563" t="str">
        <f>Inventory!B9</f>
        <v>GHOSRX204001BK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 ht="15.75" thickBot="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49"/>
      <c r="P5" s="550"/>
      <c r="Q5" s="7"/>
      <c r="R5" s="8">
        <f>AE5</f>
        <v>0</v>
      </c>
      <c r="S5" s="33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87386</v>
      </c>
      <c r="Q10" s="6">
        <v>7200</v>
      </c>
      <c r="R10" s="6"/>
      <c r="S10" s="33" t="s">
        <v>136</v>
      </c>
      <c r="U10" s="32"/>
      <c r="V10" s="3"/>
      <c r="W10" s="74"/>
      <c r="X10" s="244">
        <v>576</v>
      </c>
      <c r="Y10" s="241">
        <v>1440</v>
      </c>
      <c r="Z10" s="241">
        <v>2016</v>
      </c>
      <c r="AA10" s="241">
        <v>1800</v>
      </c>
      <c r="AB10" s="241">
        <v>864</v>
      </c>
      <c r="AC10" s="241">
        <v>504</v>
      </c>
      <c r="AD10" s="241">
        <v>0</v>
      </c>
      <c r="AE10" s="33">
        <f>SUM(X10:AD10)</f>
        <v>7200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7200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2" sqref="S12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104" t="s">
        <v>1</v>
      </c>
      <c r="B1" s="563" t="str">
        <f>Inventory!C3</f>
        <v>GHOST</v>
      </c>
      <c r="C1" s="564"/>
      <c r="D1" s="49" t="s">
        <v>23</v>
      </c>
      <c r="E1" s="563" t="str">
        <f>Inventory!C10</f>
        <v>BLACK T BAT BRAIN 26 ITIN</v>
      </c>
      <c r="F1" s="567"/>
      <c r="G1" s="567"/>
      <c r="H1" s="567"/>
      <c r="I1" s="567"/>
      <c r="J1" s="567"/>
      <c r="K1" s="564"/>
      <c r="L1" s="49" t="s">
        <v>24</v>
      </c>
      <c r="M1" s="95">
        <f>Inventory!H10</f>
        <v>5.83</v>
      </c>
      <c r="N1" s="49" t="s">
        <v>4</v>
      </c>
      <c r="O1" s="563" t="str">
        <f>Inventory!D10</f>
        <v>CULTURE</v>
      </c>
      <c r="P1" s="567"/>
      <c r="Q1" s="564"/>
      <c r="R1" s="49" t="s">
        <v>25</v>
      </c>
      <c r="S1" s="563" t="str">
        <f>Inventory!B10</f>
        <v>GHOSRX204000BK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87386</v>
      </c>
      <c r="Q10" s="6">
        <v>7200</v>
      </c>
      <c r="R10" s="6"/>
      <c r="S10" s="33" t="s">
        <v>136</v>
      </c>
      <c r="U10" s="32"/>
      <c r="V10" s="3"/>
      <c r="W10" s="74"/>
      <c r="X10" s="244">
        <v>576</v>
      </c>
      <c r="Y10" s="241">
        <v>1440</v>
      </c>
      <c r="Z10" s="241">
        <v>2016</v>
      </c>
      <c r="AA10" s="241">
        <v>1800</v>
      </c>
      <c r="AB10" s="241">
        <v>864</v>
      </c>
      <c r="AC10" s="241">
        <v>504</v>
      </c>
      <c r="AD10" s="241">
        <v>0</v>
      </c>
      <c r="AE10" s="33">
        <f>SUM(X10:AD10)</f>
        <v>7200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7200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2" sqref="S12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Inventory!C11</f>
        <v>BLACK T WESTERN EMERITUS 26 ITIN</v>
      </c>
      <c r="F1" s="567"/>
      <c r="G1" s="567"/>
      <c r="H1" s="567"/>
      <c r="I1" s="567"/>
      <c r="J1" s="567"/>
      <c r="K1" s="564"/>
      <c r="L1" s="49" t="s">
        <v>24</v>
      </c>
      <c r="M1" s="95">
        <f>Inventory!H11</f>
        <v>5.83</v>
      </c>
      <c r="N1" s="49" t="s">
        <v>4</v>
      </c>
      <c r="O1" s="563" t="str">
        <f>Inventory!D11</f>
        <v>CULTURE</v>
      </c>
      <c r="P1" s="567"/>
      <c r="Q1" s="564"/>
      <c r="R1" s="49" t="s">
        <v>25</v>
      </c>
      <c r="S1" s="563" t="str">
        <f>Inventory!B11</f>
        <v>GHOSRX204002BK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87386</v>
      </c>
      <c r="Q10" s="6">
        <v>7200</v>
      </c>
      <c r="R10" s="6"/>
      <c r="S10" s="33" t="s">
        <v>136</v>
      </c>
      <c r="U10" s="32"/>
      <c r="V10" s="3"/>
      <c r="W10" s="74"/>
      <c r="X10" s="244">
        <v>576</v>
      </c>
      <c r="Y10" s="241">
        <v>1440</v>
      </c>
      <c r="Z10" s="241">
        <v>2016</v>
      </c>
      <c r="AA10" s="241">
        <v>1800</v>
      </c>
      <c r="AB10" s="241">
        <v>864</v>
      </c>
      <c r="AC10" s="241">
        <v>504</v>
      </c>
      <c r="AD10" s="241">
        <v>0</v>
      </c>
      <c r="AE10" s="33">
        <f>SUM(X10:AD10)</f>
        <v>7200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7200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CC848A1-A344-4ECC-94D0-8164BFBA34B9}"/>
    <hyperlink ref="D1" location="Inventory!A1" display="Item" xr:uid="{1F313E3A-B536-4003-A7E8-F993F759A23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A11" sqref="A11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Inventory!C12</f>
        <v>CRYSTAL WASHED T AT THE GATES</v>
      </c>
      <c r="F1" s="567"/>
      <c r="G1" s="567"/>
      <c r="H1" s="567"/>
      <c r="I1" s="567"/>
      <c r="J1" s="567"/>
      <c r="K1" s="564"/>
      <c r="L1" s="49" t="s">
        <v>24</v>
      </c>
      <c r="M1" s="95">
        <f>Inventory!H12</f>
        <v>8.7100000000000009</v>
      </c>
      <c r="N1" s="49" t="s">
        <v>4</v>
      </c>
      <c r="O1" s="563" t="str">
        <f>Inventory!D12</f>
        <v>CULTURE</v>
      </c>
      <c r="P1" s="567"/>
      <c r="Q1" s="564"/>
      <c r="R1" s="49" t="s">
        <v>25</v>
      </c>
      <c r="S1" s="563" t="str">
        <f>Inventory!B12</f>
        <v>GHOSRX103437OT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87386</v>
      </c>
      <c r="Q10" s="6">
        <v>1872</v>
      </c>
      <c r="R10" s="6"/>
      <c r="S10" s="33" t="s">
        <v>136</v>
      </c>
      <c r="U10" s="32"/>
      <c r="V10" s="3"/>
      <c r="W10" s="74"/>
      <c r="X10" s="244">
        <v>216</v>
      </c>
      <c r="Y10" s="241">
        <v>360</v>
      </c>
      <c r="Z10" s="241">
        <v>504</v>
      </c>
      <c r="AA10" s="241">
        <v>432</v>
      </c>
      <c r="AB10" s="241">
        <v>216</v>
      </c>
      <c r="AC10" s="241">
        <v>144</v>
      </c>
      <c r="AD10" s="241">
        <v>0</v>
      </c>
      <c r="AE10" s="33">
        <f>SUM(X10:AD10)</f>
        <v>1872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1872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5973AEB-EFD6-417C-9588-C47A13F6E17B}"/>
    <hyperlink ref="D1" location="Inventory!A1" display="Item" xr:uid="{684D148F-6207-44CA-BF21-C8B2CEC520C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>
    <pageSetUpPr fitToPage="1"/>
  </sheetPr>
  <dimension ref="A1:AE64"/>
  <sheetViews>
    <sheetView showGridLines="0" topLeftCell="E1" workbookViewId="0">
      <pane ySplit="1" topLeftCell="A2" activePane="bottomLeft" state="frozen"/>
      <selection activeCell="C18" sqref="C18"/>
      <selection pane="bottomLeft" activeCell="T11" sqref="T11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Inventory!C13</f>
        <v>BLACK T PAPA COOPER</v>
      </c>
      <c r="F1" s="567"/>
      <c r="G1" s="567"/>
      <c r="H1" s="567"/>
      <c r="I1" s="567"/>
      <c r="J1" s="567"/>
      <c r="K1" s="564"/>
      <c r="L1" s="49" t="s">
        <v>24</v>
      </c>
      <c r="M1" s="95">
        <f>Inventory!H13</f>
        <v>0</v>
      </c>
      <c r="N1" s="49" t="s">
        <v>4</v>
      </c>
      <c r="O1" s="563" t="str">
        <f>Inventory!D13</f>
        <v>GAVINA</v>
      </c>
      <c r="P1" s="567"/>
      <c r="Q1" s="564"/>
      <c r="R1" s="49" t="s">
        <v>25</v>
      </c>
      <c r="S1" s="563" t="str">
        <f>Inventory!B13</f>
        <v>GHOSRX103998BK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87389</v>
      </c>
      <c r="Q10" s="6">
        <v>1104</v>
      </c>
      <c r="R10" s="6"/>
      <c r="S10" s="33" t="s">
        <v>136</v>
      </c>
      <c r="U10" s="32"/>
      <c r="V10" s="3"/>
      <c r="W10" s="74"/>
      <c r="X10" s="244">
        <v>144</v>
      </c>
      <c r="Y10" s="241">
        <v>216</v>
      </c>
      <c r="Z10" s="241">
        <v>288</v>
      </c>
      <c r="AA10" s="241">
        <v>240</v>
      </c>
      <c r="AB10" s="241">
        <v>144</v>
      </c>
      <c r="AC10" s="241">
        <v>72</v>
      </c>
      <c r="AD10" s="241">
        <v>0</v>
      </c>
      <c r="AE10" s="33">
        <f>SUM(X10:AD10)</f>
        <v>1104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1104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DFF9E99-CEF1-4CED-B525-B6436064479B}"/>
    <hyperlink ref="D1" location="Inventory!A1" display="Item" xr:uid="{6E7E5914-2140-4E68-A701-194FEA4E612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pageSetUpPr fitToPage="1"/>
  </sheetPr>
  <dimension ref="A1:AE64"/>
  <sheetViews>
    <sheetView showGridLines="0" topLeftCell="E1" workbookViewId="0">
      <pane ySplit="1" topLeftCell="A2" activePane="bottomLeft" state="frozen"/>
      <selection activeCell="C18" sqref="C18"/>
      <selection pane="bottomLeft" activeCell="Q12" sqref="Q12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Inventory!C14</f>
        <v>WOMENS CROP RAGLAN CHAMBER OF CHILLS</v>
      </c>
      <c r="F1" s="567"/>
      <c r="G1" s="567"/>
      <c r="H1" s="567"/>
      <c r="I1" s="567"/>
      <c r="J1" s="567"/>
      <c r="K1" s="564"/>
      <c r="L1" s="49" t="s">
        <v>24</v>
      </c>
      <c r="M1" s="95">
        <f>Inventory!H14</f>
        <v>10.5</v>
      </c>
      <c r="N1" s="49" t="s">
        <v>4</v>
      </c>
      <c r="O1" s="563" t="str">
        <f>Inventory!D14</f>
        <v>GAVINA</v>
      </c>
      <c r="P1" s="567"/>
      <c r="Q1" s="564"/>
      <c r="R1" s="49" t="s">
        <v>25</v>
      </c>
      <c r="S1" s="563" t="str">
        <f>Inventory!B14</f>
        <v>GHOSRX103999OT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87390</v>
      </c>
      <c r="Q10" s="6" t="s">
        <v>458</v>
      </c>
      <c r="R10" s="6"/>
      <c r="S10" s="33" t="s">
        <v>446</v>
      </c>
      <c r="U10" s="32"/>
      <c r="V10" s="3"/>
      <c r="W10" s="74"/>
      <c r="X10" s="244">
        <v>216</v>
      </c>
      <c r="Y10" s="241">
        <v>288</v>
      </c>
      <c r="Z10" s="241">
        <v>216</v>
      </c>
      <c r="AA10" s="241">
        <v>216</v>
      </c>
      <c r="AB10" s="241">
        <v>0</v>
      </c>
      <c r="AC10" s="241">
        <v>0</v>
      </c>
      <c r="AD10" s="241">
        <v>0</v>
      </c>
      <c r="AE10" s="33">
        <f>SUM(X10:AD10)</f>
        <v>936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>
        <v>46027</v>
      </c>
      <c r="P11" s="2">
        <v>87389</v>
      </c>
      <c r="Q11" s="8">
        <v>936</v>
      </c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936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D39EFB4-8EEF-4E09-917C-61451423A0C3}"/>
    <hyperlink ref="D1" location="Inventory!A1" display="Item" xr:uid="{4E45274D-6EFD-485E-8BDB-1D1CD2E0A0F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B4" sqref="B4:B11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Inventory!C15</f>
        <v>BLACK PO HOODIE SKELETON</v>
      </c>
      <c r="F1" s="567"/>
      <c r="G1" s="567"/>
      <c r="H1" s="567"/>
      <c r="I1" s="567"/>
      <c r="J1" s="567"/>
      <c r="K1" s="564"/>
      <c r="L1" s="49" t="s">
        <v>24</v>
      </c>
      <c r="M1" s="95">
        <f>Inventory!H15</f>
        <v>11.2</v>
      </c>
      <c r="N1" s="49" t="s">
        <v>4</v>
      </c>
      <c r="O1" s="563" t="str">
        <f>Inventory!D15</f>
        <v>GAVINA</v>
      </c>
      <c r="P1" s="567"/>
      <c r="Q1" s="564"/>
      <c r="R1" s="49" t="s">
        <v>25</v>
      </c>
      <c r="S1" s="563" t="str">
        <f>Inventory!B15</f>
        <v>GHOSRX203401BK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87391</v>
      </c>
      <c r="Q10" s="6" t="s">
        <v>457</v>
      </c>
      <c r="R10" s="6"/>
      <c r="S10" s="33" t="s">
        <v>446</v>
      </c>
      <c r="U10" s="32"/>
      <c r="V10" s="3"/>
      <c r="W10" s="74"/>
      <c r="X10" s="244">
        <v>192</v>
      </c>
      <c r="Y10" s="241">
        <v>504</v>
      </c>
      <c r="Z10" s="241">
        <v>576</v>
      </c>
      <c r="AA10" s="241">
        <v>432</v>
      </c>
      <c r="AB10" s="241">
        <v>288</v>
      </c>
      <c r="AC10" s="241">
        <v>144</v>
      </c>
      <c r="AD10" s="241">
        <v>0</v>
      </c>
      <c r="AE10" s="33">
        <f>SUM(X10:AD10)</f>
        <v>2136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>
        <v>46027</v>
      </c>
      <c r="P11" s="2">
        <v>87389</v>
      </c>
      <c r="Q11" s="8">
        <v>2136</v>
      </c>
      <c r="R11" s="8"/>
      <c r="S11" s="30" t="s">
        <v>313</v>
      </c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2136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98BD89A-072D-480E-9CFE-B6E898B9B379}"/>
    <hyperlink ref="D1" location="Inventory!A1" display="Item" xr:uid="{5B595B74-A1AF-4B9E-B762-1DE2B5CA89F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Inventory!H16</f>
        <v>0</v>
      </c>
      <c r="N1" s="49" t="s">
        <v>4</v>
      </c>
      <c r="O1" s="563">
        <f>Inventory!D16</f>
        <v>0</v>
      </c>
      <c r="P1" s="567"/>
      <c r="Q1" s="564"/>
      <c r="R1" s="49" t="s">
        <v>25</v>
      </c>
      <c r="S1" s="563">
        <f>Inventory!B16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495D1A0-9EA2-4E84-B8C1-7BDF608A5D40}"/>
    <hyperlink ref="D1" location="Inventory!A1" display="Item" xr:uid="{F3937800-5EBF-47F8-ABD4-0DD2D4B02B8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Inventory!H17</f>
        <v>0</v>
      </c>
      <c r="N1" s="49" t="s">
        <v>4</v>
      </c>
      <c r="O1" s="563">
        <f>Inventory!D17</f>
        <v>0</v>
      </c>
      <c r="P1" s="567"/>
      <c r="Q1" s="564"/>
      <c r="R1" s="49" t="s">
        <v>25</v>
      </c>
      <c r="S1" s="563">
        <f>Inventory!B17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 ht="15.75" thickBot="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49"/>
      <c r="P5" s="550"/>
      <c r="Q5" s="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CEB7A6B-2D17-45AA-971C-D219791EF916}"/>
    <hyperlink ref="D1" location="Inventory!A1" display="Item" xr:uid="{E3A35FDA-FB0D-4F8B-9A09-13078CD95ED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>
    <pageSetUpPr fitToPage="1"/>
  </sheetPr>
  <dimension ref="A1:AE64"/>
  <sheetViews>
    <sheetView showGridLines="0" workbookViewId="0">
      <pane ySplit="1" topLeftCell="A25" activePane="bottomLeft" state="frozen"/>
      <selection activeCell="C18" sqref="C18"/>
      <selection pane="bottomLeft" activeCell="C18" sqref="C18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Inventory!H18</f>
        <v>0</v>
      </c>
      <c r="N1" s="49" t="s">
        <v>4</v>
      </c>
      <c r="O1" s="563">
        <f>Inventory!D18</f>
        <v>0</v>
      </c>
      <c r="P1" s="567"/>
      <c r="Q1" s="564"/>
      <c r="R1" s="49" t="s">
        <v>25</v>
      </c>
      <c r="S1" s="563">
        <f>Inventory!B18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E5973A4E-E8F6-4265-AD0A-D214D306A23C}"/>
    <hyperlink ref="D1" location="Inventory!A1" display="Item" xr:uid="{E387E462-6972-445E-8E76-D86C75B14D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4">
    <pageSetUpPr fitToPage="1"/>
  </sheetPr>
  <dimension ref="A1:AE64"/>
  <sheetViews>
    <sheetView showGridLines="0" topLeftCell="B1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3.42578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Inventory!H19</f>
        <v>0</v>
      </c>
      <c r="N1" s="49" t="s">
        <v>4</v>
      </c>
      <c r="O1" s="563">
        <f>Inventory!D19</f>
        <v>0</v>
      </c>
      <c r="P1" s="567"/>
      <c r="Q1" s="564"/>
      <c r="R1" s="49" t="s">
        <v>25</v>
      </c>
      <c r="S1" s="563">
        <f>Inventory!B19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689C4C35-E350-418A-B5BA-CE2F29CC95C6}"/>
    <hyperlink ref="D1" location="Inventory!A1" display="Item" xr:uid="{A4E81FA4-980F-42EF-A658-243C0D6CF30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>
    <pageSetUpPr fitToPage="1"/>
  </sheetPr>
  <dimension ref="A1:AE64"/>
  <sheetViews>
    <sheetView showGridLines="0" topLeftCell="C1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Inventory!H20</f>
        <v>0</v>
      </c>
      <c r="N1" s="49" t="s">
        <v>4</v>
      </c>
      <c r="O1" s="563">
        <f>Inventory!D20</f>
        <v>0</v>
      </c>
      <c r="P1" s="567"/>
      <c r="Q1" s="564"/>
      <c r="R1" s="49" t="s">
        <v>25</v>
      </c>
      <c r="S1" s="563">
        <f>Inventory!B20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/>
      <c r="B4" s="22"/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FB88BEB-74F9-49B8-983B-6F4707296525}"/>
    <hyperlink ref="D1" location="Inventory!A1" display="Item" xr:uid="{02A78B67-4841-499B-95F8-1A8713B38E2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Inventory!H21</f>
        <v>0</v>
      </c>
      <c r="N1" s="49" t="s">
        <v>4</v>
      </c>
      <c r="O1" s="563">
        <f>Inventory!D21</f>
        <v>0</v>
      </c>
      <c r="P1" s="567"/>
      <c r="Q1" s="564"/>
      <c r="R1" s="49" t="s">
        <v>25</v>
      </c>
      <c r="S1" s="563">
        <f>Inventory!B21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CD1723B-CCE9-44EE-B9A8-4EA689590369}"/>
    <hyperlink ref="D1" location="Inventory!A1" display="Item" xr:uid="{D03FE38F-C326-4887-827E-DB51D4FF399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Inventory!H22</f>
        <v>0</v>
      </c>
      <c r="N1" s="49" t="s">
        <v>4</v>
      </c>
      <c r="O1" s="563">
        <f>Inventory!D22</f>
        <v>0</v>
      </c>
      <c r="P1" s="567"/>
      <c r="Q1" s="564"/>
      <c r="R1" s="49" t="s">
        <v>25</v>
      </c>
      <c r="S1" s="563">
        <f>Inventory!B22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A55685C-DC76-4193-9D55-66575E7FE8CB}"/>
    <hyperlink ref="D1" location="Inventory!A1" display="Item" xr:uid="{DBFCD578-3670-4DE6-A4BB-3E258F0519A3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Inventory!H23</f>
        <v>0</v>
      </c>
      <c r="N1" s="49" t="s">
        <v>4</v>
      </c>
      <c r="O1" s="563">
        <f>Inventory!D23</f>
        <v>0</v>
      </c>
      <c r="P1" s="567"/>
      <c r="Q1" s="564"/>
      <c r="R1" s="49" t="s">
        <v>25</v>
      </c>
      <c r="S1" s="563">
        <f>Inventory!B23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A64521EC-2542-47B3-AB35-7C1C63B445A6}"/>
    <hyperlink ref="D1" location="Inventory!A1" display="Item" xr:uid="{22229B4F-7D33-41D8-9771-EE635CE0A30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Inventory!H24</f>
        <v>0</v>
      </c>
      <c r="N1" s="49" t="s">
        <v>4</v>
      </c>
      <c r="O1" s="563">
        <f>Inventory!D24</f>
        <v>0</v>
      </c>
      <c r="P1" s="567"/>
      <c r="Q1" s="564"/>
      <c r="R1" s="49" t="s">
        <v>25</v>
      </c>
      <c r="S1" s="563">
        <f>Inventory!B24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2EF977D-EB00-4B8F-86B4-6025ECF19E16}"/>
    <hyperlink ref="D1" location="Inventory!A1" display="Item" xr:uid="{FEA918C5-8A76-45CA-951E-B4504916DD9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Inventory!H25</f>
        <v>0</v>
      </c>
      <c r="N1" s="49" t="s">
        <v>4</v>
      </c>
      <c r="O1" s="563">
        <f>Inventory!D25</f>
        <v>0</v>
      </c>
      <c r="P1" s="567"/>
      <c r="Q1" s="564"/>
      <c r="R1" s="49" t="s">
        <v>25</v>
      </c>
      <c r="S1" s="563">
        <f>Inventory!B25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D1C9C810-1D93-48F7-AA6E-B352BBF3B49A}"/>
    <hyperlink ref="D1" location="Inventory!A1" display="Item" xr:uid="{99D09CFD-14CE-4434-901A-0055AF40623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Inventory!H26</f>
        <v>0</v>
      </c>
      <c r="N1" s="49" t="s">
        <v>4</v>
      </c>
      <c r="O1" s="563">
        <f>Inventory!D26</f>
        <v>0</v>
      </c>
      <c r="P1" s="567"/>
      <c r="Q1" s="564"/>
      <c r="R1" s="49" t="s">
        <v>25</v>
      </c>
      <c r="S1" s="563">
        <f>Inventory!B26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CD555287-FB9F-499E-8600-34F85A61D40B}"/>
    <hyperlink ref="D1" location="Inventory!A1" display="Item" xr:uid="{15DE2AFC-567A-4903-8A72-85D1CFB2C4C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Inventory!H27</f>
        <v>0</v>
      </c>
      <c r="N1" s="49" t="s">
        <v>4</v>
      </c>
      <c r="O1" s="563">
        <f>Inventory!D27</f>
        <v>0</v>
      </c>
      <c r="P1" s="567"/>
      <c r="Q1" s="564"/>
      <c r="R1" s="49" t="s">
        <v>25</v>
      </c>
      <c r="S1" s="563">
        <f>Inventory!B27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C5FDD0A4-0D3F-4AEB-9805-E98F2674CFAF}"/>
    <hyperlink ref="D1" location="Inventory!A1" display="Item" xr:uid="{7750E340-5922-41D6-93E2-B88CF494D75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Inventory!H28</f>
        <v>0</v>
      </c>
      <c r="N1" s="49" t="s">
        <v>4</v>
      </c>
      <c r="O1" s="563">
        <f>Inventory!D28</f>
        <v>0</v>
      </c>
      <c r="P1" s="567"/>
      <c r="Q1" s="564"/>
      <c r="R1" s="49" t="s">
        <v>25</v>
      </c>
      <c r="S1" s="563">
        <f>Inventory!B28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6062A05-D20C-4C5E-BAAB-F3BDE87B81CE}"/>
    <hyperlink ref="D1" location="Inventory!A1" display="Item" xr:uid="{A2E4DE79-0B00-47E6-80F0-D4F49FAAF20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Inventory!C29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Inventory!H29</f>
        <v>0</v>
      </c>
      <c r="N1" s="49" t="s">
        <v>4</v>
      </c>
      <c r="O1" s="563">
        <f>Inventory!D29</f>
        <v>0</v>
      </c>
      <c r="P1" s="567"/>
      <c r="Q1" s="564"/>
      <c r="R1" s="49" t="s">
        <v>25</v>
      </c>
      <c r="S1" s="563">
        <f>Inventory!B29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2</v>
      </c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8367309-5A0C-4CF1-B32B-1CB18BDA55A1}"/>
    <hyperlink ref="D1" location="Inventory!A1" display="Item" xr:uid="{D5EA5CCB-AB1C-4142-ABCA-AEA99F8531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Inventory!H30</f>
        <v>0</v>
      </c>
      <c r="N1" s="49" t="s">
        <v>4</v>
      </c>
      <c r="O1" s="563">
        <f>Inventory!D30</f>
        <v>0</v>
      </c>
      <c r="P1" s="567"/>
      <c r="Q1" s="564"/>
      <c r="R1" s="49" t="s">
        <v>25</v>
      </c>
      <c r="S1" s="563">
        <f>Inventory!B30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853B80A-8B62-4EDA-98ED-98A3376734E0}"/>
    <hyperlink ref="D1" location="Inventory!A1" display="Item" xr:uid="{8CFFDE95-0C01-4C98-BE4E-1F8CFE30AA1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Inventory!H31</f>
        <v>0</v>
      </c>
      <c r="N1" s="49" t="s">
        <v>4</v>
      </c>
      <c r="O1" s="563">
        <f>Inventory!D31</f>
        <v>0</v>
      </c>
      <c r="P1" s="567"/>
      <c r="Q1" s="564"/>
      <c r="R1" s="49" t="s">
        <v>25</v>
      </c>
      <c r="S1" s="563">
        <f>Inventory!B31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7F843AA-31A6-46E0-8711-A28E7929F20F}"/>
    <hyperlink ref="D1" location="Inventory!A1" display="Item" xr:uid="{545849C6-DE90-49C0-A7C6-689E448AE0C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Inventory!H32</f>
        <v>0</v>
      </c>
      <c r="N1" s="49" t="s">
        <v>4</v>
      </c>
      <c r="O1" s="563">
        <f>Inventory!D32</f>
        <v>0</v>
      </c>
      <c r="P1" s="567"/>
      <c r="Q1" s="564"/>
      <c r="R1" s="49" t="s">
        <v>25</v>
      </c>
      <c r="S1" s="563">
        <f>Inventory!B32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4ADEE0C-356E-4D24-A35F-4B222E0D97E6}"/>
    <hyperlink ref="D1" location="Inventory!A1" display="Item" xr:uid="{178D7FA4-FF70-4FF4-902E-A761D68ADD5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Inventory!H33</f>
        <v>0</v>
      </c>
      <c r="N1" s="49" t="s">
        <v>4</v>
      </c>
      <c r="O1" s="563">
        <f>Inventory!D33</f>
        <v>0</v>
      </c>
      <c r="P1" s="567"/>
      <c r="Q1" s="564"/>
      <c r="R1" s="49" t="s">
        <v>25</v>
      </c>
      <c r="S1" s="563">
        <f>Inventory!B33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914D29A0-BFD5-4B31-B740-2227BF16A202}"/>
    <hyperlink ref="D1" location="Inventory!A1" display="Item" xr:uid="{D170E9FF-A1EB-44AA-A27F-E53B0DF22ED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Inventory!H34</f>
        <v>0</v>
      </c>
      <c r="N1" s="49" t="s">
        <v>4</v>
      </c>
      <c r="O1" s="563">
        <f>Inventory!D34</f>
        <v>0</v>
      </c>
      <c r="P1" s="567"/>
      <c r="Q1" s="564"/>
      <c r="R1" s="49" t="s">
        <v>25</v>
      </c>
      <c r="S1" s="563">
        <f>Inventory!B34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AF20BF84-232B-45C9-AA5A-8914C9CA4C47}"/>
    <hyperlink ref="D1" location="Inventory!A1" display="Item" xr:uid="{AFF49239-3A69-4F1C-85B1-BE68DC0CB98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Inventory!H35</f>
        <v>0</v>
      </c>
      <c r="N1" s="49" t="s">
        <v>4</v>
      </c>
      <c r="O1" s="563">
        <f>Inventory!D35</f>
        <v>0</v>
      </c>
      <c r="P1" s="567"/>
      <c r="Q1" s="564"/>
      <c r="R1" s="49" t="s">
        <v>25</v>
      </c>
      <c r="S1" s="563">
        <f>Inventory!B35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E54C1E4A-3960-460E-AFA7-3EF1C37C6DED}"/>
    <hyperlink ref="D1" location="Inventory!A1" display="Item" xr:uid="{783E2880-E5D3-4B81-A610-826103C9BB5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Inventory!H36</f>
        <v>0</v>
      </c>
      <c r="N1" s="49" t="s">
        <v>4</v>
      </c>
      <c r="O1" s="563">
        <f>Inventory!D36</f>
        <v>0</v>
      </c>
      <c r="P1" s="567"/>
      <c r="Q1" s="564"/>
      <c r="R1" s="49" t="s">
        <v>25</v>
      </c>
      <c r="S1" s="563">
        <f>Inventory!B36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1338EEC6-A321-4816-BE6C-D36CDCB1B4F6}"/>
    <hyperlink ref="D1" location="Inventory!A1" display="Item" xr:uid="{43DBA4C1-E138-45F9-B662-3FC76DD6335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Inventory!H37</f>
        <v>0</v>
      </c>
      <c r="N1" s="49" t="s">
        <v>4</v>
      </c>
      <c r="O1" s="563">
        <f>Inventory!D37</f>
        <v>0</v>
      </c>
      <c r="P1" s="567"/>
      <c r="Q1" s="564"/>
      <c r="R1" s="49" t="s">
        <v>25</v>
      </c>
      <c r="S1" s="563">
        <f>Inventory!B37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4CADD10-D2B2-4F8A-A1EF-0A452C062115}"/>
    <hyperlink ref="D1" location="Inventory!A1" display="Item" xr:uid="{6FD5DE65-A817-4AFB-9015-DEA10080036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Inventory!H38</f>
        <v>0</v>
      </c>
      <c r="N1" s="49" t="s">
        <v>4</v>
      </c>
      <c r="O1" s="563">
        <f>Inventory!D38</f>
        <v>0</v>
      </c>
      <c r="P1" s="567"/>
      <c r="Q1" s="564"/>
      <c r="R1" s="49" t="s">
        <v>25</v>
      </c>
      <c r="S1" s="563">
        <f>Inventory!B38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DEB6F97-88F4-42F4-AC15-35217C040313}"/>
    <hyperlink ref="D1" location="Inventory!A1" display="Item" xr:uid="{A2A4F59A-6735-4ABB-9CEE-E1D383F0150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Inventory!C39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Inventory!H39</f>
        <v>0</v>
      </c>
      <c r="N1" s="49" t="s">
        <v>4</v>
      </c>
      <c r="O1" s="563">
        <f>Inventory!D39</f>
        <v>0</v>
      </c>
      <c r="P1" s="567"/>
      <c r="Q1" s="564"/>
      <c r="R1" s="49" t="s">
        <v>25</v>
      </c>
      <c r="S1" s="563">
        <f>Inventory!B39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E1BC65E-929C-4581-B8DD-9825BA928BEC}"/>
    <hyperlink ref="D1" location="Inventory!A1" display="Item" xr:uid="{2D3B82C2-DD0E-452E-AE77-CBAB28BF2F8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Inventory!H40</f>
        <v>0</v>
      </c>
      <c r="N1" s="49" t="s">
        <v>4</v>
      </c>
      <c r="O1" s="563">
        <f>Inventory!D40</f>
        <v>0</v>
      </c>
      <c r="P1" s="567"/>
      <c r="Q1" s="564"/>
      <c r="R1" s="49" t="s">
        <v>25</v>
      </c>
      <c r="S1" s="563">
        <f>Inventory!B40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5421DF5-C86E-45CB-9011-FD1DB6270D9D}"/>
    <hyperlink ref="D1" location="Inventory!A1" display="Item" xr:uid="{9DB66098-3403-4D9C-9574-A5B5B175846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Inventory!H41</f>
        <v>0</v>
      </c>
      <c r="N1" s="49" t="s">
        <v>4</v>
      </c>
      <c r="O1" s="563">
        <f>Inventory!D41</f>
        <v>0</v>
      </c>
      <c r="P1" s="567"/>
      <c r="Q1" s="564"/>
      <c r="R1" s="49" t="s">
        <v>25</v>
      </c>
      <c r="S1" s="563">
        <f>Inventory!B41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C3D03DA-1A43-4584-A936-B0A541C5EAD4}"/>
    <hyperlink ref="D1" location="Inventory!A1" display="Item" xr:uid="{B69FF1FE-2246-4DD0-A65D-B9590D2E6BA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Inventory!H42</f>
        <v>0</v>
      </c>
      <c r="N1" s="49" t="s">
        <v>4</v>
      </c>
      <c r="O1" s="563">
        <f>Inventory!D42</f>
        <v>0</v>
      </c>
      <c r="P1" s="567"/>
      <c r="Q1" s="564"/>
      <c r="R1" s="49" t="s">
        <v>25</v>
      </c>
      <c r="S1" s="563">
        <f>Inventory!B42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B87AC84-2D83-46B4-9001-D813F607B670}"/>
    <hyperlink ref="D1" location="Inventory!A1" display="Item" xr:uid="{5C1D46CB-FBC3-4C00-BDA8-3166AE3AC81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Inventory!H43</f>
        <v>0</v>
      </c>
      <c r="N1" s="49" t="s">
        <v>4</v>
      </c>
      <c r="O1" s="563">
        <f>Inventory!D43</f>
        <v>0</v>
      </c>
      <c r="P1" s="567"/>
      <c r="Q1" s="564"/>
      <c r="R1" s="49" t="s">
        <v>25</v>
      </c>
      <c r="S1" s="563">
        <f>Inventory!B43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55B0376C-8D1B-42FF-A6CD-2AFCC94A5967}"/>
    <hyperlink ref="D1" location="Inventory!A1" display="Item" xr:uid="{8570CE60-52C3-4D47-BCDC-5C3AF338B4F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Inventory!H44</f>
        <v>0</v>
      </c>
      <c r="N1" s="49" t="s">
        <v>4</v>
      </c>
      <c r="O1" s="563">
        <f>Inventory!D44</f>
        <v>0</v>
      </c>
      <c r="P1" s="567"/>
      <c r="Q1" s="564"/>
      <c r="R1" s="49" t="s">
        <v>25</v>
      </c>
      <c r="S1" s="563">
        <f>Inventory!B44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3083D25-C1F2-4EDA-9D96-469EB663410F}"/>
    <hyperlink ref="D1" location="Inventory!A1" display="Item" xr:uid="{24737174-08EA-436D-9F00-7720E9CA346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Inventory!H45</f>
        <v>0</v>
      </c>
      <c r="N1" s="49" t="s">
        <v>4</v>
      </c>
      <c r="O1" s="563">
        <f>Inventory!D45</f>
        <v>0</v>
      </c>
      <c r="P1" s="567"/>
      <c r="Q1" s="564"/>
      <c r="R1" s="49" t="s">
        <v>25</v>
      </c>
      <c r="S1" s="563">
        <f>Inventory!B45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296CC91-2AB6-416C-B585-4704445D34A3}"/>
    <hyperlink ref="D1" location="Inventory!A1" display="Item" xr:uid="{AE7038C1-668B-4CC4-A4F8-15361211A08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Inventory!H46</f>
        <v>0</v>
      </c>
      <c r="N1" s="49" t="s">
        <v>4</v>
      </c>
      <c r="O1" s="563">
        <f>Inventory!D46</f>
        <v>0</v>
      </c>
      <c r="P1" s="567"/>
      <c r="Q1" s="564"/>
      <c r="R1" s="49" t="s">
        <v>25</v>
      </c>
      <c r="S1" s="563">
        <f>Inventory!B46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500B762B-451B-40D1-948B-753E01BC8388}"/>
    <hyperlink ref="D1" location="Inventory!A1" display="Item" xr:uid="{058FF0ED-6527-44DC-B6BE-C8FF1BEEC7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Inventory!H47</f>
        <v>0</v>
      </c>
      <c r="N1" s="49" t="s">
        <v>4</v>
      </c>
      <c r="O1" s="563">
        <f>Inventory!D47</f>
        <v>0</v>
      </c>
      <c r="P1" s="567"/>
      <c r="Q1" s="564"/>
      <c r="R1" s="49" t="s">
        <v>25</v>
      </c>
      <c r="S1" s="563">
        <f>Inventory!B47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7AE2EC1-6D54-41C1-AA34-C7AC3F9FAD09}"/>
    <hyperlink ref="D1" location="Inventory!A1" display="Item" xr:uid="{A3944256-59A1-4C6E-BA36-6F0C2BBACED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Inventory!H48</f>
        <v>0</v>
      </c>
      <c r="N1" s="49" t="s">
        <v>4</v>
      </c>
      <c r="O1" s="563">
        <f>Inventory!D48</f>
        <v>0</v>
      </c>
      <c r="P1" s="567"/>
      <c r="Q1" s="564"/>
      <c r="R1" s="49" t="s">
        <v>25</v>
      </c>
      <c r="S1" s="563">
        <f>Inventory!B48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33292FA-0687-4DBB-852F-3B9D23A4AAC3}"/>
    <hyperlink ref="D1" location="Inventory!A1" display="Item" xr:uid="{20C954F4-2AE5-444A-A1E0-2CBC0A30B31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Inventory!C49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Inventory!H49</f>
        <v>0</v>
      </c>
      <c r="N1" s="49" t="s">
        <v>4</v>
      </c>
      <c r="O1" s="563">
        <f>Inventory!D49</f>
        <v>0</v>
      </c>
      <c r="P1" s="567"/>
      <c r="Q1" s="564"/>
      <c r="R1" s="49" t="s">
        <v>25</v>
      </c>
      <c r="S1" s="563">
        <f>Inventory!B49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6054532-FFCD-4759-B981-A8F9C3008CF8}"/>
    <hyperlink ref="D1" location="Inventory!A1" display="Item" xr:uid="{69996EFC-1493-4525-9F30-BF2442B0A53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Inventory!H50</f>
        <v>0</v>
      </c>
      <c r="N1" s="49" t="s">
        <v>4</v>
      </c>
      <c r="O1" s="563">
        <f>Inventory!D50</f>
        <v>0</v>
      </c>
      <c r="P1" s="567"/>
      <c r="Q1" s="564"/>
      <c r="R1" s="49" t="s">
        <v>25</v>
      </c>
      <c r="S1" s="563">
        <f>Inventory!B50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6F2AEC4-83E0-4186-83CA-426F267464D1}"/>
    <hyperlink ref="D1" location="Inventory!A1" display="Item" xr:uid="{B2021BBB-B32E-4A3B-979D-53AFF9456593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Inventory!H51</f>
        <v>0</v>
      </c>
      <c r="N1" s="49" t="s">
        <v>4</v>
      </c>
      <c r="O1" s="563">
        <f>Inventory!D51</f>
        <v>0</v>
      </c>
      <c r="P1" s="567"/>
      <c r="Q1" s="564"/>
      <c r="R1" s="49" t="s">
        <v>25</v>
      </c>
      <c r="S1" s="563">
        <f>Inventory!B51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DD1107E-DC69-4432-8FA6-49FB6BD67071}"/>
    <hyperlink ref="D1" location="Inventory!A1" display="Item" xr:uid="{70F03908-EFA7-49AB-94C6-55AE5E336B6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Inventory!H52</f>
        <v>0</v>
      </c>
      <c r="N1" s="49" t="s">
        <v>4</v>
      </c>
      <c r="O1" s="563">
        <f>Inventory!D52</f>
        <v>0</v>
      </c>
      <c r="P1" s="567"/>
      <c r="Q1" s="564"/>
      <c r="R1" s="49" t="s">
        <v>25</v>
      </c>
      <c r="S1" s="563">
        <f>Inventory!B52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4310C95-60D9-44D8-BA87-916E69C82AED}"/>
    <hyperlink ref="D1" location="Inventory!A1" display="Item" xr:uid="{AEE0E95D-85D8-4083-86CE-E2462CF4156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Inventory!H53</f>
        <v>0</v>
      </c>
      <c r="N1" s="49" t="s">
        <v>4</v>
      </c>
      <c r="O1" s="563">
        <f>Inventory!D53</f>
        <v>0</v>
      </c>
      <c r="P1" s="567"/>
      <c r="Q1" s="564"/>
      <c r="R1" s="49" t="s">
        <v>25</v>
      </c>
      <c r="S1" s="563">
        <f>Inventory!B53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02588EF-9869-4572-A48A-8F495C088889}"/>
    <hyperlink ref="D1" location="Inventory!A1" display="Item" xr:uid="{F7EFB6A7-EF51-498B-9BDF-B30CE57A68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4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Inventory!H54</f>
        <v>0</v>
      </c>
      <c r="N1" s="49" t="s">
        <v>4</v>
      </c>
      <c r="O1" s="563">
        <f>Inventory!D54</f>
        <v>0</v>
      </c>
      <c r="P1" s="567"/>
      <c r="Q1" s="564"/>
      <c r="R1" s="49" t="s">
        <v>25</v>
      </c>
      <c r="S1" s="563">
        <f>Inventory!B54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A94A001-1DA7-42C2-A137-3AE608E78BEB}"/>
    <hyperlink ref="D1" location="Inventory!A1" display="Item" xr:uid="{D807885C-5E93-4810-B524-7D0CE9C1692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4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Inventory!H55</f>
        <v>0</v>
      </c>
      <c r="N1" s="49" t="s">
        <v>4</v>
      </c>
      <c r="O1" s="563">
        <f>Inventory!D55</f>
        <v>0</v>
      </c>
      <c r="P1" s="567"/>
      <c r="Q1" s="564"/>
      <c r="R1" s="49" t="s">
        <v>25</v>
      </c>
      <c r="S1" s="563">
        <f>Inventory!B55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D96A92F0-D708-47CE-A0F6-F1431118857C}"/>
    <hyperlink ref="D1" location="Inventory!A1" display="Item" xr:uid="{53944E41-E547-4436-8A22-E5AA0EDA9C8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Inventory!C56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Inventory!H56</f>
        <v>0</v>
      </c>
      <c r="N1" s="49" t="s">
        <v>4</v>
      </c>
      <c r="O1" s="563">
        <f>Inventory!D56</f>
        <v>0</v>
      </c>
      <c r="P1" s="567"/>
      <c r="Q1" s="564"/>
      <c r="R1" s="49" t="s">
        <v>25</v>
      </c>
      <c r="S1" s="563">
        <f>Inventory!B56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422A5B7-0722-4ED7-B838-013B104B31F2}"/>
    <hyperlink ref="D1" location="Inventory!A1" display="Item" xr:uid="{23053678-C5C8-4671-A1C9-1A4E3260FE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Q45" sqref="Q45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Inventory!C57</f>
        <v>PLUSHIE PAPA V PURPLE</v>
      </c>
      <c r="F1" s="567"/>
      <c r="G1" s="567"/>
      <c r="H1" s="567"/>
      <c r="I1" s="567"/>
      <c r="J1" s="567"/>
      <c r="K1" s="564"/>
      <c r="L1" s="49" t="s">
        <v>24</v>
      </c>
      <c r="M1" s="95">
        <f>Inventory!H57</f>
        <v>10</v>
      </c>
      <c r="N1" s="49" t="s">
        <v>4</v>
      </c>
      <c r="O1" s="563" t="str">
        <f>Inventory!D57</f>
        <v>FARSTAR</v>
      </c>
      <c r="P1" s="567"/>
      <c r="Q1" s="564"/>
      <c r="R1" s="49" t="s">
        <v>25</v>
      </c>
      <c r="S1" s="563" t="str">
        <f>Inventory!B57</f>
        <v>GHOSRX903646OT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>
        <v>2912</v>
      </c>
      <c r="I4" s="6"/>
      <c r="J4" s="84"/>
      <c r="K4" s="84"/>
      <c r="L4" s="90">
        <f>H4-G4-I4-J4</f>
        <v>2912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2912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2912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2912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2912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>
        <v>1920</v>
      </c>
      <c r="I9" s="8"/>
      <c r="J9" s="85"/>
      <c r="K9" s="85"/>
      <c r="L9" s="90">
        <f t="shared" si="2"/>
        <v>4832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4832</v>
      </c>
      <c r="M10" s="333"/>
      <c r="O10" s="21">
        <v>45947</v>
      </c>
      <c r="P10" s="3">
        <v>85820</v>
      </c>
      <c r="Q10" s="6">
        <v>9088</v>
      </c>
      <c r="R10" s="6">
        <v>9088</v>
      </c>
      <c r="S10" s="33" t="s">
        <v>454</v>
      </c>
      <c r="T10" s="209">
        <v>284</v>
      </c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4832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>
        <v>1920</v>
      </c>
      <c r="I12" s="8"/>
      <c r="J12" s="85"/>
      <c r="K12" s="85"/>
      <c r="L12" s="90">
        <f t="shared" si="2"/>
        <v>6752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6752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6752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6752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6752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6752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6752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6752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6752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6752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6752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6752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6752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6752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6752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6752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6752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6752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6752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6752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6752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6752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6752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6752</v>
      </c>
      <c r="M35" s="334"/>
      <c r="O35" s="547" t="s">
        <v>29</v>
      </c>
      <c r="P35" s="548"/>
      <c r="Q35" s="99">
        <f>SUM(Q10:Q34)</f>
        <v>9088</v>
      </c>
      <c r="R35" s="27">
        <f>SUM(R10:R34)</f>
        <v>9088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6752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6752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6752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6752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T39" s="423" t="s">
        <v>302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6752</v>
      </c>
      <c r="M40" s="334"/>
      <c r="O40" s="32">
        <v>9088</v>
      </c>
      <c r="P40" s="6" t="s">
        <v>455</v>
      </c>
      <c r="Q40" s="3"/>
      <c r="R40" s="6"/>
      <c r="S40" s="105">
        <f>O40-Q40</f>
        <v>9088</v>
      </c>
      <c r="U40" s="45" t="s">
        <v>41</v>
      </c>
      <c r="V40" s="546">
        <f>R35</f>
        <v>9088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6752</v>
      </c>
      <c r="M41" s="334"/>
      <c r="O41" s="29"/>
      <c r="P41" s="8"/>
      <c r="Q41" s="2">
        <v>2912</v>
      </c>
      <c r="R41" s="8" t="s">
        <v>456</v>
      </c>
      <c r="S41" s="34">
        <f>S40+O41-Q41</f>
        <v>6176</v>
      </c>
      <c r="T41" s="209">
        <v>91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6752</v>
      </c>
      <c r="M42" s="334"/>
      <c r="O42" s="29"/>
      <c r="P42" s="8"/>
      <c r="Q42" s="2">
        <v>1920</v>
      </c>
      <c r="R42" s="8" t="s">
        <v>456</v>
      </c>
      <c r="S42" s="34">
        <f t="shared" ref="S42:S62" si="5">S41+O42-Q42</f>
        <v>4256</v>
      </c>
      <c r="T42" s="209">
        <v>60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6752</v>
      </c>
      <c r="M43" s="334"/>
      <c r="O43" s="29"/>
      <c r="P43" s="8"/>
      <c r="Q43" s="2">
        <v>1920</v>
      </c>
      <c r="R43" s="8" t="s">
        <v>456</v>
      </c>
      <c r="S43" s="34">
        <f t="shared" si="5"/>
        <v>2336</v>
      </c>
      <c r="T43" s="209">
        <v>40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6752</v>
      </c>
      <c r="M44" s="334"/>
      <c r="O44" s="29"/>
      <c r="P44" s="8"/>
      <c r="Q44" s="2">
        <v>0</v>
      </c>
      <c r="R44" s="8" t="s">
        <v>456</v>
      </c>
      <c r="S44" s="34">
        <f t="shared" si="5"/>
        <v>2336</v>
      </c>
      <c r="T44" s="209">
        <v>40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6752</v>
      </c>
      <c r="M45" s="334"/>
      <c r="O45" s="29"/>
      <c r="P45" s="8"/>
      <c r="Q45" s="2"/>
      <c r="R45" s="8"/>
      <c r="S45" s="34">
        <f t="shared" si="5"/>
        <v>2336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6752</v>
      </c>
      <c r="M46" s="334"/>
      <c r="O46" s="29"/>
      <c r="P46" s="8"/>
      <c r="Q46" s="2"/>
      <c r="R46" s="8"/>
      <c r="S46" s="34">
        <f t="shared" si="5"/>
        <v>2336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6752</v>
      </c>
      <c r="M47" s="334"/>
      <c r="O47" s="29"/>
      <c r="P47" s="8"/>
      <c r="Q47" s="2"/>
      <c r="R47" s="8"/>
      <c r="S47" s="34">
        <f t="shared" si="5"/>
        <v>2336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6752</v>
      </c>
      <c r="M48" s="334"/>
      <c r="O48" s="29"/>
      <c r="P48" s="8"/>
      <c r="Q48" s="2"/>
      <c r="R48" s="8"/>
      <c r="S48" s="34">
        <f t="shared" si="5"/>
        <v>2336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6752</v>
      </c>
      <c r="M49" s="334"/>
      <c r="O49" s="29"/>
      <c r="P49" s="8"/>
      <c r="Q49" s="2"/>
      <c r="R49" s="8"/>
      <c r="S49" s="34">
        <f t="shared" si="5"/>
        <v>2336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6752</v>
      </c>
      <c r="M50" s="334"/>
      <c r="O50" s="29"/>
      <c r="P50" s="8"/>
      <c r="Q50" s="2"/>
      <c r="R50" s="8"/>
      <c r="S50" s="34">
        <f t="shared" si="5"/>
        <v>2336</v>
      </c>
      <c r="U50" s="45" t="s">
        <v>48</v>
      </c>
      <c r="V50" s="544">
        <f t="shared" si="6"/>
        <v>6752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6752</v>
      </c>
      <c r="M51" s="334"/>
      <c r="O51" s="29"/>
      <c r="P51" s="8"/>
      <c r="Q51" s="2"/>
      <c r="R51" s="8"/>
      <c r="S51" s="34">
        <f t="shared" si="5"/>
        <v>2336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6752</v>
      </c>
      <c r="M52" s="334"/>
      <c r="O52" s="29"/>
      <c r="P52" s="8"/>
      <c r="Q52" s="2"/>
      <c r="R52" s="8"/>
      <c r="S52" s="34">
        <f t="shared" si="5"/>
        <v>2336</v>
      </c>
      <c r="U52" s="45" t="s">
        <v>49</v>
      </c>
      <c r="V52" s="544">
        <f>S64</f>
        <v>2336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6752</v>
      </c>
      <c r="M53" s="334"/>
      <c r="O53" s="29"/>
      <c r="P53" s="8"/>
      <c r="Q53" s="2"/>
      <c r="R53" s="8"/>
      <c r="S53" s="34">
        <f t="shared" si="5"/>
        <v>2336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6752</v>
      </c>
      <c r="M54" s="334"/>
      <c r="O54" s="29"/>
      <c r="P54" s="8"/>
      <c r="Q54" s="2"/>
      <c r="R54" s="8"/>
      <c r="S54" s="34">
        <f t="shared" si="5"/>
        <v>2336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6752</v>
      </c>
      <c r="M55" s="334"/>
      <c r="O55" s="29"/>
      <c r="P55" s="8"/>
      <c r="Q55" s="2"/>
      <c r="R55" s="8"/>
      <c r="S55" s="34">
        <f t="shared" si="5"/>
        <v>2336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6752</v>
      </c>
      <c r="M56" s="334"/>
      <c r="O56" s="29"/>
      <c r="P56" s="8"/>
      <c r="Q56" s="2"/>
      <c r="R56" s="8"/>
      <c r="S56" s="34">
        <f t="shared" si="5"/>
        <v>2336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6752</v>
      </c>
      <c r="M57" s="334"/>
      <c r="O57" s="29"/>
      <c r="P57" s="8"/>
      <c r="Q57" s="2"/>
      <c r="R57" s="8"/>
      <c r="S57" s="34">
        <f t="shared" si="5"/>
        <v>2336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6752</v>
      </c>
      <c r="M58" s="334"/>
      <c r="O58" s="29"/>
      <c r="P58" s="8"/>
      <c r="Q58" s="2"/>
      <c r="R58" s="8"/>
      <c r="S58" s="34">
        <f t="shared" si="5"/>
        <v>2336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6752</v>
      </c>
      <c r="M59" s="334"/>
      <c r="O59" s="29"/>
      <c r="P59" s="8"/>
      <c r="Q59" s="2"/>
      <c r="R59" s="8"/>
      <c r="S59" s="34">
        <f t="shared" si="5"/>
        <v>2336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6752</v>
      </c>
      <c r="M60" s="334"/>
      <c r="O60" s="29"/>
      <c r="P60" s="8"/>
      <c r="Q60" s="2"/>
      <c r="R60" s="8"/>
      <c r="S60" s="34">
        <f t="shared" si="5"/>
        <v>2336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6752</v>
      </c>
      <c r="M61" s="334"/>
      <c r="O61" s="29"/>
      <c r="P61" s="8"/>
      <c r="Q61" s="2"/>
      <c r="R61" s="8"/>
      <c r="S61" s="34">
        <f t="shared" si="5"/>
        <v>2336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6752</v>
      </c>
      <c r="M62" s="334"/>
      <c r="O62" s="29"/>
      <c r="P62" s="8"/>
      <c r="Q62" s="2"/>
      <c r="R62" s="8"/>
      <c r="S62" s="34">
        <f t="shared" si="5"/>
        <v>2336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6752</v>
      </c>
      <c r="M63" s="335"/>
      <c r="O63" s="100"/>
      <c r="P63" s="5"/>
      <c r="Q63" s="96"/>
      <c r="R63" s="5"/>
      <c r="S63" s="101">
        <f>S62+O63-Q63</f>
        <v>2336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6752</v>
      </c>
      <c r="I64" s="27">
        <f t="shared" si="9"/>
        <v>0</v>
      </c>
      <c r="J64" s="87"/>
      <c r="K64" s="87"/>
      <c r="L64" s="91">
        <f>L63</f>
        <v>6752</v>
      </c>
      <c r="M64" s="331">
        <f>IFERROR(AVERAGE(M4:M63),0)</f>
        <v>0</v>
      </c>
      <c r="O64" s="102">
        <f>SUM(O40:O63)</f>
        <v>9088</v>
      </c>
      <c r="P64" s="27"/>
      <c r="Q64" s="27">
        <f>SUM(Q40:Q63)</f>
        <v>6752</v>
      </c>
      <c r="R64" s="27"/>
      <c r="S64" s="103">
        <f>S63</f>
        <v>2336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5B461120-DDA3-4F99-87BE-1DFC084B3AE5}"/>
    <hyperlink ref="D1" location="Inventory!A1" display="Item" xr:uid="{22DC8DA7-E883-4F78-A209-93FBE6F971D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0" sqref="S10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Inventory!C58</f>
        <v>MASK PAPA V RHINESTONE</v>
      </c>
      <c r="F1" s="567"/>
      <c r="G1" s="567"/>
      <c r="H1" s="567"/>
      <c r="I1" s="567"/>
      <c r="J1" s="567"/>
      <c r="K1" s="564"/>
      <c r="L1" s="49" t="s">
        <v>24</v>
      </c>
      <c r="M1" s="95">
        <f>Inventory!H58</f>
        <v>12</v>
      </c>
      <c r="N1" s="49" t="s">
        <v>4</v>
      </c>
      <c r="O1" s="563" t="str">
        <f>Inventory!D58</f>
        <v>FARSTAR</v>
      </c>
      <c r="P1" s="567"/>
      <c r="Q1" s="564"/>
      <c r="R1" s="49" t="s">
        <v>25</v>
      </c>
      <c r="S1" s="563" t="str">
        <f>Inventory!B58</f>
        <v>GHOSRX103922GR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45999</v>
      </c>
      <c r="P10" s="3">
        <v>87110</v>
      </c>
      <c r="Q10" s="6">
        <v>1500</v>
      </c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1500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8F08DAE-16BC-4575-8A3B-B9E3E50FA83A}"/>
    <hyperlink ref="D1" location="Inventory!A1" display="Item" xr:uid="{B0FF5EC4-05B5-47DA-8F3F-950FD277E49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4" sqref="S4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Inventory!C59</f>
        <v>CLEAR SLING BAG-SILVER LOGO</v>
      </c>
      <c r="F1" s="567"/>
      <c r="G1" s="567"/>
      <c r="H1" s="567"/>
      <c r="I1" s="567"/>
      <c r="J1" s="567"/>
      <c r="K1" s="564"/>
      <c r="L1" s="49" t="s">
        <v>24</v>
      </c>
      <c r="M1" s="95">
        <f>Inventory!H59</f>
        <v>3.8</v>
      </c>
      <c r="N1" s="49" t="s">
        <v>4</v>
      </c>
      <c r="O1" s="563" t="str">
        <f>Inventory!D59</f>
        <v>FARSTAR</v>
      </c>
      <c r="P1" s="567"/>
      <c r="Q1" s="564"/>
      <c r="R1" s="49" t="s">
        <v>25</v>
      </c>
      <c r="S1" s="563" t="str">
        <f>Inventory!B59</f>
        <v>GHOSRX103259OT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 t="s">
        <v>421</v>
      </c>
      <c r="P4" s="550"/>
      <c r="Q4" s="7"/>
      <c r="R4" s="6">
        <v>1497</v>
      </c>
      <c r="S4" s="33" t="s">
        <v>313</v>
      </c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1497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1497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1497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F6C01AC3-2215-42FE-81E5-B594AB53575C}"/>
    <hyperlink ref="D1" location="Inventory!A1" display="Item" xr:uid="{A34A4682-4190-4C34-90D4-95523739628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0" sqref="S10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Inventory!C60</f>
        <v>KEYCHAIN PAPA V TOPHAT</v>
      </c>
      <c r="F1" s="567"/>
      <c r="G1" s="567"/>
      <c r="H1" s="567"/>
      <c r="I1" s="567"/>
      <c r="J1" s="567"/>
      <c r="K1" s="564"/>
      <c r="L1" s="49" t="s">
        <v>24</v>
      </c>
      <c r="M1" s="95">
        <f>Inventory!H60</f>
        <v>1.8</v>
      </c>
      <c r="N1" s="49" t="s">
        <v>4</v>
      </c>
      <c r="O1" s="563" t="str">
        <f>Inventory!D60</f>
        <v>FARSTAR</v>
      </c>
      <c r="P1" s="567"/>
      <c r="Q1" s="564"/>
      <c r="R1" s="49" t="s">
        <v>25</v>
      </c>
      <c r="S1" s="563" t="str">
        <f>Inventory!B60</f>
        <v>GHOSRX103935BK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45986</v>
      </c>
      <c r="P10" s="3">
        <v>87058</v>
      </c>
      <c r="Q10" s="6">
        <v>5000</v>
      </c>
      <c r="R10" s="6"/>
      <c r="S10" s="33" t="s">
        <v>313</v>
      </c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5000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6AD8EE7-1E61-4274-AE44-58F848FDE2BA}"/>
    <hyperlink ref="D1" location="Inventory!A1" display="Item" xr:uid="{FD746D77-ECC3-4E94-81D9-79E32097BE1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0" sqref="S10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Inventory!C61</f>
        <v>PIN SILVER GRUCIFIX</v>
      </c>
      <c r="F1" s="567"/>
      <c r="G1" s="567"/>
      <c r="H1" s="567"/>
      <c r="I1" s="567"/>
      <c r="J1" s="567"/>
      <c r="K1" s="564"/>
      <c r="L1" s="49" t="s">
        <v>24</v>
      </c>
      <c r="M1" s="95">
        <f>Inventory!H61</f>
        <v>1.3</v>
      </c>
      <c r="N1" s="49" t="s">
        <v>4</v>
      </c>
      <c r="O1" s="563" t="str">
        <f>Inventory!D61</f>
        <v>FARSTAR</v>
      </c>
      <c r="P1" s="567"/>
      <c r="Q1" s="564"/>
      <c r="R1" s="49" t="s">
        <v>25</v>
      </c>
      <c r="S1" s="563" t="str">
        <f>Inventory!B61</f>
        <v>GHOSRX103936GR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45986</v>
      </c>
      <c r="P10" s="3">
        <v>87058</v>
      </c>
      <c r="Q10" s="6">
        <v>5000</v>
      </c>
      <c r="R10" s="6"/>
      <c r="S10" s="33" t="s">
        <v>313</v>
      </c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5000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EEE2CC2B-676E-4352-95DD-FFE086F10CC5}"/>
    <hyperlink ref="D1" location="Inventory!A1" display="Item" xr:uid="{77068573-478B-40C9-8387-DBC3667921E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0" sqref="S10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Inventory!C62</f>
        <v>COIN</v>
      </c>
      <c r="F1" s="567"/>
      <c r="G1" s="567"/>
      <c r="H1" s="567"/>
      <c r="I1" s="567"/>
      <c r="J1" s="567"/>
      <c r="K1" s="564"/>
      <c r="L1" s="49" t="s">
        <v>24</v>
      </c>
      <c r="M1" s="95">
        <f>Inventory!H62</f>
        <v>0</v>
      </c>
      <c r="N1" s="49" t="s">
        <v>4</v>
      </c>
      <c r="O1" s="563" t="str">
        <f>Inventory!D62</f>
        <v>ZACK THE MAKER</v>
      </c>
      <c r="P1" s="567"/>
      <c r="Q1" s="564"/>
      <c r="R1" s="49" t="s">
        <v>25</v>
      </c>
      <c r="S1" s="563" t="str">
        <f>Inventory!B62</f>
        <v>GHOSRX204004OT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46027</v>
      </c>
      <c r="P10" s="3">
        <v>87396</v>
      </c>
      <c r="Q10" s="6">
        <v>3000</v>
      </c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3000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869E71EF-D2E5-4938-8E4F-AF2F201676F2}"/>
    <hyperlink ref="D1" location="Inventory!A1" display="Item" xr:uid="{F0F719FF-2A46-448F-93D4-9B1D04F73B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U11" sqref="U11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Inventory!C63</f>
        <v>SNAPBACK CAP PAPA WINGS</v>
      </c>
      <c r="F1" s="567"/>
      <c r="G1" s="567"/>
      <c r="H1" s="567"/>
      <c r="I1" s="567"/>
      <c r="J1" s="567"/>
      <c r="K1" s="564"/>
      <c r="L1" s="49" t="s">
        <v>24</v>
      </c>
      <c r="M1" s="95">
        <f>Inventory!H63</f>
        <v>4.25</v>
      </c>
      <c r="N1" s="49" t="s">
        <v>4</v>
      </c>
      <c r="O1" s="563" t="str">
        <f>Inventory!D63</f>
        <v>WELL SUCCEED</v>
      </c>
      <c r="P1" s="567"/>
      <c r="Q1" s="564"/>
      <c r="R1" s="49" t="s">
        <v>25</v>
      </c>
      <c r="S1" s="563" t="str">
        <f>Inventory!B63</f>
        <v>GHOSRX103932BK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45999</v>
      </c>
      <c r="P10" s="3">
        <v>87111</v>
      </c>
      <c r="Q10" s="6">
        <v>5000</v>
      </c>
      <c r="R10" s="6">
        <v>5000</v>
      </c>
      <c r="S10" s="33" t="s">
        <v>313</v>
      </c>
      <c r="T10" s="209">
        <v>25</v>
      </c>
      <c r="U10" s="32" t="s">
        <v>459</v>
      </c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5000</v>
      </c>
      <c r="R35" s="27">
        <f>SUM(R10:R34)</f>
        <v>5000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5000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5000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F39870E6-8BEA-46CE-9684-4772A01F1F2C}"/>
    <hyperlink ref="D1" location="Inventory!A1" display="Item" xr:uid="{D8ABF16E-B5BA-4396-B54E-56C85985487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10" sqref="S10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Inventory!C64</f>
        <v>ROSARY ROSE BEAD</v>
      </c>
      <c r="F1" s="567"/>
      <c r="G1" s="567"/>
      <c r="H1" s="567"/>
      <c r="I1" s="567"/>
      <c r="J1" s="567"/>
      <c r="K1" s="564"/>
      <c r="L1" s="49" t="s">
        <v>24</v>
      </c>
      <c r="M1" s="95">
        <f>Inventory!H64</f>
        <v>6.3</v>
      </c>
      <c r="N1" s="49" t="s">
        <v>4</v>
      </c>
      <c r="O1" s="563" t="str">
        <f>Inventory!D64</f>
        <v>FARSTAR</v>
      </c>
      <c r="P1" s="567"/>
      <c r="Q1" s="564"/>
      <c r="R1" s="49" t="s">
        <v>25</v>
      </c>
      <c r="S1" s="563" t="str">
        <f>Inventory!B64</f>
        <v>GHOSRX103934PU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>
        <v>45986</v>
      </c>
      <c r="P10" s="3">
        <v>87058</v>
      </c>
      <c r="Q10" s="6">
        <v>5000</v>
      </c>
      <c r="R10" s="6"/>
      <c r="S10" s="33" t="s">
        <v>313</v>
      </c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5000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2FC0D4D-4A2C-455A-8DB7-2D4B0CEADB84}"/>
    <hyperlink ref="D1" location="Inventory!A1" display="Item" xr:uid="{8E0C57D4-AE3A-4D3F-B062-EACEEAD88A72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S5" sqref="S5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Inventory!C65</f>
        <v>PROGRAM</v>
      </c>
      <c r="F1" s="567"/>
      <c r="G1" s="567"/>
      <c r="H1" s="567"/>
      <c r="I1" s="567"/>
      <c r="J1" s="567"/>
      <c r="K1" s="564"/>
      <c r="L1" s="49" t="s">
        <v>24</v>
      </c>
      <c r="M1" s="95">
        <f>Inventory!H65</f>
        <v>3.85</v>
      </c>
      <c r="N1" s="49" t="s">
        <v>4</v>
      </c>
      <c r="O1" s="563" t="str">
        <f>Inventory!D65</f>
        <v>VANDALAY</v>
      </c>
      <c r="P1" s="567"/>
      <c r="Q1" s="564"/>
      <c r="R1" s="49" t="s">
        <v>25</v>
      </c>
      <c r="S1" s="563" t="str">
        <f>Inventory!B65</f>
        <v>GHOSNS103814BK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 t="s">
        <v>453</v>
      </c>
      <c r="P4" s="550"/>
      <c r="Q4" s="7"/>
      <c r="R4" s="6">
        <f>AE4</f>
        <v>0</v>
      </c>
      <c r="S4" s="33" t="s">
        <v>313</v>
      </c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 t="s">
        <v>419</v>
      </c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4B1A8458-49B0-4E06-B04B-F96BEF098027}"/>
    <hyperlink ref="D1" location="Inventory!A1" display="Item" xr:uid="{5512898D-CB14-4090-A375-76B56C3380B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Inventory!C66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Inventory!H66</f>
        <v>3.6</v>
      </c>
      <c r="N1" s="49" t="s">
        <v>4</v>
      </c>
      <c r="O1" s="563">
        <f>Inventory!D66</f>
        <v>0</v>
      </c>
      <c r="P1" s="567"/>
      <c r="Q1" s="564"/>
      <c r="R1" s="49" t="s">
        <v>25</v>
      </c>
      <c r="S1" s="563">
        <f>Inventory!B66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0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ref="V51" si="8">SUMIF($R$40:$R$63,U51,$Q$40:$Q$63)</f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D34410FD-4105-4D8F-A9F1-152A08E002D2}"/>
    <hyperlink ref="D1" location="Inventory!A1" display="Item" xr:uid="{34C153FC-686F-4C38-960B-F43FAE6C5DF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9F47-1157-4D0F-B5A1-C65B23016EBB}">
  <sheetPr codeName="Sheet6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Inventory!C67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Inventory!H67</f>
        <v>1.5</v>
      </c>
      <c r="N1" s="49" t="s">
        <v>4</v>
      </c>
      <c r="O1" s="563">
        <f>Inventory!D67</f>
        <v>0</v>
      </c>
      <c r="P1" s="567"/>
      <c r="Q1" s="564"/>
      <c r="R1" s="49" t="s">
        <v>25</v>
      </c>
      <c r="S1" s="563">
        <f>Inventory!B67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1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si="6"/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6085401-E43E-494B-B51C-EF35B3DBA98B}"/>
    <hyperlink ref="D1" location="Inventory!A1" display="Item" xr:uid="{7AD14331-7F18-4821-83FF-6BD98F6DE3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C517-1B76-4DDB-81D4-CDFA13B09A1E}">
  <sheetPr codeName="Sheet6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Inventory!C68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Inventory!H68</f>
        <v>2.0499999999999998</v>
      </c>
      <c r="N1" s="49" t="s">
        <v>4</v>
      </c>
      <c r="O1" s="563">
        <f>Inventory!D68</f>
        <v>0</v>
      </c>
      <c r="P1" s="567"/>
      <c r="Q1" s="564"/>
      <c r="R1" s="49" t="s">
        <v>25</v>
      </c>
      <c r="S1" s="563">
        <f>Inventory!B68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1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si="6"/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EB03D5F-F660-4A37-A0CB-2CD1A28A0BB1}"/>
    <hyperlink ref="D1" location="Inventory!A1" display="Item" xr:uid="{C392BA6B-8BA6-491A-84B1-9AFE00D55F8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5451-AEB7-4423-A371-F292D67E1DF4}">
  <sheetPr codeName="Sheet6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Inventory!C69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Inventory!H69</f>
        <v>0</v>
      </c>
      <c r="N1" s="49" t="s">
        <v>4</v>
      </c>
      <c r="O1" s="563">
        <f>Inventory!D69</f>
        <v>0</v>
      </c>
      <c r="P1" s="567"/>
      <c r="Q1" s="564"/>
      <c r="R1" s="49" t="s">
        <v>25</v>
      </c>
      <c r="S1" s="563">
        <f>Inventory!B69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1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si="6"/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7AAA065-858D-44DA-A965-EE8E968C6FD1}"/>
    <hyperlink ref="D1" location="Inventory!A1" display="Item" xr:uid="{266E39DB-39FA-4BD7-AFEC-76C36CB5060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C40F-6042-44A1-83A4-7224ECB0BBE3}">
  <sheetPr codeName="Sheet6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  <col min="24" max="30" width="9.28515625" style="209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Inventory!C70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Inventory!H70</f>
        <v>16.89</v>
      </c>
      <c r="N1" s="49" t="s">
        <v>4</v>
      </c>
      <c r="O1" s="563">
        <f>Inventory!D70</f>
        <v>0</v>
      </c>
      <c r="P1" s="567"/>
      <c r="Q1" s="564"/>
      <c r="R1" s="49" t="s">
        <v>25</v>
      </c>
      <c r="S1" s="563">
        <f>Inventory!B70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  <c r="X3" s="242" t="s">
        <v>92</v>
      </c>
      <c r="Y3" s="242" t="s">
        <v>93</v>
      </c>
      <c r="Z3" s="242" t="s">
        <v>94</v>
      </c>
      <c r="AA3" s="242" t="s">
        <v>95</v>
      </c>
      <c r="AB3" s="242" t="s">
        <v>96</v>
      </c>
      <c r="AC3" s="242" t="s">
        <v>97</v>
      </c>
      <c r="AD3" s="242" t="s">
        <v>127</v>
      </c>
      <c r="AE3" s="239" t="s">
        <v>98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  <c r="X4" s="244"/>
      <c r="Y4" s="241"/>
      <c r="Z4" s="241"/>
      <c r="AA4" s="241"/>
      <c r="AB4" s="241"/>
      <c r="AC4" s="241"/>
      <c r="AD4" s="241"/>
      <c r="AE4" s="33">
        <f>SUM(X4:AD4)</f>
        <v>0</v>
      </c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  <c r="X5" s="244"/>
      <c r="Y5" s="241"/>
      <c r="Z5" s="241"/>
      <c r="AA5" s="241"/>
      <c r="AB5" s="241"/>
      <c r="AC5" s="241"/>
      <c r="AD5" s="241"/>
      <c r="AE5" s="33">
        <f t="shared" ref="AE5:AE6" si="1">SUM(X5:AD5)</f>
        <v>0</v>
      </c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333"/>
      <c r="O6" s="551"/>
      <c r="P6" s="552"/>
      <c r="Q6" s="207"/>
      <c r="R6" s="8">
        <f>AE6</f>
        <v>0</v>
      </c>
      <c r="S6" s="30"/>
      <c r="X6" s="244"/>
      <c r="Y6" s="241"/>
      <c r="Z6" s="241"/>
      <c r="AA6" s="241"/>
      <c r="AB6" s="241"/>
      <c r="AC6" s="241"/>
      <c r="AD6" s="241"/>
      <c r="AE6" s="33">
        <f t="shared" si="1"/>
        <v>0</v>
      </c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243" t="s">
        <v>39</v>
      </c>
      <c r="X9" s="242" t="s">
        <v>92</v>
      </c>
      <c r="Y9" s="242" t="s">
        <v>93</v>
      </c>
      <c r="Z9" s="242" t="s">
        <v>94</v>
      </c>
      <c r="AA9" s="242" t="s">
        <v>95</v>
      </c>
      <c r="AB9" s="242" t="s">
        <v>96</v>
      </c>
      <c r="AC9" s="242" t="s">
        <v>97</v>
      </c>
      <c r="AD9" s="242" t="s">
        <v>127</v>
      </c>
      <c r="AE9" s="239" t="s">
        <v>98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333"/>
      <c r="O10" s="21"/>
      <c r="P10" s="3"/>
      <c r="Q10" s="6"/>
      <c r="R10" s="6"/>
      <c r="S10" s="33"/>
      <c r="U10" s="32"/>
      <c r="V10" s="3"/>
      <c r="W10" s="74"/>
      <c r="X10" s="244"/>
      <c r="Y10" s="241"/>
      <c r="Z10" s="241"/>
      <c r="AA10" s="241"/>
      <c r="AB10" s="241"/>
      <c r="AC10" s="241"/>
      <c r="AD10" s="241"/>
      <c r="AE10" s="33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333"/>
      <c r="O11" s="20"/>
      <c r="P11" s="2"/>
      <c r="Q11" s="8"/>
      <c r="R11" s="8"/>
      <c r="S11" s="30"/>
      <c r="U11" s="29"/>
      <c r="V11" s="2"/>
      <c r="W11" s="75"/>
      <c r="X11" s="245"/>
      <c r="Y11" s="237"/>
      <c r="Z11" s="237"/>
      <c r="AA11" s="237"/>
      <c r="AB11" s="237"/>
      <c r="AC11" s="237"/>
      <c r="AD11" s="237"/>
      <c r="AE11" s="33">
        <f t="shared" ref="AE11:AE34" si="3">SUM(X11:AD11)</f>
        <v>0</v>
      </c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333"/>
      <c r="O12" s="20"/>
      <c r="P12" s="2"/>
      <c r="Q12" s="8"/>
      <c r="R12" s="8"/>
      <c r="S12" s="30"/>
      <c r="U12" s="29"/>
      <c r="V12" s="2"/>
      <c r="W12" s="75"/>
      <c r="X12" s="245"/>
      <c r="Y12" s="237"/>
      <c r="Z12" s="237"/>
      <c r="AA12" s="237"/>
      <c r="AB12" s="237"/>
      <c r="AC12" s="237"/>
      <c r="AD12" s="237"/>
      <c r="AE12" s="33">
        <f t="shared" si="3"/>
        <v>0</v>
      </c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333"/>
      <c r="O13" s="20"/>
      <c r="P13" s="2"/>
      <c r="Q13" s="8"/>
      <c r="R13" s="8"/>
      <c r="S13" s="30"/>
      <c r="U13" s="29"/>
      <c r="V13" s="2"/>
      <c r="W13" s="75"/>
      <c r="X13" s="245"/>
      <c r="Y13" s="237"/>
      <c r="Z13" s="237"/>
      <c r="AA13" s="237"/>
      <c r="AB13" s="237"/>
      <c r="AC13" s="237"/>
      <c r="AD13" s="237"/>
      <c r="AE13" s="33">
        <f t="shared" si="3"/>
        <v>0</v>
      </c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333"/>
      <c r="O14" s="20"/>
      <c r="P14" s="2"/>
      <c r="Q14" s="8"/>
      <c r="R14" s="8"/>
      <c r="S14" s="30"/>
      <c r="U14" s="29"/>
      <c r="V14" s="2"/>
      <c r="W14" s="75"/>
      <c r="X14" s="245"/>
      <c r="Y14" s="237"/>
      <c r="Z14" s="237"/>
      <c r="AA14" s="237"/>
      <c r="AB14" s="237"/>
      <c r="AC14" s="237"/>
      <c r="AD14" s="237"/>
      <c r="AE14" s="33">
        <f t="shared" si="3"/>
        <v>0</v>
      </c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333"/>
      <c r="O15" s="20"/>
      <c r="P15" s="2"/>
      <c r="Q15" s="8"/>
      <c r="R15" s="8"/>
      <c r="S15" s="30"/>
      <c r="U15" s="29"/>
      <c r="V15" s="2"/>
      <c r="W15" s="75"/>
      <c r="X15" s="245"/>
      <c r="Y15" s="237"/>
      <c r="Z15" s="237"/>
      <c r="AA15" s="237"/>
      <c r="AB15" s="237"/>
      <c r="AC15" s="237"/>
      <c r="AD15" s="237"/>
      <c r="AE15" s="33">
        <f t="shared" si="3"/>
        <v>0</v>
      </c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333"/>
      <c r="O16" s="20"/>
      <c r="P16" s="2"/>
      <c r="Q16" s="8"/>
      <c r="R16" s="8"/>
      <c r="S16" s="30"/>
      <c r="U16" s="29"/>
      <c r="V16" s="2"/>
      <c r="W16" s="75"/>
      <c r="X16" s="245"/>
      <c r="Y16" s="237"/>
      <c r="Z16" s="237"/>
      <c r="AA16" s="237"/>
      <c r="AB16" s="237"/>
      <c r="AC16" s="237"/>
      <c r="AD16" s="237"/>
      <c r="AE16" s="33">
        <f t="shared" si="3"/>
        <v>0</v>
      </c>
    </row>
    <row r="17" spans="1:31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333"/>
      <c r="O17" s="20"/>
      <c r="P17" s="2"/>
      <c r="Q17" s="8"/>
      <c r="R17" s="8"/>
      <c r="S17" s="30"/>
      <c r="U17" s="29"/>
      <c r="V17" s="2"/>
      <c r="W17" s="75"/>
      <c r="X17" s="245"/>
      <c r="Y17" s="237"/>
      <c r="Z17" s="237"/>
      <c r="AA17" s="237"/>
      <c r="AB17" s="237"/>
      <c r="AC17" s="237"/>
      <c r="AD17" s="237"/>
      <c r="AE17" s="33">
        <f t="shared" si="3"/>
        <v>0</v>
      </c>
    </row>
    <row r="18" spans="1:31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333"/>
      <c r="O18" s="20"/>
      <c r="P18" s="2"/>
      <c r="Q18" s="8"/>
      <c r="R18" s="8"/>
      <c r="S18" s="30"/>
      <c r="U18" s="29"/>
      <c r="V18" s="2"/>
      <c r="W18" s="75"/>
      <c r="X18" s="245"/>
      <c r="Y18" s="237"/>
      <c r="Z18" s="237"/>
      <c r="AA18" s="237"/>
      <c r="AB18" s="237"/>
      <c r="AC18" s="237"/>
      <c r="AD18" s="237"/>
      <c r="AE18" s="33">
        <f t="shared" si="3"/>
        <v>0</v>
      </c>
    </row>
    <row r="19" spans="1:31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333"/>
      <c r="O19" s="20"/>
      <c r="P19" s="2"/>
      <c r="Q19" s="8"/>
      <c r="R19" s="8"/>
      <c r="S19" s="30"/>
      <c r="U19" s="29"/>
      <c r="V19" s="2"/>
      <c r="W19" s="75"/>
      <c r="X19" s="245"/>
      <c r="Y19" s="237"/>
      <c r="Z19" s="237"/>
      <c r="AA19" s="237"/>
      <c r="AB19" s="237"/>
      <c r="AC19" s="237"/>
      <c r="AD19" s="237"/>
      <c r="AE19" s="33">
        <f t="shared" si="3"/>
        <v>0</v>
      </c>
    </row>
    <row r="20" spans="1:31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333"/>
      <c r="O20" s="20"/>
      <c r="P20" s="2"/>
      <c r="Q20" s="8"/>
      <c r="R20" s="8"/>
      <c r="S20" s="30"/>
      <c r="U20" s="29"/>
      <c r="V20" s="2"/>
      <c r="W20" s="75"/>
      <c r="X20" s="245"/>
      <c r="Y20" s="237"/>
      <c r="Z20" s="237"/>
      <c r="AA20" s="237"/>
      <c r="AB20" s="237"/>
      <c r="AC20" s="237"/>
      <c r="AD20" s="237"/>
      <c r="AE20" s="33">
        <f t="shared" si="3"/>
        <v>0</v>
      </c>
    </row>
    <row r="21" spans="1:31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333"/>
      <c r="O21" s="20"/>
      <c r="P21" s="2"/>
      <c r="Q21" s="8"/>
      <c r="R21" s="8"/>
      <c r="S21" s="30"/>
      <c r="U21" s="29"/>
      <c r="V21" s="2"/>
      <c r="W21" s="75"/>
      <c r="X21" s="245"/>
      <c r="Y21" s="237"/>
      <c r="Z21" s="237"/>
      <c r="AA21" s="237"/>
      <c r="AB21" s="237"/>
      <c r="AC21" s="237"/>
      <c r="AD21" s="237"/>
      <c r="AE21" s="33">
        <f t="shared" si="3"/>
        <v>0</v>
      </c>
    </row>
    <row r="22" spans="1:31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333"/>
      <c r="O22" s="20"/>
      <c r="P22" s="2"/>
      <c r="Q22" s="8"/>
      <c r="R22" s="8"/>
      <c r="S22" s="30"/>
      <c r="U22" s="29"/>
      <c r="V22" s="2"/>
      <c r="W22" s="75"/>
      <c r="X22" s="245"/>
      <c r="Y22" s="237"/>
      <c r="Z22" s="237"/>
      <c r="AA22" s="237"/>
      <c r="AB22" s="237"/>
      <c r="AC22" s="237"/>
      <c r="AD22" s="237"/>
      <c r="AE22" s="33">
        <f t="shared" si="3"/>
        <v>0</v>
      </c>
    </row>
    <row r="23" spans="1:31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334"/>
      <c r="O23" s="20"/>
      <c r="P23" s="2"/>
      <c r="Q23" s="8"/>
      <c r="R23" s="8"/>
      <c r="S23" s="30"/>
      <c r="U23" s="29"/>
      <c r="V23" s="2"/>
      <c r="W23" s="75"/>
      <c r="X23" s="245"/>
      <c r="Y23" s="237"/>
      <c r="Z23" s="237"/>
      <c r="AA23" s="237"/>
      <c r="AB23" s="237"/>
      <c r="AC23" s="237"/>
      <c r="AD23" s="237"/>
      <c r="AE23" s="33">
        <f t="shared" si="3"/>
        <v>0</v>
      </c>
    </row>
    <row r="24" spans="1:31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334"/>
      <c r="O24" s="20"/>
      <c r="P24" s="2"/>
      <c r="Q24" s="8"/>
      <c r="R24" s="8"/>
      <c r="S24" s="30"/>
      <c r="U24" s="29"/>
      <c r="V24" s="2"/>
      <c r="W24" s="75"/>
      <c r="X24" s="245"/>
      <c r="Y24" s="237"/>
      <c r="Z24" s="237"/>
      <c r="AA24" s="237"/>
      <c r="AB24" s="237"/>
      <c r="AC24" s="237"/>
      <c r="AD24" s="237"/>
      <c r="AE24" s="33">
        <f t="shared" si="3"/>
        <v>0</v>
      </c>
    </row>
    <row r="25" spans="1:31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334"/>
      <c r="O25" s="20"/>
      <c r="P25" s="2"/>
      <c r="Q25" s="8"/>
      <c r="R25" s="8"/>
      <c r="S25" s="30"/>
      <c r="U25" s="29"/>
      <c r="V25" s="2"/>
      <c r="W25" s="75"/>
      <c r="X25" s="245"/>
      <c r="Y25" s="237"/>
      <c r="Z25" s="237"/>
      <c r="AA25" s="237"/>
      <c r="AB25" s="237"/>
      <c r="AC25" s="237"/>
      <c r="AD25" s="237"/>
      <c r="AE25" s="33">
        <f t="shared" si="3"/>
        <v>0</v>
      </c>
    </row>
    <row r="26" spans="1:31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334"/>
      <c r="O26" s="20"/>
      <c r="P26" s="2"/>
      <c r="Q26" s="8"/>
      <c r="R26" s="8"/>
      <c r="S26" s="30"/>
      <c r="U26" s="29"/>
      <c r="V26" s="2"/>
      <c r="W26" s="75"/>
      <c r="X26" s="245"/>
      <c r="Y26" s="237"/>
      <c r="Z26" s="237"/>
      <c r="AA26" s="237"/>
      <c r="AB26" s="237"/>
      <c r="AC26" s="237"/>
      <c r="AD26" s="237"/>
      <c r="AE26" s="33">
        <f t="shared" si="3"/>
        <v>0</v>
      </c>
    </row>
    <row r="27" spans="1:31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334"/>
      <c r="O27" s="20"/>
      <c r="P27" s="2"/>
      <c r="Q27" s="8"/>
      <c r="R27" s="8"/>
      <c r="S27" s="30"/>
      <c r="U27" s="29"/>
      <c r="V27" s="2"/>
      <c r="W27" s="75"/>
      <c r="X27" s="245"/>
      <c r="Y27" s="237"/>
      <c r="Z27" s="237"/>
      <c r="AA27" s="237"/>
      <c r="AB27" s="237"/>
      <c r="AC27" s="237"/>
      <c r="AD27" s="237"/>
      <c r="AE27" s="33">
        <f t="shared" si="3"/>
        <v>0</v>
      </c>
    </row>
    <row r="28" spans="1:31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334"/>
      <c r="O28" s="20"/>
      <c r="P28" s="2"/>
      <c r="Q28" s="8"/>
      <c r="R28" s="8"/>
      <c r="S28" s="30"/>
      <c r="U28" s="29"/>
      <c r="V28" s="2"/>
      <c r="W28" s="75"/>
      <c r="X28" s="245"/>
      <c r="Y28" s="237"/>
      <c r="Z28" s="237"/>
      <c r="AA28" s="237"/>
      <c r="AB28" s="237"/>
      <c r="AC28" s="237"/>
      <c r="AD28" s="237"/>
      <c r="AE28" s="33">
        <f t="shared" si="3"/>
        <v>0</v>
      </c>
    </row>
    <row r="29" spans="1:31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334"/>
      <c r="O29" s="20"/>
      <c r="P29" s="2"/>
      <c r="Q29" s="8"/>
      <c r="R29" s="8"/>
      <c r="S29" s="30"/>
      <c r="U29" s="29"/>
      <c r="V29" s="2"/>
      <c r="W29" s="75"/>
      <c r="X29" s="245"/>
      <c r="Y29" s="237"/>
      <c r="Z29" s="237"/>
      <c r="AA29" s="237"/>
      <c r="AB29" s="237"/>
      <c r="AC29" s="237"/>
      <c r="AD29" s="237"/>
      <c r="AE29" s="33">
        <f t="shared" si="3"/>
        <v>0</v>
      </c>
    </row>
    <row r="30" spans="1:31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334"/>
      <c r="O30" s="20"/>
      <c r="P30" s="2"/>
      <c r="Q30" s="8"/>
      <c r="R30" s="8"/>
      <c r="S30" s="30"/>
      <c r="U30" s="29"/>
      <c r="V30" s="2"/>
      <c r="W30" s="75"/>
      <c r="X30" s="245"/>
      <c r="Y30" s="237"/>
      <c r="Z30" s="237"/>
      <c r="AA30" s="237"/>
      <c r="AB30" s="237"/>
      <c r="AC30" s="237"/>
      <c r="AD30" s="237"/>
      <c r="AE30" s="33">
        <f t="shared" si="3"/>
        <v>0</v>
      </c>
    </row>
    <row r="31" spans="1:31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334"/>
      <c r="O31" s="20"/>
      <c r="P31" s="2"/>
      <c r="Q31" s="8"/>
      <c r="R31" s="8"/>
      <c r="S31" s="30"/>
      <c r="U31" s="29"/>
      <c r="V31" s="2"/>
      <c r="W31" s="75"/>
      <c r="X31" s="245"/>
      <c r="Y31" s="237"/>
      <c r="Z31" s="237"/>
      <c r="AA31" s="237"/>
      <c r="AB31" s="237"/>
      <c r="AC31" s="237"/>
      <c r="AD31" s="237"/>
      <c r="AE31" s="33">
        <f t="shared" si="3"/>
        <v>0</v>
      </c>
    </row>
    <row r="32" spans="1:31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334"/>
      <c r="O32" s="20"/>
      <c r="P32" s="2"/>
      <c r="Q32" s="8"/>
      <c r="R32" s="8"/>
      <c r="S32" s="30"/>
      <c r="U32" s="29"/>
      <c r="V32" s="2"/>
      <c r="W32" s="75"/>
      <c r="X32" s="245"/>
      <c r="Y32" s="237"/>
      <c r="Z32" s="237"/>
      <c r="AA32" s="237"/>
      <c r="AB32" s="237"/>
      <c r="AC32" s="237"/>
      <c r="AD32" s="237"/>
      <c r="AE32" s="33">
        <f t="shared" si="3"/>
        <v>0</v>
      </c>
    </row>
    <row r="33" spans="1:31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334"/>
      <c r="O33" s="20"/>
      <c r="P33" s="2"/>
      <c r="Q33" s="8"/>
      <c r="R33" s="8"/>
      <c r="S33" s="30"/>
      <c r="U33" s="29"/>
      <c r="V33" s="2"/>
      <c r="W33" s="75"/>
      <c r="X33" s="245"/>
      <c r="Y33" s="237"/>
      <c r="Z33" s="237"/>
      <c r="AA33" s="237"/>
      <c r="AB33" s="237"/>
      <c r="AC33" s="237"/>
      <c r="AD33" s="237"/>
      <c r="AE33" s="33">
        <f t="shared" si="3"/>
        <v>0</v>
      </c>
    </row>
    <row r="34" spans="1:31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334"/>
      <c r="O34" s="23"/>
      <c r="P34" s="96"/>
      <c r="Q34" s="5"/>
      <c r="R34" s="5"/>
      <c r="S34" s="97"/>
      <c r="U34" s="17"/>
      <c r="V34" s="18"/>
      <c r="W34" s="76"/>
      <c r="X34" s="246"/>
      <c r="Y34" s="247"/>
      <c r="Z34" s="247"/>
      <c r="AA34" s="247"/>
      <c r="AB34" s="247"/>
      <c r="AC34" s="247"/>
      <c r="AD34" s="247"/>
      <c r="AE34" s="248">
        <f t="shared" si="3"/>
        <v>0</v>
      </c>
    </row>
    <row r="35" spans="1:31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31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334"/>
      <c r="O36" s="4"/>
    </row>
    <row r="37" spans="1:31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31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334"/>
    </row>
    <row r="39" spans="1:31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  <c r="X39" s="242" t="s">
        <v>92</v>
      </c>
      <c r="Y39" s="242" t="s">
        <v>93</v>
      </c>
      <c r="Z39" s="242" t="s">
        <v>94</v>
      </c>
      <c r="AA39" s="242" t="s">
        <v>95</v>
      </c>
      <c r="AB39" s="242" t="s">
        <v>96</v>
      </c>
      <c r="AC39" s="242" t="s">
        <v>97</v>
      </c>
      <c r="AD39" s="242" t="s">
        <v>127</v>
      </c>
      <c r="AE39" s="239" t="s">
        <v>98</v>
      </c>
    </row>
    <row r="40" spans="1:31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  <c r="X40" s="244"/>
      <c r="Y40" s="241"/>
      <c r="Z40" s="241"/>
      <c r="AA40" s="241"/>
      <c r="AB40" s="241"/>
      <c r="AC40" s="241"/>
      <c r="AD40" s="241"/>
      <c r="AE40" s="33">
        <f>SUM(X40:AD40)</f>
        <v>0</v>
      </c>
    </row>
    <row r="41" spans="1:31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  <c r="X41" s="245"/>
      <c r="Y41" s="237"/>
      <c r="Z41" s="237"/>
      <c r="AA41" s="237"/>
      <c r="AB41" s="237"/>
      <c r="AC41" s="237"/>
      <c r="AD41" s="237"/>
      <c r="AE41" s="33">
        <f t="shared" ref="AE41:AE49" si="4">SUM(X41:AD41)</f>
        <v>0</v>
      </c>
    </row>
    <row r="42" spans="1:31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33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546">
        <f>D64</f>
        <v>0</v>
      </c>
      <c r="W42" s="545"/>
      <c r="X42" s="245"/>
      <c r="Y42" s="237"/>
      <c r="Z42" s="237"/>
      <c r="AA42" s="237"/>
      <c r="AB42" s="237"/>
      <c r="AC42" s="237"/>
      <c r="AD42" s="237"/>
      <c r="AE42" s="33">
        <f t="shared" si="4"/>
        <v>0</v>
      </c>
    </row>
    <row r="43" spans="1:31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334"/>
      <c r="O43" s="29"/>
      <c r="P43" s="8"/>
      <c r="Q43" s="2"/>
      <c r="R43" s="8"/>
      <c r="S43" s="34">
        <f t="shared" si="5"/>
        <v>0</v>
      </c>
      <c r="U43" s="45" t="s">
        <v>43</v>
      </c>
      <c r="V43" s="546">
        <f>E64</f>
        <v>0</v>
      </c>
      <c r="W43" s="545"/>
      <c r="X43" s="245"/>
      <c r="Y43" s="237"/>
      <c r="Z43" s="237"/>
      <c r="AA43" s="237"/>
      <c r="AB43" s="237"/>
      <c r="AC43" s="237"/>
      <c r="AD43" s="237"/>
      <c r="AE43" s="33">
        <f t="shared" si="4"/>
        <v>0</v>
      </c>
    </row>
    <row r="44" spans="1:31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334"/>
      <c r="O44" s="29"/>
      <c r="P44" s="8"/>
      <c r="Q44" s="2"/>
      <c r="R44" s="8"/>
      <c r="S44" s="34">
        <f t="shared" si="5"/>
        <v>0</v>
      </c>
      <c r="U44" s="45" t="s">
        <v>14</v>
      </c>
      <c r="V44" s="546">
        <f>F64</f>
        <v>0</v>
      </c>
      <c r="W44" s="545"/>
      <c r="X44" s="245"/>
      <c r="Y44" s="237"/>
      <c r="Z44" s="237"/>
      <c r="AA44" s="237"/>
      <c r="AB44" s="237"/>
      <c r="AC44" s="237"/>
      <c r="AD44" s="237"/>
      <c r="AE44" s="33">
        <f t="shared" si="4"/>
        <v>0</v>
      </c>
    </row>
    <row r="45" spans="1:31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334"/>
      <c r="O45" s="29"/>
      <c r="P45" s="8"/>
      <c r="Q45" s="2"/>
      <c r="R45" s="8"/>
      <c r="S45" s="34">
        <f t="shared" si="5"/>
        <v>0</v>
      </c>
      <c r="U45" s="47" t="s">
        <v>44</v>
      </c>
      <c r="V45" s="546">
        <f>G64</f>
        <v>0</v>
      </c>
      <c r="W45" s="545"/>
      <c r="X45" s="245"/>
      <c r="Y45" s="237"/>
      <c r="Z45" s="237"/>
      <c r="AA45" s="237"/>
      <c r="AB45" s="237"/>
      <c r="AC45" s="237"/>
      <c r="AD45" s="237"/>
      <c r="AE45" s="33">
        <f t="shared" si="4"/>
        <v>0</v>
      </c>
    </row>
    <row r="46" spans="1:31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334"/>
      <c r="O46" s="29"/>
      <c r="P46" s="8"/>
      <c r="Q46" s="2"/>
      <c r="R46" s="8"/>
      <c r="S46" s="34">
        <f t="shared" si="5"/>
        <v>0</v>
      </c>
      <c r="U46" s="47" t="s">
        <v>17</v>
      </c>
      <c r="V46" s="546">
        <f>I64</f>
        <v>0</v>
      </c>
      <c r="W46" s="545"/>
      <c r="X46" s="245"/>
      <c r="Y46" s="237"/>
      <c r="Z46" s="237"/>
      <c r="AA46" s="237"/>
      <c r="AB46" s="237"/>
      <c r="AC46" s="237"/>
      <c r="AD46" s="237"/>
      <c r="AE46" s="33">
        <f t="shared" si="4"/>
        <v>0</v>
      </c>
    </row>
    <row r="47" spans="1:31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334"/>
      <c r="O47" s="29"/>
      <c r="P47" s="8"/>
      <c r="Q47" s="2"/>
      <c r="R47" s="8"/>
      <c r="S47" s="34">
        <f t="shared" si="5"/>
        <v>0</v>
      </c>
      <c r="U47" s="45" t="s">
        <v>45</v>
      </c>
      <c r="V47" s="544">
        <f>SUMIF($R$40:$R$63,U47,$Q$40:$Q$63)</f>
        <v>0</v>
      </c>
      <c r="W47" s="545"/>
      <c r="X47" s="245"/>
      <c r="Y47" s="237"/>
      <c r="Z47" s="237"/>
      <c r="AA47" s="237"/>
      <c r="AB47" s="237"/>
      <c r="AC47" s="237"/>
      <c r="AD47" s="237"/>
      <c r="AE47" s="33">
        <f t="shared" si="4"/>
        <v>0</v>
      </c>
    </row>
    <row r="48" spans="1:31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334"/>
      <c r="O48" s="29"/>
      <c r="P48" s="8"/>
      <c r="Q48" s="2"/>
      <c r="R48" s="8"/>
      <c r="S48" s="34">
        <f t="shared" si="5"/>
        <v>0</v>
      </c>
      <c r="U48" s="45" t="s">
        <v>46</v>
      </c>
      <c r="V48" s="544">
        <f t="shared" ref="V48:V51" si="6">SUMIF($R$40:$R$63,U48,$Q$40:$Q$63)</f>
        <v>0</v>
      </c>
      <c r="W48" s="545"/>
      <c r="X48" s="245"/>
      <c r="Y48" s="237"/>
      <c r="Z48" s="237"/>
      <c r="AA48" s="237"/>
      <c r="AB48" s="237"/>
      <c r="AC48" s="237"/>
      <c r="AD48" s="237"/>
      <c r="AE48" s="33">
        <f t="shared" si="4"/>
        <v>0</v>
      </c>
    </row>
    <row r="49" spans="1:31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334"/>
      <c r="O49" s="29"/>
      <c r="P49" s="8"/>
      <c r="Q49" s="2"/>
      <c r="R49" s="8"/>
      <c r="S49" s="34">
        <f t="shared" si="5"/>
        <v>0</v>
      </c>
      <c r="U49" s="45" t="s">
        <v>47</v>
      </c>
      <c r="V49" s="544">
        <f t="shared" si="6"/>
        <v>0</v>
      </c>
      <c r="W49" s="545"/>
      <c r="X49" s="245"/>
      <c r="Y49" s="237"/>
      <c r="Z49" s="237"/>
      <c r="AA49" s="237"/>
      <c r="AB49" s="237"/>
      <c r="AC49" s="237"/>
      <c r="AD49" s="237"/>
      <c r="AE49" s="33">
        <f t="shared" si="4"/>
        <v>0</v>
      </c>
    </row>
    <row r="50" spans="1:31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334"/>
      <c r="O50" s="29"/>
      <c r="P50" s="8"/>
      <c r="Q50" s="2"/>
      <c r="R50" s="8"/>
      <c r="S50" s="34">
        <f t="shared" si="5"/>
        <v>0</v>
      </c>
      <c r="U50" s="45" t="s">
        <v>48</v>
      </c>
      <c r="V50" s="544">
        <f t="shared" si="6"/>
        <v>0</v>
      </c>
      <c r="W50" s="545"/>
      <c r="X50" s="245"/>
      <c r="Y50" s="237"/>
      <c r="Z50" s="237"/>
      <c r="AA50" s="237"/>
      <c r="AB50" s="237"/>
      <c r="AC50" s="237"/>
      <c r="AD50" s="237"/>
      <c r="AE50" s="33">
        <f t="shared" ref="AE50:AE64" si="7">SUM(X50:AD50)</f>
        <v>0</v>
      </c>
    </row>
    <row r="51" spans="1:31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334"/>
      <c r="O51" s="29"/>
      <c r="P51" s="8"/>
      <c r="Q51" s="2"/>
      <c r="R51" s="8"/>
      <c r="S51" s="34">
        <f t="shared" si="5"/>
        <v>0</v>
      </c>
      <c r="U51" s="45" t="s">
        <v>113</v>
      </c>
      <c r="V51" s="544">
        <f t="shared" si="6"/>
        <v>0</v>
      </c>
      <c r="W51" s="545"/>
      <c r="X51" s="245"/>
      <c r="Y51" s="237"/>
      <c r="Z51" s="237"/>
      <c r="AA51" s="237"/>
      <c r="AB51" s="237"/>
      <c r="AC51" s="237"/>
      <c r="AD51" s="237"/>
      <c r="AE51" s="33">
        <f t="shared" si="7"/>
        <v>0</v>
      </c>
    </row>
    <row r="52" spans="1:31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334"/>
      <c r="O52" s="29"/>
      <c r="P52" s="8"/>
      <c r="Q52" s="2"/>
      <c r="R52" s="8"/>
      <c r="S52" s="34">
        <f t="shared" si="5"/>
        <v>0</v>
      </c>
      <c r="U52" s="45" t="s">
        <v>49</v>
      </c>
      <c r="V52" s="544">
        <f>S64</f>
        <v>0</v>
      </c>
      <c r="W52" s="545"/>
      <c r="X52" s="245"/>
      <c r="Y52" s="237"/>
      <c r="Z52" s="237"/>
      <c r="AA52" s="237"/>
      <c r="AB52" s="237"/>
      <c r="AC52" s="237"/>
      <c r="AD52" s="237"/>
      <c r="AE52" s="33">
        <f t="shared" si="7"/>
        <v>0</v>
      </c>
    </row>
    <row r="53" spans="1:31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334"/>
      <c r="O53" s="29"/>
      <c r="P53" s="8"/>
      <c r="Q53" s="2"/>
      <c r="R53" s="8"/>
      <c r="S53" s="34">
        <f t="shared" si="5"/>
        <v>0</v>
      </c>
      <c r="U53" s="45" t="s">
        <v>50</v>
      </c>
      <c r="V53" s="544">
        <f>(V39+V40)-SUM(V45:W52)</f>
        <v>0</v>
      </c>
      <c r="W53" s="545"/>
      <c r="X53" s="245"/>
      <c r="Y53" s="237"/>
      <c r="Z53" s="237"/>
      <c r="AA53" s="237"/>
      <c r="AB53" s="237"/>
      <c r="AC53" s="237"/>
      <c r="AD53" s="237"/>
      <c r="AE53" s="33">
        <f t="shared" si="7"/>
        <v>0</v>
      </c>
    </row>
    <row r="54" spans="1:31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334"/>
      <c r="O54" s="29"/>
      <c r="P54" s="8"/>
      <c r="Q54" s="2"/>
      <c r="R54" s="8"/>
      <c r="S54" s="34">
        <f t="shared" si="5"/>
        <v>0</v>
      </c>
      <c r="U54" s="45" t="s">
        <v>51</v>
      </c>
      <c r="V54" s="542"/>
      <c r="W54" s="543"/>
      <c r="X54" s="245"/>
      <c r="Y54" s="237"/>
      <c r="Z54" s="237"/>
      <c r="AA54" s="237"/>
      <c r="AB54" s="237"/>
      <c r="AC54" s="237"/>
      <c r="AD54" s="237"/>
      <c r="AE54" s="33">
        <f t="shared" si="7"/>
        <v>0</v>
      </c>
    </row>
    <row r="55" spans="1:31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334"/>
      <c r="O55" s="29"/>
      <c r="P55" s="8"/>
      <c r="Q55" s="2"/>
      <c r="R55" s="8"/>
      <c r="S55" s="34">
        <f t="shared" si="5"/>
        <v>0</v>
      </c>
      <c r="U55" s="533"/>
      <c r="V55" s="534"/>
      <c r="W55" s="535"/>
      <c r="X55" s="245"/>
      <c r="Y55" s="237"/>
      <c r="Z55" s="237"/>
      <c r="AA55" s="237"/>
      <c r="AB55" s="237"/>
      <c r="AC55" s="237"/>
      <c r="AD55" s="237"/>
      <c r="AE55" s="33">
        <f t="shared" si="7"/>
        <v>0</v>
      </c>
    </row>
    <row r="56" spans="1:31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334"/>
      <c r="O56" s="29"/>
      <c r="P56" s="8"/>
      <c r="Q56" s="2"/>
      <c r="R56" s="8"/>
      <c r="S56" s="34">
        <f t="shared" si="5"/>
        <v>0</v>
      </c>
      <c r="U56" s="536"/>
      <c r="V56" s="537"/>
      <c r="W56" s="538"/>
      <c r="X56" s="245"/>
      <c r="Y56" s="237"/>
      <c r="Z56" s="237"/>
      <c r="AA56" s="237"/>
      <c r="AB56" s="237"/>
      <c r="AC56" s="237"/>
      <c r="AD56" s="237"/>
      <c r="AE56" s="33">
        <f t="shared" si="7"/>
        <v>0</v>
      </c>
    </row>
    <row r="57" spans="1:31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334"/>
      <c r="O57" s="29"/>
      <c r="P57" s="8"/>
      <c r="Q57" s="2"/>
      <c r="R57" s="8"/>
      <c r="S57" s="34">
        <f t="shared" si="5"/>
        <v>0</v>
      </c>
      <c r="U57" s="536"/>
      <c r="V57" s="537"/>
      <c r="W57" s="538"/>
      <c r="X57" s="245"/>
      <c r="Y57" s="237"/>
      <c r="Z57" s="237"/>
      <c r="AA57" s="237"/>
      <c r="AB57" s="237"/>
      <c r="AC57" s="237"/>
      <c r="AD57" s="237"/>
      <c r="AE57" s="33">
        <f t="shared" si="7"/>
        <v>0</v>
      </c>
    </row>
    <row r="58" spans="1:31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334"/>
      <c r="O58" s="29"/>
      <c r="P58" s="8"/>
      <c r="Q58" s="2"/>
      <c r="R58" s="8"/>
      <c r="S58" s="34">
        <f t="shared" si="5"/>
        <v>0</v>
      </c>
      <c r="U58" s="536"/>
      <c r="V58" s="537"/>
      <c r="W58" s="538"/>
      <c r="X58" s="245"/>
      <c r="Y58" s="237"/>
      <c r="Z58" s="237"/>
      <c r="AA58" s="237"/>
      <c r="AB58" s="237"/>
      <c r="AC58" s="237"/>
      <c r="AD58" s="237"/>
      <c r="AE58" s="33">
        <f t="shared" si="7"/>
        <v>0</v>
      </c>
    </row>
    <row r="59" spans="1:31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334"/>
      <c r="O59" s="29"/>
      <c r="P59" s="8"/>
      <c r="Q59" s="2"/>
      <c r="R59" s="8"/>
      <c r="S59" s="34">
        <f t="shared" si="5"/>
        <v>0</v>
      </c>
      <c r="U59" s="536"/>
      <c r="V59" s="537"/>
      <c r="W59" s="538"/>
      <c r="X59" s="245"/>
      <c r="Y59" s="237"/>
      <c r="Z59" s="237"/>
      <c r="AA59" s="237"/>
      <c r="AB59" s="237"/>
      <c r="AC59" s="237"/>
      <c r="AD59" s="237"/>
      <c r="AE59" s="33">
        <f t="shared" si="7"/>
        <v>0</v>
      </c>
    </row>
    <row r="60" spans="1:31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334"/>
      <c r="O60" s="29"/>
      <c r="P60" s="8"/>
      <c r="Q60" s="2"/>
      <c r="R60" s="8"/>
      <c r="S60" s="34">
        <f t="shared" si="5"/>
        <v>0</v>
      </c>
      <c r="U60" s="536"/>
      <c r="V60" s="537"/>
      <c r="W60" s="538"/>
      <c r="X60" s="245"/>
      <c r="Y60" s="237"/>
      <c r="Z60" s="237"/>
      <c r="AA60" s="237"/>
      <c r="AB60" s="237"/>
      <c r="AC60" s="237"/>
      <c r="AD60" s="237"/>
      <c r="AE60" s="33">
        <f t="shared" si="7"/>
        <v>0</v>
      </c>
    </row>
    <row r="61" spans="1:31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334"/>
      <c r="O61" s="29"/>
      <c r="P61" s="8"/>
      <c r="Q61" s="2"/>
      <c r="R61" s="8"/>
      <c r="S61" s="34">
        <f t="shared" si="5"/>
        <v>0</v>
      </c>
      <c r="U61" s="536"/>
      <c r="V61" s="537"/>
      <c r="W61" s="538"/>
      <c r="X61" s="245"/>
      <c r="Y61" s="237"/>
      <c r="Z61" s="237"/>
      <c r="AA61" s="237"/>
      <c r="AB61" s="237"/>
      <c r="AC61" s="237"/>
      <c r="AD61" s="237"/>
      <c r="AE61" s="33">
        <f t="shared" si="7"/>
        <v>0</v>
      </c>
    </row>
    <row r="62" spans="1:31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334"/>
      <c r="O62" s="29"/>
      <c r="P62" s="8"/>
      <c r="Q62" s="2"/>
      <c r="R62" s="8"/>
      <c r="S62" s="34">
        <f t="shared" si="5"/>
        <v>0</v>
      </c>
      <c r="U62" s="536"/>
      <c r="V62" s="537"/>
      <c r="W62" s="538"/>
      <c r="X62" s="245"/>
      <c r="Y62" s="237"/>
      <c r="Z62" s="237"/>
      <c r="AA62" s="237"/>
      <c r="AB62" s="237"/>
      <c r="AC62" s="237"/>
      <c r="AD62" s="237"/>
      <c r="AE62" s="33">
        <f t="shared" si="7"/>
        <v>0</v>
      </c>
    </row>
    <row r="63" spans="1:31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  <c r="X63" s="245"/>
      <c r="Y63" s="237"/>
      <c r="Z63" s="237"/>
      <c r="AA63" s="237"/>
      <c r="AB63" s="237"/>
      <c r="AC63" s="237"/>
      <c r="AD63" s="237"/>
      <c r="AE63" s="33">
        <f t="shared" si="7"/>
        <v>0</v>
      </c>
    </row>
    <row r="64" spans="1:31" ht="15.75" thickBot="1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  <c r="X64" s="245"/>
      <c r="Y64" s="237"/>
      <c r="Z64" s="237"/>
      <c r="AA64" s="237"/>
      <c r="AB64" s="237"/>
      <c r="AC64" s="237"/>
      <c r="AD64" s="23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127A26E-5B53-4D89-A2C8-A4574D763B63}"/>
    <hyperlink ref="D1" location="Inventory!A1" display="Item" xr:uid="{708045D0-066F-4135-8C70-606956E1C93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B617-9F6D-42DB-8A61-1C3BDA282225}">
  <sheetPr codeName="Sheet7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Inventory!C71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Inventory!H71</f>
        <v>4.25</v>
      </c>
      <c r="N1" s="49" t="s">
        <v>4</v>
      </c>
      <c r="O1" s="563">
        <f>Inventory!D71</f>
        <v>0</v>
      </c>
      <c r="P1" s="567"/>
      <c r="Q1" s="564"/>
      <c r="R1" s="49" t="s">
        <v>25</v>
      </c>
      <c r="S1" s="563">
        <f>Inventory!B71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4EDD371-B5FF-465C-A4C0-F1C4B6ECE9A8}"/>
    <hyperlink ref="D1" location="Inventory!A1" display="Item" xr:uid="{CBC3FD08-E6ED-47AC-9FBE-F6345FE20BB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A021-AA2C-4430-AF54-A892033E0A93}">
  <sheetPr codeName="Sheet7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Inventory!C72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Inventory!H72</f>
        <v>2</v>
      </c>
      <c r="N1" s="49" t="s">
        <v>4</v>
      </c>
      <c r="O1" s="563">
        <f>Inventory!D72</f>
        <v>0</v>
      </c>
      <c r="P1" s="567"/>
      <c r="Q1" s="564"/>
      <c r="R1" s="49" t="s">
        <v>25</v>
      </c>
      <c r="S1" s="563">
        <f>Inventory!B72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F03B3335-F1C2-438A-B75F-5EBFE5CEDAF7}"/>
    <hyperlink ref="D1" location="Inventory!A1" display="Item" xr:uid="{FC879939-E9F8-4121-A37B-F4A04F8D8B7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42D2-3B48-4E7C-BB51-294B5B85787C}">
  <sheetPr codeName="Sheet7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Inventory!C73</f>
        <v>CHOKER PAPA V</v>
      </c>
      <c r="F1" s="567"/>
      <c r="G1" s="567"/>
      <c r="H1" s="567"/>
      <c r="I1" s="567"/>
      <c r="J1" s="567"/>
      <c r="K1" s="564"/>
      <c r="L1" s="49" t="s">
        <v>24</v>
      </c>
      <c r="M1" s="95">
        <f>Inventory!H73</f>
        <v>2</v>
      </c>
      <c r="N1" s="49" t="s">
        <v>4</v>
      </c>
      <c r="O1" s="563" t="str">
        <f>Inventory!D73</f>
        <v>FARSTAR</v>
      </c>
      <c r="P1" s="567"/>
      <c r="Q1" s="564"/>
      <c r="R1" s="49" t="s">
        <v>25</v>
      </c>
      <c r="S1" s="563" t="str">
        <f>Inventory!B73</f>
        <v xml:space="preserve"> GHOSRX103241BK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1622069-222E-4B37-B02A-D96F2E3D4B40}"/>
    <hyperlink ref="D1" location="Inventory!A1" display="Item" xr:uid="{49DECAB0-8874-4C45-98D8-552AB7A3A15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2860-8363-4B68-A588-F384A2592A8C}">
  <sheetPr codeName="Sheet7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Inventory!C74</f>
        <v>KEYCHAIN SKELETON GRUCIFIX</v>
      </c>
      <c r="F1" s="567"/>
      <c r="G1" s="567"/>
      <c r="H1" s="567"/>
      <c r="I1" s="567"/>
      <c r="J1" s="567"/>
      <c r="K1" s="564"/>
      <c r="L1" s="49" t="s">
        <v>24</v>
      </c>
      <c r="M1" s="95">
        <f>Inventory!H74</f>
        <v>2</v>
      </c>
      <c r="N1" s="49" t="s">
        <v>4</v>
      </c>
      <c r="O1" s="563" t="str">
        <f>Inventory!D74</f>
        <v>FARSTAR</v>
      </c>
      <c r="P1" s="567"/>
      <c r="Q1" s="564"/>
      <c r="R1" s="49" t="s">
        <v>25</v>
      </c>
      <c r="S1" s="563" t="str">
        <f>Inventory!B74</f>
        <v>GHOSRX203254GR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511FB90-F68C-4AE5-8E8E-F5B53185FFA8}"/>
    <hyperlink ref="D1" location="Inventory!A1" display="Item" xr:uid="{849CEAC3-CA96-4550-8E1D-D885F22CEEB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37A3-864D-4392-A612-9AAB3C747D68}">
  <sheetPr codeName="Sheet7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Inventory!C75</f>
        <v>PATCH SET OF 3</v>
      </c>
      <c r="F1" s="567"/>
      <c r="G1" s="567"/>
      <c r="H1" s="567"/>
      <c r="I1" s="567"/>
      <c r="J1" s="567"/>
      <c r="K1" s="564"/>
      <c r="L1" s="49" t="s">
        <v>24</v>
      </c>
      <c r="M1" s="95">
        <f>Inventory!H75</f>
        <v>11.59</v>
      </c>
      <c r="N1" s="49" t="s">
        <v>4</v>
      </c>
      <c r="O1" s="563" t="str">
        <f>Inventory!D75</f>
        <v>FARSTAR</v>
      </c>
      <c r="P1" s="567"/>
      <c r="Q1" s="564"/>
      <c r="R1" s="49" t="s">
        <v>25</v>
      </c>
      <c r="S1" s="563" t="str">
        <f>Inventory!B75</f>
        <v>GHOSRX903403OT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F2EF5059-2BF9-4313-BF88-6F244AD916E9}"/>
    <hyperlink ref="D1" location="Inventory!A1" display="Item" xr:uid="{8B02179D-0C6F-4E10-8464-C051A223E40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2BE2-51DA-495B-92F4-C46540D461B6}">
  <sheetPr codeName="Sheet7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Inventory!C76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Inventory!H76</f>
        <v>24.1</v>
      </c>
      <c r="N1" s="49" t="s">
        <v>4</v>
      </c>
      <c r="O1" s="563">
        <f>Inventory!D76</f>
        <v>0</v>
      </c>
      <c r="P1" s="567"/>
      <c r="Q1" s="564"/>
      <c r="R1" s="49" t="s">
        <v>25</v>
      </c>
      <c r="S1" s="563" t="str">
        <f>Inventory!B76</f>
        <v>GHOSRX003611BK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9D30FBB-D3D0-4864-938E-E26C847162FF}"/>
    <hyperlink ref="D1" location="Inventory!A1" display="Item" xr:uid="{A3312F65-5B0A-4A59-95FA-CD16994F962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689F-70BD-4686-BE18-EEF245DC2BAA}">
  <sheetPr codeName="Sheet7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Inventory!C77</f>
        <v>LP SKELETA POLTERGEIST</v>
      </c>
      <c r="F1" s="567"/>
      <c r="G1" s="567"/>
      <c r="H1" s="567"/>
      <c r="I1" s="567"/>
      <c r="J1" s="567"/>
      <c r="K1" s="564"/>
      <c r="L1" s="49" t="s">
        <v>24</v>
      </c>
      <c r="M1" s="95">
        <f>Inventory!H77</f>
        <v>0</v>
      </c>
      <c r="N1" s="49" t="s">
        <v>4</v>
      </c>
      <c r="O1" s="563" t="str">
        <f>Inventory!D77</f>
        <v>CONCORD</v>
      </c>
      <c r="P1" s="567"/>
      <c r="Q1" s="564"/>
      <c r="R1" s="49" t="s">
        <v>25</v>
      </c>
      <c r="S1" s="563" t="str">
        <f>Inventory!B77</f>
        <v>GHOSRX903408OT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78913F9-71D9-444C-9FB4-3762319D646F}"/>
    <hyperlink ref="D1" location="Inventory!A1" display="Item" xr:uid="{3BF8523F-8516-4033-8EF3-0AA6DECAF95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FDC3-83CF-4C33-8CA5-5574AB659FF9}">
  <sheetPr codeName="Sheet7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Inventory!C78</f>
        <v>FOILED COMIC BOOK SISTER IMPERATOR # 1</v>
      </c>
      <c r="F1" s="567"/>
      <c r="G1" s="567"/>
      <c r="H1" s="567"/>
      <c r="I1" s="567"/>
      <c r="J1" s="567"/>
      <c r="K1" s="564"/>
      <c r="L1" s="49" t="s">
        <v>24</v>
      </c>
      <c r="M1" s="95">
        <f>Inventory!H78</f>
        <v>0</v>
      </c>
      <c r="N1" s="49" t="s">
        <v>4</v>
      </c>
      <c r="O1" s="563" t="str">
        <f>Inventory!D78</f>
        <v>DARK HORSE COMICS</v>
      </c>
      <c r="P1" s="567"/>
      <c r="Q1" s="564"/>
      <c r="R1" s="49" t="s">
        <v>25</v>
      </c>
      <c r="S1" s="563" t="str">
        <f>Inventory!B78</f>
        <v>GHOSNS203369OT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46A5F26-4AD3-4E31-B310-7B4D47F7F8F0}"/>
    <hyperlink ref="D1" location="Inventory!A1" display="Item" xr:uid="{9A95DB4C-E1A2-4987-8BD3-716C7D73A61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9FCB-C2AB-4D55-9244-935BD10BA86F}">
  <sheetPr codeName="Sheet7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Inventory!C79</f>
        <v>FOILED COMIC BOOK SISTER IMPERATOR #2</v>
      </c>
      <c r="F1" s="567"/>
      <c r="G1" s="567"/>
      <c r="H1" s="567"/>
      <c r="I1" s="567"/>
      <c r="J1" s="567"/>
      <c r="K1" s="564"/>
      <c r="L1" s="49" t="s">
        <v>24</v>
      </c>
      <c r="M1" s="95">
        <f>Inventory!H79</f>
        <v>0</v>
      </c>
      <c r="N1" s="49" t="s">
        <v>4</v>
      </c>
      <c r="O1" s="563" t="str">
        <f>Inventory!D79</f>
        <v>DARK HORSE COMICS</v>
      </c>
      <c r="P1" s="567"/>
      <c r="Q1" s="564"/>
      <c r="R1" s="49" t="s">
        <v>25</v>
      </c>
      <c r="S1" s="563" t="str">
        <f>Inventory!B79</f>
        <v>GHOSNS103619OT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F677105-17BB-4281-8045-C63042402E57}"/>
    <hyperlink ref="D1" location="Inventory!A1" display="Item" xr:uid="{0DB75F1E-B794-4DA7-BF9A-10E4B73EB1A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02D9-ECA3-4821-8E8F-5843009D781B}">
  <sheetPr codeName="Sheet7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Inventory!C80</f>
        <v>FOILED COMIC BOOK SISTER IMPERATOR #3</v>
      </c>
      <c r="F1" s="567"/>
      <c r="G1" s="567"/>
      <c r="H1" s="567"/>
      <c r="I1" s="567"/>
      <c r="J1" s="567"/>
      <c r="K1" s="564"/>
      <c r="L1" s="49" t="s">
        <v>24</v>
      </c>
      <c r="M1" s="95">
        <f>Inventory!H80</f>
        <v>0</v>
      </c>
      <c r="N1" s="49" t="s">
        <v>4</v>
      </c>
      <c r="O1" s="563" t="str">
        <f>Inventory!D80</f>
        <v>DARK HORSE COMICS</v>
      </c>
      <c r="P1" s="567"/>
      <c r="Q1" s="564"/>
      <c r="R1" s="49" t="s">
        <v>25</v>
      </c>
      <c r="S1" s="563" t="str">
        <f>Inventory!B80</f>
        <v xml:space="preserve">GHOSNS103622OT 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2BCE412-1B02-4579-A795-84E3DE35E44A}"/>
    <hyperlink ref="D1" location="Inventory!A1" display="Item" xr:uid="{BB72B17F-44F1-4340-979E-2CEAEEE9CD3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C897-E3BD-4959-BBE6-15259B3A069A}">
  <sheetPr codeName="Sheet8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Inventory!C81</f>
        <v>FOILED COMIC BOOK SISTER IMPERATOR #4</v>
      </c>
      <c r="F1" s="567"/>
      <c r="G1" s="567"/>
      <c r="H1" s="567"/>
      <c r="I1" s="567"/>
      <c r="J1" s="567"/>
      <c r="K1" s="564"/>
      <c r="L1" s="49" t="s">
        <v>24</v>
      </c>
      <c r="M1" s="95">
        <f>Inventory!H81</f>
        <v>0</v>
      </c>
      <c r="N1" s="49" t="s">
        <v>4</v>
      </c>
      <c r="O1" s="563" t="str">
        <f>Inventory!D81</f>
        <v>DARK HORSE COMICS</v>
      </c>
      <c r="P1" s="567"/>
      <c r="Q1" s="564"/>
      <c r="R1" s="49" t="s">
        <v>25</v>
      </c>
      <c r="S1" s="563" t="str">
        <f>Inventory!B81</f>
        <v>GHOSNS103624OT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62DCF4E-2A17-44DC-BC49-DE390FADA31A}"/>
    <hyperlink ref="D1" location="Inventory!A1" display="Item" xr:uid="{81ADE470-7ECB-4459-8F36-40C54CAEF9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FE61-13EE-43D5-A904-98C12D2E3D5B}">
  <sheetPr codeName="Sheet8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Inventory!C82</f>
        <v>ROLLING STONE MAG &amp; ALBUM</v>
      </c>
      <c r="F1" s="567"/>
      <c r="G1" s="567"/>
      <c r="H1" s="567"/>
      <c r="I1" s="567"/>
      <c r="J1" s="567"/>
      <c r="K1" s="564"/>
      <c r="L1" s="49" t="s">
        <v>24</v>
      </c>
      <c r="M1" s="95">
        <f>Inventory!H82</f>
        <v>0</v>
      </c>
      <c r="N1" s="49" t="s">
        <v>4</v>
      </c>
      <c r="O1" s="563" t="str">
        <f>Inventory!D82</f>
        <v>GMSUK</v>
      </c>
      <c r="P1" s="567"/>
      <c r="Q1" s="564"/>
      <c r="R1" s="49" t="s">
        <v>25</v>
      </c>
      <c r="S1" s="563" t="str">
        <f>Inventory!B82</f>
        <v>GHOSRX003470OT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A96A9983-804D-400E-9941-AA7559F61A8D}"/>
    <hyperlink ref="D1" location="Inventory!A1" display="Item" xr:uid="{DB68CFF5-08C2-4C11-B680-EF4E69A947F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CE9D-6466-4C4A-84D6-B60BC514A08F}">
  <sheetPr codeName="Sheet8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Inventory!C83</f>
        <v>LP SKELETA BLACK VINYL</v>
      </c>
      <c r="F1" s="567"/>
      <c r="G1" s="567"/>
      <c r="H1" s="567"/>
      <c r="I1" s="567"/>
      <c r="J1" s="567"/>
      <c r="K1" s="564"/>
      <c r="L1" s="49" t="s">
        <v>24</v>
      </c>
      <c r="M1" s="95">
        <f>Inventory!H83</f>
        <v>0</v>
      </c>
      <c r="N1" s="49" t="s">
        <v>4</v>
      </c>
      <c r="O1" s="563" t="str">
        <f>Inventory!D83</f>
        <v>GMSUK</v>
      </c>
      <c r="P1" s="567"/>
      <c r="Q1" s="564"/>
      <c r="R1" s="49" t="s">
        <v>25</v>
      </c>
      <c r="S1" s="563" t="str">
        <f>Inventory!B83</f>
        <v>GHOSRX003611BK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982D7023-AF0B-4F89-BAFC-964CFB63827A}"/>
    <hyperlink ref="D1" location="Inventory!A1" display="Item" xr:uid="{AC388741-0FAD-46E8-A770-395CB1D5ACA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5EC1-939D-45DF-B860-AC1648D66DAD}">
  <sheetPr codeName="Sheet8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Inventory!C84</f>
        <v>LP PURPLE LENTICULAR  (CONSIGNMENT)</v>
      </c>
      <c r="F1" s="567"/>
      <c r="G1" s="567"/>
      <c r="H1" s="567"/>
      <c r="I1" s="567"/>
      <c r="J1" s="567"/>
      <c r="K1" s="564"/>
      <c r="L1" s="49" t="s">
        <v>24</v>
      </c>
      <c r="M1" s="95">
        <f>Inventory!H84</f>
        <v>0</v>
      </c>
      <c r="N1" s="49" t="s">
        <v>4</v>
      </c>
      <c r="O1" s="563" t="str">
        <f>Inventory!D84</f>
        <v>CONCORD</v>
      </c>
      <c r="P1" s="567"/>
      <c r="Q1" s="564"/>
      <c r="R1" s="49" t="s">
        <v>25</v>
      </c>
      <c r="S1" s="563" t="str">
        <f>Inventory!B84</f>
        <v>GHOSCG103805PU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FE8DA5F-2630-4878-94B9-1A272788E8E0}"/>
    <hyperlink ref="D1" location="Inventory!A1" display="Item" xr:uid="{5329C610-6882-4A1D-A0C4-06A6C425781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39B6-4151-4FEE-9A13-CCF60242E52B}">
  <sheetPr codeName="Sheet8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 t="str">
        <f>Inventory!C85</f>
        <v>CASSETTE (CONSIGNMENT)</v>
      </c>
      <c r="F1" s="567"/>
      <c r="G1" s="567"/>
      <c r="H1" s="567"/>
      <c r="I1" s="567"/>
      <c r="J1" s="567"/>
      <c r="K1" s="564"/>
      <c r="L1" s="49" t="s">
        <v>24</v>
      </c>
      <c r="M1" s="95">
        <f>Inventory!H85</f>
        <v>0</v>
      </c>
      <c r="N1" s="49" t="s">
        <v>4</v>
      </c>
      <c r="O1" s="563" t="str">
        <f>Inventory!D85</f>
        <v>CONCORD</v>
      </c>
      <c r="P1" s="567"/>
      <c r="Q1" s="564"/>
      <c r="R1" s="49" t="s">
        <v>25</v>
      </c>
      <c r="S1" s="563" t="str">
        <f>Inventory!B85</f>
        <v>GHOSCG103844BK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003BC40-C967-4A5B-880D-2F342A169AE1}"/>
    <hyperlink ref="D1" location="Inventory!A1" display="Item" xr:uid="{E24D6041-4647-414D-B911-25E4B426330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6664-F875-42C2-8096-C30C5F85939A}">
  <sheetPr codeName="Sheet8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Inventory!C86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Inventory!H86</f>
        <v>0</v>
      </c>
      <c r="N1" s="49" t="s">
        <v>4</v>
      </c>
      <c r="O1" s="563">
        <f>Inventory!D86</f>
        <v>0</v>
      </c>
      <c r="P1" s="567"/>
      <c r="Q1" s="564"/>
      <c r="R1" s="49" t="s">
        <v>25</v>
      </c>
      <c r="S1" s="563">
        <f>Inventory!B86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BAB248C-F506-4F1B-B0B4-D1F4AB00CB6F}"/>
    <hyperlink ref="D1" location="Inventory!A1" display="Item" xr:uid="{DF902773-67F1-4446-93E4-CAA532009E3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D96-501D-466C-8FE9-D605940D01A9}">
  <sheetPr codeName="Sheet8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Inventory!C87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Inventory!H87</f>
        <v>0</v>
      </c>
      <c r="N1" s="49" t="s">
        <v>4</v>
      </c>
      <c r="O1" s="563">
        <f>Inventory!D87</f>
        <v>0</v>
      </c>
      <c r="P1" s="567"/>
      <c r="Q1" s="564"/>
      <c r="R1" s="49" t="s">
        <v>25</v>
      </c>
      <c r="S1" s="563">
        <f>Inventory!B87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9A414EA-6A95-4DF5-B553-0E804CEC148F}"/>
    <hyperlink ref="D1" location="Inventory!A1" display="Item" xr:uid="{0F1BAA3D-F972-4F5F-AF18-B1C040C6D6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3205-B171-4B92-80EC-4BDB4263C49A}">
  <sheetPr codeName="Sheet87">
    <pageSetUpPr fitToPage="1"/>
  </sheetPr>
  <dimension ref="A1:AE64"/>
  <sheetViews>
    <sheetView showGridLines="0" workbookViewId="0">
      <pane ySplit="1" topLeftCell="A25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Inventory!C88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Inventory!H88</f>
        <v>0</v>
      </c>
      <c r="N1" s="49" t="s">
        <v>4</v>
      </c>
      <c r="O1" s="563">
        <f>Inventory!D88</f>
        <v>0</v>
      </c>
      <c r="P1" s="567"/>
      <c r="Q1" s="564"/>
      <c r="R1" s="49" t="s">
        <v>25</v>
      </c>
      <c r="S1" s="563">
        <f>Inventory!B88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FB6483E-5E82-4972-8A0D-B8662287BC16}"/>
    <hyperlink ref="D1" location="Inventory!A1" display="Item" xr:uid="{855D953A-6CC4-4D53-A3B6-A56BA2CFEDB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3CEB-E0F3-4DB3-A378-18952E423447}">
  <sheetPr codeName="Sheet8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Inventory!C89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Inventory!H89</f>
        <v>0</v>
      </c>
      <c r="N1" s="49" t="s">
        <v>4</v>
      </c>
      <c r="O1" s="563">
        <f>Inventory!D89</f>
        <v>0</v>
      </c>
      <c r="P1" s="567"/>
      <c r="Q1" s="564"/>
      <c r="R1" s="49" t="s">
        <v>25</v>
      </c>
      <c r="S1" s="563">
        <f>Inventory!B89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E7599DD-4F69-48CB-A4CC-F5B2A433D549}"/>
    <hyperlink ref="D1" location="Inventory!A1" display="Item" xr:uid="{231F71D9-3A20-407F-B7A8-678D547825C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E582-B62A-4361-AD1F-EFF61297CA60}">
  <sheetPr codeName="Sheet8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Inventory!H90</f>
        <v>0</v>
      </c>
      <c r="N1" s="49" t="s">
        <v>4</v>
      </c>
      <c r="O1" s="563">
        <f>Inventory!D90</f>
        <v>0</v>
      </c>
      <c r="P1" s="567"/>
      <c r="Q1" s="564"/>
      <c r="R1" s="49" t="s">
        <v>25</v>
      </c>
      <c r="S1" s="563">
        <f>Inventory!B90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19E60B5-BE2F-41DA-9B52-7B1011523FCB}"/>
    <hyperlink ref="D1" location="Inventory!A1" display="Item" xr:uid="{1C231354-1799-425C-9D1A-46938F09627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B065-01E6-40A2-8B44-0ED6D404FC0A}">
  <sheetPr codeName="Sheet9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Inventory!H91</f>
        <v>0</v>
      </c>
      <c r="N1" s="49" t="s">
        <v>4</v>
      </c>
      <c r="O1" s="563">
        <f>Inventory!D91</f>
        <v>0</v>
      </c>
      <c r="P1" s="567"/>
      <c r="Q1" s="564"/>
      <c r="R1" s="49" t="s">
        <v>25</v>
      </c>
      <c r="S1" s="563">
        <f>Inventory!B91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563388D-4B1D-4E36-ABFA-A18ABDF86072}"/>
    <hyperlink ref="D1" location="Inventory!A1" display="Item" xr:uid="{873E0BD1-00DB-4697-8CCD-8AEE3B3F9B0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CD89-CCFA-4AAD-A55B-CA4F39216680}">
  <sheetPr codeName="Sheet9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Inventory!H92</f>
        <v>0</v>
      </c>
      <c r="N1" s="49" t="s">
        <v>4</v>
      </c>
      <c r="O1" s="563">
        <f>Inventory!D92</f>
        <v>0</v>
      </c>
      <c r="P1" s="567"/>
      <c r="Q1" s="564"/>
      <c r="R1" s="49" t="s">
        <v>25</v>
      </c>
      <c r="S1" s="563">
        <f>Inventory!B92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0238B7D3-6D8C-45DB-A638-399067E543F0}"/>
    <hyperlink ref="D1" location="Inventory!A1" display="Item" xr:uid="{E03483E4-4146-49DF-97C0-FA060A445B3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54C3-71C0-4B74-9D5F-5AABDDC3941A}">
  <sheetPr codeName="Sheet9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Inventory!H93</f>
        <v>0</v>
      </c>
      <c r="N1" s="49" t="s">
        <v>4</v>
      </c>
      <c r="O1" s="563">
        <f>Inventory!D93</f>
        <v>0</v>
      </c>
      <c r="P1" s="567"/>
      <c r="Q1" s="564"/>
      <c r="R1" s="49" t="s">
        <v>25</v>
      </c>
      <c r="S1" s="563">
        <f>Inventory!B93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B36D79B-705E-401E-927D-22DAF5EFD51F}"/>
    <hyperlink ref="D1" location="Inventory!A1" display="Item" xr:uid="{A19D5E67-1AED-4726-AD3E-419316A489B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BD7F-77DA-4679-8F8F-1D0757DE0017}">
  <sheetPr codeName="Sheet9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Inventory!H94</f>
        <v>0</v>
      </c>
      <c r="N1" s="49" t="s">
        <v>4</v>
      </c>
      <c r="O1" s="563">
        <f>Inventory!D94</f>
        <v>0</v>
      </c>
      <c r="P1" s="567"/>
      <c r="Q1" s="564"/>
      <c r="R1" s="49" t="s">
        <v>25</v>
      </c>
      <c r="S1" s="563">
        <f>Inventory!B94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66B10AA-D5A7-4B71-B407-C0F225BB846F}"/>
    <hyperlink ref="D1" location="Inventory!A1" display="Item" xr:uid="{0E0FFF33-ABF3-4B42-AF78-0D07D5206BE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D08C-CDA5-46E4-903D-CCF0086F2C6B}">
  <sheetPr codeName="Sheet9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Inventory!H95</f>
        <v>0</v>
      </c>
      <c r="N1" s="49" t="s">
        <v>4</v>
      </c>
      <c r="O1" s="563">
        <f>Inventory!D95</f>
        <v>0</v>
      </c>
      <c r="P1" s="567"/>
      <c r="Q1" s="564"/>
      <c r="R1" s="49" t="s">
        <v>25</v>
      </c>
      <c r="S1" s="563">
        <f>Inventory!B95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7E8B71F-8E05-44E4-BC7C-DEDD7E49564E}"/>
    <hyperlink ref="D1" location="Inventory!A1" display="Item" xr:uid="{BE6139A6-F48E-427E-AD5F-7B9A00C1C28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D545-CCAC-4109-988B-B46AE8FB68FE}">
  <sheetPr codeName="Sheet95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Inventory!H96</f>
        <v>0</v>
      </c>
      <c r="N1" s="49" t="s">
        <v>4</v>
      </c>
      <c r="O1" s="563">
        <f>Inventory!D96</f>
        <v>0</v>
      </c>
      <c r="P1" s="567"/>
      <c r="Q1" s="564"/>
      <c r="R1" s="49" t="s">
        <v>25</v>
      </c>
      <c r="S1" s="563">
        <f>Inventory!B96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187F97F-C4D4-48DB-B154-43FAFCDFAB81}"/>
    <hyperlink ref="D1" location="Inventory!A1" display="Item" xr:uid="{63EAC024-8E4F-4C98-8B66-2E48D07BBC8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6E06-D336-445B-9AC6-B95D0356CB8B}">
  <sheetPr codeName="Sheet96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Inventory!C97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Inventory!H97</f>
        <v>0</v>
      </c>
      <c r="N1" s="49" t="s">
        <v>4</v>
      </c>
      <c r="O1" s="563">
        <f>Inventory!D97</f>
        <v>0</v>
      </c>
      <c r="P1" s="567"/>
      <c r="Q1" s="564"/>
      <c r="R1" s="49" t="s">
        <v>25</v>
      </c>
      <c r="S1" s="563">
        <f>Inventory!B97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0BD09B2-BC78-4C9A-900E-73389FBE41CB}"/>
    <hyperlink ref="D1" location="Inventory!A1" display="Item" xr:uid="{C8D9EB60-70F7-4455-876B-4E5395D276C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FDB4-A43D-48AC-A29C-8FEA6F177F8D}">
  <sheetPr codeName="Sheet97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Inventory!C98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Inventory!H98</f>
        <v>0</v>
      </c>
      <c r="N1" s="49" t="s">
        <v>4</v>
      </c>
      <c r="O1" s="563">
        <f>Inventory!D98</f>
        <v>0</v>
      </c>
      <c r="P1" s="567"/>
      <c r="Q1" s="564"/>
      <c r="R1" s="49" t="s">
        <v>25</v>
      </c>
      <c r="S1" s="563">
        <f>Inventory!B98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69A7CA0-6611-4E42-A4E4-90CF34743B45}"/>
    <hyperlink ref="D1" location="Inventory!A1" display="Item" xr:uid="{F47F54CB-4B9C-4485-8FBC-6E4F62E357A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7C02-0824-42CD-8D9B-BD10997EEBB7}">
  <sheetPr codeName="Sheet98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Inventory!C99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Inventory!H99</f>
        <v>0</v>
      </c>
      <c r="N1" s="49" t="s">
        <v>4</v>
      </c>
      <c r="O1" s="563">
        <f>Inventory!D99</f>
        <v>0</v>
      </c>
      <c r="P1" s="567"/>
      <c r="Q1" s="564"/>
      <c r="R1" s="49" t="s">
        <v>25</v>
      </c>
      <c r="S1" s="563">
        <f>Inventory!B99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CCC78A8-805B-42F2-979C-BFA65EF8A1A9}"/>
    <hyperlink ref="D1" location="Inventory!A1" display="Item" xr:uid="{15A551C1-F24E-4EBA-AC7C-C51F76BDD97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338A-BF38-4198-9959-B04273C5BF3D}">
  <sheetPr codeName="Sheet99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Inventory!C100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Inventory!H100</f>
        <v>0</v>
      </c>
      <c r="N1" s="49" t="s">
        <v>4</v>
      </c>
      <c r="O1" s="563">
        <f>Inventory!D100</f>
        <v>0</v>
      </c>
      <c r="P1" s="567"/>
      <c r="Q1" s="564"/>
      <c r="R1" s="49" t="s">
        <v>25</v>
      </c>
      <c r="S1" s="563">
        <f>Inventory!B100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3D6C745-9737-44D8-83D2-2BEA5DCF0CCA}"/>
    <hyperlink ref="D1" location="Inventory!A1" display="Item" xr:uid="{497B8CEF-8D35-475A-BEF7-534A71432FB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4543-29A0-471E-AC1D-E12C83BEDC4C}">
  <sheetPr codeName="Sheet100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Inventory!C101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Inventory!H101</f>
        <v>0</v>
      </c>
      <c r="N1" s="49" t="s">
        <v>4</v>
      </c>
      <c r="O1" s="563">
        <f>Inventory!D101</f>
        <v>0</v>
      </c>
      <c r="P1" s="567"/>
      <c r="Q1" s="564"/>
      <c r="R1" s="49" t="s">
        <v>25</v>
      </c>
      <c r="S1" s="563">
        <f>Inventory!B101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EF6E89F-70F8-40F7-A9DF-F51872EF1B42}"/>
    <hyperlink ref="D1" location="Inventory!A1" display="Item" xr:uid="{A215A2B0-3396-41FE-81B0-EAFAA8DB857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A138-7676-4EE6-96E2-A11327D98EFD}">
  <sheetPr codeName="Sheet101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Inventory!C102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Inventory!H102</f>
        <v>0</v>
      </c>
      <c r="N1" s="49" t="s">
        <v>4</v>
      </c>
      <c r="O1" s="563">
        <f>Inventory!D102</f>
        <v>0</v>
      </c>
      <c r="P1" s="567"/>
      <c r="Q1" s="564"/>
      <c r="R1" s="49" t="s">
        <v>25</v>
      </c>
      <c r="S1" s="563">
        <f>Inventory!B102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96F89D63-F0BB-40EE-A7CF-E3FD54E946EF}"/>
    <hyperlink ref="D1" location="Inventory!A1" display="Item" xr:uid="{C3B15121-142C-46EC-82B3-8A7FB56DA7D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5191-87F9-4D45-932E-E2CCA2AF63A2}">
  <sheetPr codeName="Sheet102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Inventory!C103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Inventory!H103</f>
        <v>0</v>
      </c>
      <c r="N1" s="49" t="s">
        <v>4</v>
      </c>
      <c r="O1" s="563">
        <f>Inventory!D103</f>
        <v>0</v>
      </c>
      <c r="P1" s="567"/>
      <c r="Q1" s="564"/>
      <c r="R1" s="49" t="s">
        <v>25</v>
      </c>
      <c r="S1" s="563">
        <f>Inventory!B103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0357F973-8ADD-40A5-85C9-44C7B05BB4E3}"/>
    <hyperlink ref="D1" location="Inventory!A1" display="Item" xr:uid="{95C015A0-F128-47A1-BBDA-31EED469A03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2B6C-1ECD-4C45-8251-20AECFC70D18}">
  <sheetPr codeName="Sheet103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Inventory!C104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Inventory!H104</f>
        <v>0</v>
      </c>
      <c r="N1" s="49" t="s">
        <v>4</v>
      </c>
      <c r="O1" s="563">
        <f>Inventory!D104</f>
        <v>0</v>
      </c>
      <c r="P1" s="567"/>
      <c r="Q1" s="564"/>
      <c r="R1" s="49" t="s">
        <v>25</v>
      </c>
      <c r="S1" s="563">
        <f>Inventory!B104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E842974-CA57-4896-B999-1369DA0F75E9}"/>
    <hyperlink ref="D1" location="Inventory!A1" display="Item" xr:uid="{F6F3BD66-78B5-4A2C-83F3-D04B8A53869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CE84-7F51-40B1-8ECD-E3FE5F93E28B}">
  <sheetPr codeName="Sheet104">
    <pageSetUpPr fitToPage="1"/>
  </sheetPr>
  <dimension ref="A1:AE64"/>
  <sheetViews>
    <sheetView showGridLines="0" workbookViewId="0">
      <pane ySplit="1" topLeftCell="A2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Inventory!C105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Inventory!H105</f>
        <v>0</v>
      </c>
      <c r="N1" s="49" t="s">
        <v>4</v>
      </c>
      <c r="O1" s="563">
        <f>Inventory!D105</f>
        <v>0</v>
      </c>
      <c r="P1" s="567"/>
      <c r="Q1" s="564"/>
      <c r="R1" s="49" t="s">
        <v>25</v>
      </c>
      <c r="S1" s="563">
        <f>Inventory!B105</f>
        <v>0</v>
      </c>
      <c r="T1" s="567"/>
      <c r="U1" s="49" t="s">
        <v>66</v>
      </c>
      <c r="V1" s="568">
        <f>M64</f>
        <v>0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7FC9F1F-20E8-43DE-91E6-E051415865CE}"/>
    <hyperlink ref="D1" location="Inventory!A1" display="Item" xr:uid="{0679041C-2F26-4055-9B46-65DD664E3BE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1AF3-5D79-4D0A-BA64-7E843B5ACEDB}">
  <sheetPr codeName="Sheet105">
    <pageSetUpPr fitToPage="1"/>
  </sheetPr>
  <dimension ref="A1:AE64"/>
  <sheetViews>
    <sheetView showGridLines="0" workbookViewId="0">
      <pane ySplit="1" topLeftCell="A37" activePane="bottomLeft" state="frozen"/>
      <selection activeCell="C18" sqref="C18"/>
      <selection pane="bottomLeft" activeCell="C18" sqref="C18"/>
    </sheetView>
  </sheetViews>
  <sheetFormatPr defaultRowHeight="15"/>
  <cols>
    <col min="1" max="1" width="10.5703125" bestFit="1" customWidth="1"/>
    <col min="2" max="2" width="16" bestFit="1" customWidth="1"/>
    <col min="3" max="3" width="5.5703125" bestFit="1" customWidth="1"/>
    <col min="4" max="4" width="8.285156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7109375" bestFit="1" customWidth="1"/>
    <col min="11" max="11" width="10.7109375" customWidth="1"/>
    <col min="12" max="12" width="7.7109375" bestFit="1" customWidth="1"/>
    <col min="13" max="13" width="7.710937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28515625" bestFit="1" customWidth="1"/>
    <col min="18" max="18" width="12.5703125" bestFit="1" customWidth="1"/>
    <col min="19" max="19" width="18.42578125" customWidth="1"/>
    <col min="20" max="20" width="8.42578125" style="209" customWidth="1"/>
    <col min="21" max="21" width="19.7109375" customWidth="1"/>
    <col min="23" max="23" width="11.28515625" bestFit="1" customWidth="1"/>
  </cols>
  <sheetData>
    <row r="1" spans="1:31" ht="15.75" thickBot="1">
      <c r="A1" s="230" t="s">
        <v>1</v>
      </c>
      <c r="B1" s="563" t="str">
        <f>Inventory!C3</f>
        <v>GHOST</v>
      </c>
      <c r="C1" s="564"/>
      <c r="D1" s="231" t="s">
        <v>23</v>
      </c>
      <c r="E1" s="563">
        <f>Inventory!C106</f>
        <v>0</v>
      </c>
      <c r="F1" s="567"/>
      <c r="G1" s="567"/>
      <c r="H1" s="567"/>
      <c r="I1" s="567"/>
      <c r="J1" s="567"/>
      <c r="K1" s="564"/>
      <c r="L1" s="49" t="s">
        <v>24</v>
      </c>
      <c r="M1" s="95">
        <f>Inventory!H106</f>
        <v>0</v>
      </c>
      <c r="N1" s="49" t="s">
        <v>4</v>
      </c>
      <c r="O1" s="563">
        <f>Inventory!D106</f>
        <v>0</v>
      </c>
      <c r="P1" s="567"/>
      <c r="Q1" s="564"/>
      <c r="R1" s="49" t="s">
        <v>25</v>
      </c>
      <c r="S1" s="563">
        <f>Inventory!B106</f>
        <v>0</v>
      </c>
      <c r="T1" s="567"/>
      <c r="U1" s="49" t="s">
        <v>66</v>
      </c>
      <c r="V1" s="568">
        <v>0.25</v>
      </c>
      <c r="W1" s="569"/>
    </row>
    <row r="2" spans="1:31" ht="15.75" thickBot="1"/>
    <row r="3" spans="1:31" ht="15.75" thickBot="1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573" t="s">
        <v>26</v>
      </c>
      <c r="P3" s="574"/>
      <c r="Q3" s="48" t="s">
        <v>10</v>
      </c>
      <c r="R3" s="49" t="s">
        <v>28</v>
      </c>
      <c r="S3" s="50" t="s">
        <v>18</v>
      </c>
    </row>
    <row r="4" spans="1:31">
      <c r="A4" s="21">
        <f>IF('Tour Dates'!A4="","",'Tour Dates'!A4)</f>
        <v>46043</v>
      </c>
      <c r="B4" s="22" t="str">
        <f>IF('Tour Dates'!B4="","",'Tour Dates'!B4)</f>
        <v>ORLANDO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332"/>
      <c r="O4" s="549"/>
      <c r="P4" s="550"/>
      <c r="Q4" s="7"/>
      <c r="R4" s="6">
        <f>AE4</f>
        <v>0</v>
      </c>
      <c r="S4" s="33"/>
    </row>
    <row r="5" spans="1:31">
      <c r="A5" s="21">
        <f>IF('Tour Dates'!A5="","",'Tour Dates'!A5)</f>
        <v>46044</v>
      </c>
      <c r="B5" s="22" t="str">
        <f>IF('Tour Dates'!B5="","",'Tour Dates'!B5)</f>
        <v>JACKSONVILLE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333"/>
      <c r="O5" s="551"/>
      <c r="P5" s="552"/>
      <c r="Q5" s="207"/>
      <c r="R5" s="8">
        <f>AE5</f>
        <v>0</v>
      </c>
      <c r="S5" s="30"/>
    </row>
    <row r="6" spans="1:31" ht="15.75" thickBot="1">
      <c r="A6" s="21">
        <f>IF('Tour Dates'!A6="","",'Tour Dates'!A6)</f>
        <v>46046</v>
      </c>
      <c r="B6" s="22" t="str">
        <f>IF('Tour Dates'!B6="","",'Tour Dates'!B6)</f>
        <v>KNOXVILLE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333"/>
      <c r="O6" s="551"/>
      <c r="P6" s="552"/>
      <c r="Q6" s="207"/>
      <c r="R6" s="8">
        <f>AE6</f>
        <v>0</v>
      </c>
      <c r="S6" s="30"/>
    </row>
    <row r="7" spans="1:31" ht="15.75" thickBot="1">
      <c r="A7" s="21">
        <f>IF('Tour Dates'!A7="","",'Tour Dates'!A7)</f>
        <v>46047</v>
      </c>
      <c r="B7" s="22" t="str">
        <f>IF('Tour Dates'!B7="","",'Tour Dates'!B7)</f>
        <v>CHARLOTTE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333"/>
      <c r="O7" s="555"/>
      <c r="P7" s="556"/>
      <c r="Q7" s="208"/>
      <c r="R7" s="19">
        <f>SUM(R4:R6)</f>
        <v>0</v>
      </c>
      <c r="S7" s="31"/>
      <c r="U7" s="578" t="s">
        <v>36</v>
      </c>
      <c r="V7" s="579"/>
      <c r="W7" s="580"/>
    </row>
    <row r="8" spans="1:31" ht="15.75" thickBot="1">
      <c r="A8" s="21">
        <f>IF('Tour Dates'!A8="","",'Tour Dates'!A8)</f>
        <v>46048</v>
      </c>
      <c r="B8" s="22" t="str">
        <f>IF('Tour Dates'!B8="","",'Tour Dates'!B8)</f>
        <v>GREENVILLE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333"/>
    </row>
    <row r="9" spans="1:31" ht="15.75" thickBot="1">
      <c r="A9" s="21">
        <f>IF('Tour Dates'!A9="","",'Tour Dates'!A9)</f>
        <v>46050</v>
      </c>
      <c r="B9" s="22" t="str">
        <f>IF('Tour Dates'!B9="","",'Tour Dates'!B9)</f>
        <v>UNCASVILLE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33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423" t="s">
        <v>302</v>
      </c>
      <c r="U9" s="104" t="s">
        <v>37</v>
      </c>
      <c r="V9" s="49" t="s">
        <v>38</v>
      </c>
      <c r="W9" s="111" t="s">
        <v>39</v>
      </c>
    </row>
    <row r="10" spans="1:31">
      <c r="A10" s="21">
        <f>IF('Tour Dates'!A10="","",'Tour Dates'!A10)</f>
        <v>46052</v>
      </c>
      <c r="B10" s="22" t="str">
        <f>IF('Tour Dates'!B10="","",'Tour Dates'!B10)</f>
        <v>MONTREAL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333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>
      <c r="A11" s="21">
        <f>IF('Tour Dates'!A11="","",'Tour Dates'!A11)</f>
        <v>46053</v>
      </c>
      <c r="B11" s="22" t="str">
        <f>IF('Tour Dates'!B11="","",'Tour Dates'!B11)</f>
        <v>TORONTO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333"/>
      <c r="O11" s="20"/>
      <c r="P11" s="2"/>
      <c r="Q11" s="8"/>
      <c r="R11" s="8"/>
      <c r="S11" s="30"/>
      <c r="U11" s="29"/>
      <c r="V11" s="2"/>
      <c r="W11" s="30"/>
    </row>
    <row r="12" spans="1:31">
      <c r="A12" s="21">
        <f>IF('Tour Dates'!A12="","",'Tour Dates'!A12)</f>
        <v>46055</v>
      </c>
      <c r="B12" s="22" t="str">
        <f>IF('Tour Dates'!B12="","",'Tour Dates'!B12)</f>
        <v>COLUMBUS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333"/>
      <c r="O12" s="20"/>
      <c r="P12" s="2"/>
      <c r="Q12" s="8"/>
      <c r="R12" s="8"/>
      <c r="S12" s="30"/>
      <c r="U12" s="29"/>
      <c r="V12" s="2"/>
      <c r="W12" s="30"/>
    </row>
    <row r="13" spans="1:31">
      <c r="A13" s="21">
        <f>IF('Tour Dates'!A13="","",'Tour Dates'!A13)</f>
        <v>46057</v>
      </c>
      <c r="B13" s="22" t="str">
        <f>IF('Tour Dates'!B13="","",'Tour Dates'!B13)</f>
        <v>CINCINNATI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333"/>
      <c r="O13" s="20"/>
      <c r="P13" s="2"/>
      <c r="Q13" s="8"/>
      <c r="R13" s="8"/>
      <c r="S13" s="30"/>
      <c r="U13" s="29"/>
      <c r="V13" s="2"/>
      <c r="W13" s="30"/>
    </row>
    <row r="14" spans="1:31">
      <c r="A14" s="21">
        <f>IF('Tour Dates'!A14="","",'Tour Dates'!A14)</f>
        <v>46058</v>
      </c>
      <c r="B14" s="22" t="str">
        <f>IF('Tour Dates'!B14="","",'Tour Dates'!B14)</f>
        <v>PEORIA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333"/>
      <c r="O14" s="20"/>
      <c r="P14" s="2"/>
      <c r="Q14" s="8"/>
      <c r="R14" s="8"/>
      <c r="S14" s="30"/>
      <c r="U14" s="29"/>
      <c r="V14" s="2"/>
      <c r="W14" s="30"/>
    </row>
    <row r="15" spans="1:31">
      <c r="A15" s="21">
        <f>IF('Tour Dates'!A15="","",'Tour Dates'!A15)</f>
        <v>46060</v>
      </c>
      <c r="B15" s="22" t="str">
        <f>IF('Tour Dates'!B15="","",'Tour Dates'!B15)</f>
        <v>TULSA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333"/>
      <c r="O15" s="20"/>
      <c r="P15" s="2"/>
      <c r="Q15" s="8"/>
      <c r="R15" s="8"/>
      <c r="S15" s="30"/>
      <c r="U15" s="29"/>
      <c r="V15" s="2"/>
      <c r="W15" s="30"/>
    </row>
    <row r="16" spans="1:31">
      <c r="A16" s="21">
        <f>IF('Tour Dates'!A16="","",'Tour Dates'!A16)</f>
        <v>46063</v>
      </c>
      <c r="B16" s="22" t="str">
        <f>IF('Tour Dates'!B16="","",'Tour Dates'!B16)</f>
        <v>SALT LAKE CITY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333"/>
      <c r="O16" s="20"/>
      <c r="P16" s="2"/>
      <c r="Q16" s="8"/>
      <c r="R16" s="8"/>
      <c r="S16" s="30"/>
      <c r="U16" s="29"/>
      <c r="V16" s="2"/>
      <c r="W16" s="30"/>
    </row>
    <row r="17" spans="1:23">
      <c r="A17" s="21">
        <f>IF('Tour Dates'!A17="","",'Tour Dates'!A17)</f>
        <v>46065</v>
      </c>
      <c r="B17" s="22" t="str">
        <f>IF('Tour Dates'!B17="","",'Tour Dates'!B17)</f>
        <v>SPOKANE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333"/>
      <c r="O17" s="20"/>
      <c r="P17" s="2"/>
      <c r="Q17" s="8"/>
      <c r="R17" s="8"/>
      <c r="S17" s="30"/>
      <c r="U17" s="29"/>
      <c r="V17" s="2"/>
      <c r="W17" s="30"/>
    </row>
    <row r="18" spans="1:23">
      <c r="A18" s="21">
        <f>IF('Tour Dates'!A18="","",'Tour Dates'!A18)</f>
        <v>46067</v>
      </c>
      <c r="B18" s="22" t="str">
        <f>IF('Tour Dates'!B18="","",'Tour Dates'!B18)</f>
        <v>VANCOUVER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333"/>
      <c r="O18" s="20"/>
      <c r="P18" s="2"/>
      <c r="Q18" s="8"/>
      <c r="R18" s="8"/>
      <c r="S18" s="30"/>
      <c r="U18" s="29"/>
      <c r="V18" s="2"/>
      <c r="W18" s="30"/>
    </row>
    <row r="19" spans="1:23">
      <c r="A19" s="21">
        <f>IF('Tour Dates'!A19="","",'Tour Dates'!A19)</f>
        <v>46068</v>
      </c>
      <c r="B19" s="22" t="str">
        <f>IF('Tour Dates'!B19="","",'Tour Dates'!B19)</f>
        <v>SEATTLE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333"/>
      <c r="O19" s="20"/>
      <c r="P19" s="2"/>
      <c r="Q19" s="8"/>
      <c r="R19" s="8"/>
      <c r="S19" s="30"/>
      <c r="U19" s="29"/>
      <c r="V19" s="2"/>
      <c r="W19" s="30"/>
    </row>
    <row r="20" spans="1:23">
      <c r="A20" s="21">
        <f>IF('Tour Dates'!A20="","",'Tour Dates'!A20)</f>
        <v>46070</v>
      </c>
      <c r="B20" s="22" t="str">
        <f>IF('Tour Dates'!B20="","",'Tour Dates'!B20)</f>
        <v>PORTLAND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333"/>
      <c r="O20" s="20"/>
      <c r="P20" s="2"/>
      <c r="Q20" s="8"/>
      <c r="R20" s="8"/>
      <c r="S20" s="30"/>
      <c r="U20" s="29"/>
      <c r="V20" s="2"/>
      <c r="W20" s="30"/>
    </row>
    <row r="21" spans="1:23">
      <c r="A21" s="21">
        <f>IF('Tour Dates'!A21="","",'Tour Dates'!A21)</f>
        <v>46073</v>
      </c>
      <c r="B21" s="22" t="str">
        <f>IF('Tour Dates'!B21="","",'Tour Dates'!B21)</f>
        <v>SACRAMENTO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333"/>
      <c r="O21" s="20"/>
      <c r="P21" s="2"/>
      <c r="Q21" s="8"/>
      <c r="R21" s="8"/>
      <c r="S21" s="30"/>
      <c r="U21" s="29"/>
      <c r="V21" s="2"/>
      <c r="W21" s="30"/>
    </row>
    <row r="22" spans="1:23">
      <c r="A22" s="21">
        <f>IF('Tour Dates'!A22="","",'Tour Dates'!A22)</f>
        <v>46074</v>
      </c>
      <c r="B22" s="22" t="str">
        <f>IF('Tour Dates'!B22="","",'Tour Dates'!B22)</f>
        <v>ANAHEIM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333"/>
      <c r="O22" s="20"/>
      <c r="P22" s="2"/>
      <c r="Q22" s="8"/>
      <c r="R22" s="8"/>
      <c r="S22" s="30"/>
      <c r="U22" s="29"/>
      <c r="V22" s="2"/>
      <c r="W22" s="30"/>
    </row>
    <row r="23" spans="1:23">
      <c r="A23" s="21">
        <f>IF('Tour Dates'!A23="","",'Tour Dates'!A23)</f>
        <v>46076</v>
      </c>
      <c r="B23" s="22" t="str">
        <f>IF('Tour Dates'!B23="","",'Tour Dates'!B23)</f>
        <v>INGLEWOOD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334"/>
      <c r="O23" s="20"/>
      <c r="P23" s="2"/>
      <c r="Q23" s="8"/>
      <c r="R23" s="8"/>
      <c r="S23" s="30"/>
      <c r="U23" s="29"/>
      <c r="V23" s="2"/>
      <c r="W23" s="30"/>
    </row>
    <row r="24" spans="1:23">
      <c r="A24" s="21" t="str">
        <f>IF('Tour Dates'!A24="","",'Tour Dates'!A24)</f>
        <v/>
      </c>
      <c r="B24" s="22" t="str">
        <f>IF('Tour Dates'!B24="","",'Tour Dates'!B24)</f>
        <v/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334"/>
      <c r="O24" s="20"/>
      <c r="P24" s="2"/>
      <c r="Q24" s="8"/>
      <c r="R24" s="8"/>
      <c r="S24" s="30"/>
      <c r="U24" s="29"/>
      <c r="V24" s="2"/>
      <c r="W24" s="30"/>
    </row>
    <row r="25" spans="1:23">
      <c r="A25" s="21" t="str">
        <f>IF('Tour Dates'!A25="","",'Tour Dates'!A25)</f>
        <v/>
      </c>
      <c r="B25" s="22" t="str">
        <f>IF('Tour Dates'!B25="","",'Tour Dates'!B25)</f>
        <v/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334"/>
      <c r="O25" s="20"/>
      <c r="P25" s="2"/>
      <c r="Q25" s="8"/>
      <c r="R25" s="8"/>
      <c r="S25" s="30"/>
      <c r="U25" s="29"/>
      <c r="V25" s="2"/>
      <c r="W25" s="30"/>
    </row>
    <row r="26" spans="1:23">
      <c r="A26" s="21" t="str">
        <f>IF('Tour Dates'!A26="","",'Tour Dates'!A26)</f>
        <v/>
      </c>
      <c r="B26" s="22" t="str">
        <f>IF('Tour Dates'!B26="","",'Tour Dates'!B26)</f>
        <v/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334"/>
      <c r="O26" s="20"/>
      <c r="P26" s="2"/>
      <c r="Q26" s="8"/>
      <c r="R26" s="8"/>
      <c r="S26" s="30"/>
      <c r="U26" s="29"/>
      <c r="V26" s="2"/>
      <c r="W26" s="30"/>
    </row>
    <row r="27" spans="1:23">
      <c r="A27" s="21" t="str">
        <f>IF('Tour Dates'!A27="","",'Tour Dates'!A27)</f>
        <v/>
      </c>
      <c r="B27" s="22" t="str">
        <f>IF('Tour Dates'!B27="","",'Tour Dates'!B27)</f>
        <v/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334"/>
      <c r="O27" s="20"/>
      <c r="P27" s="2"/>
      <c r="Q27" s="8"/>
      <c r="R27" s="8"/>
      <c r="S27" s="30"/>
      <c r="U27" s="29"/>
      <c r="V27" s="2"/>
      <c r="W27" s="30"/>
    </row>
    <row r="28" spans="1:23">
      <c r="A28" s="21" t="str">
        <f>IF('Tour Dates'!A28="","",'Tour Dates'!A28)</f>
        <v/>
      </c>
      <c r="B28" s="22" t="str">
        <f>IF('Tour Dates'!B28="","",'Tour Dates'!B28)</f>
        <v/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334"/>
      <c r="O28" s="20"/>
      <c r="P28" s="2"/>
      <c r="Q28" s="8"/>
      <c r="R28" s="8"/>
      <c r="S28" s="30"/>
      <c r="U28" s="29"/>
      <c r="V28" s="2"/>
      <c r="W28" s="30"/>
    </row>
    <row r="29" spans="1:23">
      <c r="A29" s="21" t="str">
        <f>IF('Tour Dates'!A29="","",'Tour Dates'!A29)</f>
        <v/>
      </c>
      <c r="B29" s="22" t="str">
        <f>IF('Tour Dates'!B29="","",'Tour Dates'!B29)</f>
        <v/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334"/>
      <c r="O29" s="20"/>
      <c r="P29" s="2"/>
      <c r="Q29" s="8"/>
      <c r="R29" s="8"/>
      <c r="S29" s="30"/>
      <c r="U29" s="29"/>
      <c r="V29" s="2"/>
      <c r="W29" s="30"/>
    </row>
    <row r="30" spans="1:23">
      <c r="A30" s="21" t="str">
        <f>IF('Tour Dates'!A30="","",'Tour Dates'!A30)</f>
        <v/>
      </c>
      <c r="B30" s="22" t="str">
        <f>IF('Tour Dates'!B30="","",'Tour Dates'!B30)</f>
        <v/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334"/>
      <c r="O30" s="20"/>
      <c r="P30" s="2"/>
      <c r="Q30" s="8"/>
      <c r="R30" s="8"/>
      <c r="S30" s="30"/>
      <c r="U30" s="29"/>
      <c r="V30" s="2"/>
      <c r="W30" s="30"/>
    </row>
    <row r="31" spans="1:23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334"/>
      <c r="O31" s="20"/>
      <c r="P31" s="2"/>
      <c r="Q31" s="8"/>
      <c r="R31" s="8"/>
      <c r="S31" s="30"/>
      <c r="U31" s="29"/>
      <c r="V31" s="2"/>
      <c r="W31" s="30"/>
    </row>
    <row r="32" spans="1:23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334"/>
      <c r="O32" s="20"/>
      <c r="P32" s="2"/>
      <c r="Q32" s="8"/>
      <c r="R32" s="8"/>
      <c r="S32" s="30"/>
      <c r="U32" s="29"/>
      <c r="V32" s="2"/>
      <c r="W32" s="30"/>
    </row>
    <row r="33" spans="1:23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334"/>
      <c r="O33" s="20"/>
      <c r="P33" s="2"/>
      <c r="Q33" s="8"/>
      <c r="R33" s="8"/>
      <c r="S33" s="30"/>
      <c r="U33" s="29"/>
      <c r="V33" s="2"/>
      <c r="W33" s="30"/>
    </row>
    <row r="34" spans="1:23" ht="15.75" thickBot="1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334"/>
      <c r="O34" s="23"/>
      <c r="P34" s="96"/>
      <c r="Q34" s="5"/>
      <c r="R34" s="5"/>
      <c r="S34" s="97"/>
      <c r="U34" s="17"/>
      <c r="V34" s="18"/>
      <c r="W34" s="31"/>
    </row>
    <row r="35" spans="1:23" ht="15.75" thickBot="1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334"/>
      <c r="O35" s="547" t="s">
        <v>29</v>
      </c>
      <c r="P35" s="548"/>
      <c r="Q35" s="99">
        <f>SUM(Q10:Q34)</f>
        <v>0</v>
      </c>
      <c r="R35" s="27">
        <f>SUM(R10:R34)</f>
        <v>0</v>
      </c>
      <c r="S35" s="98"/>
    </row>
    <row r="36" spans="1:23" ht="15.75" thickBot="1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334"/>
      <c r="O36" s="4"/>
    </row>
    <row r="37" spans="1:23" ht="15.75" thickBot="1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334"/>
      <c r="O37" s="575" t="s">
        <v>31</v>
      </c>
      <c r="P37" s="576"/>
      <c r="Q37" s="576"/>
      <c r="R37" s="576"/>
      <c r="S37" s="577"/>
      <c r="U37" s="578" t="s">
        <v>40</v>
      </c>
      <c r="V37" s="579"/>
      <c r="W37" s="580"/>
    </row>
    <row r="38" spans="1:23" ht="15.75" thickBot="1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334"/>
    </row>
    <row r="39" spans="1:23" ht="15.75" thickBot="1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33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553">
        <f>R7</f>
        <v>0</v>
      </c>
      <c r="W39" s="554"/>
    </row>
    <row r="40" spans="1:2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334"/>
      <c r="O40" s="32"/>
      <c r="P40" s="6"/>
      <c r="Q40" s="3"/>
      <c r="R40" s="6"/>
      <c r="S40" s="105">
        <f>O40-Q40</f>
        <v>0</v>
      </c>
      <c r="U40" s="45" t="s">
        <v>41</v>
      </c>
      <c r="V40" s="546">
        <f>R35</f>
        <v>0</v>
      </c>
      <c r="W40" s="545"/>
    </row>
    <row r="41" spans="1:2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334"/>
      <c r="O41" s="29"/>
      <c r="P41" s="8"/>
      <c r="Q41" s="2"/>
      <c r="R41" s="8"/>
      <c r="S41" s="34">
        <f>S40+O41-Q41</f>
        <v>0</v>
      </c>
      <c r="U41" s="45" t="s">
        <v>42</v>
      </c>
      <c r="V41" s="546">
        <f>C64</f>
        <v>0</v>
      </c>
      <c r="W41" s="545"/>
    </row>
    <row r="42" spans="1:2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334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546">
        <f>D64</f>
        <v>0</v>
      </c>
      <c r="W42" s="545"/>
    </row>
    <row r="43" spans="1:2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334"/>
      <c r="O43" s="29"/>
      <c r="P43" s="8"/>
      <c r="Q43" s="2"/>
      <c r="R43" s="8"/>
      <c r="S43" s="34">
        <f t="shared" si="2"/>
        <v>0</v>
      </c>
      <c r="U43" s="45" t="s">
        <v>43</v>
      </c>
      <c r="V43" s="546">
        <f>E64</f>
        <v>0</v>
      </c>
      <c r="W43" s="545"/>
    </row>
    <row r="44" spans="1:2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334"/>
      <c r="O44" s="29"/>
      <c r="P44" s="8"/>
      <c r="Q44" s="2"/>
      <c r="R44" s="8"/>
      <c r="S44" s="34">
        <f t="shared" si="2"/>
        <v>0</v>
      </c>
      <c r="U44" s="45" t="s">
        <v>14</v>
      </c>
      <c r="V44" s="546">
        <f>F64</f>
        <v>0</v>
      </c>
      <c r="W44" s="545"/>
    </row>
    <row r="45" spans="1:23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334"/>
      <c r="O45" s="29"/>
      <c r="P45" s="8"/>
      <c r="Q45" s="2"/>
      <c r="R45" s="8"/>
      <c r="S45" s="34">
        <f t="shared" si="2"/>
        <v>0</v>
      </c>
      <c r="U45" s="47" t="s">
        <v>44</v>
      </c>
      <c r="V45" s="546">
        <f>G64</f>
        <v>0</v>
      </c>
      <c r="W45" s="545"/>
    </row>
    <row r="46" spans="1:23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334"/>
      <c r="O46" s="29"/>
      <c r="P46" s="8"/>
      <c r="Q46" s="2"/>
      <c r="R46" s="8"/>
      <c r="S46" s="34">
        <f t="shared" si="2"/>
        <v>0</v>
      </c>
      <c r="U46" s="47" t="s">
        <v>17</v>
      </c>
      <c r="V46" s="546">
        <f>I64</f>
        <v>0</v>
      </c>
      <c r="W46" s="545"/>
    </row>
    <row r="47" spans="1:23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334"/>
      <c r="O47" s="29"/>
      <c r="P47" s="8"/>
      <c r="Q47" s="2"/>
      <c r="R47" s="8"/>
      <c r="S47" s="34">
        <f t="shared" si="2"/>
        <v>0</v>
      </c>
      <c r="U47" s="45" t="s">
        <v>45</v>
      </c>
      <c r="V47" s="544">
        <f>SUMIF($R$40:$R$63,U47,$Q$40:$Q$63)</f>
        <v>0</v>
      </c>
      <c r="W47" s="545"/>
    </row>
    <row r="48" spans="1:23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334"/>
      <c r="O48" s="29"/>
      <c r="P48" s="8"/>
      <c r="Q48" s="2"/>
      <c r="R48" s="8"/>
      <c r="S48" s="34">
        <f t="shared" si="2"/>
        <v>0</v>
      </c>
      <c r="U48" s="45" t="s">
        <v>46</v>
      </c>
      <c r="V48" s="544">
        <f t="shared" ref="V48:V51" si="3">SUMIF($R$40:$R$63,U48,$Q$40:$Q$63)</f>
        <v>0</v>
      </c>
      <c r="W48" s="545"/>
    </row>
    <row r="49" spans="1:23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334"/>
      <c r="O49" s="29"/>
      <c r="P49" s="8"/>
      <c r="Q49" s="2"/>
      <c r="R49" s="8"/>
      <c r="S49" s="34">
        <f t="shared" si="2"/>
        <v>0</v>
      </c>
      <c r="U49" s="45" t="s">
        <v>47</v>
      </c>
      <c r="V49" s="544">
        <f t="shared" si="3"/>
        <v>0</v>
      </c>
      <c r="W49" s="545"/>
    </row>
    <row r="50" spans="1:23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334"/>
      <c r="O50" s="29"/>
      <c r="P50" s="8"/>
      <c r="Q50" s="2"/>
      <c r="R50" s="8"/>
      <c r="S50" s="34">
        <f t="shared" si="2"/>
        <v>0</v>
      </c>
      <c r="U50" s="45" t="s">
        <v>48</v>
      </c>
      <c r="V50" s="544">
        <f t="shared" si="3"/>
        <v>0</v>
      </c>
      <c r="W50" s="545"/>
    </row>
    <row r="51" spans="1:23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334"/>
      <c r="O51" s="29"/>
      <c r="P51" s="8"/>
      <c r="Q51" s="2"/>
      <c r="R51" s="8"/>
      <c r="S51" s="34">
        <f t="shared" si="2"/>
        <v>0</v>
      </c>
      <c r="U51" s="45" t="s">
        <v>113</v>
      </c>
      <c r="V51" s="544">
        <f t="shared" si="3"/>
        <v>0</v>
      </c>
      <c r="W51" s="545"/>
    </row>
    <row r="52" spans="1:23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334"/>
      <c r="O52" s="29"/>
      <c r="P52" s="8"/>
      <c r="Q52" s="2"/>
      <c r="R52" s="8"/>
      <c r="S52" s="34">
        <f t="shared" si="2"/>
        <v>0</v>
      </c>
      <c r="U52" s="45" t="s">
        <v>49</v>
      </c>
      <c r="V52" s="544">
        <f>S64</f>
        <v>0</v>
      </c>
      <c r="W52" s="545"/>
    </row>
    <row r="53" spans="1:23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334"/>
      <c r="O53" s="29"/>
      <c r="P53" s="8"/>
      <c r="Q53" s="2"/>
      <c r="R53" s="8"/>
      <c r="S53" s="34">
        <f t="shared" si="2"/>
        <v>0</v>
      </c>
      <c r="U53" s="45" t="s">
        <v>50</v>
      </c>
      <c r="V53" s="544">
        <f>(V39+V40)-SUM(V45:W52)</f>
        <v>0</v>
      </c>
      <c r="W53" s="545"/>
    </row>
    <row r="54" spans="1:23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334"/>
      <c r="O54" s="29"/>
      <c r="P54" s="8"/>
      <c r="Q54" s="2"/>
      <c r="R54" s="8"/>
      <c r="S54" s="34">
        <f t="shared" si="2"/>
        <v>0</v>
      </c>
      <c r="U54" s="45" t="s">
        <v>51</v>
      </c>
      <c r="V54" s="542"/>
      <c r="W54" s="543"/>
    </row>
    <row r="55" spans="1:23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334"/>
      <c r="O55" s="29"/>
      <c r="P55" s="8"/>
      <c r="Q55" s="2"/>
      <c r="R55" s="8"/>
      <c r="S55" s="34">
        <f t="shared" si="2"/>
        <v>0</v>
      </c>
      <c r="U55" s="533"/>
      <c r="V55" s="534"/>
      <c r="W55" s="535"/>
    </row>
    <row r="56" spans="1:23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334"/>
      <c r="O56" s="29"/>
      <c r="P56" s="8"/>
      <c r="Q56" s="2"/>
      <c r="R56" s="8"/>
      <c r="S56" s="34">
        <f t="shared" si="2"/>
        <v>0</v>
      </c>
      <c r="U56" s="536"/>
      <c r="V56" s="537"/>
      <c r="W56" s="538"/>
    </row>
    <row r="57" spans="1:23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334"/>
      <c r="O57" s="29"/>
      <c r="P57" s="8"/>
      <c r="Q57" s="2"/>
      <c r="R57" s="8"/>
      <c r="S57" s="34">
        <f t="shared" si="2"/>
        <v>0</v>
      </c>
      <c r="U57" s="536"/>
      <c r="V57" s="537"/>
      <c r="W57" s="538"/>
    </row>
    <row r="58" spans="1:23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334"/>
      <c r="O58" s="29"/>
      <c r="P58" s="8"/>
      <c r="Q58" s="2"/>
      <c r="R58" s="8"/>
      <c r="S58" s="34">
        <f t="shared" si="2"/>
        <v>0</v>
      </c>
      <c r="U58" s="536"/>
      <c r="V58" s="537"/>
      <c r="W58" s="538"/>
    </row>
    <row r="59" spans="1:23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334"/>
      <c r="O59" s="29"/>
      <c r="P59" s="8"/>
      <c r="Q59" s="2"/>
      <c r="R59" s="8"/>
      <c r="S59" s="34">
        <f t="shared" si="2"/>
        <v>0</v>
      </c>
      <c r="U59" s="536"/>
      <c r="V59" s="537"/>
      <c r="W59" s="538"/>
    </row>
    <row r="60" spans="1:23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334"/>
      <c r="O60" s="29"/>
      <c r="P60" s="8"/>
      <c r="Q60" s="2"/>
      <c r="R60" s="8"/>
      <c r="S60" s="34">
        <f t="shared" si="2"/>
        <v>0</v>
      </c>
      <c r="U60" s="536"/>
      <c r="V60" s="537"/>
      <c r="W60" s="538"/>
    </row>
    <row r="61" spans="1:23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334"/>
      <c r="O61" s="29"/>
      <c r="P61" s="8"/>
      <c r="Q61" s="2"/>
      <c r="R61" s="8"/>
      <c r="S61" s="34">
        <f t="shared" si="2"/>
        <v>0</v>
      </c>
      <c r="U61" s="536"/>
      <c r="V61" s="537"/>
      <c r="W61" s="538"/>
    </row>
    <row r="62" spans="1:23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334"/>
      <c r="O62" s="29"/>
      <c r="P62" s="8"/>
      <c r="Q62" s="2"/>
      <c r="R62" s="8"/>
      <c r="S62" s="34">
        <f t="shared" si="2"/>
        <v>0</v>
      </c>
      <c r="U62" s="536"/>
      <c r="V62" s="537"/>
      <c r="W62" s="538"/>
    </row>
    <row r="63" spans="1:23" ht="15.75" thickBot="1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335"/>
      <c r="O63" s="100"/>
      <c r="P63" s="5"/>
      <c r="Q63" s="96"/>
      <c r="R63" s="5"/>
      <c r="S63" s="101">
        <f>S62+O63-Q63</f>
        <v>0</v>
      </c>
      <c r="U63" s="536"/>
      <c r="V63" s="537"/>
      <c r="W63" s="538"/>
    </row>
    <row r="64" spans="1:23" ht="15.75" thickBot="1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331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39"/>
      <c r="V64" s="540"/>
      <c r="W64" s="541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EC96F06-ACA0-473F-B865-AB9672B6B24C}"/>
    <hyperlink ref="D1" location="Inventory!A1" display="Item" xr:uid="{737A1412-FD24-49DC-8526-BE83C0F46B7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F7E0-A3DA-4EA1-AB2B-0D29F09351D9}">
  <sheetPr>
    <tabColor rgb="FFFF0000"/>
    <pageSetUpPr fitToPage="1"/>
  </sheetPr>
  <dimension ref="A1:W30"/>
  <sheetViews>
    <sheetView zoomScaleNormal="100" workbookViewId="0">
      <selection activeCell="A2" sqref="A2:XFD2"/>
    </sheetView>
  </sheetViews>
  <sheetFormatPr defaultRowHeight="15"/>
  <sheetData>
    <row r="1" spans="1:23" ht="21">
      <c r="A1" s="581" t="s">
        <v>234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</row>
    <row r="2" spans="1:23" s="312" customFormat="1" ht="26.25"/>
    <row r="3" spans="1:23" ht="21">
      <c r="A3" s="311" t="s">
        <v>233</v>
      </c>
    </row>
    <row r="4" spans="1:23" ht="21">
      <c r="A4" s="311">
        <v>1</v>
      </c>
      <c r="B4" s="313" t="s">
        <v>230</v>
      </c>
    </row>
    <row r="5" spans="1:23" ht="21">
      <c r="A5" s="311">
        <v>2</v>
      </c>
      <c r="B5" s="313" t="s">
        <v>229</v>
      </c>
    </row>
    <row r="6" spans="1:23" ht="21">
      <c r="A6" s="311">
        <v>3</v>
      </c>
      <c r="B6" s="313" t="s">
        <v>232</v>
      </c>
    </row>
    <row r="7" spans="1:23" ht="20.100000000000001" customHeight="1">
      <c r="A7" s="311"/>
      <c r="B7" s="313"/>
    </row>
    <row r="8" spans="1:23" ht="21">
      <c r="A8" s="311" t="s">
        <v>231</v>
      </c>
      <c r="B8" s="313"/>
    </row>
    <row r="9" spans="1:23" ht="21">
      <c r="A9" s="311">
        <v>1</v>
      </c>
      <c r="B9" s="313" t="s">
        <v>230</v>
      </c>
    </row>
    <row r="10" spans="1:23" ht="21">
      <c r="A10" s="311">
        <v>2</v>
      </c>
      <c r="B10" s="313" t="s">
        <v>229</v>
      </c>
    </row>
    <row r="11" spans="1:23" ht="21">
      <c r="A11" s="311">
        <v>3</v>
      </c>
      <c r="B11" s="313" t="s">
        <v>228</v>
      </c>
    </row>
    <row r="12" spans="1:23" ht="26.25">
      <c r="A12" s="312"/>
    </row>
    <row r="13" spans="1:23" ht="21">
      <c r="A13" s="314" t="s">
        <v>227</v>
      </c>
    </row>
    <row r="14" spans="1:23" ht="26.25">
      <c r="A14" s="312"/>
    </row>
    <row r="15" spans="1:23" ht="21">
      <c r="A15" s="311" t="s">
        <v>226</v>
      </c>
    </row>
    <row r="16" spans="1:23" ht="21">
      <c r="A16" s="311">
        <v>1</v>
      </c>
      <c r="B16" s="313" t="s">
        <v>225</v>
      </c>
    </row>
    <row r="17" spans="1:2" ht="21">
      <c r="A17" s="311">
        <v>2</v>
      </c>
      <c r="B17" s="313" t="s">
        <v>220</v>
      </c>
    </row>
    <row r="18" spans="1:2" ht="21">
      <c r="A18" s="311">
        <v>3</v>
      </c>
      <c r="B18" s="313" t="s">
        <v>224</v>
      </c>
    </row>
    <row r="19" spans="1:2" ht="21">
      <c r="A19" s="311">
        <v>4</v>
      </c>
      <c r="B19" s="313" t="s">
        <v>223</v>
      </c>
    </row>
    <row r="20" spans="1:2" ht="21">
      <c r="A20" s="311">
        <v>5</v>
      </c>
      <c r="B20" s="313" t="s">
        <v>222</v>
      </c>
    </row>
    <row r="21" spans="1:2" ht="26.25">
      <c r="A21" s="312"/>
      <c r="B21" s="313"/>
    </row>
    <row r="22" spans="1:2" ht="21">
      <c r="A22" s="311" t="s">
        <v>221</v>
      </c>
    </row>
    <row r="23" spans="1:2" ht="21">
      <c r="A23" s="311">
        <v>1</v>
      </c>
      <c r="B23" s="313" t="s">
        <v>220</v>
      </c>
    </row>
    <row r="24" spans="1:2" ht="21">
      <c r="A24" s="311">
        <v>2</v>
      </c>
      <c r="B24" s="313" t="s">
        <v>219</v>
      </c>
    </row>
    <row r="25" spans="1:2" ht="21">
      <c r="A25" s="311">
        <v>3</v>
      </c>
      <c r="B25" s="313" t="s">
        <v>218</v>
      </c>
    </row>
    <row r="26" spans="1:2" ht="26.25">
      <c r="A26" s="312"/>
    </row>
    <row r="27" spans="1:2" ht="21">
      <c r="A27" s="311" t="s">
        <v>217</v>
      </c>
    </row>
    <row r="28" spans="1:2" ht="21">
      <c r="A28" s="311" t="s">
        <v>216</v>
      </c>
    </row>
    <row r="30" spans="1:2" ht="21">
      <c r="A30" s="311" t="s">
        <v>215</v>
      </c>
    </row>
  </sheetData>
  <mergeCells count="1">
    <mergeCell ref="A1:W1"/>
  </mergeCells>
  <pageMargins left="0.7" right="0.7" top="0.75" bottom="0.75" header="0.3" footer="0.3"/>
  <pageSetup paperSize="9" scale="63" fitToHeight="0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9F0-3EC6-409A-92EA-8E4D733EFC75}">
  <sheetPr codeName="Sheet122">
    <pageSetUpPr fitToPage="1"/>
  </sheetPr>
  <dimension ref="A1:O78"/>
  <sheetViews>
    <sheetView showZeros="0" topLeftCell="A45" zoomScaleNormal="100" workbookViewId="0">
      <selection activeCell="A66" sqref="A66:XFD66"/>
    </sheetView>
  </sheetViews>
  <sheetFormatPr defaultColWidth="9" defaultRowHeight="12.75"/>
  <cols>
    <col min="1" max="1" width="26.7109375" style="259" customWidth="1"/>
    <col min="2" max="2" width="19.28515625" style="259" customWidth="1"/>
    <col min="3" max="3" width="17.7109375" style="259" bestFit="1" customWidth="1"/>
    <col min="4" max="4" width="23" style="259" bestFit="1" customWidth="1"/>
    <col min="5" max="5" width="9" style="259"/>
    <col min="6" max="6" width="1.42578125" style="259" customWidth="1"/>
    <col min="7" max="8" width="9.28515625" style="259" hidden="1" customWidth="1"/>
    <col min="9" max="9" width="1.28515625" style="259" customWidth="1"/>
    <col min="10" max="16384" width="9" style="259"/>
  </cols>
  <sheetData>
    <row r="1" spans="1:15">
      <c r="A1" s="583" t="s">
        <v>195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</row>
    <row r="2" spans="1:15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</row>
    <row r="3" spans="1:15">
      <c r="A3" s="583"/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</row>
    <row r="4" spans="1:1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</row>
    <row r="5" spans="1:15" ht="13.5" thickBot="1">
      <c r="C5" s="260" t="s">
        <v>196</v>
      </c>
      <c r="D5" s="261">
        <v>1.26</v>
      </c>
    </row>
    <row r="6" spans="1:15" ht="13.5" thickBot="1">
      <c r="A6" s="262" t="s">
        <v>10</v>
      </c>
      <c r="B6" s="262" t="s">
        <v>11</v>
      </c>
      <c r="C6" s="262" t="s">
        <v>211</v>
      </c>
      <c r="D6" s="263" t="s">
        <v>197</v>
      </c>
    </row>
    <row r="7" spans="1:15">
      <c r="A7" s="264">
        <f>'Tour Dates'!A4</f>
        <v>46043</v>
      </c>
      <c r="B7" s="265" t="str">
        <f>'Tour Dates'!B4</f>
        <v>ORLANDO</v>
      </c>
      <c r="C7" s="303"/>
      <c r="D7" s="266">
        <f>C7*D$5</f>
        <v>0</v>
      </c>
    </row>
    <row r="8" spans="1:15">
      <c r="A8" s="264">
        <f>'Tour Dates'!A5</f>
        <v>46044</v>
      </c>
      <c r="B8" s="265" t="str">
        <f>'Tour Dates'!B5</f>
        <v>JACKSONVILLE</v>
      </c>
      <c r="C8" s="304"/>
      <c r="D8" s="266">
        <f t="shared" ref="D8:D36" si="0">C8*D$5</f>
        <v>0</v>
      </c>
    </row>
    <row r="9" spans="1:15">
      <c r="A9" s="264">
        <f>'Tour Dates'!A6</f>
        <v>46046</v>
      </c>
      <c r="B9" s="265" t="str">
        <f>'Tour Dates'!B6</f>
        <v>KNOXVILLE</v>
      </c>
      <c r="C9" s="304"/>
      <c r="D9" s="266">
        <f t="shared" si="0"/>
        <v>0</v>
      </c>
    </row>
    <row r="10" spans="1:15">
      <c r="A10" s="264">
        <f>'Tour Dates'!A7</f>
        <v>46047</v>
      </c>
      <c r="B10" s="265" t="str">
        <f>'Tour Dates'!B7</f>
        <v>CHARLOTTE</v>
      </c>
      <c r="C10" s="304"/>
      <c r="D10" s="266">
        <f t="shared" si="0"/>
        <v>0</v>
      </c>
    </row>
    <row r="11" spans="1:15">
      <c r="A11" s="264">
        <f>'Tour Dates'!A8</f>
        <v>46048</v>
      </c>
      <c r="B11" s="265" t="str">
        <f>'Tour Dates'!B8</f>
        <v>GREENVILLE</v>
      </c>
      <c r="C11" s="304"/>
      <c r="D11" s="266">
        <f t="shared" si="0"/>
        <v>0</v>
      </c>
    </row>
    <row r="12" spans="1:15">
      <c r="A12" s="264">
        <f>'Tour Dates'!A9</f>
        <v>46050</v>
      </c>
      <c r="B12" s="265" t="str">
        <f>'Tour Dates'!B9</f>
        <v>UNCASVILLE</v>
      </c>
      <c r="C12" s="304"/>
      <c r="D12" s="266">
        <f t="shared" si="0"/>
        <v>0</v>
      </c>
    </row>
    <row r="13" spans="1:15">
      <c r="A13" s="264">
        <f>'Tour Dates'!A10</f>
        <v>46052</v>
      </c>
      <c r="B13" s="265" t="str">
        <f>'Tour Dates'!B10</f>
        <v>MONTREAL</v>
      </c>
      <c r="C13" s="304"/>
      <c r="D13" s="266">
        <f t="shared" si="0"/>
        <v>0</v>
      </c>
    </row>
    <row r="14" spans="1:15">
      <c r="A14" s="264">
        <f>'Tour Dates'!A11</f>
        <v>46053</v>
      </c>
      <c r="B14" s="265" t="str">
        <f>'Tour Dates'!B11</f>
        <v>TORONTO</v>
      </c>
      <c r="C14" s="304"/>
      <c r="D14" s="266">
        <f t="shared" si="0"/>
        <v>0</v>
      </c>
    </row>
    <row r="15" spans="1:15">
      <c r="A15" s="264">
        <f>'Tour Dates'!A12</f>
        <v>46055</v>
      </c>
      <c r="B15" s="265" t="str">
        <f>'Tour Dates'!B12</f>
        <v>COLUMBUS</v>
      </c>
      <c r="C15" s="304"/>
      <c r="D15" s="266">
        <f t="shared" si="0"/>
        <v>0</v>
      </c>
    </row>
    <row r="16" spans="1:15">
      <c r="A16" s="264">
        <f>'Tour Dates'!A13</f>
        <v>46057</v>
      </c>
      <c r="B16" s="265" t="str">
        <f>'Tour Dates'!B13</f>
        <v>CINCINNATI</v>
      </c>
      <c r="C16" s="304"/>
      <c r="D16" s="266">
        <f t="shared" si="0"/>
        <v>0</v>
      </c>
    </row>
    <row r="17" spans="1:4">
      <c r="A17" s="264">
        <f>'Tour Dates'!A14</f>
        <v>46058</v>
      </c>
      <c r="B17" s="265" t="str">
        <f>'Tour Dates'!B14</f>
        <v>PEORIA</v>
      </c>
      <c r="C17" s="304"/>
      <c r="D17" s="266">
        <f t="shared" si="0"/>
        <v>0</v>
      </c>
    </row>
    <row r="18" spans="1:4">
      <c r="A18" s="264">
        <f>'Tour Dates'!A15</f>
        <v>46060</v>
      </c>
      <c r="B18" s="265" t="str">
        <f>'Tour Dates'!B15</f>
        <v>TULSA</v>
      </c>
      <c r="C18" s="304"/>
      <c r="D18" s="266">
        <f t="shared" si="0"/>
        <v>0</v>
      </c>
    </row>
    <row r="19" spans="1:4">
      <c r="A19" s="264">
        <f>'Tour Dates'!A16</f>
        <v>46063</v>
      </c>
      <c r="B19" s="265" t="str">
        <f>'Tour Dates'!B16</f>
        <v>SALT LAKE CITY</v>
      </c>
      <c r="C19" s="304"/>
      <c r="D19" s="266">
        <f t="shared" si="0"/>
        <v>0</v>
      </c>
    </row>
    <row r="20" spans="1:4">
      <c r="A20" s="264">
        <f>'Tour Dates'!A17</f>
        <v>46065</v>
      </c>
      <c r="B20" s="265" t="str">
        <f>'Tour Dates'!B17</f>
        <v>SPOKANE</v>
      </c>
      <c r="C20" s="304"/>
      <c r="D20" s="266">
        <f t="shared" si="0"/>
        <v>0</v>
      </c>
    </row>
    <row r="21" spans="1:4">
      <c r="A21" s="264">
        <f>'Tour Dates'!A18</f>
        <v>46067</v>
      </c>
      <c r="B21" s="265" t="str">
        <f>'Tour Dates'!B18</f>
        <v>VANCOUVER</v>
      </c>
      <c r="C21" s="304"/>
      <c r="D21" s="266">
        <f t="shared" si="0"/>
        <v>0</v>
      </c>
    </row>
    <row r="22" spans="1:4">
      <c r="A22" s="264">
        <f>'Tour Dates'!A19</f>
        <v>46068</v>
      </c>
      <c r="B22" s="265" t="str">
        <f>'Tour Dates'!B19</f>
        <v>SEATTLE</v>
      </c>
      <c r="C22" s="304"/>
      <c r="D22" s="266">
        <f t="shared" si="0"/>
        <v>0</v>
      </c>
    </row>
    <row r="23" spans="1:4">
      <c r="A23" s="264">
        <f>'Tour Dates'!A20</f>
        <v>46070</v>
      </c>
      <c r="B23" s="265" t="str">
        <f>'Tour Dates'!B20</f>
        <v>PORTLAND</v>
      </c>
      <c r="C23" s="304"/>
      <c r="D23" s="266">
        <f t="shared" si="0"/>
        <v>0</v>
      </c>
    </row>
    <row r="24" spans="1:4">
      <c r="A24" s="264">
        <f>'Tour Dates'!A21</f>
        <v>46073</v>
      </c>
      <c r="B24" s="265" t="str">
        <f>'Tour Dates'!B21</f>
        <v>SACRAMENTO</v>
      </c>
      <c r="C24" s="304"/>
      <c r="D24" s="266">
        <f t="shared" si="0"/>
        <v>0</v>
      </c>
    </row>
    <row r="25" spans="1:4">
      <c r="A25" s="264">
        <f>'Tour Dates'!A22</f>
        <v>46074</v>
      </c>
      <c r="B25" s="265" t="str">
        <f>'Tour Dates'!B22</f>
        <v>ANAHEIM</v>
      </c>
      <c r="C25" s="304"/>
      <c r="D25" s="266">
        <f t="shared" si="0"/>
        <v>0</v>
      </c>
    </row>
    <row r="26" spans="1:4">
      <c r="A26" s="264">
        <f>'Tour Dates'!A23</f>
        <v>46076</v>
      </c>
      <c r="B26" s="265" t="str">
        <f>'Tour Dates'!B23</f>
        <v>INGLEWOOD</v>
      </c>
      <c r="C26" s="304"/>
      <c r="D26" s="266">
        <f t="shared" si="0"/>
        <v>0</v>
      </c>
    </row>
    <row r="27" spans="1:4">
      <c r="A27" s="264">
        <f>'Tour Dates'!A24</f>
        <v>0</v>
      </c>
      <c r="B27" s="265">
        <f>'Tour Dates'!B24</f>
        <v>0</v>
      </c>
      <c r="C27" s="304"/>
      <c r="D27" s="266">
        <f t="shared" si="0"/>
        <v>0</v>
      </c>
    </row>
    <row r="28" spans="1:4">
      <c r="A28" s="264">
        <f>'Tour Dates'!A25</f>
        <v>0</v>
      </c>
      <c r="B28" s="265">
        <f>'Tour Dates'!B25</f>
        <v>0</v>
      </c>
      <c r="C28" s="304"/>
      <c r="D28" s="266">
        <f t="shared" si="0"/>
        <v>0</v>
      </c>
    </row>
    <row r="29" spans="1:4">
      <c r="A29" s="264">
        <f>'Tour Dates'!A26</f>
        <v>0</v>
      </c>
      <c r="B29" s="265">
        <f>'Tour Dates'!B26</f>
        <v>0</v>
      </c>
      <c r="C29" s="304"/>
      <c r="D29" s="266">
        <f t="shared" si="0"/>
        <v>0</v>
      </c>
    </row>
    <row r="30" spans="1:4">
      <c r="A30" s="264">
        <f>'Tour Dates'!A27</f>
        <v>0</v>
      </c>
      <c r="B30" s="265">
        <f>'Tour Dates'!B27</f>
        <v>0</v>
      </c>
      <c r="C30" s="304"/>
      <c r="D30" s="266">
        <f t="shared" si="0"/>
        <v>0</v>
      </c>
    </row>
    <row r="31" spans="1:4">
      <c r="A31" s="264">
        <f>'Tour Dates'!A28</f>
        <v>0</v>
      </c>
      <c r="B31" s="265">
        <f>'Tour Dates'!B28</f>
        <v>0</v>
      </c>
      <c r="C31" s="304"/>
      <c r="D31" s="266">
        <f t="shared" si="0"/>
        <v>0</v>
      </c>
    </row>
    <row r="32" spans="1:4">
      <c r="A32" s="264">
        <f>'Tour Dates'!A29</f>
        <v>0</v>
      </c>
      <c r="B32" s="265">
        <f>'Tour Dates'!B29</f>
        <v>0</v>
      </c>
      <c r="C32" s="304"/>
      <c r="D32" s="266">
        <f t="shared" si="0"/>
        <v>0</v>
      </c>
    </row>
    <row r="33" spans="1:4">
      <c r="A33" s="264">
        <f>'Tour Dates'!A30</f>
        <v>0</v>
      </c>
      <c r="B33" s="265">
        <f>'Tour Dates'!B30</f>
        <v>0</v>
      </c>
      <c r="C33" s="304"/>
      <c r="D33" s="266">
        <f t="shared" si="0"/>
        <v>0</v>
      </c>
    </row>
    <row r="34" spans="1:4" ht="13.5" customHeight="1">
      <c r="A34" s="264">
        <f>'Tour Dates'!A31</f>
        <v>0</v>
      </c>
      <c r="B34" s="265">
        <f>'Tour Dates'!B31</f>
        <v>0</v>
      </c>
      <c r="C34" s="304"/>
      <c r="D34" s="266">
        <f t="shared" si="0"/>
        <v>0</v>
      </c>
    </row>
    <row r="35" spans="1:4">
      <c r="A35" s="264">
        <f>'Tour Dates'!A32</f>
        <v>0</v>
      </c>
      <c r="B35" s="265">
        <f>'Tour Dates'!B32</f>
        <v>0</v>
      </c>
      <c r="C35" s="304"/>
      <c r="D35" s="266">
        <f t="shared" si="0"/>
        <v>0</v>
      </c>
    </row>
    <row r="36" spans="1:4">
      <c r="A36" s="264">
        <f>'Tour Dates'!A33</f>
        <v>0</v>
      </c>
      <c r="B36" s="265">
        <f>'Tour Dates'!B33</f>
        <v>0</v>
      </c>
      <c r="C36" s="304"/>
      <c r="D36" s="266">
        <f t="shared" si="0"/>
        <v>0</v>
      </c>
    </row>
    <row r="37" spans="1:4">
      <c r="A37" s="264">
        <f>'Tour Dates'!A34</f>
        <v>0</v>
      </c>
      <c r="B37" s="265">
        <f>'Tour Dates'!B34</f>
        <v>0</v>
      </c>
      <c r="C37" s="304"/>
      <c r="D37" s="266">
        <f t="shared" ref="D37:D63" si="1">C37*D$5</f>
        <v>0</v>
      </c>
    </row>
    <row r="38" spans="1:4">
      <c r="A38" s="264">
        <f>'Tour Dates'!A35</f>
        <v>0</v>
      </c>
      <c r="B38" s="265">
        <f>'Tour Dates'!B35</f>
        <v>0</v>
      </c>
      <c r="C38" s="304"/>
      <c r="D38" s="266">
        <f t="shared" si="1"/>
        <v>0</v>
      </c>
    </row>
    <row r="39" spans="1:4">
      <c r="A39" s="264">
        <f>'Tour Dates'!A36</f>
        <v>0</v>
      </c>
      <c r="B39" s="265">
        <f>'Tour Dates'!B36</f>
        <v>0</v>
      </c>
      <c r="C39" s="304"/>
      <c r="D39" s="266">
        <f t="shared" si="1"/>
        <v>0</v>
      </c>
    </row>
    <row r="40" spans="1:4">
      <c r="A40" s="264">
        <f>'Tour Dates'!A37</f>
        <v>0</v>
      </c>
      <c r="B40" s="265">
        <f>'Tour Dates'!B37</f>
        <v>0</v>
      </c>
      <c r="C40" s="304"/>
      <c r="D40" s="266">
        <f t="shared" si="1"/>
        <v>0</v>
      </c>
    </row>
    <row r="41" spans="1:4">
      <c r="A41" s="264">
        <f>'Tour Dates'!A38</f>
        <v>0</v>
      </c>
      <c r="B41" s="265">
        <f>'Tour Dates'!B38</f>
        <v>0</v>
      </c>
      <c r="C41" s="304"/>
      <c r="D41" s="266">
        <f t="shared" si="1"/>
        <v>0</v>
      </c>
    </row>
    <row r="42" spans="1:4">
      <c r="A42" s="264">
        <f>'Tour Dates'!A39</f>
        <v>0</v>
      </c>
      <c r="B42" s="265">
        <f>'Tour Dates'!B39</f>
        <v>0</v>
      </c>
      <c r="C42" s="304"/>
      <c r="D42" s="266">
        <f t="shared" si="1"/>
        <v>0</v>
      </c>
    </row>
    <row r="43" spans="1:4">
      <c r="A43" s="264">
        <f>'Tour Dates'!A40</f>
        <v>0</v>
      </c>
      <c r="B43" s="265">
        <f>'Tour Dates'!B40</f>
        <v>0</v>
      </c>
      <c r="C43" s="304"/>
      <c r="D43" s="266">
        <f t="shared" si="1"/>
        <v>0</v>
      </c>
    </row>
    <row r="44" spans="1:4">
      <c r="A44" s="264">
        <f>'Tour Dates'!A41</f>
        <v>0</v>
      </c>
      <c r="B44" s="265">
        <f>'Tour Dates'!B41</f>
        <v>0</v>
      </c>
      <c r="C44" s="304"/>
      <c r="D44" s="266">
        <f t="shared" si="1"/>
        <v>0</v>
      </c>
    </row>
    <row r="45" spans="1:4">
      <c r="A45" s="264">
        <f>'Tour Dates'!A42</f>
        <v>0</v>
      </c>
      <c r="B45" s="265">
        <f>'Tour Dates'!B42</f>
        <v>0</v>
      </c>
      <c r="C45" s="304"/>
      <c r="D45" s="266">
        <f t="shared" si="1"/>
        <v>0</v>
      </c>
    </row>
    <row r="46" spans="1:4">
      <c r="A46" s="264">
        <f>'Tour Dates'!A43</f>
        <v>0</v>
      </c>
      <c r="B46" s="265">
        <f>'Tour Dates'!B43</f>
        <v>0</v>
      </c>
      <c r="C46" s="304"/>
      <c r="D46" s="266">
        <f t="shared" si="1"/>
        <v>0</v>
      </c>
    </row>
    <row r="47" spans="1:4">
      <c r="A47" s="264">
        <f>'Tour Dates'!A44</f>
        <v>0</v>
      </c>
      <c r="B47" s="265">
        <f>'Tour Dates'!B44</f>
        <v>0</v>
      </c>
      <c r="C47" s="304"/>
      <c r="D47" s="266">
        <f t="shared" si="1"/>
        <v>0</v>
      </c>
    </row>
    <row r="48" spans="1:4">
      <c r="A48" s="264">
        <f>'Tour Dates'!A45</f>
        <v>0</v>
      </c>
      <c r="B48" s="265">
        <f>'Tour Dates'!B45</f>
        <v>0</v>
      </c>
      <c r="C48" s="304"/>
      <c r="D48" s="266">
        <f t="shared" si="1"/>
        <v>0</v>
      </c>
    </row>
    <row r="49" spans="1:4">
      <c r="A49" s="264">
        <f>'Tour Dates'!A46</f>
        <v>0</v>
      </c>
      <c r="B49" s="265">
        <f>'Tour Dates'!B46</f>
        <v>0</v>
      </c>
      <c r="C49" s="304"/>
      <c r="D49" s="266">
        <f t="shared" si="1"/>
        <v>0</v>
      </c>
    </row>
    <row r="50" spans="1:4">
      <c r="A50" s="264">
        <f>'Tour Dates'!A47</f>
        <v>0</v>
      </c>
      <c r="B50" s="265">
        <f>'Tour Dates'!B47</f>
        <v>0</v>
      </c>
      <c r="C50" s="304"/>
      <c r="D50" s="266">
        <f t="shared" si="1"/>
        <v>0</v>
      </c>
    </row>
    <row r="51" spans="1:4">
      <c r="A51" s="264">
        <f>'Tour Dates'!A48</f>
        <v>0</v>
      </c>
      <c r="B51" s="265">
        <f>'Tour Dates'!B48</f>
        <v>0</v>
      </c>
      <c r="C51" s="304"/>
      <c r="D51" s="266">
        <f t="shared" si="1"/>
        <v>0</v>
      </c>
    </row>
    <row r="52" spans="1:4">
      <c r="A52" s="264">
        <f>'Tour Dates'!A49</f>
        <v>0</v>
      </c>
      <c r="B52" s="265">
        <f>'Tour Dates'!B49</f>
        <v>0</v>
      </c>
      <c r="C52" s="304"/>
      <c r="D52" s="266">
        <f t="shared" si="1"/>
        <v>0</v>
      </c>
    </row>
    <row r="53" spans="1:4">
      <c r="A53" s="264">
        <f>'Tour Dates'!A50</f>
        <v>0</v>
      </c>
      <c r="B53" s="265">
        <f>'Tour Dates'!B50</f>
        <v>0</v>
      </c>
      <c r="C53" s="304"/>
      <c r="D53" s="266">
        <f t="shared" si="1"/>
        <v>0</v>
      </c>
    </row>
    <row r="54" spans="1:4">
      <c r="A54" s="264">
        <f>'Tour Dates'!A51</f>
        <v>0</v>
      </c>
      <c r="B54" s="265">
        <f>'Tour Dates'!B51</f>
        <v>0</v>
      </c>
      <c r="C54" s="304"/>
      <c r="D54" s="266">
        <f t="shared" si="1"/>
        <v>0</v>
      </c>
    </row>
    <row r="55" spans="1:4">
      <c r="A55" s="264">
        <f>'Tour Dates'!A52</f>
        <v>0</v>
      </c>
      <c r="B55" s="265">
        <f>'Tour Dates'!B52</f>
        <v>0</v>
      </c>
      <c r="C55" s="304"/>
      <c r="D55" s="266">
        <f t="shared" si="1"/>
        <v>0</v>
      </c>
    </row>
    <row r="56" spans="1:4">
      <c r="A56" s="264">
        <f>'Tour Dates'!A53</f>
        <v>0</v>
      </c>
      <c r="B56" s="265">
        <f>'Tour Dates'!B53</f>
        <v>0</v>
      </c>
      <c r="C56" s="304"/>
      <c r="D56" s="266">
        <f t="shared" si="1"/>
        <v>0</v>
      </c>
    </row>
    <row r="57" spans="1:4">
      <c r="A57" s="264">
        <f>'Tour Dates'!A54</f>
        <v>0</v>
      </c>
      <c r="B57" s="265">
        <f>'Tour Dates'!B54</f>
        <v>0</v>
      </c>
      <c r="C57" s="304"/>
      <c r="D57" s="266">
        <f t="shared" si="1"/>
        <v>0</v>
      </c>
    </row>
    <row r="58" spans="1:4">
      <c r="A58" s="264">
        <f>'Tour Dates'!A55</f>
        <v>0</v>
      </c>
      <c r="B58" s="265">
        <f>'Tour Dates'!B55</f>
        <v>0</v>
      </c>
      <c r="C58" s="304"/>
      <c r="D58" s="266">
        <f t="shared" si="1"/>
        <v>0</v>
      </c>
    </row>
    <row r="59" spans="1:4">
      <c r="A59" s="264">
        <f>'Tour Dates'!A56</f>
        <v>0</v>
      </c>
      <c r="B59" s="265">
        <f>'Tour Dates'!B56</f>
        <v>0</v>
      </c>
      <c r="C59" s="304"/>
      <c r="D59" s="266">
        <f t="shared" si="1"/>
        <v>0</v>
      </c>
    </row>
    <row r="60" spans="1:4">
      <c r="A60" s="264">
        <f>'Tour Dates'!A57</f>
        <v>0</v>
      </c>
      <c r="B60" s="265">
        <f>'Tour Dates'!B57</f>
        <v>0</v>
      </c>
      <c r="C60" s="304"/>
      <c r="D60" s="266">
        <f t="shared" si="1"/>
        <v>0</v>
      </c>
    </row>
    <row r="61" spans="1:4" ht="13.5" customHeight="1">
      <c r="A61" s="264">
        <f>'Tour Dates'!A58</f>
        <v>0</v>
      </c>
      <c r="B61" s="265">
        <f>'Tour Dates'!B58</f>
        <v>0</v>
      </c>
      <c r="C61" s="304"/>
      <c r="D61" s="266">
        <f t="shared" si="1"/>
        <v>0</v>
      </c>
    </row>
    <row r="62" spans="1:4">
      <c r="A62" s="264">
        <f>'Tour Dates'!A59</f>
        <v>0</v>
      </c>
      <c r="B62" s="265">
        <f>'Tour Dates'!B59</f>
        <v>0</v>
      </c>
      <c r="C62" s="304"/>
      <c r="D62" s="266">
        <f t="shared" si="1"/>
        <v>0</v>
      </c>
    </row>
    <row r="63" spans="1:4">
      <c r="A63" s="264">
        <f>'Tour Dates'!A60</f>
        <v>0</v>
      </c>
      <c r="B63" s="265">
        <f>'Tour Dates'!B60</f>
        <v>0</v>
      </c>
      <c r="C63" s="304"/>
      <c r="D63" s="266">
        <f t="shared" si="1"/>
        <v>0</v>
      </c>
    </row>
    <row r="64" spans="1:4" ht="13.5" customHeight="1">
      <c r="A64" s="264">
        <f>'Tour Dates'!A61</f>
        <v>0</v>
      </c>
      <c r="B64" s="265">
        <f>'Tour Dates'!B61</f>
        <v>0</v>
      </c>
      <c r="C64" s="304"/>
      <c r="D64" s="266">
        <f t="shared" ref="D64:D66" si="2">C64*D$5</f>
        <v>0</v>
      </c>
    </row>
    <row r="65" spans="1:12">
      <c r="A65" s="264">
        <f>'Tour Dates'!A62</f>
        <v>0</v>
      </c>
      <c r="B65" s="265">
        <f>'Tour Dates'!B62</f>
        <v>0</v>
      </c>
      <c r="C65" s="304"/>
      <c r="D65" s="266">
        <f t="shared" si="2"/>
        <v>0</v>
      </c>
    </row>
    <row r="66" spans="1:12">
      <c r="A66" s="264">
        <f>'Tour Dates'!A63</f>
        <v>0</v>
      </c>
      <c r="B66" s="265">
        <f>'Tour Dates'!B63</f>
        <v>0</v>
      </c>
      <c r="C66" s="304"/>
      <c r="D66" s="266">
        <f t="shared" si="2"/>
        <v>0</v>
      </c>
    </row>
    <row r="67" spans="1:12">
      <c r="A67" s="267"/>
      <c r="B67" s="306" t="s">
        <v>212</v>
      </c>
      <c r="C67" s="305">
        <f>SUM(C7:C66)</f>
        <v>0</v>
      </c>
      <c r="D67" s="268">
        <f>SUM(D7:D36)</f>
        <v>0</v>
      </c>
      <c r="E67" s="269"/>
      <c r="F67" s="269"/>
      <c r="G67" s="269"/>
      <c r="H67" s="269"/>
      <c r="I67" s="269"/>
      <c r="J67" s="269"/>
      <c r="K67" s="269"/>
      <c r="L67" s="269"/>
    </row>
    <row r="68" spans="1:12" ht="15">
      <c r="A68" s="270"/>
      <c r="B68" s="271"/>
      <c r="C68" s="272"/>
      <c r="D68" s="272"/>
      <c r="E68" s="269"/>
      <c r="F68" s="269"/>
      <c r="G68" s="269"/>
      <c r="H68" s="269"/>
      <c r="I68" s="269"/>
      <c r="J68" s="269"/>
      <c r="K68" s="269"/>
      <c r="L68" s="269"/>
    </row>
    <row r="69" spans="1:12" ht="15">
      <c r="A69" s="273"/>
      <c r="B69" s="274"/>
      <c r="C69" s="269"/>
      <c r="D69" s="269"/>
      <c r="E69" s="269"/>
      <c r="F69" s="269"/>
      <c r="G69" s="269"/>
      <c r="H69" s="269"/>
      <c r="I69" s="269"/>
      <c r="J69" s="269"/>
      <c r="K69" s="269"/>
      <c r="L69" s="269"/>
    </row>
    <row r="70" spans="1:12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</row>
    <row r="71" spans="1:12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</row>
    <row r="72" spans="1:12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</row>
    <row r="73" spans="1:12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</row>
    <row r="74" spans="1:12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</row>
    <row r="75" spans="1:12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</row>
    <row r="76" spans="1:12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</row>
    <row r="77" spans="1:12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</row>
    <row r="78" spans="1:12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</row>
  </sheetData>
  <mergeCells count="1">
    <mergeCell ref="A1:O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59" fitToHeight="0" orientation="landscape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05F0-6DF9-4614-BC27-9EBBC64B6BF0}">
  <sheetPr codeName="Sheet123">
    <pageSetUpPr fitToPage="1"/>
  </sheetPr>
  <dimension ref="A1:BX82"/>
  <sheetViews>
    <sheetView topLeftCell="A45" zoomScaleNormal="100" workbookViewId="0">
      <selection activeCell="C61" sqref="C61"/>
    </sheetView>
  </sheetViews>
  <sheetFormatPr defaultColWidth="9" defaultRowHeight="12.75"/>
  <cols>
    <col min="1" max="1" width="29.42578125" style="259" customWidth="1"/>
    <col min="2" max="2" width="17.7109375" style="259" customWidth="1"/>
    <col min="3" max="3" width="14.7109375" style="259" bestFit="1" customWidth="1"/>
    <col min="4" max="4" width="21.7109375" style="259" bestFit="1" customWidth="1"/>
    <col min="5" max="14" width="9" style="259"/>
    <col min="15" max="15" width="12.42578125" style="259" customWidth="1"/>
    <col min="16" max="21" width="9" style="259"/>
    <col min="22" max="22" width="3.28515625" style="259" customWidth="1"/>
    <col min="23" max="27" width="9.28515625" style="259" hidden="1" customWidth="1"/>
    <col min="28" max="16384" width="9" style="259"/>
  </cols>
  <sheetData>
    <row r="1" spans="1:76" ht="12.75" customHeight="1">
      <c r="A1" s="583" t="s">
        <v>198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BP1" s="275"/>
      <c r="BQ1" s="275"/>
      <c r="BR1" s="275"/>
      <c r="BS1" s="275"/>
      <c r="BT1" s="275"/>
      <c r="BU1" s="275"/>
      <c r="BV1" s="275"/>
      <c r="BW1" s="275"/>
      <c r="BX1" s="275"/>
    </row>
    <row r="2" spans="1:76" ht="12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BP2" s="275"/>
      <c r="BQ2" s="275"/>
      <c r="BR2" s="275"/>
      <c r="BS2" s="275"/>
      <c r="BT2" s="275"/>
      <c r="BU2" s="275"/>
      <c r="BV2" s="275"/>
      <c r="BW2" s="275"/>
      <c r="BX2" s="275"/>
    </row>
    <row r="3" spans="1:76" ht="12.75" customHeight="1">
      <c r="A3" s="583"/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BP3" s="275"/>
      <c r="BQ3" s="275"/>
      <c r="BR3" s="275"/>
      <c r="BS3" s="275"/>
      <c r="BT3" s="275"/>
      <c r="BU3" s="275"/>
      <c r="BV3" s="275"/>
      <c r="BW3" s="275"/>
      <c r="BX3" s="275"/>
    </row>
    <row r="4" spans="1:76" ht="12.75" customHeight="1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BP4" s="275"/>
      <c r="BQ4" s="275"/>
      <c r="BR4" s="275"/>
      <c r="BS4" s="275"/>
      <c r="BT4" s="275"/>
      <c r="BU4" s="275"/>
      <c r="BV4" s="275"/>
      <c r="BW4" s="275"/>
      <c r="BX4" s="275"/>
    </row>
    <row r="5" spans="1:76" ht="13.5" thickBot="1">
      <c r="A5" s="307"/>
      <c r="C5" s="260" t="s">
        <v>196</v>
      </c>
      <c r="D5" s="276">
        <f>'Tour Gross Sales'!D5</f>
        <v>1.26</v>
      </c>
      <c r="BP5" s="275"/>
      <c r="BQ5" s="275"/>
      <c r="BR5" s="275"/>
      <c r="BS5" s="275"/>
      <c r="BT5" s="275"/>
      <c r="BU5" s="275"/>
      <c r="BV5" s="275"/>
      <c r="BW5" s="275"/>
      <c r="BX5" s="275"/>
    </row>
    <row r="6" spans="1:76" ht="16.5" customHeight="1" thickBot="1">
      <c r="A6" s="262" t="s">
        <v>10</v>
      </c>
      <c r="B6" s="262" t="s">
        <v>11</v>
      </c>
      <c r="C6" s="262" t="s">
        <v>213</v>
      </c>
      <c r="D6" s="263" t="s">
        <v>199</v>
      </c>
      <c r="BP6" s="275"/>
      <c r="BQ6" s="275"/>
      <c r="BR6" s="275"/>
      <c r="BS6" s="275"/>
      <c r="BT6" s="275"/>
      <c r="BU6" s="275"/>
      <c r="BV6" s="275"/>
      <c r="BW6" s="275"/>
      <c r="BX6" s="275"/>
    </row>
    <row r="7" spans="1:76">
      <c r="A7" s="264">
        <f>'Tour Gross Sales'!A7</f>
        <v>46043</v>
      </c>
      <c r="B7" s="277" t="str">
        <f>'Tour Gross Sales'!B7</f>
        <v>ORLANDO</v>
      </c>
      <c r="C7" s="303"/>
      <c r="D7" s="278">
        <f>C7*D$5</f>
        <v>0</v>
      </c>
      <c r="BP7" s="275"/>
      <c r="BQ7" s="275"/>
      <c r="BR7" s="275"/>
      <c r="BS7" s="275"/>
      <c r="BT7" s="275"/>
      <c r="BU7" s="275"/>
      <c r="BV7" s="275"/>
      <c r="BW7" s="275"/>
      <c r="BX7" s="275"/>
    </row>
    <row r="8" spans="1:76">
      <c r="A8" s="264">
        <f>'Tour Gross Sales'!A8</f>
        <v>46044</v>
      </c>
      <c r="B8" s="277" t="str">
        <f>'Tour Gross Sales'!B8</f>
        <v>JACKSONVILLE</v>
      </c>
      <c r="C8" s="304"/>
      <c r="D8" s="278">
        <f t="shared" ref="D8:D36" si="0">C8*D$5</f>
        <v>0</v>
      </c>
      <c r="BP8" s="275"/>
      <c r="BQ8" s="275"/>
      <c r="BR8" s="275"/>
      <c r="BS8" s="275"/>
      <c r="BT8" s="275"/>
      <c r="BU8" s="275"/>
      <c r="BV8" s="275"/>
      <c r="BW8" s="275"/>
      <c r="BX8" s="275"/>
    </row>
    <row r="9" spans="1:76">
      <c r="A9" s="264">
        <f>'Tour Gross Sales'!A9</f>
        <v>46046</v>
      </c>
      <c r="B9" s="277" t="str">
        <f>'Tour Gross Sales'!B9</f>
        <v>KNOXVILLE</v>
      </c>
      <c r="C9" s="304"/>
      <c r="D9" s="278">
        <f t="shared" si="0"/>
        <v>0</v>
      </c>
      <c r="BP9" s="275"/>
      <c r="BQ9" s="275"/>
      <c r="BR9" s="275"/>
      <c r="BS9" s="275"/>
      <c r="BT9" s="275"/>
      <c r="BU9" s="275"/>
      <c r="BV9" s="275"/>
      <c r="BW9" s="275"/>
      <c r="BX9" s="275"/>
    </row>
    <row r="10" spans="1:76">
      <c r="A10" s="264">
        <f>'Tour Gross Sales'!A10</f>
        <v>46047</v>
      </c>
      <c r="B10" s="277" t="str">
        <f>'Tour Gross Sales'!B10</f>
        <v>CHARLOTTE</v>
      </c>
      <c r="C10" s="304"/>
      <c r="D10" s="278">
        <f t="shared" si="0"/>
        <v>0</v>
      </c>
      <c r="BP10" s="275"/>
      <c r="BQ10" s="275"/>
      <c r="BR10" s="275"/>
      <c r="BS10" s="275"/>
      <c r="BT10" s="275"/>
      <c r="BU10" s="275"/>
      <c r="BV10" s="275"/>
      <c r="BW10" s="275"/>
      <c r="BX10" s="275"/>
    </row>
    <row r="11" spans="1:76">
      <c r="A11" s="264">
        <f>'Tour Gross Sales'!A11</f>
        <v>46048</v>
      </c>
      <c r="B11" s="277" t="str">
        <f>'Tour Gross Sales'!B11</f>
        <v>GREENVILLE</v>
      </c>
      <c r="C11" s="304"/>
      <c r="D11" s="278">
        <f t="shared" si="0"/>
        <v>0</v>
      </c>
      <c r="BP11" s="275"/>
      <c r="BQ11" s="275"/>
      <c r="BR11" s="275"/>
      <c r="BS11" s="275"/>
      <c r="BT11" s="275"/>
      <c r="BU11" s="275"/>
      <c r="BV11" s="275"/>
      <c r="BW11" s="275"/>
      <c r="BX11" s="275"/>
    </row>
    <row r="12" spans="1:76">
      <c r="A12" s="264">
        <f>'Tour Gross Sales'!A12</f>
        <v>46050</v>
      </c>
      <c r="B12" s="277" t="str">
        <f>'Tour Gross Sales'!B12</f>
        <v>UNCASVILLE</v>
      </c>
      <c r="C12" s="304"/>
      <c r="D12" s="278">
        <f t="shared" si="0"/>
        <v>0</v>
      </c>
      <c r="BP12" s="275"/>
      <c r="BQ12" s="275"/>
      <c r="BR12" s="275"/>
      <c r="BS12" s="275"/>
      <c r="BT12" s="275"/>
      <c r="BU12" s="275"/>
      <c r="BV12" s="275"/>
      <c r="BW12" s="275"/>
      <c r="BX12" s="275"/>
    </row>
    <row r="13" spans="1:76">
      <c r="A13" s="264">
        <f>'Tour Gross Sales'!A13</f>
        <v>46052</v>
      </c>
      <c r="B13" s="277" t="str">
        <f>'Tour Gross Sales'!B13</f>
        <v>MONTREAL</v>
      </c>
      <c r="C13" s="304"/>
      <c r="D13" s="278">
        <f t="shared" si="0"/>
        <v>0</v>
      </c>
      <c r="BP13" s="275"/>
      <c r="BQ13" s="275"/>
      <c r="BR13" s="275"/>
      <c r="BS13" s="275"/>
      <c r="BT13" s="275"/>
      <c r="BU13" s="275"/>
      <c r="BV13" s="275"/>
      <c r="BW13" s="275"/>
      <c r="BX13" s="275"/>
    </row>
    <row r="14" spans="1:76">
      <c r="A14" s="264">
        <f>'Tour Gross Sales'!A14</f>
        <v>46053</v>
      </c>
      <c r="B14" s="277" t="str">
        <f>'Tour Gross Sales'!B14</f>
        <v>TORONTO</v>
      </c>
      <c r="C14" s="304"/>
      <c r="D14" s="278">
        <f t="shared" si="0"/>
        <v>0</v>
      </c>
      <c r="BP14" s="275"/>
      <c r="BQ14" s="275"/>
      <c r="BR14" s="275"/>
      <c r="BS14" s="275"/>
      <c r="BT14" s="275"/>
      <c r="BU14" s="275"/>
      <c r="BV14" s="275"/>
      <c r="BW14" s="275"/>
      <c r="BX14" s="275"/>
    </row>
    <row r="15" spans="1:76">
      <c r="A15" s="264">
        <f>'Tour Gross Sales'!A15</f>
        <v>46055</v>
      </c>
      <c r="B15" s="277" t="str">
        <f>'Tour Gross Sales'!B15</f>
        <v>COLUMBUS</v>
      </c>
      <c r="C15" s="304"/>
      <c r="D15" s="278">
        <f t="shared" si="0"/>
        <v>0</v>
      </c>
      <c r="BP15" s="275"/>
      <c r="BQ15" s="275"/>
      <c r="BR15" s="275"/>
      <c r="BS15" s="275"/>
      <c r="BT15" s="275"/>
      <c r="BU15" s="275"/>
      <c r="BV15" s="275"/>
      <c r="BW15" s="275"/>
      <c r="BX15" s="275"/>
    </row>
    <row r="16" spans="1:76">
      <c r="A16" s="264">
        <f>'Tour Gross Sales'!A16</f>
        <v>46057</v>
      </c>
      <c r="B16" s="277" t="str">
        <f>'Tour Gross Sales'!B16</f>
        <v>CINCINNATI</v>
      </c>
      <c r="C16" s="304"/>
      <c r="D16" s="278">
        <f t="shared" si="0"/>
        <v>0</v>
      </c>
      <c r="BP16" s="275"/>
      <c r="BQ16" s="275"/>
      <c r="BR16" s="275"/>
      <c r="BS16" s="275"/>
      <c r="BT16" s="275"/>
      <c r="BU16" s="275"/>
      <c r="BV16" s="275"/>
      <c r="BW16" s="275"/>
      <c r="BX16" s="275"/>
    </row>
    <row r="17" spans="1:76">
      <c r="A17" s="264">
        <f>'Tour Gross Sales'!A17</f>
        <v>46058</v>
      </c>
      <c r="B17" s="277" t="str">
        <f>'Tour Gross Sales'!B17</f>
        <v>PEORIA</v>
      </c>
      <c r="C17" s="304"/>
      <c r="D17" s="278">
        <f t="shared" si="0"/>
        <v>0</v>
      </c>
      <c r="BP17" s="275"/>
      <c r="BQ17" s="275"/>
      <c r="BR17" s="275"/>
      <c r="BS17" s="275"/>
      <c r="BT17" s="275"/>
      <c r="BU17" s="275"/>
      <c r="BV17" s="275"/>
      <c r="BW17" s="275"/>
      <c r="BX17" s="275"/>
    </row>
    <row r="18" spans="1:76">
      <c r="A18" s="264">
        <f>'Tour Gross Sales'!A18</f>
        <v>46060</v>
      </c>
      <c r="B18" s="277" t="str">
        <f>'Tour Gross Sales'!B18</f>
        <v>TULSA</v>
      </c>
      <c r="C18" s="304"/>
      <c r="D18" s="278">
        <f t="shared" si="0"/>
        <v>0</v>
      </c>
      <c r="BP18" s="275"/>
      <c r="BQ18" s="275"/>
      <c r="BR18" s="275"/>
      <c r="BS18" s="275"/>
      <c r="BT18" s="275"/>
      <c r="BU18" s="275"/>
      <c r="BV18" s="275"/>
      <c r="BW18" s="275"/>
      <c r="BX18" s="275"/>
    </row>
    <row r="19" spans="1:76">
      <c r="A19" s="264">
        <f>'Tour Gross Sales'!A19</f>
        <v>46063</v>
      </c>
      <c r="B19" s="277" t="str">
        <f>'Tour Gross Sales'!B19</f>
        <v>SALT LAKE CITY</v>
      </c>
      <c r="C19" s="304"/>
      <c r="D19" s="278">
        <f t="shared" si="0"/>
        <v>0</v>
      </c>
      <c r="BP19" s="275"/>
      <c r="BQ19" s="275"/>
      <c r="BR19" s="275"/>
      <c r="BS19" s="275"/>
      <c r="BT19" s="275"/>
      <c r="BU19" s="275"/>
      <c r="BV19" s="275"/>
      <c r="BW19" s="275"/>
      <c r="BX19" s="275"/>
    </row>
    <row r="20" spans="1:76">
      <c r="A20" s="264">
        <f>'Tour Gross Sales'!A20</f>
        <v>46065</v>
      </c>
      <c r="B20" s="277" t="str">
        <f>'Tour Gross Sales'!B20</f>
        <v>SPOKANE</v>
      </c>
      <c r="C20" s="304"/>
      <c r="D20" s="278">
        <f t="shared" si="0"/>
        <v>0</v>
      </c>
      <c r="BP20" s="275"/>
      <c r="BQ20" s="275"/>
      <c r="BR20" s="275"/>
      <c r="BS20" s="275"/>
      <c r="BT20" s="275"/>
      <c r="BU20" s="275"/>
      <c r="BV20" s="275"/>
      <c r="BW20" s="275"/>
      <c r="BX20" s="275"/>
    </row>
    <row r="21" spans="1:76">
      <c r="A21" s="264">
        <f>'Tour Gross Sales'!A21</f>
        <v>46067</v>
      </c>
      <c r="B21" s="277" t="str">
        <f>'Tour Gross Sales'!B21</f>
        <v>VANCOUVER</v>
      </c>
      <c r="C21" s="304"/>
      <c r="D21" s="278">
        <f t="shared" si="0"/>
        <v>0</v>
      </c>
      <c r="BP21" s="275"/>
      <c r="BQ21" s="275"/>
      <c r="BR21" s="275"/>
      <c r="BS21" s="275"/>
      <c r="BT21" s="275"/>
      <c r="BU21" s="275"/>
      <c r="BV21" s="275"/>
      <c r="BW21" s="275"/>
      <c r="BX21" s="275"/>
    </row>
    <row r="22" spans="1:76">
      <c r="A22" s="264">
        <f>'Tour Gross Sales'!A22</f>
        <v>46068</v>
      </c>
      <c r="B22" s="277" t="str">
        <f>'Tour Gross Sales'!B22</f>
        <v>SEATTLE</v>
      </c>
      <c r="C22" s="304"/>
      <c r="D22" s="278">
        <f t="shared" si="0"/>
        <v>0</v>
      </c>
      <c r="BP22" s="275"/>
      <c r="BQ22" s="275"/>
      <c r="BR22" s="275"/>
      <c r="BS22" s="275"/>
      <c r="BT22" s="275"/>
      <c r="BU22" s="275"/>
      <c r="BV22" s="275"/>
      <c r="BW22" s="275"/>
      <c r="BX22" s="275"/>
    </row>
    <row r="23" spans="1:76">
      <c r="A23" s="264">
        <f>'Tour Gross Sales'!A23</f>
        <v>46070</v>
      </c>
      <c r="B23" s="277" t="str">
        <f>'Tour Gross Sales'!B23</f>
        <v>PORTLAND</v>
      </c>
      <c r="C23" s="304"/>
      <c r="D23" s="278">
        <f t="shared" si="0"/>
        <v>0</v>
      </c>
      <c r="BP23" s="275"/>
      <c r="BQ23" s="275"/>
      <c r="BR23" s="275"/>
      <c r="BS23" s="275"/>
      <c r="BT23" s="275"/>
      <c r="BU23" s="275"/>
      <c r="BV23" s="275"/>
      <c r="BW23" s="275"/>
      <c r="BX23" s="275"/>
    </row>
    <row r="24" spans="1:76">
      <c r="A24" s="264">
        <f>'Tour Gross Sales'!A24</f>
        <v>46073</v>
      </c>
      <c r="B24" s="277" t="str">
        <f>'Tour Gross Sales'!B24</f>
        <v>SACRAMENTO</v>
      </c>
      <c r="C24" s="304"/>
      <c r="D24" s="278">
        <f t="shared" si="0"/>
        <v>0</v>
      </c>
      <c r="BP24" s="275"/>
      <c r="BQ24" s="275"/>
      <c r="BR24" s="275"/>
      <c r="BS24" s="275"/>
      <c r="BT24" s="275"/>
      <c r="BU24" s="275"/>
      <c r="BV24" s="275"/>
      <c r="BW24" s="275"/>
      <c r="BX24" s="275"/>
    </row>
    <row r="25" spans="1:76">
      <c r="A25" s="264">
        <f>'Tour Gross Sales'!A25</f>
        <v>46074</v>
      </c>
      <c r="B25" s="277" t="str">
        <f>'Tour Gross Sales'!B25</f>
        <v>ANAHEIM</v>
      </c>
      <c r="C25" s="304"/>
      <c r="D25" s="278">
        <f t="shared" si="0"/>
        <v>0</v>
      </c>
      <c r="BP25" s="275"/>
      <c r="BQ25" s="275"/>
      <c r="BR25" s="275"/>
      <c r="BS25" s="275"/>
      <c r="BT25" s="275"/>
      <c r="BU25" s="275"/>
      <c r="BV25" s="275"/>
      <c r="BW25" s="275"/>
      <c r="BX25" s="275"/>
    </row>
    <row r="26" spans="1:76">
      <c r="A26" s="264">
        <f>'Tour Gross Sales'!A26</f>
        <v>46076</v>
      </c>
      <c r="B26" s="277" t="str">
        <f>'Tour Gross Sales'!B26</f>
        <v>INGLEWOOD</v>
      </c>
      <c r="C26" s="304"/>
      <c r="D26" s="278">
        <f t="shared" si="0"/>
        <v>0</v>
      </c>
      <c r="BP26" s="275"/>
      <c r="BQ26" s="275"/>
      <c r="BR26" s="275"/>
      <c r="BS26" s="275"/>
      <c r="BT26" s="275"/>
      <c r="BU26" s="275"/>
      <c r="BV26" s="275"/>
      <c r="BW26" s="275"/>
      <c r="BX26" s="275"/>
    </row>
    <row r="27" spans="1:76">
      <c r="A27" s="264">
        <f>'Tour Gross Sales'!A27</f>
        <v>0</v>
      </c>
      <c r="B27" s="277">
        <f>'Tour Gross Sales'!B27</f>
        <v>0</v>
      </c>
      <c r="C27" s="304"/>
      <c r="D27" s="278">
        <f t="shared" si="0"/>
        <v>0</v>
      </c>
      <c r="BP27" s="275"/>
      <c r="BQ27" s="275"/>
      <c r="BR27" s="275"/>
      <c r="BS27" s="275"/>
      <c r="BT27" s="275"/>
      <c r="BU27" s="275"/>
      <c r="BV27" s="275"/>
      <c r="BW27" s="275"/>
      <c r="BX27" s="275"/>
    </row>
    <row r="28" spans="1:76">
      <c r="A28" s="264">
        <f>'Tour Gross Sales'!A28</f>
        <v>0</v>
      </c>
      <c r="B28" s="277">
        <f>'Tour Gross Sales'!B28</f>
        <v>0</v>
      </c>
      <c r="C28" s="304"/>
      <c r="D28" s="278">
        <f t="shared" si="0"/>
        <v>0</v>
      </c>
      <c r="BP28" s="275"/>
      <c r="BQ28" s="275"/>
      <c r="BR28" s="275"/>
      <c r="BS28" s="275"/>
      <c r="BT28" s="275"/>
      <c r="BU28" s="275"/>
      <c r="BV28" s="275"/>
      <c r="BW28" s="275"/>
      <c r="BX28" s="275"/>
    </row>
    <row r="29" spans="1:76">
      <c r="A29" s="264">
        <f>'Tour Gross Sales'!A29</f>
        <v>0</v>
      </c>
      <c r="B29" s="277">
        <f>'Tour Gross Sales'!B29</f>
        <v>0</v>
      </c>
      <c r="C29" s="304"/>
      <c r="D29" s="278">
        <f t="shared" si="0"/>
        <v>0</v>
      </c>
      <c r="BP29" s="275"/>
      <c r="BQ29" s="275"/>
      <c r="BR29" s="275"/>
      <c r="BS29" s="275"/>
      <c r="BT29" s="275"/>
      <c r="BU29" s="275"/>
      <c r="BV29" s="275"/>
      <c r="BW29" s="275"/>
      <c r="BX29" s="275"/>
    </row>
    <row r="30" spans="1:76">
      <c r="A30" s="264">
        <f>'Tour Gross Sales'!A30</f>
        <v>0</v>
      </c>
      <c r="B30" s="277">
        <f>'Tour Gross Sales'!B30</f>
        <v>0</v>
      </c>
      <c r="C30" s="304"/>
      <c r="D30" s="278">
        <f t="shared" si="0"/>
        <v>0</v>
      </c>
      <c r="BP30" s="275"/>
      <c r="BQ30" s="275"/>
      <c r="BR30" s="275"/>
      <c r="BS30" s="275"/>
      <c r="BT30" s="275"/>
      <c r="BU30" s="275"/>
      <c r="BV30" s="275"/>
      <c r="BW30" s="275"/>
      <c r="BX30" s="275"/>
    </row>
    <row r="31" spans="1:76">
      <c r="A31" s="264">
        <f>'Tour Gross Sales'!A31</f>
        <v>0</v>
      </c>
      <c r="B31" s="277">
        <f>'Tour Gross Sales'!B31</f>
        <v>0</v>
      </c>
      <c r="C31" s="304"/>
      <c r="D31" s="278">
        <f t="shared" si="0"/>
        <v>0</v>
      </c>
      <c r="BP31" s="275"/>
      <c r="BQ31" s="275"/>
      <c r="BR31" s="275"/>
      <c r="BS31" s="275"/>
      <c r="BT31" s="275"/>
      <c r="BU31" s="275"/>
      <c r="BV31" s="275"/>
      <c r="BW31" s="275"/>
      <c r="BX31" s="275"/>
    </row>
    <row r="32" spans="1:76">
      <c r="A32" s="264">
        <f>'Tour Gross Sales'!A32</f>
        <v>0</v>
      </c>
      <c r="B32" s="277">
        <f>'Tour Gross Sales'!B32</f>
        <v>0</v>
      </c>
      <c r="C32" s="304"/>
      <c r="D32" s="278">
        <f t="shared" si="0"/>
        <v>0</v>
      </c>
      <c r="BP32" s="275"/>
      <c r="BQ32" s="275"/>
      <c r="BR32" s="275"/>
      <c r="BS32" s="275"/>
      <c r="BT32" s="275"/>
      <c r="BU32" s="275"/>
      <c r="BV32" s="275"/>
      <c r="BW32" s="275"/>
      <c r="BX32" s="275"/>
    </row>
    <row r="33" spans="1:76">
      <c r="A33" s="264">
        <f>'Tour Gross Sales'!A33</f>
        <v>0</v>
      </c>
      <c r="B33" s="277">
        <f>'Tour Gross Sales'!B33</f>
        <v>0</v>
      </c>
      <c r="C33" s="304"/>
      <c r="D33" s="278">
        <f t="shared" si="0"/>
        <v>0</v>
      </c>
      <c r="BP33" s="275"/>
      <c r="BQ33" s="275"/>
      <c r="BR33" s="275"/>
      <c r="BS33" s="275"/>
      <c r="BT33" s="275"/>
      <c r="BU33" s="275"/>
      <c r="BV33" s="275"/>
      <c r="BW33" s="275"/>
      <c r="BX33" s="275"/>
    </row>
    <row r="34" spans="1:76">
      <c r="A34" s="264">
        <f>'Tour Gross Sales'!A34</f>
        <v>0</v>
      </c>
      <c r="B34" s="277">
        <f>'Tour Gross Sales'!B34</f>
        <v>0</v>
      </c>
      <c r="C34" s="304"/>
      <c r="D34" s="278">
        <f t="shared" si="0"/>
        <v>0</v>
      </c>
      <c r="BP34" s="275"/>
      <c r="BQ34" s="275"/>
      <c r="BR34" s="275"/>
      <c r="BS34" s="275"/>
      <c r="BT34" s="275"/>
      <c r="BU34" s="275"/>
      <c r="BV34" s="275"/>
      <c r="BW34" s="275"/>
      <c r="BX34" s="275"/>
    </row>
    <row r="35" spans="1:76">
      <c r="A35" s="264">
        <f>'Tour Gross Sales'!A35</f>
        <v>0</v>
      </c>
      <c r="B35" s="277">
        <f>'Tour Gross Sales'!B35</f>
        <v>0</v>
      </c>
      <c r="C35" s="304"/>
      <c r="D35" s="278">
        <f t="shared" si="0"/>
        <v>0</v>
      </c>
      <c r="BP35" s="275"/>
      <c r="BQ35" s="275"/>
      <c r="BR35" s="275"/>
      <c r="BS35" s="275"/>
      <c r="BT35" s="275"/>
      <c r="BU35" s="275"/>
      <c r="BV35" s="275"/>
      <c r="BW35" s="275"/>
      <c r="BX35" s="275"/>
    </row>
    <row r="36" spans="1:76">
      <c r="A36" s="264">
        <f>'Tour Gross Sales'!A36</f>
        <v>0</v>
      </c>
      <c r="B36" s="277">
        <f>'Tour Gross Sales'!B36</f>
        <v>0</v>
      </c>
      <c r="C36" s="304"/>
      <c r="D36" s="278">
        <f t="shared" si="0"/>
        <v>0</v>
      </c>
      <c r="BP36" s="275"/>
      <c r="BQ36" s="275"/>
      <c r="BR36" s="275"/>
      <c r="BS36" s="275"/>
      <c r="BT36" s="275"/>
      <c r="BU36" s="275"/>
      <c r="BV36" s="275"/>
      <c r="BW36" s="275"/>
      <c r="BX36" s="275"/>
    </row>
    <row r="37" spans="1:76">
      <c r="A37" s="264">
        <f>'Tour Gross Sales'!A37</f>
        <v>0</v>
      </c>
      <c r="B37" s="277">
        <f>'Tour Gross Sales'!B37</f>
        <v>0</v>
      </c>
      <c r="C37" s="304"/>
      <c r="D37" s="278">
        <f t="shared" ref="D37:D53" si="1">C37*D$5</f>
        <v>0</v>
      </c>
      <c r="BP37" s="275"/>
      <c r="BQ37" s="275"/>
      <c r="BR37" s="275"/>
      <c r="BS37" s="275"/>
      <c r="BT37" s="275"/>
      <c r="BU37" s="275"/>
      <c r="BV37" s="275"/>
      <c r="BW37" s="275"/>
      <c r="BX37" s="275"/>
    </row>
    <row r="38" spans="1:76">
      <c r="A38" s="264">
        <f>'Tour Gross Sales'!A38</f>
        <v>0</v>
      </c>
      <c r="B38" s="277">
        <f>'Tour Gross Sales'!B38</f>
        <v>0</v>
      </c>
      <c r="C38" s="304"/>
      <c r="D38" s="278">
        <f t="shared" si="1"/>
        <v>0</v>
      </c>
      <c r="BP38" s="275"/>
      <c r="BQ38" s="275"/>
      <c r="BR38" s="275"/>
      <c r="BS38" s="275"/>
      <c r="BT38" s="275"/>
      <c r="BU38" s="275"/>
      <c r="BV38" s="275"/>
      <c r="BW38" s="275"/>
      <c r="BX38" s="275"/>
    </row>
    <row r="39" spans="1:76">
      <c r="A39" s="264">
        <f>'Tour Gross Sales'!A39</f>
        <v>0</v>
      </c>
      <c r="B39" s="277">
        <f>'Tour Gross Sales'!B39</f>
        <v>0</v>
      </c>
      <c r="C39" s="304"/>
      <c r="D39" s="278">
        <f t="shared" si="1"/>
        <v>0</v>
      </c>
      <c r="BP39" s="275"/>
      <c r="BQ39" s="275"/>
      <c r="BR39" s="275"/>
      <c r="BS39" s="275"/>
      <c r="BT39" s="275"/>
      <c r="BU39" s="275"/>
      <c r="BV39" s="275"/>
      <c r="BW39" s="275"/>
      <c r="BX39" s="275"/>
    </row>
    <row r="40" spans="1:76">
      <c r="A40" s="264">
        <f>'Tour Gross Sales'!A40</f>
        <v>0</v>
      </c>
      <c r="B40" s="277">
        <f>'Tour Gross Sales'!B40</f>
        <v>0</v>
      </c>
      <c r="C40" s="304"/>
      <c r="D40" s="278">
        <f t="shared" si="1"/>
        <v>0</v>
      </c>
      <c r="BP40" s="275"/>
      <c r="BQ40" s="275"/>
      <c r="BR40" s="275"/>
      <c r="BS40" s="275"/>
      <c r="BT40" s="275"/>
      <c r="BU40" s="275"/>
      <c r="BV40" s="275"/>
      <c r="BW40" s="275"/>
      <c r="BX40" s="275"/>
    </row>
    <row r="41" spans="1:76">
      <c r="A41" s="264">
        <f>'Tour Gross Sales'!A41</f>
        <v>0</v>
      </c>
      <c r="B41" s="277">
        <f>'Tour Gross Sales'!B41</f>
        <v>0</v>
      </c>
      <c r="C41" s="304"/>
      <c r="D41" s="278">
        <f t="shared" si="1"/>
        <v>0</v>
      </c>
      <c r="BP41" s="275"/>
      <c r="BQ41" s="275"/>
      <c r="BR41" s="275"/>
      <c r="BS41" s="275"/>
      <c r="BT41" s="275"/>
      <c r="BU41" s="275"/>
      <c r="BV41" s="275"/>
      <c r="BW41" s="275"/>
      <c r="BX41" s="275"/>
    </row>
    <row r="42" spans="1:76">
      <c r="A42" s="264">
        <f>'Tour Gross Sales'!A42</f>
        <v>0</v>
      </c>
      <c r="B42" s="277">
        <f>'Tour Gross Sales'!B42</f>
        <v>0</v>
      </c>
      <c r="C42" s="304"/>
      <c r="D42" s="278">
        <f t="shared" si="1"/>
        <v>0</v>
      </c>
      <c r="BP42" s="275"/>
      <c r="BQ42" s="275"/>
      <c r="BR42" s="275"/>
      <c r="BS42" s="275"/>
      <c r="BT42" s="275"/>
      <c r="BU42" s="275"/>
      <c r="BV42" s="275"/>
      <c r="BW42" s="275"/>
      <c r="BX42" s="275"/>
    </row>
    <row r="43" spans="1:76">
      <c r="A43" s="264">
        <f>'Tour Gross Sales'!A43</f>
        <v>0</v>
      </c>
      <c r="B43" s="277">
        <f>'Tour Gross Sales'!B43</f>
        <v>0</v>
      </c>
      <c r="C43" s="304"/>
      <c r="D43" s="278">
        <f t="shared" si="1"/>
        <v>0</v>
      </c>
      <c r="BP43" s="275"/>
      <c r="BQ43" s="275"/>
      <c r="BR43" s="275"/>
      <c r="BS43" s="275"/>
      <c r="BT43" s="275"/>
      <c r="BU43" s="275"/>
      <c r="BV43" s="275"/>
      <c r="BW43" s="275"/>
      <c r="BX43" s="275"/>
    </row>
    <row r="44" spans="1:76">
      <c r="A44" s="264">
        <f>'Tour Gross Sales'!A44</f>
        <v>0</v>
      </c>
      <c r="B44" s="277">
        <f>'Tour Gross Sales'!B44</f>
        <v>0</v>
      </c>
      <c r="C44" s="304"/>
      <c r="D44" s="278">
        <f t="shared" si="1"/>
        <v>0</v>
      </c>
      <c r="BP44" s="275"/>
      <c r="BQ44" s="275"/>
      <c r="BR44" s="275"/>
      <c r="BS44" s="275"/>
      <c r="BT44" s="275"/>
      <c r="BU44" s="275"/>
      <c r="BV44" s="275"/>
      <c r="BW44" s="275"/>
      <c r="BX44" s="275"/>
    </row>
    <row r="45" spans="1:76">
      <c r="A45" s="264">
        <f>'Tour Gross Sales'!A45</f>
        <v>0</v>
      </c>
      <c r="B45" s="277">
        <f>'Tour Gross Sales'!B45</f>
        <v>0</v>
      </c>
      <c r="C45" s="304"/>
      <c r="D45" s="278">
        <f t="shared" si="1"/>
        <v>0</v>
      </c>
      <c r="BP45" s="275"/>
      <c r="BQ45" s="275"/>
      <c r="BR45" s="275"/>
      <c r="BS45" s="275"/>
      <c r="BT45" s="275"/>
      <c r="BU45" s="275"/>
      <c r="BV45" s="275"/>
      <c r="BW45" s="275"/>
      <c r="BX45" s="275"/>
    </row>
    <row r="46" spans="1:76">
      <c r="A46" s="264">
        <f>'Tour Gross Sales'!A46</f>
        <v>0</v>
      </c>
      <c r="B46" s="277">
        <f>'Tour Gross Sales'!B46</f>
        <v>0</v>
      </c>
      <c r="C46" s="304"/>
      <c r="D46" s="278">
        <f t="shared" si="1"/>
        <v>0</v>
      </c>
      <c r="BP46" s="275"/>
      <c r="BQ46" s="275"/>
      <c r="BR46" s="275"/>
      <c r="BS46" s="275"/>
      <c r="BT46" s="275"/>
      <c r="BU46" s="275"/>
      <c r="BV46" s="275"/>
      <c r="BW46" s="275"/>
      <c r="BX46" s="275"/>
    </row>
    <row r="47" spans="1:76">
      <c r="A47" s="264">
        <f>'Tour Gross Sales'!A47</f>
        <v>0</v>
      </c>
      <c r="B47" s="277">
        <f>'Tour Gross Sales'!B47</f>
        <v>0</v>
      </c>
      <c r="C47" s="304"/>
      <c r="D47" s="278">
        <f t="shared" si="1"/>
        <v>0</v>
      </c>
      <c r="BP47" s="275"/>
      <c r="BQ47" s="275"/>
      <c r="BR47" s="275"/>
      <c r="BS47" s="275"/>
      <c r="BT47" s="275"/>
      <c r="BU47" s="275"/>
      <c r="BV47" s="275"/>
      <c r="BW47" s="275"/>
      <c r="BX47" s="275"/>
    </row>
    <row r="48" spans="1:76">
      <c r="A48" s="264">
        <f>'Tour Gross Sales'!A48</f>
        <v>0</v>
      </c>
      <c r="B48" s="277">
        <f>'Tour Gross Sales'!B48</f>
        <v>0</v>
      </c>
      <c r="C48" s="304"/>
      <c r="D48" s="278">
        <f t="shared" si="1"/>
        <v>0</v>
      </c>
      <c r="BP48" s="275"/>
      <c r="BQ48" s="275"/>
      <c r="BR48" s="275"/>
      <c r="BS48" s="275"/>
      <c r="BT48" s="275"/>
      <c r="BU48" s="275"/>
      <c r="BV48" s="275"/>
      <c r="BW48" s="275"/>
      <c r="BX48" s="275"/>
    </row>
    <row r="49" spans="1:76">
      <c r="A49" s="264">
        <f>'Tour Gross Sales'!A49</f>
        <v>0</v>
      </c>
      <c r="B49" s="277">
        <f>'Tour Gross Sales'!B49</f>
        <v>0</v>
      </c>
      <c r="C49" s="304"/>
      <c r="D49" s="278">
        <f t="shared" si="1"/>
        <v>0</v>
      </c>
      <c r="BP49" s="275"/>
      <c r="BQ49" s="275"/>
      <c r="BR49" s="275"/>
      <c r="BS49" s="275"/>
      <c r="BT49" s="275"/>
      <c r="BU49" s="275"/>
      <c r="BV49" s="275"/>
      <c r="BW49" s="275"/>
      <c r="BX49" s="275"/>
    </row>
    <row r="50" spans="1:76">
      <c r="A50" s="264">
        <f>'Tour Gross Sales'!A50</f>
        <v>0</v>
      </c>
      <c r="B50" s="277">
        <f>'Tour Gross Sales'!B50</f>
        <v>0</v>
      </c>
      <c r="C50" s="304"/>
      <c r="D50" s="278">
        <f t="shared" si="1"/>
        <v>0</v>
      </c>
      <c r="BP50" s="275"/>
      <c r="BQ50" s="275"/>
      <c r="BR50" s="275"/>
      <c r="BS50" s="275"/>
      <c r="BT50" s="275"/>
      <c r="BU50" s="275"/>
      <c r="BV50" s="275"/>
      <c r="BW50" s="275"/>
      <c r="BX50" s="275"/>
    </row>
    <row r="51" spans="1:76">
      <c r="A51" s="264">
        <f>'Tour Gross Sales'!A51</f>
        <v>0</v>
      </c>
      <c r="B51" s="277">
        <f>'Tour Gross Sales'!B51</f>
        <v>0</v>
      </c>
      <c r="C51" s="304"/>
      <c r="D51" s="278">
        <f t="shared" si="1"/>
        <v>0</v>
      </c>
      <c r="BP51" s="275"/>
      <c r="BQ51" s="275"/>
      <c r="BR51" s="275"/>
      <c r="BS51" s="275"/>
      <c r="BT51" s="275"/>
      <c r="BU51" s="275"/>
      <c r="BV51" s="275"/>
      <c r="BW51" s="275"/>
      <c r="BX51" s="275"/>
    </row>
    <row r="52" spans="1:76">
      <c r="A52" s="264">
        <f>'Tour Gross Sales'!A52</f>
        <v>0</v>
      </c>
      <c r="B52" s="277">
        <f>'Tour Gross Sales'!B52</f>
        <v>0</v>
      </c>
      <c r="C52" s="304"/>
      <c r="D52" s="278">
        <f t="shared" si="1"/>
        <v>0</v>
      </c>
      <c r="BP52" s="275"/>
      <c r="BQ52" s="275"/>
      <c r="BR52" s="275"/>
      <c r="BS52" s="275"/>
      <c r="BT52" s="275"/>
      <c r="BU52" s="275"/>
      <c r="BV52" s="275"/>
      <c r="BW52" s="275"/>
      <c r="BX52" s="275"/>
    </row>
    <row r="53" spans="1:76">
      <c r="A53" s="264">
        <f>'Tour Gross Sales'!A53</f>
        <v>0</v>
      </c>
      <c r="B53" s="277">
        <f>'Tour Gross Sales'!B53</f>
        <v>0</v>
      </c>
      <c r="C53" s="304"/>
      <c r="D53" s="278">
        <f t="shared" si="1"/>
        <v>0</v>
      </c>
      <c r="BP53" s="275"/>
      <c r="BQ53" s="275"/>
      <c r="BR53" s="275"/>
      <c r="BS53" s="275"/>
      <c r="BT53" s="275"/>
      <c r="BU53" s="275"/>
      <c r="BV53" s="275"/>
      <c r="BW53" s="275"/>
      <c r="BX53" s="275"/>
    </row>
    <row r="54" spans="1:76">
      <c r="A54" s="264">
        <f>'Tour Gross Sales'!A54</f>
        <v>0</v>
      </c>
      <c r="B54" s="277">
        <f>'Tour Gross Sales'!B54</f>
        <v>0</v>
      </c>
      <c r="C54" s="304"/>
      <c r="D54" s="278">
        <f t="shared" ref="D54:D65" si="2">C54*D$5</f>
        <v>0</v>
      </c>
      <c r="BP54" s="275"/>
      <c r="BQ54" s="275"/>
      <c r="BR54" s="275"/>
      <c r="BS54" s="275"/>
      <c r="BT54" s="275"/>
      <c r="BU54" s="275"/>
      <c r="BV54" s="275"/>
      <c r="BW54" s="275"/>
      <c r="BX54" s="275"/>
    </row>
    <row r="55" spans="1:76">
      <c r="A55" s="264">
        <f>'Tour Gross Sales'!A55</f>
        <v>0</v>
      </c>
      <c r="B55" s="277">
        <f>'Tour Gross Sales'!B55</f>
        <v>0</v>
      </c>
      <c r="C55" s="304"/>
      <c r="D55" s="278">
        <f t="shared" si="2"/>
        <v>0</v>
      </c>
      <c r="BP55" s="275"/>
      <c r="BQ55" s="275"/>
      <c r="BR55" s="275"/>
      <c r="BS55" s="275"/>
      <c r="BT55" s="275"/>
      <c r="BU55" s="275"/>
      <c r="BV55" s="275"/>
      <c r="BW55" s="275"/>
      <c r="BX55" s="275"/>
    </row>
    <row r="56" spans="1:76">
      <c r="A56" s="264">
        <f>'Tour Gross Sales'!A56</f>
        <v>0</v>
      </c>
      <c r="B56" s="277">
        <f>'Tour Gross Sales'!B56</f>
        <v>0</v>
      </c>
      <c r="C56" s="304"/>
      <c r="D56" s="278">
        <f t="shared" si="2"/>
        <v>0</v>
      </c>
      <c r="BP56" s="275"/>
      <c r="BQ56" s="275"/>
      <c r="BR56" s="275"/>
      <c r="BS56" s="275"/>
      <c r="BT56" s="275"/>
      <c r="BU56" s="275"/>
      <c r="BV56" s="275"/>
      <c r="BW56" s="275"/>
      <c r="BX56" s="275"/>
    </row>
    <row r="57" spans="1:76">
      <c r="A57" s="264">
        <f>'Tour Gross Sales'!A57</f>
        <v>0</v>
      </c>
      <c r="B57" s="277">
        <f>'Tour Gross Sales'!B57</f>
        <v>0</v>
      </c>
      <c r="C57" s="304"/>
      <c r="D57" s="278">
        <f t="shared" si="2"/>
        <v>0</v>
      </c>
      <c r="BP57" s="275"/>
      <c r="BQ57" s="275"/>
      <c r="BR57" s="275"/>
      <c r="BS57" s="275"/>
      <c r="BT57" s="275"/>
      <c r="BU57" s="275"/>
      <c r="BV57" s="275"/>
      <c r="BW57" s="275"/>
      <c r="BX57" s="275"/>
    </row>
    <row r="58" spans="1:76">
      <c r="A58" s="264">
        <f>'Tour Gross Sales'!A58</f>
        <v>0</v>
      </c>
      <c r="B58" s="277">
        <f>'Tour Gross Sales'!B58</f>
        <v>0</v>
      </c>
      <c r="C58" s="304"/>
      <c r="D58" s="278">
        <f t="shared" si="2"/>
        <v>0</v>
      </c>
      <c r="BP58" s="275"/>
      <c r="BQ58" s="275"/>
      <c r="BR58" s="275"/>
      <c r="BS58" s="275"/>
      <c r="BT58" s="275"/>
      <c r="BU58" s="275"/>
      <c r="BV58" s="275"/>
      <c r="BW58" s="275"/>
      <c r="BX58" s="275"/>
    </row>
    <row r="59" spans="1:76">
      <c r="A59" s="264">
        <f>'Tour Gross Sales'!A59</f>
        <v>0</v>
      </c>
      <c r="B59" s="277">
        <f>'Tour Gross Sales'!B59</f>
        <v>0</v>
      </c>
      <c r="C59" s="304"/>
      <c r="D59" s="278">
        <f t="shared" si="2"/>
        <v>0</v>
      </c>
      <c r="BP59" s="275"/>
      <c r="BQ59" s="275"/>
      <c r="BR59" s="275"/>
      <c r="BS59" s="275"/>
      <c r="BT59" s="275"/>
      <c r="BU59" s="275"/>
      <c r="BV59" s="275"/>
      <c r="BW59" s="275"/>
      <c r="BX59" s="275"/>
    </row>
    <row r="60" spans="1:76">
      <c r="A60" s="264">
        <f>'Tour Gross Sales'!A60</f>
        <v>0</v>
      </c>
      <c r="B60" s="277">
        <f>'Tour Gross Sales'!B60</f>
        <v>0</v>
      </c>
      <c r="C60" s="304"/>
      <c r="D60" s="278">
        <f t="shared" si="2"/>
        <v>0</v>
      </c>
      <c r="BP60" s="275"/>
      <c r="BQ60" s="275"/>
      <c r="BR60" s="275"/>
      <c r="BS60" s="275"/>
      <c r="BT60" s="275"/>
      <c r="BU60" s="275"/>
      <c r="BV60" s="275"/>
      <c r="BW60" s="275"/>
      <c r="BX60" s="275"/>
    </row>
    <row r="61" spans="1:76">
      <c r="A61" s="264">
        <f>'Tour Gross Sales'!A61</f>
        <v>0</v>
      </c>
      <c r="B61" s="277">
        <f>'Tour Gross Sales'!B61</f>
        <v>0</v>
      </c>
      <c r="C61" s="304"/>
      <c r="D61" s="278">
        <f t="shared" si="2"/>
        <v>0</v>
      </c>
      <c r="BP61" s="275"/>
      <c r="BQ61" s="275"/>
      <c r="BR61" s="275"/>
      <c r="BS61" s="275"/>
      <c r="BT61" s="275"/>
      <c r="BU61" s="275"/>
      <c r="BV61" s="275"/>
      <c r="BW61" s="275"/>
      <c r="BX61" s="275"/>
    </row>
    <row r="62" spans="1:76">
      <c r="A62" s="264">
        <f>'Tour Gross Sales'!A62</f>
        <v>0</v>
      </c>
      <c r="B62" s="277">
        <f>'Tour Gross Sales'!B62</f>
        <v>0</v>
      </c>
      <c r="C62" s="304"/>
      <c r="D62" s="278">
        <f t="shared" si="2"/>
        <v>0</v>
      </c>
      <c r="BP62" s="275"/>
      <c r="BQ62" s="275"/>
      <c r="BR62" s="275"/>
      <c r="BS62" s="275"/>
      <c r="BT62" s="275"/>
      <c r="BU62" s="275"/>
      <c r="BV62" s="275"/>
      <c r="BW62" s="275"/>
      <c r="BX62" s="275"/>
    </row>
    <row r="63" spans="1:76">
      <c r="A63" s="264">
        <f>'Tour Gross Sales'!A63</f>
        <v>0</v>
      </c>
      <c r="B63" s="277">
        <f>'Tour Gross Sales'!B63</f>
        <v>0</v>
      </c>
      <c r="C63" s="304"/>
      <c r="D63" s="278">
        <f t="shared" si="2"/>
        <v>0</v>
      </c>
      <c r="BP63" s="275"/>
      <c r="BQ63" s="275"/>
      <c r="BR63" s="275"/>
      <c r="BS63" s="275"/>
      <c r="BT63" s="275"/>
      <c r="BU63" s="275"/>
      <c r="BV63" s="275"/>
      <c r="BW63" s="275"/>
      <c r="BX63" s="275"/>
    </row>
    <row r="64" spans="1:76">
      <c r="A64" s="264">
        <f>'Tour Gross Sales'!A64</f>
        <v>0</v>
      </c>
      <c r="B64" s="277">
        <f>'Tour Gross Sales'!B64</f>
        <v>0</v>
      </c>
      <c r="C64" s="304"/>
      <c r="D64" s="278">
        <f t="shared" si="2"/>
        <v>0</v>
      </c>
      <c r="BP64" s="275"/>
      <c r="BQ64" s="275"/>
      <c r="BR64" s="275"/>
      <c r="BS64" s="275"/>
      <c r="BT64" s="275"/>
      <c r="BU64" s="275"/>
      <c r="BV64" s="275"/>
      <c r="BW64" s="275"/>
      <c r="BX64" s="275"/>
    </row>
    <row r="65" spans="1:76">
      <c r="A65" s="264">
        <f>'Tour Gross Sales'!A65</f>
        <v>0</v>
      </c>
      <c r="B65" s="277">
        <f>'Tour Gross Sales'!B65</f>
        <v>0</v>
      </c>
      <c r="C65" s="304"/>
      <c r="D65" s="278">
        <f t="shared" si="2"/>
        <v>0</v>
      </c>
      <c r="BP65" s="275"/>
      <c r="BQ65" s="275"/>
      <c r="BR65" s="275"/>
      <c r="BS65" s="275"/>
      <c r="BT65" s="275"/>
      <c r="BU65" s="275"/>
      <c r="BV65" s="275"/>
      <c r="BW65" s="275"/>
      <c r="BX65" s="275"/>
    </row>
    <row r="66" spans="1:76">
      <c r="A66" s="279"/>
      <c r="B66" s="279"/>
      <c r="C66" s="280"/>
      <c r="D66" s="281"/>
      <c r="BP66" s="275"/>
      <c r="BQ66" s="275"/>
      <c r="BR66" s="275"/>
      <c r="BS66" s="275"/>
      <c r="BT66" s="275"/>
      <c r="BU66" s="275"/>
      <c r="BV66" s="275"/>
      <c r="BW66" s="275"/>
      <c r="BX66" s="275"/>
    </row>
    <row r="67" spans="1:76">
      <c r="A67" s="282"/>
      <c r="B67" s="283" t="s">
        <v>200</v>
      </c>
      <c r="C67" s="305" t="e">
        <f>AVERAGE(C7:C36)</f>
        <v>#DIV/0!</v>
      </c>
      <c r="D67" s="284">
        <f>AVERAGE(D7:D36)</f>
        <v>0</v>
      </c>
      <c r="E67" s="269"/>
      <c r="F67" s="269"/>
      <c r="G67" s="269"/>
      <c r="H67" s="269"/>
      <c r="I67" s="269"/>
      <c r="J67" s="269"/>
      <c r="K67" s="269"/>
      <c r="L67" s="269"/>
      <c r="BP67" s="275"/>
      <c r="BQ67" s="275"/>
      <c r="BR67" s="275"/>
      <c r="BS67" s="275"/>
      <c r="BT67" s="275"/>
      <c r="BU67" s="275"/>
      <c r="BV67" s="275"/>
      <c r="BW67" s="275"/>
      <c r="BX67" s="275"/>
    </row>
    <row r="68" spans="1:76">
      <c r="A68" s="272"/>
      <c r="B68" s="272"/>
      <c r="C68" s="272"/>
      <c r="D68" s="272"/>
      <c r="E68" s="269"/>
      <c r="F68" s="269"/>
      <c r="G68" s="269"/>
      <c r="H68" s="269"/>
      <c r="I68" s="269"/>
      <c r="J68" s="269"/>
      <c r="K68" s="269"/>
      <c r="L68" s="269"/>
      <c r="BP68" s="275"/>
      <c r="BQ68" s="275"/>
      <c r="BR68" s="275"/>
      <c r="BS68" s="275"/>
      <c r="BT68" s="275"/>
      <c r="BU68" s="275"/>
      <c r="BV68" s="275"/>
      <c r="BW68" s="275"/>
      <c r="BX68" s="275"/>
    </row>
    <row r="69" spans="1:76">
      <c r="A69" s="269"/>
      <c r="B69" s="269"/>
      <c r="C69" s="285"/>
      <c r="D69" s="285"/>
      <c r="E69" s="269"/>
      <c r="F69" s="269"/>
      <c r="G69" s="269"/>
      <c r="H69" s="269"/>
      <c r="I69" s="269"/>
      <c r="J69" s="269"/>
      <c r="K69" s="269"/>
      <c r="L69" s="269"/>
      <c r="BP69" s="275"/>
      <c r="BQ69" s="275"/>
      <c r="BR69" s="275"/>
      <c r="BS69" s="275"/>
      <c r="BT69" s="275"/>
      <c r="BU69" s="275"/>
      <c r="BV69" s="275"/>
      <c r="BW69" s="275"/>
      <c r="BX69" s="275"/>
    </row>
    <row r="70" spans="1:76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BP70" s="275"/>
      <c r="BQ70" s="275"/>
      <c r="BR70" s="275"/>
      <c r="BS70" s="275"/>
      <c r="BT70" s="275"/>
      <c r="BU70" s="275"/>
      <c r="BV70" s="275"/>
      <c r="BW70" s="275"/>
      <c r="BX70" s="275"/>
    </row>
    <row r="71" spans="1:76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BP71" s="275"/>
      <c r="BQ71" s="275"/>
      <c r="BR71" s="275"/>
      <c r="BS71" s="275"/>
      <c r="BT71" s="275"/>
      <c r="BU71" s="275"/>
      <c r="BV71" s="275"/>
      <c r="BW71" s="275"/>
      <c r="BX71" s="275"/>
    </row>
    <row r="72" spans="1:76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BP72" s="275"/>
      <c r="BQ72" s="275"/>
      <c r="BR72" s="275"/>
      <c r="BS72" s="275"/>
      <c r="BT72" s="275"/>
      <c r="BU72" s="275"/>
      <c r="BV72" s="275"/>
      <c r="BW72" s="275"/>
      <c r="BX72" s="275"/>
    </row>
    <row r="73" spans="1:76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BP73" s="275"/>
      <c r="BQ73" s="275"/>
      <c r="BR73" s="275"/>
      <c r="BS73" s="275"/>
      <c r="BT73" s="275"/>
      <c r="BU73" s="275"/>
      <c r="BV73" s="275"/>
      <c r="BW73" s="275"/>
      <c r="BX73" s="275"/>
    </row>
    <row r="74" spans="1:76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BP74" s="275"/>
      <c r="BQ74" s="275"/>
      <c r="BR74" s="275"/>
      <c r="BS74" s="275"/>
      <c r="BT74" s="275"/>
      <c r="BU74" s="275"/>
      <c r="BV74" s="275"/>
      <c r="BW74" s="275"/>
      <c r="BX74" s="275"/>
    </row>
    <row r="75" spans="1:76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BP75" s="275"/>
      <c r="BQ75" s="275"/>
      <c r="BR75" s="275"/>
      <c r="BS75" s="275"/>
      <c r="BT75" s="275"/>
      <c r="BU75" s="275"/>
      <c r="BV75" s="275"/>
      <c r="BW75" s="275"/>
      <c r="BX75" s="275"/>
    </row>
    <row r="76" spans="1:76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BP76" s="275"/>
      <c r="BQ76" s="275"/>
      <c r="BR76" s="275"/>
      <c r="BS76" s="275"/>
      <c r="BT76" s="275"/>
      <c r="BU76" s="275"/>
      <c r="BV76" s="275"/>
      <c r="BW76" s="275"/>
      <c r="BX76" s="275"/>
    </row>
    <row r="77" spans="1:76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BP77" s="275"/>
      <c r="BQ77" s="275"/>
      <c r="BR77" s="275"/>
      <c r="BS77" s="275"/>
      <c r="BT77" s="275"/>
      <c r="BU77" s="275"/>
      <c r="BV77" s="275"/>
      <c r="BW77" s="275"/>
      <c r="BX77" s="275"/>
    </row>
    <row r="78" spans="1:76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BP78" s="275"/>
      <c r="BQ78" s="275"/>
      <c r="BR78" s="275"/>
      <c r="BS78" s="275"/>
      <c r="BT78" s="275"/>
      <c r="BU78" s="275"/>
      <c r="BV78" s="275"/>
      <c r="BW78" s="275"/>
      <c r="BX78" s="275"/>
    </row>
    <row r="79" spans="1:76">
      <c r="BP79" s="275"/>
      <c r="BQ79" s="275"/>
      <c r="BR79" s="275"/>
      <c r="BS79" s="275"/>
      <c r="BT79" s="275"/>
      <c r="BU79" s="275"/>
      <c r="BV79" s="275"/>
      <c r="BW79" s="275"/>
      <c r="BX79" s="275"/>
    </row>
    <row r="80" spans="1:76">
      <c r="BP80" s="275"/>
      <c r="BQ80" s="275"/>
      <c r="BR80" s="275"/>
      <c r="BS80" s="275"/>
      <c r="BT80" s="275"/>
      <c r="BU80" s="275"/>
      <c r="BV80" s="275"/>
      <c r="BW80" s="275"/>
      <c r="BX80" s="275"/>
    </row>
    <row r="81" spans="68:76">
      <c r="BP81" s="275"/>
      <c r="BQ81" s="275"/>
      <c r="BR81" s="275"/>
      <c r="BS81" s="275"/>
      <c r="BT81" s="275"/>
      <c r="BU81" s="275"/>
      <c r="BV81" s="275"/>
      <c r="BW81" s="275"/>
      <c r="BX81" s="275"/>
    </row>
    <row r="82" spans="68:76">
      <c r="BP82" s="275"/>
      <c r="BQ82" s="275"/>
      <c r="BR82" s="275"/>
      <c r="BS82" s="275"/>
      <c r="BT82" s="275"/>
      <c r="BU82" s="275"/>
      <c r="BV82" s="275"/>
      <c r="BW82" s="275"/>
      <c r="BX82" s="275"/>
    </row>
  </sheetData>
  <mergeCells count="1">
    <mergeCell ref="A1:O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59" fitToHeight="0" orientation="landscape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86AA-1202-4203-9CC7-90F97C1D4506}">
  <sheetPr codeName="Sheet125"/>
  <dimension ref="A1:J106"/>
  <sheetViews>
    <sheetView showZeros="0" zoomScale="82" zoomScaleNormal="82" workbookViewId="0">
      <selection activeCell="A6" sqref="A6"/>
    </sheetView>
  </sheetViews>
  <sheetFormatPr defaultColWidth="9" defaultRowHeight="12.75"/>
  <cols>
    <col min="1" max="1" width="39.28515625" style="259" bestFit="1" customWidth="1"/>
    <col min="2" max="2" width="10.85546875" style="259" customWidth="1"/>
    <col min="3" max="4" width="9" style="259"/>
    <col min="5" max="5" width="62.85546875" style="259" customWidth="1"/>
    <col min="6" max="6" width="19" style="259" bestFit="1" customWidth="1"/>
    <col min="7" max="7" width="11.28515625" style="259" bestFit="1" customWidth="1"/>
    <col min="8" max="16384" width="9" style="259"/>
  </cols>
  <sheetData>
    <row r="1" spans="1:10" ht="27">
      <c r="A1" s="583" t="s">
        <v>204</v>
      </c>
      <c r="B1" s="583"/>
      <c r="C1" s="583"/>
      <c r="D1" s="583"/>
      <c r="E1" s="583"/>
      <c r="F1" s="583"/>
      <c r="G1" s="583"/>
      <c r="H1" s="583"/>
      <c r="I1" s="583"/>
      <c r="J1" s="286"/>
    </row>
    <row r="2" spans="1:10">
      <c r="A2" s="583"/>
      <c r="B2" s="583"/>
      <c r="C2" s="583"/>
      <c r="D2" s="583"/>
      <c r="E2" s="583"/>
      <c r="F2" s="583"/>
      <c r="G2" s="583"/>
      <c r="H2" s="583"/>
      <c r="I2" s="583"/>
      <c r="J2" s="293"/>
    </row>
    <row r="3" spans="1:10" ht="27">
      <c r="A3" s="583"/>
      <c r="B3" s="583"/>
      <c r="C3" s="583"/>
      <c r="D3" s="583"/>
      <c r="E3" s="583"/>
      <c r="F3" s="583"/>
      <c r="G3" s="583"/>
      <c r="H3" s="583"/>
      <c r="I3" s="583"/>
      <c r="J3" s="286"/>
    </row>
    <row r="4" spans="1:10" ht="27">
      <c r="A4" s="583"/>
      <c r="B4" s="583"/>
      <c r="C4" s="583"/>
      <c r="D4" s="583"/>
      <c r="E4" s="583"/>
      <c r="F4" s="583"/>
      <c r="G4" s="583"/>
      <c r="H4" s="583"/>
      <c r="I4" s="583"/>
      <c r="J4" s="286"/>
    </row>
    <row r="5" spans="1:10" ht="15">
      <c r="A5" s="294"/>
      <c r="B5" s="294"/>
      <c r="C5" s="294"/>
      <c r="D5" s="294"/>
      <c r="E5" s="294"/>
      <c r="F5" s="294"/>
      <c r="G5" s="294"/>
      <c r="H5" s="295"/>
      <c r="I5" s="295"/>
    </row>
    <row r="6" spans="1:10" ht="18">
      <c r="A6" s="296" t="s">
        <v>202</v>
      </c>
      <c r="B6" s="296" t="s">
        <v>54</v>
      </c>
      <c r="C6" s="584" t="s">
        <v>205</v>
      </c>
      <c r="D6" s="584"/>
      <c r="E6" s="297" t="s">
        <v>206</v>
      </c>
      <c r="F6" s="297" t="s">
        <v>207</v>
      </c>
      <c r="G6" s="310" t="s">
        <v>214</v>
      </c>
      <c r="H6" s="83"/>
      <c r="I6" s="295"/>
    </row>
    <row r="7" spans="1:10" ht="18">
      <c r="A7" s="297" t="str">
        <f>'Product %'!A8</f>
        <v>BATWING HOODY</v>
      </c>
      <c r="B7" s="298">
        <f>'BATWNG HOODY'!C64</f>
        <v>0</v>
      </c>
      <c r="C7" s="299" t="s">
        <v>208</v>
      </c>
      <c r="D7" s="300">
        <f t="shared" ref="D7:D36" si="0">IF(B7=0,0,SUM($G$6/B7))</f>
        <v>0</v>
      </c>
      <c r="E7" s="299" t="s">
        <v>209</v>
      </c>
      <c r="F7" s="301"/>
      <c r="G7" s="294"/>
      <c r="H7" s="295"/>
      <c r="I7" s="295"/>
    </row>
    <row r="8" spans="1:10" ht="18">
      <c r="A8" s="297" t="str">
        <f>'Product %'!A9</f>
        <v>SHORTS BLACK/ WHT PAPA V COSTUME CLAWS</v>
      </c>
      <c r="B8" s="298">
        <f>SHORTS!C64</f>
        <v>0</v>
      </c>
      <c r="C8" s="299" t="s">
        <v>208</v>
      </c>
      <c r="D8" s="300">
        <f t="shared" si="0"/>
        <v>0</v>
      </c>
      <c r="E8" s="299" t="s">
        <v>210</v>
      </c>
      <c r="F8" s="297"/>
      <c r="G8" s="294"/>
      <c r="H8" s="295"/>
      <c r="I8" s="295"/>
    </row>
    <row r="9" spans="1:10" ht="18">
      <c r="A9" s="297" t="str">
        <f>'Product %'!A10</f>
        <v>BLACK T SKELETOUR 26 ITIN</v>
      </c>
      <c r="B9" s="298">
        <f>'BLK T SKELETOR ITIN'!C64</f>
        <v>0</v>
      </c>
      <c r="C9" s="299" t="s">
        <v>208</v>
      </c>
      <c r="D9" s="300">
        <f t="shared" si="0"/>
        <v>0</v>
      </c>
      <c r="E9" s="299" t="s">
        <v>210</v>
      </c>
      <c r="F9" s="297"/>
      <c r="G9" s="294"/>
      <c r="H9" s="295"/>
      <c r="I9" s="295"/>
    </row>
    <row r="10" spans="1:10" ht="18">
      <c r="A10" s="297" t="str">
        <f>'Product %'!A11</f>
        <v>BLACK T BAT BRAIN 26 ITIN</v>
      </c>
      <c r="B10" s="298">
        <f>'BLK T BAT BRAIN ITIN'!C64</f>
        <v>0</v>
      </c>
      <c r="C10" s="299" t="s">
        <v>208</v>
      </c>
      <c r="D10" s="300">
        <f t="shared" si="0"/>
        <v>0</v>
      </c>
      <c r="E10" s="299" t="s">
        <v>210</v>
      </c>
      <c r="F10" s="297"/>
      <c r="G10" s="294"/>
      <c r="H10" s="295"/>
      <c r="I10" s="295"/>
    </row>
    <row r="11" spans="1:10" ht="18">
      <c r="A11" s="297" t="str">
        <f>'Product %'!A12</f>
        <v>BLACK T WESTERN EMERITUS 26 ITIN</v>
      </c>
      <c r="B11" s="298">
        <f>'BLK T WESTERN ITIN'!C64</f>
        <v>0</v>
      </c>
      <c r="C11" s="299" t="s">
        <v>208</v>
      </c>
      <c r="D11" s="300">
        <f t="shared" si="0"/>
        <v>0</v>
      </c>
      <c r="E11" s="299" t="s">
        <v>210</v>
      </c>
      <c r="F11" s="297"/>
      <c r="G11" s="294"/>
      <c r="H11" s="295"/>
      <c r="I11" s="295"/>
    </row>
    <row r="12" spans="1:10" ht="18">
      <c r="A12" s="297" t="str">
        <f>'Product %'!A13</f>
        <v>CRYSTAL WASHED T AT THE GATES</v>
      </c>
      <c r="B12" s="298">
        <f>'CRYSTAL WASHED'!C64</f>
        <v>0</v>
      </c>
      <c r="C12" s="299" t="s">
        <v>208</v>
      </c>
      <c r="D12" s="300">
        <f t="shared" si="0"/>
        <v>0</v>
      </c>
      <c r="E12" s="299" t="s">
        <v>210</v>
      </c>
      <c r="F12" s="297"/>
      <c r="G12" s="294"/>
      <c r="H12" s="295"/>
      <c r="I12" s="295"/>
    </row>
    <row r="13" spans="1:10" ht="18">
      <c r="A13" s="297" t="str">
        <f>'Product %'!A14</f>
        <v>BLACK T PAPA COOPER</v>
      </c>
      <c r="B13" s="298">
        <f>'BLK T PAPA COOPER'!C64</f>
        <v>0</v>
      </c>
      <c r="C13" s="299" t="s">
        <v>208</v>
      </c>
      <c r="D13" s="300">
        <f t="shared" si="0"/>
        <v>0</v>
      </c>
      <c r="E13" s="299" t="s">
        <v>210</v>
      </c>
      <c r="F13" s="297"/>
      <c r="G13" s="294"/>
      <c r="H13" s="295"/>
      <c r="I13" s="295"/>
    </row>
    <row r="14" spans="1:10" ht="18">
      <c r="A14" s="297" t="str">
        <f>'Product %'!A15</f>
        <v>WOMENS CROP RAGLAN CHAMBER OF CHILLS</v>
      </c>
      <c r="B14" s="298">
        <f>'WOMENS RAGLAN'!C64</f>
        <v>0</v>
      </c>
      <c r="C14" s="299" t="s">
        <v>208</v>
      </c>
      <c r="D14" s="300">
        <f t="shared" si="0"/>
        <v>0</v>
      </c>
      <c r="E14" s="299" t="s">
        <v>210</v>
      </c>
      <c r="F14" s="297"/>
      <c r="G14" s="294"/>
      <c r="H14" s="295"/>
      <c r="I14" s="295"/>
    </row>
    <row r="15" spans="1:10" ht="18">
      <c r="A15" s="297" t="str">
        <f>'Product %'!A16</f>
        <v>BLACK PO HOODIE SKELETON</v>
      </c>
      <c r="B15" s="298">
        <f>'BLK PO HOODIE'!C64</f>
        <v>0</v>
      </c>
      <c r="C15" s="299" t="s">
        <v>208</v>
      </c>
      <c r="D15" s="300">
        <f t="shared" si="0"/>
        <v>0</v>
      </c>
      <c r="E15" s="299" t="s">
        <v>210</v>
      </c>
      <c r="F15" s="297"/>
      <c r="G15" s="294"/>
      <c r="H15" s="295"/>
      <c r="I15" s="295"/>
    </row>
    <row r="16" spans="1:10" ht="18">
      <c r="A16" s="297">
        <f>'Product %'!A17</f>
        <v>0</v>
      </c>
      <c r="B16" s="298">
        <f>'10'!C64</f>
        <v>0</v>
      </c>
      <c r="C16" s="299" t="s">
        <v>208</v>
      </c>
      <c r="D16" s="300">
        <f t="shared" si="0"/>
        <v>0</v>
      </c>
      <c r="E16" s="299" t="s">
        <v>210</v>
      </c>
      <c r="F16" s="297"/>
      <c r="G16" s="294"/>
      <c r="H16" s="295"/>
      <c r="I16" s="295"/>
    </row>
    <row r="17" spans="1:9" ht="18">
      <c r="A17" s="297">
        <f>'Product %'!A18</f>
        <v>0</v>
      </c>
      <c r="B17" s="298">
        <f>'11'!C64</f>
        <v>0</v>
      </c>
      <c r="C17" s="299" t="s">
        <v>208</v>
      </c>
      <c r="D17" s="300">
        <f t="shared" si="0"/>
        <v>0</v>
      </c>
      <c r="E17" s="299" t="s">
        <v>210</v>
      </c>
      <c r="F17" s="297"/>
      <c r="G17" s="294"/>
      <c r="H17" s="295"/>
      <c r="I17" s="295"/>
    </row>
    <row r="18" spans="1:9" ht="18">
      <c r="A18" s="297">
        <f>'Product %'!A19</f>
        <v>0</v>
      </c>
      <c r="B18" s="298">
        <f>'12'!C64</f>
        <v>0</v>
      </c>
      <c r="C18" s="299" t="s">
        <v>208</v>
      </c>
      <c r="D18" s="300">
        <f t="shared" si="0"/>
        <v>0</v>
      </c>
      <c r="E18" s="299" t="s">
        <v>210</v>
      </c>
      <c r="F18" s="297"/>
      <c r="G18" s="294"/>
      <c r="H18" s="295"/>
      <c r="I18" s="295"/>
    </row>
    <row r="19" spans="1:9" ht="18">
      <c r="A19" s="297">
        <f>'Product %'!A20</f>
        <v>0</v>
      </c>
      <c r="B19" s="298">
        <f>'13'!C64</f>
        <v>0</v>
      </c>
      <c r="C19" s="299" t="s">
        <v>208</v>
      </c>
      <c r="D19" s="300">
        <f t="shared" si="0"/>
        <v>0</v>
      </c>
      <c r="E19" s="299" t="s">
        <v>210</v>
      </c>
      <c r="F19" s="297"/>
      <c r="G19" s="294"/>
      <c r="H19" s="83"/>
      <c r="I19" s="83"/>
    </row>
    <row r="20" spans="1:9" ht="18">
      <c r="A20" s="297">
        <f>'Product %'!A21</f>
        <v>0</v>
      </c>
      <c r="B20" s="298">
        <f>'14'!C64</f>
        <v>0</v>
      </c>
      <c r="C20" s="299" t="s">
        <v>208</v>
      </c>
      <c r="D20" s="300">
        <f t="shared" si="0"/>
        <v>0</v>
      </c>
      <c r="E20" s="299" t="s">
        <v>210</v>
      </c>
      <c r="F20" s="297"/>
      <c r="G20" s="294"/>
      <c r="H20" s="83"/>
      <c r="I20" s="83"/>
    </row>
    <row r="21" spans="1:9" ht="18">
      <c r="A21" s="297">
        <f>'Product %'!A22</f>
        <v>0</v>
      </c>
      <c r="B21" s="298">
        <f>'15'!C64</f>
        <v>0</v>
      </c>
      <c r="C21" s="299" t="s">
        <v>208</v>
      </c>
      <c r="D21" s="300">
        <f t="shared" si="0"/>
        <v>0</v>
      </c>
      <c r="E21" s="299" t="s">
        <v>210</v>
      </c>
      <c r="F21" s="297"/>
      <c r="G21" s="294"/>
      <c r="H21" s="83"/>
      <c r="I21" s="83"/>
    </row>
    <row r="22" spans="1:9" ht="18">
      <c r="A22" s="297">
        <f>'Product %'!A23</f>
        <v>0</v>
      </c>
      <c r="B22" s="298">
        <f>'16'!C64</f>
        <v>0</v>
      </c>
      <c r="C22" s="299" t="s">
        <v>208</v>
      </c>
      <c r="D22" s="300">
        <f t="shared" si="0"/>
        <v>0</v>
      </c>
      <c r="E22" s="299" t="s">
        <v>210</v>
      </c>
      <c r="F22" s="297"/>
      <c r="G22" s="294"/>
      <c r="H22" s="83"/>
      <c r="I22" s="83"/>
    </row>
    <row r="23" spans="1:9" ht="18">
      <c r="A23" s="297">
        <f>'Product %'!A24</f>
        <v>0</v>
      </c>
      <c r="B23" s="298">
        <f>'17'!C64</f>
        <v>0</v>
      </c>
      <c r="C23" s="299" t="s">
        <v>208</v>
      </c>
      <c r="D23" s="300">
        <f t="shared" si="0"/>
        <v>0</v>
      </c>
      <c r="E23" s="299" t="s">
        <v>210</v>
      </c>
      <c r="F23" s="297"/>
      <c r="G23" s="294"/>
      <c r="H23" s="83"/>
      <c r="I23" s="83"/>
    </row>
    <row r="24" spans="1:9" ht="18">
      <c r="A24" s="297">
        <f>'Product %'!A25</f>
        <v>0</v>
      </c>
      <c r="B24" s="298">
        <f>'18'!C64</f>
        <v>0</v>
      </c>
      <c r="C24" s="299" t="s">
        <v>208</v>
      </c>
      <c r="D24" s="300">
        <f t="shared" si="0"/>
        <v>0</v>
      </c>
      <c r="E24" s="299" t="s">
        <v>210</v>
      </c>
      <c r="F24" s="297"/>
      <c r="G24" s="294"/>
      <c r="H24" s="83"/>
      <c r="I24" s="83"/>
    </row>
    <row r="25" spans="1:9" ht="18">
      <c r="A25" s="297">
        <f>'Product %'!A26</f>
        <v>0</v>
      </c>
      <c r="B25" s="298">
        <f>'19'!C64</f>
        <v>0</v>
      </c>
      <c r="C25" s="299" t="s">
        <v>208</v>
      </c>
      <c r="D25" s="300">
        <f t="shared" si="0"/>
        <v>0</v>
      </c>
      <c r="E25" s="299" t="s">
        <v>210</v>
      </c>
      <c r="F25" s="297"/>
      <c r="G25" s="294"/>
      <c r="H25" s="83"/>
      <c r="I25" s="83"/>
    </row>
    <row r="26" spans="1:9" ht="18">
      <c r="A26" s="297">
        <f>'Product %'!A27</f>
        <v>0</v>
      </c>
      <c r="B26" s="298">
        <f>'20'!C64</f>
        <v>0</v>
      </c>
      <c r="C26" s="299" t="s">
        <v>208</v>
      </c>
      <c r="D26" s="300">
        <f t="shared" si="0"/>
        <v>0</v>
      </c>
      <c r="E26" s="299" t="s">
        <v>210</v>
      </c>
      <c r="F26" s="297"/>
      <c r="G26" s="294"/>
      <c r="H26" s="83"/>
      <c r="I26" s="83"/>
    </row>
    <row r="27" spans="1:9" ht="18">
      <c r="A27" s="297">
        <f>'Product %'!A28</f>
        <v>0</v>
      </c>
      <c r="B27" s="298">
        <f>'21'!C$64</f>
        <v>0</v>
      </c>
      <c r="C27" s="299" t="s">
        <v>208</v>
      </c>
      <c r="D27" s="300">
        <f t="shared" si="0"/>
        <v>0</v>
      </c>
      <c r="E27" s="299" t="s">
        <v>210</v>
      </c>
      <c r="F27" s="297"/>
      <c r="G27" s="294"/>
      <c r="H27" s="83"/>
      <c r="I27" s="83"/>
    </row>
    <row r="28" spans="1:9" ht="18">
      <c r="A28" s="297">
        <f>'Product %'!A29</f>
        <v>0</v>
      </c>
      <c r="B28" s="298">
        <f>'22'!C$64</f>
        <v>0</v>
      </c>
      <c r="C28" s="299" t="s">
        <v>208</v>
      </c>
      <c r="D28" s="300">
        <f t="shared" si="0"/>
        <v>0</v>
      </c>
      <c r="E28" s="299" t="s">
        <v>210</v>
      </c>
      <c r="F28" s="297"/>
      <c r="G28" s="294"/>
      <c r="H28" s="83"/>
      <c r="I28" s="83"/>
    </row>
    <row r="29" spans="1:9" ht="18">
      <c r="A29" s="297">
        <f>'Product %'!A30</f>
        <v>0</v>
      </c>
      <c r="B29" s="298">
        <f>'23'!C$64</f>
        <v>0</v>
      </c>
      <c r="C29" s="299" t="s">
        <v>208</v>
      </c>
      <c r="D29" s="300">
        <f t="shared" si="0"/>
        <v>0</v>
      </c>
      <c r="E29" s="299" t="s">
        <v>210</v>
      </c>
      <c r="F29" s="297"/>
      <c r="G29" s="294"/>
      <c r="H29" s="83"/>
      <c r="I29" s="83"/>
    </row>
    <row r="30" spans="1:9" ht="18">
      <c r="A30" s="297">
        <f>'Product %'!A31</f>
        <v>0</v>
      </c>
      <c r="B30" s="298">
        <f>'24'!C$64</f>
        <v>0</v>
      </c>
      <c r="C30" s="299" t="s">
        <v>208</v>
      </c>
      <c r="D30" s="300">
        <f t="shared" si="0"/>
        <v>0</v>
      </c>
      <c r="E30" s="299" t="s">
        <v>210</v>
      </c>
      <c r="F30" s="297"/>
      <c r="G30" s="294"/>
      <c r="H30" s="83"/>
      <c r="I30" s="83"/>
    </row>
    <row r="31" spans="1:9" ht="18">
      <c r="A31" s="297">
        <f>'Product %'!A32</f>
        <v>0</v>
      </c>
      <c r="B31" s="298">
        <f>'25'!C$64</f>
        <v>0</v>
      </c>
      <c r="C31" s="299" t="s">
        <v>208</v>
      </c>
      <c r="D31" s="300">
        <f t="shared" si="0"/>
        <v>0</v>
      </c>
      <c r="E31" s="299" t="s">
        <v>210</v>
      </c>
      <c r="F31" s="302"/>
      <c r="G31" s="83"/>
      <c r="H31" s="83"/>
      <c r="I31" s="83"/>
    </row>
    <row r="32" spans="1:9" ht="18">
      <c r="A32" s="297">
        <f>'Product %'!A33</f>
        <v>0</v>
      </c>
      <c r="B32" s="298">
        <f>'26'!C$64</f>
        <v>0</v>
      </c>
      <c r="C32" s="299" t="s">
        <v>208</v>
      </c>
      <c r="D32" s="300">
        <f t="shared" si="0"/>
        <v>0</v>
      </c>
      <c r="E32" s="299" t="s">
        <v>209</v>
      </c>
      <c r="F32" s="302"/>
      <c r="G32" s="83"/>
      <c r="H32" s="83"/>
      <c r="I32" s="83"/>
    </row>
    <row r="33" spans="1:9" ht="18">
      <c r="A33" s="297">
        <f>'Product %'!A34</f>
        <v>0</v>
      </c>
      <c r="B33" s="298">
        <f>'27'!C$64</f>
        <v>0</v>
      </c>
      <c r="C33" s="299" t="s">
        <v>208</v>
      </c>
      <c r="D33" s="300">
        <f t="shared" si="0"/>
        <v>0</v>
      </c>
      <c r="E33" s="299" t="s">
        <v>210</v>
      </c>
      <c r="F33" s="302"/>
      <c r="G33" s="83"/>
      <c r="H33" s="83"/>
      <c r="I33" s="83"/>
    </row>
    <row r="34" spans="1:9" ht="18">
      <c r="A34" s="297">
        <f>'Product %'!A35</f>
        <v>0</v>
      </c>
      <c r="B34" s="298">
        <f>'28'!C$64</f>
        <v>0</v>
      </c>
      <c r="C34" s="299" t="s">
        <v>208</v>
      </c>
      <c r="D34" s="300">
        <f t="shared" si="0"/>
        <v>0</v>
      </c>
      <c r="E34" s="299" t="s">
        <v>210</v>
      </c>
      <c r="F34" s="302"/>
      <c r="G34" s="83"/>
      <c r="H34" s="83"/>
      <c r="I34" s="83"/>
    </row>
    <row r="35" spans="1:9" ht="18">
      <c r="A35" s="297">
        <f>'Product %'!A36</f>
        <v>0</v>
      </c>
      <c r="B35" s="298">
        <f>'29'!C$64</f>
        <v>0</v>
      </c>
      <c r="C35" s="299" t="s">
        <v>208</v>
      </c>
      <c r="D35" s="300">
        <f t="shared" si="0"/>
        <v>0</v>
      </c>
      <c r="E35" s="299" t="s">
        <v>210</v>
      </c>
      <c r="F35" s="302"/>
      <c r="G35" s="83"/>
      <c r="H35" s="83"/>
      <c r="I35" s="83"/>
    </row>
    <row r="36" spans="1:9" ht="18">
      <c r="A36" s="297">
        <f>'Product %'!A37</f>
        <v>0</v>
      </c>
      <c r="B36" s="298">
        <f>'30'!C$64</f>
        <v>0</v>
      </c>
      <c r="C36" s="299" t="s">
        <v>208</v>
      </c>
      <c r="D36" s="300">
        <f t="shared" si="0"/>
        <v>0</v>
      </c>
      <c r="E36" s="299" t="s">
        <v>210</v>
      </c>
      <c r="F36" s="302"/>
      <c r="G36" s="83"/>
      <c r="H36" s="83"/>
      <c r="I36" s="83"/>
    </row>
    <row r="37" spans="1:9" ht="18">
      <c r="A37" s="297">
        <f>'Product %'!A38</f>
        <v>0</v>
      </c>
      <c r="B37" s="298">
        <f>'31'!C$64</f>
        <v>0</v>
      </c>
      <c r="C37" s="299" t="s">
        <v>208</v>
      </c>
      <c r="D37" s="300">
        <f t="shared" ref="D37:D100" si="1">IF(B37=0,0,SUM($G$6/B37))</f>
        <v>0</v>
      </c>
      <c r="E37" s="299" t="s">
        <v>210</v>
      </c>
      <c r="F37" s="302"/>
    </row>
    <row r="38" spans="1:9" ht="18">
      <c r="A38" s="297">
        <f>'Product %'!A39</f>
        <v>0</v>
      </c>
      <c r="B38" s="298">
        <f>'32'!C$64</f>
        <v>0</v>
      </c>
      <c r="C38" s="299" t="s">
        <v>208</v>
      </c>
      <c r="D38" s="300">
        <f t="shared" si="1"/>
        <v>0</v>
      </c>
      <c r="E38" s="299" t="s">
        <v>210</v>
      </c>
      <c r="F38" s="302"/>
    </row>
    <row r="39" spans="1:9" ht="18">
      <c r="A39" s="297">
        <f>'Product %'!A40</f>
        <v>0</v>
      </c>
      <c r="B39" s="298">
        <f>'33'!C$64</f>
        <v>0</v>
      </c>
      <c r="C39" s="299" t="s">
        <v>208</v>
      </c>
      <c r="D39" s="300">
        <f t="shared" si="1"/>
        <v>0</v>
      </c>
      <c r="E39" s="299" t="s">
        <v>210</v>
      </c>
      <c r="F39" s="302"/>
    </row>
    <row r="40" spans="1:9" ht="18">
      <c r="A40" s="297">
        <f>'Product %'!A41</f>
        <v>0</v>
      </c>
      <c r="B40" s="298">
        <f>'34'!C$64</f>
        <v>0</v>
      </c>
      <c r="C40" s="299" t="s">
        <v>208</v>
      </c>
      <c r="D40" s="300">
        <f t="shared" si="1"/>
        <v>0</v>
      </c>
      <c r="E40" s="299" t="s">
        <v>210</v>
      </c>
      <c r="F40" s="302"/>
    </row>
    <row r="41" spans="1:9" ht="18">
      <c r="A41" s="297">
        <f>'Product %'!A42</f>
        <v>0</v>
      </c>
      <c r="B41" s="298">
        <f>'35'!C$64</f>
        <v>0</v>
      </c>
      <c r="C41" s="299" t="s">
        <v>208</v>
      </c>
      <c r="D41" s="300">
        <f t="shared" si="1"/>
        <v>0</v>
      </c>
      <c r="E41" s="299" t="s">
        <v>210</v>
      </c>
      <c r="F41" s="302"/>
    </row>
    <row r="42" spans="1:9" ht="18">
      <c r="A42" s="297">
        <f>'Product %'!A43</f>
        <v>0</v>
      </c>
      <c r="B42" s="298">
        <f>'36'!C$64</f>
        <v>0</v>
      </c>
      <c r="C42" s="299" t="s">
        <v>208</v>
      </c>
      <c r="D42" s="300">
        <f t="shared" si="1"/>
        <v>0</v>
      </c>
      <c r="E42" s="299" t="s">
        <v>210</v>
      </c>
      <c r="F42" s="302"/>
    </row>
    <row r="43" spans="1:9" ht="18">
      <c r="A43" s="297">
        <f>'Product %'!A44</f>
        <v>0</v>
      </c>
      <c r="B43" s="298">
        <f>'37'!C$64</f>
        <v>0</v>
      </c>
      <c r="C43" s="299" t="s">
        <v>208</v>
      </c>
      <c r="D43" s="300">
        <f t="shared" si="1"/>
        <v>0</v>
      </c>
      <c r="E43" s="299" t="s">
        <v>210</v>
      </c>
      <c r="F43" s="302"/>
    </row>
    <row r="44" spans="1:9" ht="18">
      <c r="A44" s="297">
        <f>'Product %'!A45</f>
        <v>0</v>
      </c>
      <c r="B44" s="298">
        <f>'38'!C$64</f>
        <v>0</v>
      </c>
      <c r="C44" s="299" t="s">
        <v>208</v>
      </c>
      <c r="D44" s="300">
        <f t="shared" si="1"/>
        <v>0</v>
      </c>
      <c r="E44" s="299" t="s">
        <v>210</v>
      </c>
      <c r="F44" s="302"/>
    </row>
    <row r="45" spans="1:9" ht="18">
      <c r="A45" s="297">
        <f>'Product %'!A46</f>
        <v>0</v>
      </c>
      <c r="B45" s="298">
        <f>'39'!C$64</f>
        <v>0</v>
      </c>
      <c r="C45" s="299" t="s">
        <v>208</v>
      </c>
      <c r="D45" s="300">
        <f t="shared" si="1"/>
        <v>0</v>
      </c>
      <c r="E45" s="299" t="s">
        <v>210</v>
      </c>
      <c r="F45" s="302"/>
    </row>
    <row r="46" spans="1:9" ht="18">
      <c r="A46" s="297">
        <f>'Product %'!A47</f>
        <v>0</v>
      </c>
      <c r="B46" s="298">
        <f>'40'!C$64</f>
        <v>0</v>
      </c>
      <c r="C46" s="299" t="s">
        <v>208</v>
      </c>
      <c r="D46" s="300">
        <f t="shared" si="1"/>
        <v>0</v>
      </c>
      <c r="E46" s="299" t="s">
        <v>210</v>
      </c>
      <c r="F46" s="302"/>
    </row>
    <row r="47" spans="1:9" ht="18">
      <c r="A47" s="297">
        <f>'Product %'!A48</f>
        <v>0</v>
      </c>
      <c r="B47" s="298">
        <f>'41'!C$64</f>
        <v>0</v>
      </c>
      <c r="C47" s="299" t="s">
        <v>208</v>
      </c>
      <c r="D47" s="300">
        <f t="shared" si="1"/>
        <v>0</v>
      </c>
      <c r="E47" s="299" t="s">
        <v>210</v>
      </c>
      <c r="F47" s="302"/>
    </row>
    <row r="48" spans="1:9" ht="18">
      <c r="A48" s="297">
        <f>'Product %'!A49</f>
        <v>0</v>
      </c>
      <c r="B48" s="298">
        <f>'42'!C$64</f>
        <v>0</v>
      </c>
      <c r="C48" s="299" t="s">
        <v>208</v>
      </c>
      <c r="D48" s="300">
        <f t="shared" si="1"/>
        <v>0</v>
      </c>
      <c r="E48" s="299" t="s">
        <v>210</v>
      </c>
      <c r="F48" s="302"/>
    </row>
    <row r="49" spans="1:5" ht="18">
      <c r="A49" s="297">
        <f>'Product %'!A50</f>
        <v>0</v>
      </c>
      <c r="B49" s="298">
        <f>'43'!C$64</f>
        <v>0</v>
      </c>
      <c r="C49" s="299" t="s">
        <v>208</v>
      </c>
      <c r="D49" s="300">
        <f t="shared" si="1"/>
        <v>0</v>
      </c>
      <c r="E49" s="299" t="s">
        <v>210</v>
      </c>
    </row>
    <row r="50" spans="1:5" ht="18">
      <c r="A50" s="297">
        <f>'Product %'!A51</f>
        <v>0</v>
      </c>
      <c r="B50" s="298">
        <f>'44'!C$64</f>
        <v>0</v>
      </c>
      <c r="C50" s="299" t="s">
        <v>208</v>
      </c>
      <c r="D50" s="300">
        <f t="shared" si="1"/>
        <v>0</v>
      </c>
      <c r="E50" s="299" t="s">
        <v>210</v>
      </c>
    </row>
    <row r="51" spans="1:5" ht="18">
      <c r="A51" s="297">
        <f>'Product %'!A52</f>
        <v>0</v>
      </c>
      <c r="B51" s="298">
        <f>'45'!C$64</f>
        <v>0</v>
      </c>
      <c r="C51" s="299" t="s">
        <v>208</v>
      </c>
      <c r="D51" s="300">
        <f t="shared" si="1"/>
        <v>0</v>
      </c>
      <c r="E51" s="299" t="s">
        <v>210</v>
      </c>
    </row>
    <row r="52" spans="1:5" ht="18">
      <c r="A52" s="297">
        <f>'Product %'!A53</f>
        <v>0</v>
      </c>
      <c r="B52" s="298">
        <f>'46'!C$64</f>
        <v>0</v>
      </c>
      <c r="C52" s="299" t="s">
        <v>208</v>
      </c>
      <c r="D52" s="300">
        <f t="shared" si="1"/>
        <v>0</v>
      </c>
      <c r="E52" s="299" t="s">
        <v>210</v>
      </c>
    </row>
    <row r="53" spans="1:5" ht="18">
      <c r="A53" s="297">
        <f>'Product %'!A54</f>
        <v>0</v>
      </c>
      <c r="B53" s="298">
        <f>'47'!C$64</f>
        <v>0</v>
      </c>
      <c r="C53" s="299" t="s">
        <v>208</v>
      </c>
      <c r="D53" s="300">
        <f t="shared" si="1"/>
        <v>0</v>
      </c>
      <c r="E53" s="299" t="s">
        <v>210</v>
      </c>
    </row>
    <row r="54" spans="1:5" ht="18">
      <c r="A54" s="297">
        <f>'Product %'!A55</f>
        <v>0</v>
      </c>
      <c r="B54" s="298">
        <f>'48'!C$64</f>
        <v>0</v>
      </c>
      <c r="C54" s="299" t="s">
        <v>208</v>
      </c>
      <c r="D54" s="300">
        <f t="shared" si="1"/>
        <v>0</v>
      </c>
      <c r="E54" s="299" t="s">
        <v>210</v>
      </c>
    </row>
    <row r="55" spans="1:5" ht="18">
      <c r="A55" s="297">
        <f>'Product %'!A56</f>
        <v>0</v>
      </c>
      <c r="B55" s="298">
        <f>'49'!C$64</f>
        <v>0</v>
      </c>
      <c r="C55" s="299" t="s">
        <v>208</v>
      </c>
      <c r="D55" s="300">
        <f t="shared" si="1"/>
        <v>0</v>
      </c>
      <c r="E55" s="299" t="s">
        <v>210</v>
      </c>
    </row>
    <row r="56" spans="1:5" ht="18">
      <c r="A56" s="297">
        <f>'Product %'!A57</f>
        <v>0</v>
      </c>
      <c r="B56" s="298">
        <f>'50'!C$64</f>
        <v>0</v>
      </c>
      <c r="C56" s="299" t="s">
        <v>208</v>
      </c>
      <c r="D56" s="300">
        <f t="shared" si="1"/>
        <v>0</v>
      </c>
      <c r="E56" s="299" t="s">
        <v>210</v>
      </c>
    </row>
    <row r="57" spans="1:5" ht="18">
      <c r="A57" s="297" t="str">
        <f>'Product %'!A58</f>
        <v>PLUSHIE PAPA V PURPLE</v>
      </c>
      <c r="B57" s="298">
        <f>'PLUSHIE PURPLE'!C$64</f>
        <v>0</v>
      </c>
      <c r="C57" s="299" t="s">
        <v>208</v>
      </c>
      <c r="D57" s="300">
        <f t="shared" si="1"/>
        <v>0</v>
      </c>
      <c r="E57" s="299" t="s">
        <v>209</v>
      </c>
    </row>
    <row r="58" spans="1:5" ht="18">
      <c r="A58" s="297" t="str">
        <f>'Product %'!A59</f>
        <v>MASK PAPA V RHINESTONE</v>
      </c>
      <c r="B58" s="298">
        <f>'MASK RHINESTONE'!C$64</f>
        <v>0</v>
      </c>
      <c r="C58" s="299" t="s">
        <v>208</v>
      </c>
      <c r="D58" s="300">
        <f t="shared" si="1"/>
        <v>0</v>
      </c>
      <c r="E58" s="299" t="s">
        <v>210</v>
      </c>
    </row>
    <row r="59" spans="1:5" ht="18">
      <c r="A59" s="297" t="str">
        <f>'Product %'!A60</f>
        <v>CLEAR SLING BAG-SILVER LOGO</v>
      </c>
      <c r="B59" s="298">
        <f>'CLEAR SLING BG'!C$64</f>
        <v>0</v>
      </c>
      <c r="C59" s="299" t="s">
        <v>208</v>
      </c>
      <c r="D59" s="300">
        <f t="shared" si="1"/>
        <v>0</v>
      </c>
      <c r="E59" s="299" t="s">
        <v>210</v>
      </c>
    </row>
    <row r="60" spans="1:5" ht="18">
      <c r="A60" s="297" t="str">
        <f>'Product %'!A61</f>
        <v>KEYCHAIN PAPA V TOPHAT</v>
      </c>
      <c r="B60" s="298">
        <f>'KEYCHAIN PAPA V TOPHAT'!C$64</f>
        <v>0</v>
      </c>
      <c r="C60" s="299" t="s">
        <v>208</v>
      </c>
      <c r="D60" s="300">
        <f t="shared" si="1"/>
        <v>0</v>
      </c>
      <c r="E60" s="299" t="s">
        <v>210</v>
      </c>
    </row>
    <row r="61" spans="1:5" ht="18">
      <c r="A61" s="297" t="str">
        <f>'Product %'!A62</f>
        <v>PIN SILVER GRUCIFIX</v>
      </c>
      <c r="B61" s="298">
        <f>'PIN PAPA V GRUCIFIX'!C$64</f>
        <v>0</v>
      </c>
      <c r="C61" s="299" t="s">
        <v>208</v>
      </c>
      <c r="D61" s="300">
        <f t="shared" si="1"/>
        <v>0</v>
      </c>
      <c r="E61" s="299" t="s">
        <v>210</v>
      </c>
    </row>
    <row r="62" spans="1:5" ht="18">
      <c r="A62" s="297" t="str">
        <f>'Product %'!A63</f>
        <v>COIN</v>
      </c>
      <c r="B62" s="298">
        <f>COIN!C$64</f>
        <v>0</v>
      </c>
      <c r="C62" s="299" t="s">
        <v>208</v>
      </c>
      <c r="D62" s="300">
        <f t="shared" si="1"/>
        <v>0</v>
      </c>
      <c r="E62" s="299" t="s">
        <v>210</v>
      </c>
    </row>
    <row r="63" spans="1:5" ht="18">
      <c r="A63" s="297" t="str">
        <f>'Product %'!A64</f>
        <v>SNAPBACK CAP PAPA WINGS</v>
      </c>
      <c r="B63" s="298">
        <f>'SNAPBACK CAP'!C$64</f>
        <v>0</v>
      </c>
      <c r="C63" s="299" t="s">
        <v>208</v>
      </c>
      <c r="D63" s="300">
        <f t="shared" si="1"/>
        <v>0</v>
      </c>
      <c r="E63" s="299" t="s">
        <v>210</v>
      </c>
    </row>
    <row r="64" spans="1:5" ht="18">
      <c r="A64" s="297" t="str">
        <f>'Product %'!A65</f>
        <v>ROSARY ROSE BEAD</v>
      </c>
      <c r="B64" s="298">
        <f>'ROSARY ROSE BEAD'!C$64</f>
        <v>0</v>
      </c>
      <c r="C64" s="299" t="s">
        <v>208</v>
      </c>
      <c r="D64" s="300">
        <f t="shared" si="1"/>
        <v>0</v>
      </c>
      <c r="E64" s="299" t="s">
        <v>210</v>
      </c>
    </row>
    <row r="65" spans="1:5" ht="18">
      <c r="A65" s="297" t="str">
        <f>'Product %'!A66</f>
        <v>PROGRAM</v>
      </c>
      <c r="B65" s="298">
        <f>PROGRAM!C$64</f>
        <v>0</v>
      </c>
      <c r="C65" s="299" t="s">
        <v>208</v>
      </c>
      <c r="D65" s="300">
        <f t="shared" si="1"/>
        <v>0</v>
      </c>
      <c r="E65" s="299" t="s">
        <v>210</v>
      </c>
    </row>
    <row r="66" spans="1:5" ht="18">
      <c r="A66" s="297">
        <f>'Product %'!A67</f>
        <v>0</v>
      </c>
      <c r="B66" s="298">
        <f>'60'!C$64</f>
        <v>0</v>
      </c>
      <c r="C66" s="299" t="s">
        <v>208</v>
      </c>
      <c r="D66" s="300">
        <f t="shared" si="1"/>
        <v>0</v>
      </c>
      <c r="E66" s="299" t="s">
        <v>210</v>
      </c>
    </row>
    <row r="67" spans="1:5" ht="18">
      <c r="A67" s="297">
        <f>'Product %'!A68</f>
        <v>0</v>
      </c>
      <c r="B67" s="298">
        <f>'61'!C$64</f>
        <v>0</v>
      </c>
      <c r="C67" s="299" t="s">
        <v>208</v>
      </c>
      <c r="D67" s="300">
        <f t="shared" si="1"/>
        <v>0</v>
      </c>
      <c r="E67" s="299" t="s">
        <v>210</v>
      </c>
    </row>
    <row r="68" spans="1:5" ht="18">
      <c r="A68" s="297">
        <f>'Product %'!A69</f>
        <v>0</v>
      </c>
      <c r="B68" s="298">
        <f>'62'!C$64</f>
        <v>0</v>
      </c>
      <c r="C68" s="299" t="s">
        <v>208</v>
      </c>
      <c r="D68" s="300">
        <f t="shared" si="1"/>
        <v>0</v>
      </c>
      <c r="E68" s="299" t="s">
        <v>210</v>
      </c>
    </row>
    <row r="69" spans="1:5" ht="18">
      <c r="A69" s="297">
        <f>'Product %'!A70</f>
        <v>0</v>
      </c>
      <c r="B69" s="298">
        <f>'63'!C$64</f>
        <v>0</v>
      </c>
      <c r="C69" s="299" t="s">
        <v>208</v>
      </c>
      <c r="D69" s="300">
        <f t="shared" si="1"/>
        <v>0</v>
      </c>
      <c r="E69" s="299" t="s">
        <v>210</v>
      </c>
    </row>
    <row r="70" spans="1:5" ht="18">
      <c r="A70" s="297">
        <f>'Product %'!A71</f>
        <v>0</v>
      </c>
      <c r="B70" s="298">
        <f>'64'!C$64</f>
        <v>0</v>
      </c>
      <c r="C70" s="299" t="s">
        <v>208</v>
      </c>
      <c r="D70" s="300">
        <f t="shared" si="1"/>
        <v>0</v>
      </c>
      <c r="E70" s="299" t="s">
        <v>210</v>
      </c>
    </row>
    <row r="71" spans="1:5" ht="18">
      <c r="A71" s="297">
        <f>'Product %'!A72</f>
        <v>0</v>
      </c>
      <c r="B71" s="298">
        <f>'65'!C$64</f>
        <v>0</v>
      </c>
      <c r="C71" s="299" t="s">
        <v>208</v>
      </c>
      <c r="D71" s="300">
        <f t="shared" si="1"/>
        <v>0</v>
      </c>
      <c r="E71" s="299" t="s">
        <v>210</v>
      </c>
    </row>
    <row r="72" spans="1:5" ht="18">
      <c r="A72" s="297">
        <f>'Product %'!A73</f>
        <v>0</v>
      </c>
      <c r="B72" s="298">
        <f>'66'!C$64</f>
        <v>0</v>
      </c>
      <c r="C72" s="299" t="s">
        <v>208</v>
      </c>
      <c r="D72" s="300">
        <f t="shared" si="1"/>
        <v>0</v>
      </c>
      <c r="E72" s="299" t="s">
        <v>210</v>
      </c>
    </row>
    <row r="73" spans="1:5" ht="18">
      <c r="A73" s="297" t="str">
        <f>'Product %'!A74</f>
        <v>CHOKER PAPA V</v>
      </c>
      <c r="B73" s="298">
        <f>'67'!C$64</f>
        <v>0</v>
      </c>
      <c r="C73" s="299" t="s">
        <v>208</v>
      </c>
      <c r="D73" s="300">
        <f t="shared" si="1"/>
        <v>0</v>
      </c>
      <c r="E73" s="299" t="s">
        <v>210</v>
      </c>
    </row>
    <row r="74" spans="1:5" ht="18">
      <c r="A74" s="297" t="str">
        <f>'Product %'!A75</f>
        <v>KEYCHAIN SKELETON GRUCIFIX</v>
      </c>
      <c r="B74" s="298">
        <f>'68'!C$64</f>
        <v>0</v>
      </c>
      <c r="C74" s="299" t="s">
        <v>208</v>
      </c>
      <c r="D74" s="300">
        <f t="shared" si="1"/>
        <v>0</v>
      </c>
      <c r="E74" s="299" t="s">
        <v>210</v>
      </c>
    </row>
    <row r="75" spans="1:5" ht="18">
      <c r="A75" s="297" t="str">
        <f>'Product %'!A76</f>
        <v>PATCH SET OF 3</v>
      </c>
      <c r="B75" s="298">
        <f>'69'!C$64</f>
        <v>0</v>
      </c>
      <c r="C75" s="299" t="s">
        <v>208</v>
      </c>
      <c r="D75" s="300">
        <f t="shared" si="1"/>
        <v>0</v>
      </c>
      <c r="E75" s="299" t="s">
        <v>210</v>
      </c>
    </row>
    <row r="76" spans="1:5" ht="18">
      <c r="A76" s="297">
        <f>'Product %'!A77</f>
        <v>0</v>
      </c>
      <c r="B76" s="298">
        <f>'70'!C$64</f>
        <v>0</v>
      </c>
      <c r="C76" s="299" t="s">
        <v>208</v>
      </c>
      <c r="D76" s="300">
        <f t="shared" si="1"/>
        <v>0</v>
      </c>
      <c r="E76" s="299" t="s">
        <v>210</v>
      </c>
    </row>
    <row r="77" spans="1:5" ht="18">
      <c r="A77" s="297" t="str">
        <f>'Product %'!A78</f>
        <v>LP SKELETA POLTERGEIST</v>
      </c>
      <c r="B77" s="298">
        <f>'71'!C$64</f>
        <v>0</v>
      </c>
      <c r="C77" s="299" t="s">
        <v>208</v>
      </c>
      <c r="D77" s="300">
        <f t="shared" si="1"/>
        <v>0</v>
      </c>
      <c r="E77" s="299" t="s">
        <v>210</v>
      </c>
    </row>
    <row r="78" spans="1:5" ht="18">
      <c r="A78" s="297" t="str">
        <f>'Product %'!A79</f>
        <v>FOILED COMIC BOOK SISTER IMPERATOR # 1</v>
      </c>
      <c r="B78" s="298">
        <f>'72'!C$64</f>
        <v>0</v>
      </c>
      <c r="C78" s="299" t="s">
        <v>208</v>
      </c>
      <c r="D78" s="300">
        <f t="shared" si="1"/>
        <v>0</v>
      </c>
      <c r="E78" s="299" t="s">
        <v>210</v>
      </c>
    </row>
    <row r="79" spans="1:5" ht="18">
      <c r="A79" s="297" t="str">
        <f>'Product %'!A80</f>
        <v>FOILED COMIC BOOK SISTER IMPERATOR #2</v>
      </c>
      <c r="B79" s="298">
        <f>'73'!C$64</f>
        <v>0</v>
      </c>
      <c r="C79" s="299" t="s">
        <v>208</v>
      </c>
      <c r="D79" s="300">
        <f t="shared" si="1"/>
        <v>0</v>
      </c>
      <c r="E79" s="299" t="s">
        <v>210</v>
      </c>
    </row>
    <row r="80" spans="1:5" ht="18">
      <c r="A80" s="297" t="str">
        <f>'Product %'!A81</f>
        <v>FOILED COMIC BOOK SISTER IMPERATOR #3</v>
      </c>
      <c r="B80" s="298">
        <f>'74'!C$64</f>
        <v>0</v>
      </c>
      <c r="C80" s="299" t="s">
        <v>208</v>
      </c>
      <c r="D80" s="300">
        <f t="shared" si="1"/>
        <v>0</v>
      </c>
      <c r="E80" s="299" t="s">
        <v>210</v>
      </c>
    </row>
    <row r="81" spans="1:5" ht="18">
      <c r="A81" s="297" t="str">
        <f>'Product %'!A82</f>
        <v>FOILED COMIC BOOK SISTER IMPERATOR #4</v>
      </c>
      <c r="B81" s="298">
        <f>'75'!C$64</f>
        <v>0</v>
      </c>
      <c r="C81" s="299" t="s">
        <v>208</v>
      </c>
      <c r="D81" s="300">
        <f t="shared" si="1"/>
        <v>0</v>
      </c>
      <c r="E81" s="299" t="s">
        <v>210</v>
      </c>
    </row>
    <row r="82" spans="1:5" ht="18">
      <c r="A82" s="297" t="str">
        <f>'Product %'!A83</f>
        <v>ROLLING STONE MAG &amp; ALBUM</v>
      </c>
      <c r="B82" s="298">
        <f>'76'!C$64</f>
        <v>0</v>
      </c>
      <c r="C82" s="299" t="s">
        <v>208</v>
      </c>
      <c r="D82" s="300">
        <f t="shared" si="1"/>
        <v>0</v>
      </c>
      <c r="E82" s="299" t="s">
        <v>209</v>
      </c>
    </row>
    <row r="83" spans="1:5" ht="18">
      <c r="A83" s="297" t="str">
        <f>'Product %'!A84</f>
        <v>LP SKELETA BLACK VINYL</v>
      </c>
      <c r="B83" s="298">
        <f>'77'!C$64</f>
        <v>0</v>
      </c>
      <c r="C83" s="299" t="s">
        <v>208</v>
      </c>
      <c r="D83" s="300">
        <f t="shared" si="1"/>
        <v>0</v>
      </c>
      <c r="E83" s="299" t="s">
        <v>210</v>
      </c>
    </row>
    <row r="84" spans="1:5" ht="18">
      <c r="A84" s="297" t="str">
        <f>'Product %'!A85</f>
        <v>LP PURPLE LENTICULAR  (CONSIGNMENT)</v>
      </c>
      <c r="B84" s="298">
        <f>'78'!C$64</f>
        <v>0</v>
      </c>
      <c r="C84" s="299" t="s">
        <v>208</v>
      </c>
      <c r="D84" s="300">
        <f t="shared" si="1"/>
        <v>0</v>
      </c>
      <c r="E84" s="299" t="s">
        <v>210</v>
      </c>
    </row>
    <row r="85" spans="1:5" ht="18">
      <c r="A85" s="297" t="str">
        <f>'Product %'!A86</f>
        <v>CASSETTE (CONSIGNMENT)</v>
      </c>
      <c r="B85" s="298">
        <f>'79'!C$64</f>
        <v>0</v>
      </c>
      <c r="C85" s="299" t="s">
        <v>208</v>
      </c>
      <c r="D85" s="300">
        <f t="shared" si="1"/>
        <v>0</v>
      </c>
      <c r="E85" s="299" t="s">
        <v>210</v>
      </c>
    </row>
    <row r="86" spans="1:5" ht="18">
      <c r="A86" s="297">
        <f>'Product %'!A87</f>
        <v>0</v>
      </c>
      <c r="B86" s="298">
        <f>'80'!C$64</f>
        <v>0</v>
      </c>
      <c r="C86" s="299" t="s">
        <v>208</v>
      </c>
      <c r="D86" s="300">
        <f t="shared" si="1"/>
        <v>0</v>
      </c>
      <c r="E86" s="299" t="s">
        <v>210</v>
      </c>
    </row>
    <row r="87" spans="1:5" ht="18">
      <c r="A87" s="297">
        <f>'Product %'!A88</f>
        <v>0</v>
      </c>
      <c r="B87" s="298">
        <f>'81'!C$64</f>
        <v>0</v>
      </c>
      <c r="C87" s="299" t="s">
        <v>208</v>
      </c>
      <c r="D87" s="300">
        <f t="shared" si="1"/>
        <v>0</v>
      </c>
      <c r="E87" s="299" t="s">
        <v>210</v>
      </c>
    </row>
    <row r="88" spans="1:5" ht="18">
      <c r="A88" s="297">
        <f>'Product %'!A89</f>
        <v>0</v>
      </c>
      <c r="B88" s="298">
        <f>'82'!C$64</f>
        <v>0</v>
      </c>
      <c r="C88" s="299" t="s">
        <v>208</v>
      </c>
      <c r="D88" s="300">
        <f t="shared" si="1"/>
        <v>0</v>
      </c>
      <c r="E88" s="299" t="s">
        <v>210</v>
      </c>
    </row>
    <row r="89" spans="1:5" ht="18">
      <c r="A89" s="297">
        <f>'Product %'!A90</f>
        <v>0</v>
      </c>
      <c r="B89" s="298">
        <f>'83'!C$64</f>
        <v>0</v>
      </c>
      <c r="C89" s="299" t="s">
        <v>208</v>
      </c>
      <c r="D89" s="300">
        <f t="shared" si="1"/>
        <v>0</v>
      </c>
      <c r="E89" s="299" t="s">
        <v>210</v>
      </c>
    </row>
    <row r="90" spans="1:5" ht="18">
      <c r="A90" s="297">
        <f>'Product %'!A91</f>
        <v>0</v>
      </c>
      <c r="B90" s="298">
        <f>'84'!C$64</f>
        <v>0</v>
      </c>
      <c r="C90" s="299" t="s">
        <v>208</v>
      </c>
      <c r="D90" s="300">
        <f t="shared" si="1"/>
        <v>0</v>
      </c>
      <c r="E90" s="299" t="s">
        <v>210</v>
      </c>
    </row>
    <row r="91" spans="1:5" ht="18">
      <c r="A91" s="297">
        <f>'Product %'!A92</f>
        <v>0</v>
      </c>
      <c r="B91" s="298">
        <f>'85'!C$64</f>
        <v>0</v>
      </c>
      <c r="C91" s="299" t="s">
        <v>208</v>
      </c>
      <c r="D91" s="300">
        <f t="shared" si="1"/>
        <v>0</v>
      </c>
      <c r="E91" s="299" t="s">
        <v>210</v>
      </c>
    </row>
    <row r="92" spans="1:5" ht="18">
      <c r="A92" s="297">
        <f>'Product %'!A93</f>
        <v>0</v>
      </c>
      <c r="B92" s="298">
        <f>'86'!C$64</f>
        <v>0</v>
      </c>
      <c r="C92" s="299" t="s">
        <v>208</v>
      </c>
      <c r="D92" s="300">
        <f t="shared" si="1"/>
        <v>0</v>
      </c>
      <c r="E92" s="299" t="s">
        <v>210</v>
      </c>
    </row>
    <row r="93" spans="1:5" ht="18">
      <c r="A93" s="297">
        <f>'Product %'!A94</f>
        <v>0</v>
      </c>
      <c r="B93" s="298">
        <f>'87'!C$64</f>
        <v>0</v>
      </c>
      <c r="C93" s="299" t="s">
        <v>208</v>
      </c>
      <c r="D93" s="300">
        <f t="shared" si="1"/>
        <v>0</v>
      </c>
      <c r="E93" s="299" t="s">
        <v>210</v>
      </c>
    </row>
    <row r="94" spans="1:5" ht="18">
      <c r="A94" s="297">
        <f>'Product %'!A95</f>
        <v>0</v>
      </c>
      <c r="B94" s="298">
        <f>'88'!C$64</f>
        <v>0</v>
      </c>
      <c r="C94" s="299" t="s">
        <v>208</v>
      </c>
      <c r="D94" s="300">
        <f t="shared" si="1"/>
        <v>0</v>
      </c>
      <c r="E94" s="299" t="s">
        <v>210</v>
      </c>
    </row>
    <row r="95" spans="1:5" ht="18">
      <c r="A95" s="297">
        <f>'Product %'!A96</f>
        <v>0</v>
      </c>
      <c r="B95" s="298">
        <f>'89'!C$64</f>
        <v>0</v>
      </c>
      <c r="C95" s="299" t="s">
        <v>208</v>
      </c>
      <c r="D95" s="300">
        <f t="shared" si="1"/>
        <v>0</v>
      </c>
      <c r="E95" s="299" t="s">
        <v>210</v>
      </c>
    </row>
    <row r="96" spans="1:5" ht="18">
      <c r="A96" s="297">
        <f>'Product %'!A97</f>
        <v>0</v>
      </c>
      <c r="B96" s="298">
        <f>'90'!C$64</f>
        <v>0</v>
      </c>
      <c r="C96" s="299" t="s">
        <v>208</v>
      </c>
      <c r="D96" s="300">
        <f t="shared" si="1"/>
        <v>0</v>
      </c>
      <c r="E96" s="299" t="s">
        <v>210</v>
      </c>
    </row>
    <row r="97" spans="1:5" ht="18">
      <c r="A97" s="297">
        <f>'Product %'!A98</f>
        <v>0</v>
      </c>
      <c r="B97" s="298">
        <f>'91'!C$64</f>
        <v>0</v>
      </c>
      <c r="C97" s="299" t="s">
        <v>208</v>
      </c>
      <c r="D97" s="300">
        <f t="shared" si="1"/>
        <v>0</v>
      </c>
      <c r="E97" s="299" t="s">
        <v>210</v>
      </c>
    </row>
    <row r="98" spans="1:5" ht="18">
      <c r="A98" s="297">
        <f>'Product %'!A99</f>
        <v>0</v>
      </c>
      <c r="B98" s="298">
        <f>'92'!C$64</f>
        <v>0</v>
      </c>
      <c r="C98" s="299" t="s">
        <v>208</v>
      </c>
      <c r="D98" s="300">
        <f t="shared" si="1"/>
        <v>0</v>
      </c>
      <c r="E98" s="299" t="s">
        <v>210</v>
      </c>
    </row>
    <row r="99" spans="1:5" ht="18">
      <c r="A99" s="297">
        <f>'Product %'!A100</f>
        <v>0</v>
      </c>
      <c r="B99" s="298">
        <f>'93'!C$64</f>
        <v>0</v>
      </c>
      <c r="C99" s="299" t="s">
        <v>208</v>
      </c>
      <c r="D99" s="300">
        <f t="shared" si="1"/>
        <v>0</v>
      </c>
      <c r="E99" s="299" t="s">
        <v>210</v>
      </c>
    </row>
    <row r="100" spans="1:5" ht="18">
      <c r="A100" s="297">
        <f>'Product %'!A101</f>
        <v>0</v>
      </c>
      <c r="B100" s="298">
        <f>'94'!C$64</f>
        <v>0</v>
      </c>
      <c r="C100" s="299" t="s">
        <v>208</v>
      </c>
      <c r="D100" s="300">
        <f t="shared" si="1"/>
        <v>0</v>
      </c>
      <c r="E100" s="299" t="s">
        <v>210</v>
      </c>
    </row>
    <row r="101" spans="1:5" ht="18">
      <c r="A101" s="297">
        <f>'Product %'!A102</f>
        <v>0</v>
      </c>
      <c r="B101" s="298">
        <f>'95'!C$64</f>
        <v>0</v>
      </c>
      <c r="C101" s="299" t="s">
        <v>208</v>
      </c>
      <c r="D101" s="300">
        <f t="shared" ref="D101:D106" si="2">IF(B101=0,0,SUM($G$6/B101))</f>
        <v>0</v>
      </c>
      <c r="E101" s="299" t="s">
        <v>210</v>
      </c>
    </row>
    <row r="102" spans="1:5" ht="18">
      <c r="A102" s="297">
        <f>'Product %'!A103</f>
        <v>0</v>
      </c>
      <c r="B102" s="298">
        <f>'96'!C$64</f>
        <v>0</v>
      </c>
      <c r="C102" s="299" t="s">
        <v>208</v>
      </c>
      <c r="D102" s="300">
        <f t="shared" si="2"/>
        <v>0</v>
      </c>
      <c r="E102" s="299" t="s">
        <v>210</v>
      </c>
    </row>
    <row r="103" spans="1:5" ht="18">
      <c r="A103" s="297">
        <f>'Product %'!A104</f>
        <v>0</v>
      </c>
      <c r="B103" s="298">
        <f>'97'!C$64</f>
        <v>0</v>
      </c>
      <c r="C103" s="299" t="s">
        <v>208</v>
      </c>
      <c r="D103" s="300">
        <f t="shared" si="2"/>
        <v>0</v>
      </c>
      <c r="E103" s="299" t="s">
        <v>210</v>
      </c>
    </row>
    <row r="104" spans="1:5" ht="18">
      <c r="A104" s="297">
        <f>'Product %'!A105</f>
        <v>0</v>
      </c>
      <c r="B104" s="298">
        <f>'98'!C$64</f>
        <v>0</v>
      </c>
      <c r="C104" s="299" t="s">
        <v>208</v>
      </c>
      <c r="D104" s="300">
        <f t="shared" si="2"/>
        <v>0</v>
      </c>
      <c r="E104" s="299" t="s">
        <v>210</v>
      </c>
    </row>
    <row r="105" spans="1:5" ht="18">
      <c r="A105" s="297">
        <f>'Product %'!A106</f>
        <v>0</v>
      </c>
      <c r="B105" s="298">
        <f>'99'!C$64</f>
        <v>0</v>
      </c>
      <c r="C105" s="299" t="s">
        <v>208</v>
      </c>
      <c r="D105" s="300">
        <f t="shared" si="2"/>
        <v>0</v>
      </c>
      <c r="E105" s="299" t="s">
        <v>210</v>
      </c>
    </row>
    <row r="106" spans="1:5" ht="18">
      <c r="A106" s="297">
        <f>'Product %'!A107</f>
        <v>0</v>
      </c>
      <c r="B106" s="298">
        <f>'100'!C$64</f>
        <v>0</v>
      </c>
      <c r="C106" s="299" t="s">
        <v>208</v>
      </c>
      <c r="D106" s="300">
        <f t="shared" si="2"/>
        <v>0</v>
      </c>
      <c r="E106" s="299" t="s">
        <v>210</v>
      </c>
    </row>
  </sheetData>
  <autoFilter ref="B6:B36" xr:uid="{C3FA119F-E512-4A83-83E2-B3E19F67ECB1}"/>
  <mergeCells count="2">
    <mergeCell ref="A1:I4"/>
    <mergeCell ref="C6:D6"/>
  </mergeCells>
  <phoneticPr fontId="30" type="noConversion"/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89" orientation="landscape" r:id="rId1"/>
  <rowBreaks count="3" manualBreakCount="3">
    <brk id="31" max="6" man="1"/>
    <brk id="56" max="6" man="1"/>
    <brk id="81" max="6" man="1"/>
  </rowBreaks>
  <colBreaks count="1" manualBreakCount="1">
    <brk id="7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FCEB-E626-4401-9176-FAC15387BEE8}">
  <sheetPr codeName="Sheet124">
    <pageSetUpPr fitToPage="1"/>
  </sheetPr>
  <dimension ref="A1:L109"/>
  <sheetViews>
    <sheetView showZeros="0" view="pageBreakPreview" zoomScale="96" zoomScaleNormal="100" zoomScaleSheetLayoutView="96" workbookViewId="0">
      <selection activeCell="B99" sqref="B99"/>
    </sheetView>
  </sheetViews>
  <sheetFormatPr defaultColWidth="9" defaultRowHeight="12.75"/>
  <cols>
    <col min="1" max="1" width="43.28515625" style="259" bestFit="1" customWidth="1"/>
    <col min="2" max="2" width="15.42578125" style="259" bestFit="1" customWidth="1"/>
    <col min="3" max="16384" width="9" style="259"/>
  </cols>
  <sheetData>
    <row r="1" spans="1:12" ht="27">
      <c r="A1" s="583" t="s">
        <v>201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286"/>
    </row>
    <row r="2" spans="1:12" ht="27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286"/>
    </row>
    <row r="3" spans="1:12" ht="27">
      <c r="A3" s="583"/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286"/>
    </row>
    <row r="4" spans="1:12" ht="27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286"/>
    </row>
    <row r="6" spans="1:12" ht="13.5" thickBot="1"/>
    <row r="7" spans="1:12" ht="13.5" thickBot="1">
      <c r="A7" s="287" t="s">
        <v>202</v>
      </c>
      <c r="B7" s="287" t="s">
        <v>203</v>
      </c>
      <c r="C7" s="288"/>
    </row>
    <row r="8" spans="1:12">
      <c r="A8" s="308" t="str">
        <f>Inventory!C7</f>
        <v>BATWING HOODY</v>
      </c>
      <c r="B8" s="289">
        <f>'BATWNG HOODY'!M64</f>
        <v>0</v>
      </c>
      <c r="C8" s="290"/>
    </row>
    <row r="9" spans="1:12">
      <c r="A9" s="308" t="str">
        <f>Inventory!C8</f>
        <v>SHORTS BLACK/ WHT PAPA V COSTUME CLAWS</v>
      </c>
      <c r="B9" s="289">
        <f>SHORTS!M64</f>
        <v>0</v>
      </c>
      <c r="C9" s="290"/>
    </row>
    <row r="10" spans="1:12">
      <c r="A10" s="308" t="str">
        <f>Inventory!C9</f>
        <v>BLACK T SKELETOUR 26 ITIN</v>
      </c>
      <c r="B10" s="289">
        <f>'BLK T SKELETOR ITIN'!M64</f>
        <v>0</v>
      </c>
      <c r="C10" s="290"/>
    </row>
    <row r="11" spans="1:12">
      <c r="A11" s="308" t="str">
        <f>Inventory!C10</f>
        <v>BLACK T BAT BRAIN 26 ITIN</v>
      </c>
      <c r="B11" s="289">
        <f>'BLK T BAT BRAIN ITIN'!M64</f>
        <v>0</v>
      </c>
      <c r="C11" s="290"/>
    </row>
    <row r="12" spans="1:12">
      <c r="A12" s="308" t="str">
        <f>Inventory!C11</f>
        <v>BLACK T WESTERN EMERITUS 26 ITIN</v>
      </c>
      <c r="B12" s="289">
        <f>'BLK T WESTERN ITIN'!M64</f>
        <v>0</v>
      </c>
      <c r="C12" s="290"/>
    </row>
    <row r="13" spans="1:12">
      <c r="A13" s="308" t="str">
        <f>Inventory!C12</f>
        <v>CRYSTAL WASHED T AT THE GATES</v>
      </c>
      <c r="B13" s="289">
        <f>'CRYSTAL WASHED'!M64</f>
        <v>0</v>
      </c>
      <c r="C13" s="290"/>
    </row>
    <row r="14" spans="1:12">
      <c r="A14" s="308" t="str">
        <f>Inventory!C13</f>
        <v>BLACK T PAPA COOPER</v>
      </c>
      <c r="B14" s="289">
        <f>'BLK T PAPA COOPER'!M64</f>
        <v>0</v>
      </c>
      <c r="C14" s="290"/>
    </row>
    <row r="15" spans="1:12">
      <c r="A15" s="308" t="str">
        <f>Inventory!C14</f>
        <v>WOMENS CROP RAGLAN CHAMBER OF CHILLS</v>
      </c>
      <c r="B15" s="289">
        <f>'WOMENS RAGLAN'!M64</f>
        <v>0</v>
      </c>
      <c r="C15" s="290"/>
    </row>
    <row r="16" spans="1:12">
      <c r="A16" s="308" t="str">
        <f>Inventory!C15</f>
        <v>BLACK PO HOODIE SKELETON</v>
      </c>
      <c r="B16" s="289">
        <f>'BLK PO HOODIE'!M64</f>
        <v>0</v>
      </c>
      <c r="C16" s="290"/>
    </row>
    <row r="17" spans="1:3">
      <c r="A17" s="308">
        <f>Inventory!C16</f>
        <v>0</v>
      </c>
      <c r="B17" s="289">
        <f>'10'!M64</f>
        <v>0</v>
      </c>
      <c r="C17" s="290"/>
    </row>
    <row r="18" spans="1:3">
      <c r="A18" s="308">
        <f>Inventory!C17</f>
        <v>0</v>
      </c>
      <c r="B18" s="289">
        <f>'11'!M64</f>
        <v>0</v>
      </c>
      <c r="C18" s="290"/>
    </row>
    <row r="19" spans="1:3">
      <c r="A19" s="308">
        <f>Inventory!C18</f>
        <v>0</v>
      </c>
      <c r="B19" s="289">
        <f>'12'!M64</f>
        <v>0</v>
      </c>
      <c r="C19" s="290"/>
    </row>
    <row r="20" spans="1:3">
      <c r="A20" s="308">
        <f>Inventory!C19</f>
        <v>0</v>
      </c>
      <c r="B20" s="289">
        <f>'13'!M64</f>
        <v>0</v>
      </c>
      <c r="C20" s="290"/>
    </row>
    <row r="21" spans="1:3">
      <c r="A21" s="308">
        <f>Inventory!C20</f>
        <v>0</v>
      </c>
      <c r="B21" s="289">
        <f>'14'!M64</f>
        <v>0</v>
      </c>
      <c r="C21" s="290"/>
    </row>
    <row r="22" spans="1:3">
      <c r="A22" s="308">
        <f>Inventory!C21</f>
        <v>0</v>
      </c>
      <c r="B22" s="289">
        <f>'15'!M64</f>
        <v>0</v>
      </c>
      <c r="C22" s="290"/>
    </row>
    <row r="23" spans="1:3">
      <c r="A23" s="308">
        <f>Inventory!C22</f>
        <v>0</v>
      </c>
      <c r="B23" s="289">
        <f>'16'!M64</f>
        <v>0</v>
      </c>
      <c r="C23" s="290"/>
    </row>
    <row r="24" spans="1:3">
      <c r="A24" s="308">
        <f>Inventory!C23</f>
        <v>0</v>
      </c>
      <c r="B24" s="289">
        <f>'17'!M64</f>
        <v>0</v>
      </c>
      <c r="C24" s="290"/>
    </row>
    <row r="25" spans="1:3">
      <c r="A25" s="308">
        <f>Inventory!C24</f>
        <v>0</v>
      </c>
      <c r="B25" s="289">
        <f>'18'!M$64</f>
        <v>0</v>
      </c>
      <c r="C25" s="290"/>
    </row>
    <row r="26" spans="1:3">
      <c r="A26" s="308">
        <f>Inventory!C25</f>
        <v>0</v>
      </c>
      <c r="B26" s="289">
        <f>'19'!M$64</f>
        <v>0</v>
      </c>
      <c r="C26" s="290"/>
    </row>
    <row r="27" spans="1:3">
      <c r="A27" s="308">
        <f>Inventory!C26</f>
        <v>0</v>
      </c>
      <c r="B27" s="289">
        <f>'20'!M$64</f>
        <v>0</v>
      </c>
      <c r="C27" s="290"/>
    </row>
    <row r="28" spans="1:3">
      <c r="A28" s="308">
        <f>Inventory!C27</f>
        <v>0</v>
      </c>
      <c r="B28" s="289">
        <f>'21'!M$64</f>
        <v>0</v>
      </c>
      <c r="C28" s="290"/>
    </row>
    <row r="29" spans="1:3">
      <c r="A29" s="308">
        <f>Inventory!C28</f>
        <v>0</v>
      </c>
      <c r="B29" s="289">
        <f>'22'!M$64</f>
        <v>0</v>
      </c>
      <c r="C29" s="290"/>
    </row>
    <row r="30" spans="1:3">
      <c r="A30" s="308">
        <f>Inventory!C29</f>
        <v>0</v>
      </c>
      <c r="B30" s="289">
        <f>'23'!M$64</f>
        <v>0</v>
      </c>
      <c r="C30" s="290"/>
    </row>
    <row r="31" spans="1:3">
      <c r="A31" s="308">
        <f>Inventory!C30</f>
        <v>0</v>
      </c>
      <c r="B31" s="289">
        <f>'24'!M$64</f>
        <v>0</v>
      </c>
      <c r="C31" s="290"/>
    </row>
    <row r="32" spans="1:3">
      <c r="A32" s="308">
        <f>Inventory!C31</f>
        <v>0</v>
      </c>
      <c r="B32" s="289">
        <f>'25'!M$64</f>
        <v>0</v>
      </c>
      <c r="C32" s="290"/>
    </row>
    <row r="33" spans="1:11">
      <c r="A33" s="308">
        <f>Inventory!C32</f>
        <v>0</v>
      </c>
      <c r="B33" s="289">
        <f>'26'!M$64</f>
        <v>0</v>
      </c>
      <c r="C33" s="290"/>
    </row>
    <row r="34" spans="1:11">
      <c r="A34" s="308">
        <f>Inventory!C33</f>
        <v>0</v>
      </c>
      <c r="B34" s="289">
        <f>'27'!M$64</f>
        <v>0</v>
      </c>
      <c r="C34" s="290"/>
    </row>
    <row r="35" spans="1:11">
      <c r="A35" s="308">
        <f>Inventory!C34</f>
        <v>0</v>
      </c>
      <c r="B35" s="289">
        <f>'28'!M$64</f>
        <v>0</v>
      </c>
      <c r="C35" s="290"/>
    </row>
    <row r="36" spans="1:11">
      <c r="A36" s="308">
        <f>Inventory!C35</f>
        <v>0</v>
      </c>
      <c r="B36" s="289">
        <f>'29'!M$64</f>
        <v>0</v>
      </c>
      <c r="C36" s="290"/>
    </row>
    <row r="37" spans="1:11">
      <c r="A37" s="308">
        <f>Inventory!C36</f>
        <v>0</v>
      </c>
      <c r="B37" s="289">
        <f>'30'!M$64</f>
        <v>0</v>
      </c>
      <c r="C37" s="291"/>
      <c r="D37" s="269"/>
      <c r="E37" s="269"/>
      <c r="F37" s="269"/>
      <c r="G37" s="269"/>
      <c r="H37" s="269"/>
      <c r="I37" s="269"/>
      <c r="J37" s="269"/>
      <c r="K37" s="269"/>
    </row>
    <row r="38" spans="1:11">
      <c r="A38" s="308">
        <f>Inventory!C37</f>
        <v>0</v>
      </c>
      <c r="B38" s="289">
        <f>'31'!M$64</f>
        <v>0</v>
      </c>
      <c r="C38" s="290"/>
    </row>
    <row r="39" spans="1:11">
      <c r="A39" s="308">
        <f>Inventory!C38</f>
        <v>0</v>
      </c>
      <c r="B39" s="289">
        <f>'32'!M$64</f>
        <v>0</v>
      </c>
      <c r="C39" s="290"/>
    </row>
    <row r="40" spans="1:11">
      <c r="A40" s="308">
        <f>Inventory!C39</f>
        <v>0</v>
      </c>
      <c r="B40" s="289">
        <f>'33'!M$64</f>
        <v>0</v>
      </c>
      <c r="C40" s="290"/>
    </row>
    <row r="41" spans="1:11">
      <c r="A41" s="308">
        <f>Inventory!C40</f>
        <v>0</v>
      </c>
      <c r="B41" s="289">
        <f>'34'!M$64</f>
        <v>0</v>
      </c>
      <c r="C41" s="290"/>
    </row>
    <row r="42" spans="1:11">
      <c r="A42" s="308">
        <f>Inventory!C41</f>
        <v>0</v>
      </c>
      <c r="B42" s="289">
        <f>'35'!M$64</f>
        <v>0</v>
      </c>
      <c r="C42" s="290"/>
    </row>
    <row r="43" spans="1:11">
      <c r="A43" s="308">
        <f>Inventory!C42</f>
        <v>0</v>
      </c>
      <c r="B43" s="289">
        <f>'36'!M$64</f>
        <v>0</v>
      </c>
      <c r="C43" s="290"/>
    </row>
    <row r="44" spans="1:11">
      <c r="A44" s="308">
        <f>Inventory!C43</f>
        <v>0</v>
      </c>
      <c r="B44" s="289">
        <f>'37'!M$64</f>
        <v>0</v>
      </c>
      <c r="C44" s="290"/>
    </row>
    <row r="45" spans="1:11">
      <c r="A45" s="308">
        <f>Inventory!C44</f>
        <v>0</v>
      </c>
      <c r="B45" s="289">
        <f>'38'!M$64</f>
        <v>0</v>
      </c>
      <c r="C45" s="290"/>
    </row>
    <row r="46" spans="1:11">
      <c r="A46" s="308">
        <f>Inventory!C45</f>
        <v>0</v>
      </c>
      <c r="B46" s="289">
        <f>'39'!M$64</f>
        <v>0</v>
      </c>
      <c r="C46" s="290"/>
    </row>
    <row r="47" spans="1:11">
      <c r="A47" s="308">
        <f>Inventory!C46</f>
        <v>0</v>
      </c>
      <c r="B47" s="289">
        <f>'40'!M$64</f>
        <v>0</v>
      </c>
      <c r="C47" s="290"/>
    </row>
    <row r="48" spans="1:11">
      <c r="A48" s="308">
        <f>Inventory!C47</f>
        <v>0</v>
      </c>
      <c r="B48" s="289">
        <f>'41'!M$64</f>
        <v>0</v>
      </c>
      <c r="C48" s="290"/>
    </row>
    <row r="49" spans="1:3">
      <c r="A49" s="308">
        <f>Inventory!C48</f>
        <v>0</v>
      </c>
      <c r="B49" s="289">
        <f>'42'!M$64</f>
        <v>0</v>
      </c>
      <c r="C49" s="290"/>
    </row>
    <row r="50" spans="1:3">
      <c r="A50" s="308">
        <f>Inventory!C49</f>
        <v>0</v>
      </c>
      <c r="B50" s="289">
        <f>'43'!M$64</f>
        <v>0</v>
      </c>
      <c r="C50" s="290"/>
    </row>
    <row r="51" spans="1:3">
      <c r="A51" s="308">
        <f>Inventory!C50</f>
        <v>0</v>
      </c>
      <c r="B51" s="289">
        <f>'44'!M$64</f>
        <v>0</v>
      </c>
      <c r="C51" s="290"/>
    </row>
    <row r="52" spans="1:3">
      <c r="A52" s="308">
        <f>Inventory!C51</f>
        <v>0</v>
      </c>
      <c r="B52" s="289">
        <f>'45'!M$64</f>
        <v>0</v>
      </c>
      <c r="C52" s="290"/>
    </row>
    <row r="53" spans="1:3">
      <c r="A53" s="308">
        <f>Inventory!C52</f>
        <v>0</v>
      </c>
      <c r="B53" s="289">
        <f>'46'!M$64</f>
        <v>0</v>
      </c>
      <c r="C53" s="290"/>
    </row>
    <row r="54" spans="1:3">
      <c r="A54" s="308">
        <f>Inventory!C53</f>
        <v>0</v>
      </c>
      <c r="B54" s="289">
        <f>'47'!M$64</f>
        <v>0</v>
      </c>
      <c r="C54" s="290"/>
    </row>
    <row r="55" spans="1:3">
      <c r="A55" s="308">
        <f>Inventory!C54</f>
        <v>0</v>
      </c>
      <c r="B55" s="289">
        <f>'48'!M$64</f>
        <v>0</v>
      </c>
      <c r="C55" s="290"/>
    </row>
    <row r="56" spans="1:3">
      <c r="A56" s="308">
        <f>Inventory!C55</f>
        <v>0</v>
      </c>
      <c r="B56" s="289">
        <f>'49'!M$64</f>
        <v>0</v>
      </c>
      <c r="C56" s="290"/>
    </row>
    <row r="57" spans="1:3">
      <c r="A57" s="308">
        <f>Inventory!C56</f>
        <v>0</v>
      </c>
      <c r="B57" s="289">
        <f>'50'!M$64</f>
        <v>0</v>
      </c>
      <c r="C57" s="290"/>
    </row>
    <row r="58" spans="1:3">
      <c r="A58" s="308" t="str">
        <f>Inventory!C57</f>
        <v>PLUSHIE PAPA V PURPLE</v>
      </c>
      <c r="B58" s="289">
        <f>'PLUSHIE PURPLE'!M$64</f>
        <v>0</v>
      </c>
      <c r="C58" s="290"/>
    </row>
    <row r="59" spans="1:3">
      <c r="A59" s="308" t="str">
        <f>Inventory!C58</f>
        <v>MASK PAPA V RHINESTONE</v>
      </c>
      <c r="B59" s="289">
        <f>'MASK RHINESTONE'!M$64</f>
        <v>0</v>
      </c>
      <c r="C59" s="290"/>
    </row>
    <row r="60" spans="1:3">
      <c r="A60" s="308" t="str">
        <f>Inventory!C59</f>
        <v>CLEAR SLING BAG-SILVER LOGO</v>
      </c>
      <c r="B60" s="289">
        <f>'CLEAR SLING BG'!M$64</f>
        <v>0</v>
      </c>
      <c r="C60" s="290"/>
    </row>
    <row r="61" spans="1:3">
      <c r="A61" s="308" t="str">
        <f>Inventory!C60</f>
        <v>KEYCHAIN PAPA V TOPHAT</v>
      </c>
      <c r="B61" s="289">
        <f>'KEYCHAIN PAPA V TOPHAT'!M$64</f>
        <v>0</v>
      </c>
      <c r="C61" s="290"/>
    </row>
    <row r="62" spans="1:3">
      <c r="A62" s="308" t="str">
        <f>Inventory!C61</f>
        <v>PIN SILVER GRUCIFIX</v>
      </c>
      <c r="B62" s="289">
        <f>'PIN PAPA V GRUCIFIX'!M$64</f>
        <v>0</v>
      </c>
      <c r="C62" s="290"/>
    </row>
    <row r="63" spans="1:3">
      <c r="A63" s="308" t="str">
        <f>Inventory!C62</f>
        <v>COIN</v>
      </c>
      <c r="B63" s="289">
        <f>COIN!M$64</f>
        <v>0</v>
      </c>
      <c r="C63" s="290"/>
    </row>
    <row r="64" spans="1:3">
      <c r="A64" s="308" t="str">
        <f>Inventory!C63</f>
        <v>SNAPBACK CAP PAPA WINGS</v>
      </c>
      <c r="B64" s="289">
        <f>'SNAPBACK CAP'!M$64</f>
        <v>0</v>
      </c>
      <c r="C64" s="290"/>
    </row>
    <row r="65" spans="1:3">
      <c r="A65" s="308" t="str">
        <f>Inventory!C64</f>
        <v>ROSARY ROSE BEAD</v>
      </c>
      <c r="B65" s="289">
        <f>'ROSARY ROSE BEAD'!M$64</f>
        <v>0</v>
      </c>
      <c r="C65" s="290"/>
    </row>
    <row r="66" spans="1:3">
      <c r="A66" s="308" t="str">
        <f>Inventory!C65</f>
        <v>PROGRAM</v>
      </c>
      <c r="B66" s="289">
        <f>PROGRAM!M$64</f>
        <v>0</v>
      </c>
      <c r="C66" s="290"/>
    </row>
    <row r="67" spans="1:3">
      <c r="A67" s="308">
        <f>Inventory!C66</f>
        <v>0</v>
      </c>
      <c r="B67" s="289">
        <f>'60'!M$64</f>
        <v>0</v>
      </c>
      <c r="C67" s="290"/>
    </row>
    <row r="68" spans="1:3">
      <c r="A68" s="308">
        <f>Inventory!C67</f>
        <v>0</v>
      </c>
      <c r="B68" s="289">
        <f>'61'!M$64</f>
        <v>0</v>
      </c>
      <c r="C68" s="290"/>
    </row>
    <row r="69" spans="1:3">
      <c r="A69" s="308">
        <f>Inventory!C68</f>
        <v>0</v>
      </c>
      <c r="B69" s="289">
        <f>'62'!M$64</f>
        <v>0</v>
      </c>
      <c r="C69" s="290"/>
    </row>
    <row r="70" spans="1:3">
      <c r="A70" s="308">
        <f>Inventory!C69</f>
        <v>0</v>
      </c>
      <c r="B70" s="289">
        <f>'63'!M$64</f>
        <v>0</v>
      </c>
      <c r="C70" s="290"/>
    </row>
    <row r="71" spans="1:3">
      <c r="A71" s="308">
        <f>Inventory!C70</f>
        <v>0</v>
      </c>
      <c r="B71" s="289">
        <f>'64'!M$64</f>
        <v>0</v>
      </c>
      <c r="C71" s="290"/>
    </row>
    <row r="72" spans="1:3">
      <c r="A72" s="308">
        <f>Inventory!C71</f>
        <v>0</v>
      </c>
      <c r="B72" s="289">
        <f>'65'!M$64</f>
        <v>0</v>
      </c>
      <c r="C72" s="290"/>
    </row>
    <row r="73" spans="1:3">
      <c r="A73" s="308">
        <f>Inventory!C72</f>
        <v>0</v>
      </c>
      <c r="B73" s="289">
        <f>'66'!M$64</f>
        <v>0</v>
      </c>
      <c r="C73" s="290"/>
    </row>
    <row r="74" spans="1:3">
      <c r="A74" s="308" t="str">
        <f>Inventory!C73</f>
        <v>CHOKER PAPA V</v>
      </c>
      <c r="B74" s="289">
        <f>'67'!M$64</f>
        <v>0</v>
      </c>
      <c r="C74" s="290"/>
    </row>
    <row r="75" spans="1:3">
      <c r="A75" s="308" t="str">
        <f>Inventory!C74</f>
        <v>KEYCHAIN SKELETON GRUCIFIX</v>
      </c>
      <c r="B75" s="289">
        <f>'68'!M$64</f>
        <v>0</v>
      </c>
      <c r="C75" s="290"/>
    </row>
    <row r="76" spans="1:3">
      <c r="A76" s="308" t="str">
        <f>Inventory!C75</f>
        <v>PATCH SET OF 3</v>
      </c>
      <c r="B76" s="289">
        <f>'69'!M$64</f>
        <v>0</v>
      </c>
      <c r="C76" s="290"/>
    </row>
    <row r="77" spans="1:3">
      <c r="A77" s="308">
        <f>Inventory!C76</f>
        <v>0</v>
      </c>
      <c r="B77" s="289">
        <f>'70'!M$64</f>
        <v>0</v>
      </c>
      <c r="C77" s="290"/>
    </row>
    <row r="78" spans="1:3">
      <c r="A78" s="308" t="str">
        <f>Inventory!C77</f>
        <v>LP SKELETA POLTERGEIST</v>
      </c>
      <c r="B78" s="289">
        <f>'71'!M$64</f>
        <v>0</v>
      </c>
      <c r="C78" s="290"/>
    </row>
    <row r="79" spans="1:3">
      <c r="A79" s="308" t="str">
        <f>Inventory!C78</f>
        <v>FOILED COMIC BOOK SISTER IMPERATOR # 1</v>
      </c>
      <c r="B79" s="289">
        <f>'72'!M$64</f>
        <v>0</v>
      </c>
      <c r="C79" s="290"/>
    </row>
    <row r="80" spans="1:3">
      <c r="A80" s="308" t="str">
        <f>Inventory!C79</f>
        <v>FOILED COMIC BOOK SISTER IMPERATOR #2</v>
      </c>
      <c r="B80" s="289">
        <f>'73'!M$64</f>
        <v>0</v>
      </c>
      <c r="C80" s="290"/>
    </row>
    <row r="81" spans="1:11">
      <c r="A81" s="308" t="str">
        <f>Inventory!C80</f>
        <v>FOILED COMIC BOOK SISTER IMPERATOR #3</v>
      </c>
      <c r="B81" s="289">
        <f>'74'!M$64</f>
        <v>0</v>
      </c>
      <c r="C81" s="290"/>
    </row>
    <row r="82" spans="1:11">
      <c r="A82" s="308" t="str">
        <f>Inventory!C81</f>
        <v>FOILED COMIC BOOK SISTER IMPERATOR #4</v>
      </c>
      <c r="B82" s="289">
        <f>'75'!M$64</f>
        <v>0</v>
      </c>
      <c r="C82" s="290"/>
    </row>
    <row r="83" spans="1:11">
      <c r="A83" s="308" t="str">
        <f>Inventory!C82</f>
        <v>ROLLING STONE MAG &amp; ALBUM</v>
      </c>
      <c r="B83" s="289">
        <f>'76'!M$64</f>
        <v>0</v>
      </c>
      <c r="C83" s="290"/>
    </row>
    <row r="84" spans="1:11">
      <c r="A84" s="308" t="str">
        <f>Inventory!C83</f>
        <v>LP SKELETA BLACK VINYL</v>
      </c>
      <c r="B84" s="289">
        <f>'77'!M$64</f>
        <v>0</v>
      </c>
      <c r="C84" s="290"/>
    </row>
    <row r="85" spans="1:11">
      <c r="A85" s="308" t="str">
        <f>Inventory!C84</f>
        <v>LP PURPLE LENTICULAR  (CONSIGNMENT)</v>
      </c>
      <c r="B85" s="289">
        <f>'78'!M$64</f>
        <v>0</v>
      </c>
      <c r="C85" s="290"/>
    </row>
    <row r="86" spans="1:11">
      <c r="A86" s="308" t="str">
        <f>Inventory!C85</f>
        <v>CASSETTE (CONSIGNMENT)</v>
      </c>
      <c r="B86" s="289">
        <f>'79'!M$64</f>
        <v>0</v>
      </c>
      <c r="C86" s="290"/>
    </row>
    <row r="87" spans="1:11">
      <c r="A87" s="308">
        <f>Inventory!C86</f>
        <v>0</v>
      </c>
      <c r="B87" s="289">
        <f>'80'!M$64</f>
        <v>0</v>
      </c>
      <c r="C87" s="290"/>
    </row>
    <row r="88" spans="1:11">
      <c r="A88" s="308">
        <f>Inventory!C87</f>
        <v>0</v>
      </c>
      <c r="B88" s="289">
        <f>'81'!M$64</f>
        <v>0</v>
      </c>
      <c r="C88" s="291"/>
      <c r="D88" s="269"/>
      <c r="E88" s="269"/>
      <c r="F88" s="269"/>
      <c r="G88" s="269"/>
      <c r="H88" s="269"/>
      <c r="I88" s="269"/>
      <c r="J88" s="269"/>
      <c r="K88" s="269"/>
    </row>
    <row r="89" spans="1:11">
      <c r="A89" s="308">
        <f>Inventory!C88</f>
        <v>0</v>
      </c>
      <c r="B89" s="289">
        <f>'82'!M$64</f>
        <v>0</v>
      </c>
      <c r="C89" s="290"/>
    </row>
    <row r="90" spans="1:11">
      <c r="A90" s="308">
        <f>Inventory!C89</f>
        <v>0</v>
      </c>
      <c r="B90" s="289">
        <f>'83'!M$64</f>
        <v>0</v>
      </c>
      <c r="C90" s="290"/>
    </row>
    <row r="91" spans="1:11">
      <c r="A91" s="308">
        <f>Inventory!C90</f>
        <v>0</v>
      </c>
      <c r="B91" s="289">
        <f>'84'!M$64</f>
        <v>0</v>
      </c>
      <c r="C91" s="290"/>
    </row>
    <row r="92" spans="1:11">
      <c r="A92" s="308">
        <f>Inventory!C91</f>
        <v>0</v>
      </c>
      <c r="B92" s="289">
        <f>'85'!M$64</f>
        <v>0</v>
      </c>
      <c r="C92" s="290"/>
    </row>
    <row r="93" spans="1:11">
      <c r="A93" s="308">
        <f>Inventory!C92</f>
        <v>0</v>
      </c>
      <c r="B93" s="289">
        <f>'86'!M$64</f>
        <v>0</v>
      </c>
      <c r="C93" s="290"/>
    </row>
    <row r="94" spans="1:11">
      <c r="A94" s="308">
        <f>Inventory!C93</f>
        <v>0</v>
      </c>
      <c r="B94" s="289">
        <f>'87'!M$64</f>
        <v>0</v>
      </c>
      <c r="C94" s="290"/>
    </row>
    <row r="95" spans="1:11">
      <c r="A95" s="308">
        <f>Inventory!C94</f>
        <v>0</v>
      </c>
      <c r="B95" s="289">
        <f>'88'!M$64</f>
        <v>0</v>
      </c>
      <c r="C95" s="290"/>
    </row>
    <row r="96" spans="1:11">
      <c r="A96" s="308">
        <f>Inventory!C95</f>
        <v>0</v>
      </c>
      <c r="B96" s="289">
        <f>'89'!M$64</f>
        <v>0</v>
      </c>
      <c r="C96" s="290"/>
    </row>
    <row r="97" spans="1:11">
      <c r="A97" s="308">
        <f>Inventory!C96</f>
        <v>0</v>
      </c>
      <c r="B97" s="289">
        <f>'90'!M$64</f>
        <v>0</v>
      </c>
      <c r="C97" s="290"/>
    </row>
    <row r="98" spans="1:11">
      <c r="A98" s="308">
        <f>Inventory!C97</f>
        <v>0</v>
      </c>
      <c r="B98" s="289">
        <f>'91'!M$64</f>
        <v>0</v>
      </c>
      <c r="C98" s="290"/>
    </row>
    <row r="99" spans="1:11">
      <c r="A99" s="308">
        <f>Inventory!C98</f>
        <v>0</v>
      </c>
      <c r="B99" s="289">
        <f>'92'!M$64</f>
        <v>0</v>
      </c>
      <c r="C99" s="290"/>
    </row>
    <row r="100" spans="1:11">
      <c r="A100" s="308">
        <f>Inventory!C99</f>
        <v>0</v>
      </c>
      <c r="B100" s="289">
        <f>'93'!M$64</f>
        <v>0</v>
      </c>
      <c r="C100" s="290"/>
    </row>
    <row r="101" spans="1:11">
      <c r="A101" s="308">
        <f>Inventory!C100</f>
        <v>0</v>
      </c>
      <c r="B101" s="289">
        <f>'94'!M$64</f>
        <v>0</v>
      </c>
      <c r="C101" s="290"/>
    </row>
    <row r="102" spans="1:11">
      <c r="A102" s="308">
        <f>Inventory!C101</f>
        <v>0</v>
      </c>
      <c r="B102" s="289">
        <f>'95'!M$64</f>
        <v>0</v>
      </c>
      <c r="C102" s="290"/>
    </row>
    <row r="103" spans="1:11">
      <c r="A103" s="308">
        <f>Inventory!C102</f>
        <v>0</v>
      </c>
      <c r="B103" s="289">
        <f>'96'!M$64</f>
        <v>0</v>
      </c>
      <c r="C103" s="290"/>
    </row>
    <row r="104" spans="1:11">
      <c r="A104" s="308">
        <f>Inventory!C103</f>
        <v>0</v>
      </c>
      <c r="B104" s="289">
        <f>'97'!M$64</f>
        <v>0</v>
      </c>
      <c r="C104" s="290"/>
    </row>
    <row r="105" spans="1:11">
      <c r="A105" s="308">
        <f>Inventory!C104</f>
        <v>0</v>
      </c>
      <c r="B105" s="289">
        <f>'98'!M$64</f>
        <v>0</v>
      </c>
      <c r="C105" s="290"/>
    </row>
    <row r="106" spans="1:11">
      <c r="A106" s="308">
        <f>Inventory!C105</f>
        <v>0</v>
      </c>
      <c r="B106" s="289">
        <f>'99'!M$64</f>
        <v>0</v>
      </c>
      <c r="C106" s="290"/>
    </row>
    <row r="107" spans="1:11">
      <c r="A107" s="308">
        <f>Inventory!C106</f>
        <v>0</v>
      </c>
      <c r="B107" s="289">
        <f>'100'!M$64</f>
        <v>0</v>
      </c>
      <c r="C107" s="291"/>
      <c r="D107" s="269"/>
      <c r="E107" s="269"/>
      <c r="F107" s="269"/>
      <c r="G107" s="269"/>
      <c r="H107" s="269"/>
      <c r="I107" s="269"/>
      <c r="J107" s="269"/>
      <c r="K107" s="269"/>
    </row>
    <row r="108" spans="1:11">
      <c r="A108" s="292"/>
      <c r="B108" s="292"/>
      <c r="C108" s="290"/>
    </row>
    <row r="109" spans="1:11">
      <c r="A109" s="279"/>
      <c r="B109" s="309"/>
    </row>
  </sheetData>
  <autoFilter ref="B7:B37" xr:uid="{9FA87807-885C-4760-88C0-09BEDCF953E7}"/>
  <mergeCells count="1">
    <mergeCell ref="A1:K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111</vt:i4>
      </vt:variant>
      <vt:variant>
        <vt:lpstr>Named Ranges</vt:lpstr>
      </vt:variant>
      <vt:variant>
        <vt:i4>3</vt:i4>
      </vt:variant>
    </vt:vector>
  </HeadingPairs>
  <TitlesOfParts>
    <vt:vector size="114" baseType="lpstr">
      <vt:lpstr>Tour Dates</vt:lpstr>
      <vt:lpstr>Inventory</vt:lpstr>
      <vt:lpstr>BUDGET</vt:lpstr>
      <vt:lpstr>COG NA</vt:lpstr>
      <vt:lpstr>Selling Prices</vt:lpstr>
      <vt:lpstr>Projection Sheet</vt:lpstr>
      <vt:lpstr>BATWNG HOODY</vt:lpstr>
      <vt:lpstr>SHORTS</vt:lpstr>
      <vt:lpstr>BLK T SKELETOR ITIN</vt:lpstr>
      <vt:lpstr>BLK T BAT BRAIN ITIN</vt:lpstr>
      <vt:lpstr>BLK T WESTERN ITIN</vt:lpstr>
      <vt:lpstr>CRYSTAL WASHED</vt:lpstr>
      <vt:lpstr>BLK T PAPA COOPER</vt:lpstr>
      <vt:lpstr>WOMENS RAGLAN</vt:lpstr>
      <vt:lpstr>BLK PO HOODIE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PLUSHIE PURPLE</vt:lpstr>
      <vt:lpstr>MASK RHINESTONE</vt:lpstr>
      <vt:lpstr>CLEAR SLING BG</vt:lpstr>
      <vt:lpstr>KEYCHAIN PAPA V TOPHAT</vt:lpstr>
      <vt:lpstr>PIN PAPA V GRUCIFIX</vt:lpstr>
      <vt:lpstr>COIN</vt:lpstr>
      <vt:lpstr>SNAPBACK CAP</vt:lpstr>
      <vt:lpstr>ROSARY ROSE BEAD</vt:lpstr>
      <vt:lpstr>PROGRAM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Read Before Printing Tour Chart</vt:lpstr>
      <vt:lpstr>Tour Gross Sales</vt:lpstr>
      <vt:lpstr>Tour P-Heads</vt:lpstr>
      <vt:lpstr>Product Ratios</vt:lpstr>
      <vt:lpstr>Product %</vt:lpstr>
      <vt:lpstr>'COG NA'!Print_Area</vt:lpstr>
      <vt:lpstr>'Product Ratios'!Print_Area</vt:lpstr>
      <vt:lpstr>'Product Ratios'!Print_Titles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Andersen</dc:creator>
  <cp:lastModifiedBy>Brad Andersen</cp:lastModifiedBy>
  <cp:lastPrinted>2024-06-14T19:10:52Z</cp:lastPrinted>
  <dcterms:created xsi:type="dcterms:W3CDTF">2013-09-12T10:51:06Z</dcterms:created>
  <dcterms:modified xsi:type="dcterms:W3CDTF">2026-01-09T22:52:31Z</dcterms:modified>
</cp:coreProperties>
</file>