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ximum profit point" sheetId="1" r:id="rId4"/>
    <sheet state="visible" name="Critical Ratio" sheetId="2" r:id="rId5"/>
  </sheets>
  <definedNames/>
  <calcPr/>
</workbook>
</file>

<file path=xl/sharedStrings.xml><?xml version="1.0" encoding="utf-8"?>
<sst xmlns="http://schemas.openxmlformats.org/spreadsheetml/2006/main" count="31" uniqueCount="24">
  <si>
    <t>Apple juice</t>
  </si>
  <si>
    <t>Abbreviations *</t>
  </si>
  <si>
    <t>Apple Price</t>
  </si>
  <si>
    <t>ED</t>
  </si>
  <si>
    <t>Expected Demand</t>
  </si>
  <si>
    <t>cost</t>
  </si>
  <si>
    <t>Mean</t>
  </si>
  <si>
    <t xml:space="preserve">CP </t>
  </si>
  <si>
    <t>Cumulative Probability</t>
  </si>
  <si>
    <t>Ordering Quantity for maximizing profit is 55</t>
  </si>
  <si>
    <t>sd</t>
  </si>
  <si>
    <t>Ordering Quantity</t>
  </si>
  <si>
    <t>CP</t>
  </si>
  <si>
    <t>Interval Probability</t>
  </si>
  <si>
    <t>Total Expected Profit</t>
  </si>
  <si>
    <t>Apple price</t>
  </si>
  <si>
    <t>salvage</t>
  </si>
  <si>
    <t>B</t>
  </si>
  <si>
    <t>Cs</t>
  </si>
  <si>
    <t>Ce</t>
  </si>
  <si>
    <t>CR</t>
  </si>
  <si>
    <t>Q*</t>
  </si>
  <si>
    <t>Q* with discount</t>
  </si>
  <si>
    <t>Q* with discount and penalty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</si>
</sst>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3" fontId="2" numFmtId="0" xfId="0" applyFill="1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0.0"/>
    <col customWidth="1" min="3" max="3" width="9.88"/>
    <col customWidth="1" min="4" max="4" width="17.38"/>
    <col customWidth="1" min="5" max="5" width="9.5"/>
    <col customWidth="1" min="6" max="6" width="9.0"/>
    <col customWidth="1" min="7" max="7" width="9.25"/>
    <col customWidth="1" min="8" max="8" width="8.38"/>
    <col customWidth="1" min="9" max="9" width="8.88"/>
    <col customWidth="1" min="10" max="10" width="9.0"/>
    <col customWidth="1" min="11" max="11" width="8.25"/>
    <col customWidth="1" min="12" max="12" width="9.25"/>
    <col customWidth="1" min="13" max="13" width="9.63"/>
    <col customWidth="1" min="14" max="14" width="9.25"/>
    <col customWidth="1" min="15" max="15" width="9.0"/>
    <col customWidth="1" min="16" max="16" width="8.25"/>
    <col customWidth="1" min="17" max="17" width="7.75"/>
    <col customWidth="1" min="18" max="18" width="8.5"/>
    <col customWidth="1" min="19" max="19" width="9.25"/>
  </cols>
  <sheetData>
    <row r="1">
      <c r="A1" s="1" t="s">
        <v>0</v>
      </c>
      <c r="F1" s="2" t="s">
        <v>1</v>
      </c>
    </row>
    <row r="2">
      <c r="J2" s="2" t="s">
        <v>2</v>
      </c>
      <c r="K2" s="2">
        <v>3.0</v>
      </c>
    </row>
    <row r="3">
      <c r="F3" s="2" t="s">
        <v>3</v>
      </c>
      <c r="G3" s="2" t="s">
        <v>4</v>
      </c>
      <c r="J3" s="2" t="s">
        <v>5</v>
      </c>
      <c r="K3" s="2">
        <v>1.2</v>
      </c>
    </row>
    <row r="4">
      <c r="A4" s="2" t="s">
        <v>6</v>
      </c>
      <c r="B4" s="2">
        <v>50.0</v>
      </c>
      <c r="F4" s="2" t="s">
        <v>7</v>
      </c>
      <c r="G4" s="2" t="s">
        <v>8</v>
      </c>
      <c r="J4" s="3" t="s">
        <v>9</v>
      </c>
    </row>
    <row r="5">
      <c r="A5" s="2" t="s">
        <v>10</v>
      </c>
      <c r="B5" s="2">
        <v>10.0</v>
      </c>
    </row>
    <row r="6">
      <c r="B6" s="2"/>
      <c r="E6" s="4" t="s">
        <v>11</v>
      </c>
    </row>
    <row r="7">
      <c r="B7" s="1" t="s">
        <v>12</v>
      </c>
      <c r="C7" s="1" t="s">
        <v>3</v>
      </c>
      <c r="D7" s="1" t="s">
        <v>13</v>
      </c>
      <c r="E7" s="1">
        <v>5.0</v>
      </c>
      <c r="F7" s="1">
        <v>10.0</v>
      </c>
      <c r="G7" s="1">
        <v>15.0</v>
      </c>
      <c r="H7" s="1">
        <v>20.0</v>
      </c>
      <c r="I7" s="1">
        <v>25.0</v>
      </c>
      <c r="J7" s="1">
        <v>30.0</v>
      </c>
      <c r="K7" s="1">
        <v>35.0</v>
      </c>
      <c r="L7" s="1">
        <v>40.0</v>
      </c>
      <c r="M7" s="1">
        <v>45.0</v>
      </c>
      <c r="N7" s="1">
        <v>50.0</v>
      </c>
      <c r="O7" s="1">
        <v>55.0</v>
      </c>
      <c r="P7" s="1">
        <v>60.0</v>
      </c>
      <c r="Q7" s="1">
        <v>65.0</v>
      </c>
      <c r="R7" s="1">
        <v>70.0</v>
      </c>
      <c r="S7" s="1">
        <v>75.0</v>
      </c>
    </row>
    <row r="8">
      <c r="A8" s="2">
        <v>5.0</v>
      </c>
      <c r="B8" s="5">
        <f t="shared" ref="B8:B26" si="2">A8/100</f>
        <v>0.05</v>
      </c>
      <c r="C8" s="5">
        <f t="shared" ref="C8:C27" si="3">round(NORMINV(B8,$B$4,$B$5),0)</f>
        <v>34</v>
      </c>
      <c r="D8" s="6">
        <v>0.05</v>
      </c>
      <c r="E8" s="5">
        <f t="shared" ref="E8:S8" si="1">MIN($C8,E$7)*$K$2 - E$7*$K$3</f>
        <v>9</v>
      </c>
      <c r="F8" s="5">
        <f t="shared" si="1"/>
        <v>18</v>
      </c>
      <c r="G8" s="5">
        <f t="shared" si="1"/>
        <v>27</v>
      </c>
      <c r="H8" s="5">
        <f t="shared" si="1"/>
        <v>36</v>
      </c>
      <c r="I8" s="5">
        <f t="shared" si="1"/>
        <v>45</v>
      </c>
      <c r="J8" s="5">
        <f t="shared" si="1"/>
        <v>54</v>
      </c>
      <c r="K8" s="5">
        <f t="shared" si="1"/>
        <v>60</v>
      </c>
      <c r="L8" s="5">
        <f t="shared" si="1"/>
        <v>54</v>
      </c>
      <c r="M8" s="5">
        <f t="shared" si="1"/>
        <v>48</v>
      </c>
      <c r="N8" s="5">
        <f t="shared" si="1"/>
        <v>42</v>
      </c>
      <c r="O8" s="5">
        <f t="shared" si="1"/>
        <v>36</v>
      </c>
      <c r="P8" s="5">
        <f t="shared" si="1"/>
        <v>30</v>
      </c>
      <c r="Q8" s="5">
        <f t="shared" si="1"/>
        <v>24</v>
      </c>
      <c r="R8" s="5">
        <f t="shared" si="1"/>
        <v>18</v>
      </c>
      <c r="S8" s="5">
        <f t="shared" si="1"/>
        <v>12</v>
      </c>
    </row>
    <row r="9">
      <c r="A9" s="2">
        <v>10.0</v>
      </c>
      <c r="B9" s="5">
        <f t="shared" si="2"/>
        <v>0.1</v>
      </c>
      <c r="C9" s="5">
        <f t="shared" si="3"/>
        <v>37</v>
      </c>
      <c r="D9" s="6">
        <f t="shared" ref="D9:D27" si="5">B9-B8</f>
        <v>0.05</v>
      </c>
      <c r="E9" s="5">
        <f t="shared" ref="E9:S9" si="4">MIN($C9,E$7)*$K$2 - E$7*$K$3</f>
        <v>9</v>
      </c>
      <c r="F9" s="5">
        <f t="shared" si="4"/>
        <v>18</v>
      </c>
      <c r="G9" s="5">
        <f t="shared" si="4"/>
        <v>27</v>
      </c>
      <c r="H9" s="5">
        <f t="shared" si="4"/>
        <v>36</v>
      </c>
      <c r="I9" s="5">
        <f t="shared" si="4"/>
        <v>45</v>
      </c>
      <c r="J9" s="5">
        <f t="shared" si="4"/>
        <v>54</v>
      </c>
      <c r="K9" s="5">
        <f t="shared" si="4"/>
        <v>63</v>
      </c>
      <c r="L9" s="5">
        <f t="shared" si="4"/>
        <v>63</v>
      </c>
      <c r="M9" s="5">
        <f t="shared" si="4"/>
        <v>57</v>
      </c>
      <c r="N9" s="5">
        <f t="shared" si="4"/>
        <v>51</v>
      </c>
      <c r="O9" s="5">
        <f t="shared" si="4"/>
        <v>45</v>
      </c>
      <c r="P9" s="5">
        <f t="shared" si="4"/>
        <v>39</v>
      </c>
      <c r="Q9" s="5">
        <f t="shared" si="4"/>
        <v>33</v>
      </c>
      <c r="R9" s="5">
        <f t="shared" si="4"/>
        <v>27</v>
      </c>
      <c r="S9" s="5">
        <f t="shared" si="4"/>
        <v>21</v>
      </c>
    </row>
    <row r="10">
      <c r="A10" s="2">
        <v>15.0</v>
      </c>
      <c r="B10" s="5">
        <f t="shared" si="2"/>
        <v>0.15</v>
      </c>
      <c r="C10" s="5">
        <f t="shared" si="3"/>
        <v>40</v>
      </c>
      <c r="D10" s="6">
        <f t="shared" si="5"/>
        <v>0.05</v>
      </c>
      <c r="E10" s="5">
        <f t="shared" ref="E10:S10" si="6">MIN($C10,E$7)*$K$2 - E$7*$K$3</f>
        <v>9</v>
      </c>
      <c r="F10" s="5">
        <f t="shared" si="6"/>
        <v>18</v>
      </c>
      <c r="G10" s="5">
        <f t="shared" si="6"/>
        <v>27</v>
      </c>
      <c r="H10" s="5">
        <f t="shared" si="6"/>
        <v>36</v>
      </c>
      <c r="I10" s="5">
        <f t="shared" si="6"/>
        <v>45</v>
      </c>
      <c r="J10" s="5">
        <f t="shared" si="6"/>
        <v>54</v>
      </c>
      <c r="K10" s="5">
        <f t="shared" si="6"/>
        <v>63</v>
      </c>
      <c r="L10" s="5">
        <f t="shared" si="6"/>
        <v>72</v>
      </c>
      <c r="M10" s="5">
        <f t="shared" si="6"/>
        <v>66</v>
      </c>
      <c r="N10" s="5">
        <f t="shared" si="6"/>
        <v>60</v>
      </c>
      <c r="O10" s="5">
        <f t="shared" si="6"/>
        <v>54</v>
      </c>
      <c r="P10" s="5">
        <f t="shared" si="6"/>
        <v>48</v>
      </c>
      <c r="Q10" s="5">
        <f t="shared" si="6"/>
        <v>42</v>
      </c>
      <c r="R10" s="5">
        <f t="shared" si="6"/>
        <v>36</v>
      </c>
      <c r="S10" s="5">
        <f t="shared" si="6"/>
        <v>30</v>
      </c>
    </row>
    <row r="11">
      <c r="A11" s="2">
        <v>20.0</v>
      </c>
      <c r="B11" s="5">
        <f t="shared" si="2"/>
        <v>0.2</v>
      </c>
      <c r="C11" s="5">
        <f t="shared" si="3"/>
        <v>42</v>
      </c>
      <c r="D11" s="6">
        <f t="shared" si="5"/>
        <v>0.05</v>
      </c>
      <c r="E11" s="5">
        <f t="shared" ref="E11:S11" si="7">MIN($C11,E$7)*$K$2 - E$7*$K$3</f>
        <v>9</v>
      </c>
      <c r="F11" s="5">
        <f t="shared" si="7"/>
        <v>18</v>
      </c>
      <c r="G11" s="5">
        <f t="shared" si="7"/>
        <v>27</v>
      </c>
      <c r="H11" s="5">
        <f t="shared" si="7"/>
        <v>36</v>
      </c>
      <c r="I11" s="5">
        <f t="shared" si="7"/>
        <v>45</v>
      </c>
      <c r="J11" s="5">
        <f t="shared" si="7"/>
        <v>54</v>
      </c>
      <c r="K11" s="5">
        <f t="shared" si="7"/>
        <v>63</v>
      </c>
      <c r="L11" s="5">
        <f t="shared" si="7"/>
        <v>72</v>
      </c>
      <c r="M11" s="5">
        <f t="shared" si="7"/>
        <v>72</v>
      </c>
      <c r="N11" s="5">
        <f t="shared" si="7"/>
        <v>66</v>
      </c>
      <c r="O11" s="5">
        <f t="shared" si="7"/>
        <v>60</v>
      </c>
      <c r="P11" s="5">
        <f t="shared" si="7"/>
        <v>54</v>
      </c>
      <c r="Q11" s="5">
        <f t="shared" si="7"/>
        <v>48</v>
      </c>
      <c r="R11" s="5">
        <f t="shared" si="7"/>
        <v>42</v>
      </c>
      <c r="S11" s="5">
        <f t="shared" si="7"/>
        <v>36</v>
      </c>
    </row>
    <row r="12">
      <c r="A12" s="2">
        <v>25.0</v>
      </c>
      <c r="B12" s="5">
        <f t="shared" si="2"/>
        <v>0.25</v>
      </c>
      <c r="C12" s="5">
        <f t="shared" si="3"/>
        <v>43</v>
      </c>
      <c r="D12" s="6">
        <f t="shared" si="5"/>
        <v>0.05</v>
      </c>
      <c r="E12" s="5">
        <f t="shared" ref="E12:S12" si="8">MIN($C12,E$7)*$K$2 - E$7*$K$3</f>
        <v>9</v>
      </c>
      <c r="F12" s="5">
        <f t="shared" si="8"/>
        <v>18</v>
      </c>
      <c r="G12" s="5">
        <f t="shared" si="8"/>
        <v>27</v>
      </c>
      <c r="H12" s="5">
        <f t="shared" si="8"/>
        <v>36</v>
      </c>
      <c r="I12" s="5">
        <f t="shared" si="8"/>
        <v>45</v>
      </c>
      <c r="J12" s="5">
        <f t="shared" si="8"/>
        <v>54</v>
      </c>
      <c r="K12" s="5">
        <f t="shared" si="8"/>
        <v>63</v>
      </c>
      <c r="L12" s="5">
        <f t="shared" si="8"/>
        <v>72</v>
      </c>
      <c r="M12" s="5">
        <f t="shared" si="8"/>
        <v>75</v>
      </c>
      <c r="N12" s="5">
        <f t="shared" si="8"/>
        <v>69</v>
      </c>
      <c r="O12" s="5">
        <f t="shared" si="8"/>
        <v>63</v>
      </c>
      <c r="P12" s="5">
        <f t="shared" si="8"/>
        <v>57</v>
      </c>
      <c r="Q12" s="5">
        <f t="shared" si="8"/>
        <v>51</v>
      </c>
      <c r="R12" s="5">
        <f t="shared" si="8"/>
        <v>45</v>
      </c>
      <c r="S12" s="5">
        <f t="shared" si="8"/>
        <v>39</v>
      </c>
    </row>
    <row r="13">
      <c r="A13" s="2">
        <v>30.0</v>
      </c>
      <c r="B13" s="5">
        <f t="shared" si="2"/>
        <v>0.3</v>
      </c>
      <c r="C13" s="5">
        <f t="shared" si="3"/>
        <v>45</v>
      </c>
      <c r="D13" s="6">
        <f t="shared" si="5"/>
        <v>0.05</v>
      </c>
      <c r="E13" s="5">
        <f t="shared" ref="E13:S13" si="9">MIN($C13,E$7)*$K$2 - E$7*$K$3</f>
        <v>9</v>
      </c>
      <c r="F13" s="5">
        <f t="shared" si="9"/>
        <v>18</v>
      </c>
      <c r="G13" s="5">
        <f t="shared" si="9"/>
        <v>27</v>
      </c>
      <c r="H13" s="5">
        <f t="shared" si="9"/>
        <v>36</v>
      </c>
      <c r="I13" s="5">
        <f t="shared" si="9"/>
        <v>45</v>
      </c>
      <c r="J13" s="5">
        <f t="shared" si="9"/>
        <v>54</v>
      </c>
      <c r="K13" s="5">
        <f t="shared" si="9"/>
        <v>63</v>
      </c>
      <c r="L13" s="5">
        <f t="shared" si="9"/>
        <v>72</v>
      </c>
      <c r="M13" s="5">
        <f t="shared" si="9"/>
        <v>81</v>
      </c>
      <c r="N13" s="5">
        <f t="shared" si="9"/>
        <v>75</v>
      </c>
      <c r="O13" s="5">
        <f t="shared" si="9"/>
        <v>69</v>
      </c>
      <c r="P13" s="5">
        <f t="shared" si="9"/>
        <v>63</v>
      </c>
      <c r="Q13" s="5">
        <f t="shared" si="9"/>
        <v>57</v>
      </c>
      <c r="R13" s="5">
        <f t="shared" si="9"/>
        <v>51</v>
      </c>
      <c r="S13" s="5">
        <f t="shared" si="9"/>
        <v>45</v>
      </c>
    </row>
    <row r="14">
      <c r="A14" s="2">
        <v>35.0</v>
      </c>
      <c r="B14" s="5">
        <f t="shared" si="2"/>
        <v>0.35</v>
      </c>
      <c r="C14" s="5">
        <f t="shared" si="3"/>
        <v>46</v>
      </c>
      <c r="D14" s="6">
        <f t="shared" si="5"/>
        <v>0.05</v>
      </c>
      <c r="E14" s="5">
        <f t="shared" ref="E14:S14" si="10">MIN($C14,E$7)*$K$2 - E$7*$K$3</f>
        <v>9</v>
      </c>
      <c r="F14" s="5">
        <f t="shared" si="10"/>
        <v>18</v>
      </c>
      <c r="G14" s="5">
        <f t="shared" si="10"/>
        <v>27</v>
      </c>
      <c r="H14" s="5">
        <f t="shared" si="10"/>
        <v>36</v>
      </c>
      <c r="I14" s="5">
        <f t="shared" si="10"/>
        <v>45</v>
      </c>
      <c r="J14" s="5">
        <f t="shared" si="10"/>
        <v>54</v>
      </c>
      <c r="K14" s="5">
        <f t="shared" si="10"/>
        <v>63</v>
      </c>
      <c r="L14" s="5">
        <f t="shared" si="10"/>
        <v>72</v>
      </c>
      <c r="M14" s="5">
        <f t="shared" si="10"/>
        <v>81</v>
      </c>
      <c r="N14" s="5">
        <f t="shared" si="10"/>
        <v>78</v>
      </c>
      <c r="O14" s="5">
        <f t="shared" si="10"/>
        <v>72</v>
      </c>
      <c r="P14" s="5">
        <f t="shared" si="10"/>
        <v>66</v>
      </c>
      <c r="Q14" s="5">
        <f t="shared" si="10"/>
        <v>60</v>
      </c>
      <c r="R14" s="5">
        <f t="shared" si="10"/>
        <v>54</v>
      </c>
      <c r="S14" s="5">
        <f t="shared" si="10"/>
        <v>48</v>
      </c>
    </row>
    <row r="15">
      <c r="A15" s="2">
        <v>40.0</v>
      </c>
      <c r="B15" s="5">
        <f t="shared" si="2"/>
        <v>0.4</v>
      </c>
      <c r="C15" s="5">
        <f t="shared" si="3"/>
        <v>47</v>
      </c>
      <c r="D15" s="6">
        <f t="shared" si="5"/>
        <v>0.05</v>
      </c>
      <c r="E15" s="5">
        <f t="shared" ref="E15:S15" si="11">MIN($C15,E$7)*$K$2 - E$7*$K$3</f>
        <v>9</v>
      </c>
      <c r="F15" s="5">
        <f t="shared" si="11"/>
        <v>18</v>
      </c>
      <c r="G15" s="5">
        <f t="shared" si="11"/>
        <v>27</v>
      </c>
      <c r="H15" s="5">
        <f t="shared" si="11"/>
        <v>36</v>
      </c>
      <c r="I15" s="5">
        <f t="shared" si="11"/>
        <v>45</v>
      </c>
      <c r="J15" s="5">
        <f t="shared" si="11"/>
        <v>54</v>
      </c>
      <c r="K15" s="5">
        <f t="shared" si="11"/>
        <v>63</v>
      </c>
      <c r="L15" s="5">
        <f t="shared" si="11"/>
        <v>72</v>
      </c>
      <c r="M15" s="5">
        <f t="shared" si="11"/>
        <v>81</v>
      </c>
      <c r="N15" s="5">
        <f t="shared" si="11"/>
        <v>81</v>
      </c>
      <c r="O15" s="5">
        <f t="shared" si="11"/>
        <v>75</v>
      </c>
      <c r="P15" s="5">
        <f t="shared" si="11"/>
        <v>69</v>
      </c>
      <c r="Q15" s="5">
        <f t="shared" si="11"/>
        <v>63</v>
      </c>
      <c r="R15" s="5">
        <f t="shared" si="11"/>
        <v>57</v>
      </c>
      <c r="S15" s="5">
        <f t="shared" si="11"/>
        <v>51</v>
      </c>
    </row>
    <row r="16">
      <c r="A16" s="2">
        <v>45.0</v>
      </c>
      <c r="B16" s="5">
        <f t="shared" si="2"/>
        <v>0.45</v>
      </c>
      <c r="C16" s="5">
        <f t="shared" si="3"/>
        <v>49</v>
      </c>
      <c r="D16" s="6">
        <f t="shared" si="5"/>
        <v>0.05</v>
      </c>
      <c r="E16" s="5">
        <f t="shared" ref="E16:S16" si="12">MIN($C16,E$7)*$K$2 - E$7*$K$3</f>
        <v>9</v>
      </c>
      <c r="F16" s="5">
        <f t="shared" si="12"/>
        <v>18</v>
      </c>
      <c r="G16" s="5">
        <f t="shared" si="12"/>
        <v>27</v>
      </c>
      <c r="H16" s="5">
        <f t="shared" si="12"/>
        <v>36</v>
      </c>
      <c r="I16" s="5">
        <f t="shared" si="12"/>
        <v>45</v>
      </c>
      <c r="J16" s="5">
        <f t="shared" si="12"/>
        <v>54</v>
      </c>
      <c r="K16" s="5">
        <f t="shared" si="12"/>
        <v>63</v>
      </c>
      <c r="L16" s="5">
        <f t="shared" si="12"/>
        <v>72</v>
      </c>
      <c r="M16" s="5">
        <f t="shared" si="12"/>
        <v>81</v>
      </c>
      <c r="N16" s="5">
        <f t="shared" si="12"/>
        <v>87</v>
      </c>
      <c r="O16" s="5">
        <f t="shared" si="12"/>
        <v>81</v>
      </c>
      <c r="P16" s="5">
        <f t="shared" si="12"/>
        <v>75</v>
      </c>
      <c r="Q16" s="5">
        <f t="shared" si="12"/>
        <v>69</v>
      </c>
      <c r="R16" s="5">
        <f t="shared" si="12"/>
        <v>63</v>
      </c>
      <c r="S16" s="5">
        <f t="shared" si="12"/>
        <v>57</v>
      </c>
    </row>
    <row r="17">
      <c r="A17" s="2">
        <v>50.0</v>
      </c>
      <c r="B17" s="5">
        <f t="shared" si="2"/>
        <v>0.5</v>
      </c>
      <c r="C17" s="5">
        <f t="shared" si="3"/>
        <v>50</v>
      </c>
      <c r="D17" s="6">
        <f t="shared" si="5"/>
        <v>0.05</v>
      </c>
      <c r="E17" s="5">
        <f t="shared" ref="E17:S17" si="13">MIN($C17,E$7)*$K$2 - E$7*$K$3</f>
        <v>9</v>
      </c>
      <c r="F17" s="5">
        <f t="shared" si="13"/>
        <v>18</v>
      </c>
      <c r="G17" s="5">
        <f t="shared" si="13"/>
        <v>27</v>
      </c>
      <c r="H17" s="5">
        <f t="shared" si="13"/>
        <v>36</v>
      </c>
      <c r="I17" s="5">
        <f t="shared" si="13"/>
        <v>45</v>
      </c>
      <c r="J17" s="5">
        <f t="shared" si="13"/>
        <v>54</v>
      </c>
      <c r="K17" s="5">
        <f t="shared" si="13"/>
        <v>63</v>
      </c>
      <c r="L17" s="5">
        <f t="shared" si="13"/>
        <v>72</v>
      </c>
      <c r="M17" s="5">
        <f t="shared" si="13"/>
        <v>81</v>
      </c>
      <c r="N17" s="5">
        <f t="shared" si="13"/>
        <v>90</v>
      </c>
      <c r="O17" s="5">
        <f t="shared" si="13"/>
        <v>84</v>
      </c>
      <c r="P17" s="5">
        <f t="shared" si="13"/>
        <v>78</v>
      </c>
      <c r="Q17" s="5">
        <f t="shared" si="13"/>
        <v>72</v>
      </c>
      <c r="R17" s="5">
        <f t="shared" si="13"/>
        <v>66</v>
      </c>
      <c r="S17" s="5">
        <f t="shared" si="13"/>
        <v>60</v>
      </c>
    </row>
    <row r="18">
      <c r="A18" s="2">
        <v>55.0</v>
      </c>
      <c r="B18" s="5">
        <f t="shared" si="2"/>
        <v>0.55</v>
      </c>
      <c r="C18" s="5">
        <f t="shared" si="3"/>
        <v>51</v>
      </c>
      <c r="D18" s="6">
        <f t="shared" si="5"/>
        <v>0.05</v>
      </c>
      <c r="E18" s="5">
        <f t="shared" ref="E18:S18" si="14">MIN($C18,E$7)*$K$2 - E$7*$K$3</f>
        <v>9</v>
      </c>
      <c r="F18" s="5">
        <f t="shared" si="14"/>
        <v>18</v>
      </c>
      <c r="G18" s="5">
        <f t="shared" si="14"/>
        <v>27</v>
      </c>
      <c r="H18" s="5">
        <f t="shared" si="14"/>
        <v>36</v>
      </c>
      <c r="I18" s="5">
        <f t="shared" si="14"/>
        <v>45</v>
      </c>
      <c r="J18" s="5">
        <f t="shared" si="14"/>
        <v>54</v>
      </c>
      <c r="K18" s="5">
        <f t="shared" si="14"/>
        <v>63</v>
      </c>
      <c r="L18" s="5">
        <f t="shared" si="14"/>
        <v>72</v>
      </c>
      <c r="M18" s="5">
        <f t="shared" si="14"/>
        <v>81</v>
      </c>
      <c r="N18" s="5">
        <f t="shared" si="14"/>
        <v>90</v>
      </c>
      <c r="O18" s="5">
        <f t="shared" si="14"/>
        <v>87</v>
      </c>
      <c r="P18" s="5">
        <f t="shared" si="14"/>
        <v>81</v>
      </c>
      <c r="Q18" s="5">
        <f t="shared" si="14"/>
        <v>75</v>
      </c>
      <c r="R18" s="5">
        <f t="shared" si="14"/>
        <v>69</v>
      </c>
      <c r="S18" s="5">
        <f t="shared" si="14"/>
        <v>63</v>
      </c>
    </row>
    <row r="19">
      <c r="A19" s="2">
        <v>60.0</v>
      </c>
      <c r="B19" s="5">
        <f t="shared" si="2"/>
        <v>0.6</v>
      </c>
      <c r="C19" s="5">
        <f t="shared" si="3"/>
        <v>53</v>
      </c>
      <c r="D19" s="6">
        <f t="shared" si="5"/>
        <v>0.05</v>
      </c>
      <c r="E19" s="5">
        <f t="shared" ref="E19:S19" si="15">MIN($C19,E$7)*$K$2 - E$7*$K$3</f>
        <v>9</v>
      </c>
      <c r="F19" s="5">
        <f t="shared" si="15"/>
        <v>18</v>
      </c>
      <c r="G19" s="5">
        <f t="shared" si="15"/>
        <v>27</v>
      </c>
      <c r="H19" s="5">
        <f t="shared" si="15"/>
        <v>36</v>
      </c>
      <c r="I19" s="5">
        <f t="shared" si="15"/>
        <v>45</v>
      </c>
      <c r="J19" s="5">
        <f t="shared" si="15"/>
        <v>54</v>
      </c>
      <c r="K19" s="5">
        <f t="shared" si="15"/>
        <v>63</v>
      </c>
      <c r="L19" s="5">
        <f t="shared" si="15"/>
        <v>72</v>
      </c>
      <c r="M19" s="5">
        <f t="shared" si="15"/>
        <v>81</v>
      </c>
      <c r="N19" s="5">
        <f t="shared" si="15"/>
        <v>90</v>
      </c>
      <c r="O19" s="5">
        <f t="shared" si="15"/>
        <v>93</v>
      </c>
      <c r="P19" s="5">
        <f t="shared" si="15"/>
        <v>87</v>
      </c>
      <c r="Q19" s="5">
        <f t="shared" si="15"/>
        <v>81</v>
      </c>
      <c r="R19" s="5">
        <f t="shared" si="15"/>
        <v>75</v>
      </c>
      <c r="S19" s="5">
        <f t="shared" si="15"/>
        <v>69</v>
      </c>
    </row>
    <row r="20">
      <c r="A20" s="2">
        <v>65.0</v>
      </c>
      <c r="B20" s="5">
        <f t="shared" si="2"/>
        <v>0.65</v>
      </c>
      <c r="C20" s="5">
        <f t="shared" si="3"/>
        <v>54</v>
      </c>
      <c r="D20" s="6">
        <f t="shared" si="5"/>
        <v>0.05</v>
      </c>
      <c r="E20" s="5">
        <f t="shared" ref="E20:S20" si="16">MIN($C20,E$7)*$K$2 - E$7*$K$3</f>
        <v>9</v>
      </c>
      <c r="F20" s="5">
        <f t="shared" si="16"/>
        <v>18</v>
      </c>
      <c r="G20" s="5">
        <f t="shared" si="16"/>
        <v>27</v>
      </c>
      <c r="H20" s="5">
        <f t="shared" si="16"/>
        <v>36</v>
      </c>
      <c r="I20" s="5">
        <f t="shared" si="16"/>
        <v>45</v>
      </c>
      <c r="J20" s="5">
        <f t="shared" si="16"/>
        <v>54</v>
      </c>
      <c r="K20" s="5">
        <f t="shared" si="16"/>
        <v>63</v>
      </c>
      <c r="L20" s="5">
        <f t="shared" si="16"/>
        <v>72</v>
      </c>
      <c r="M20" s="5">
        <f t="shared" si="16"/>
        <v>81</v>
      </c>
      <c r="N20" s="5">
        <f t="shared" si="16"/>
        <v>90</v>
      </c>
      <c r="O20" s="5">
        <f t="shared" si="16"/>
        <v>96</v>
      </c>
      <c r="P20" s="5">
        <f t="shared" si="16"/>
        <v>90</v>
      </c>
      <c r="Q20" s="5">
        <f t="shared" si="16"/>
        <v>84</v>
      </c>
      <c r="R20" s="5">
        <f t="shared" si="16"/>
        <v>78</v>
      </c>
      <c r="S20" s="5">
        <f t="shared" si="16"/>
        <v>72</v>
      </c>
    </row>
    <row r="21">
      <c r="A21" s="2">
        <v>70.0</v>
      </c>
      <c r="B21" s="5">
        <f t="shared" si="2"/>
        <v>0.7</v>
      </c>
      <c r="C21" s="5">
        <f t="shared" si="3"/>
        <v>55</v>
      </c>
      <c r="D21" s="6">
        <f t="shared" si="5"/>
        <v>0.05</v>
      </c>
      <c r="E21" s="5">
        <f t="shared" ref="E21:S21" si="17">MIN($C21,E$7)*$K$2 - E$7*$K$3</f>
        <v>9</v>
      </c>
      <c r="F21" s="5">
        <f t="shared" si="17"/>
        <v>18</v>
      </c>
      <c r="G21" s="5">
        <f t="shared" si="17"/>
        <v>27</v>
      </c>
      <c r="H21" s="5">
        <f t="shared" si="17"/>
        <v>36</v>
      </c>
      <c r="I21" s="5">
        <f t="shared" si="17"/>
        <v>45</v>
      </c>
      <c r="J21" s="5">
        <f t="shared" si="17"/>
        <v>54</v>
      </c>
      <c r="K21" s="5">
        <f t="shared" si="17"/>
        <v>63</v>
      </c>
      <c r="L21" s="5">
        <f t="shared" si="17"/>
        <v>72</v>
      </c>
      <c r="M21" s="5">
        <f t="shared" si="17"/>
        <v>81</v>
      </c>
      <c r="N21" s="5">
        <f t="shared" si="17"/>
        <v>90</v>
      </c>
      <c r="O21" s="5">
        <f t="shared" si="17"/>
        <v>99</v>
      </c>
      <c r="P21" s="5">
        <f t="shared" si="17"/>
        <v>93</v>
      </c>
      <c r="Q21" s="5">
        <f t="shared" si="17"/>
        <v>87</v>
      </c>
      <c r="R21" s="5">
        <f t="shared" si="17"/>
        <v>81</v>
      </c>
      <c r="S21" s="5">
        <f t="shared" si="17"/>
        <v>75</v>
      </c>
    </row>
    <row r="22">
      <c r="A22" s="2">
        <v>75.0</v>
      </c>
      <c r="B22" s="5">
        <f t="shared" si="2"/>
        <v>0.75</v>
      </c>
      <c r="C22" s="5">
        <f t="shared" si="3"/>
        <v>57</v>
      </c>
      <c r="D22" s="6">
        <f t="shared" si="5"/>
        <v>0.05</v>
      </c>
      <c r="E22" s="5">
        <f t="shared" ref="E22:S22" si="18">MIN($C22,E$7)*$K$2 - E$7*$K$3</f>
        <v>9</v>
      </c>
      <c r="F22" s="5">
        <f t="shared" si="18"/>
        <v>18</v>
      </c>
      <c r="G22" s="5">
        <f t="shared" si="18"/>
        <v>27</v>
      </c>
      <c r="H22" s="5">
        <f t="shared" si="18"/>
        <v>36</v>
      </c>
      <c r="I22" s="5">
        <f t="shared" si="18"/>
        <v>45</v>
      </c>
      <c r="J22" s="5">
        <f t="shared" si="18"/>
        <v>54</v>
      </c>
      <c r="K22" s="5">
        <f t="shared" si="18"/>
        <v>63</v>
      </c>
      <c r="L22" s="5">
        <f t="shared" si="18"/>
        <v>72</v>
      </c>
      <c r="M22" s="5">
        <f t="shared" si="18"/>
        <v>81</v>
      </c>
      <c r="N22" s="5">
        <f t="shared" si="18"/>
        <v>90</v>
      </c>
      <c r="O22" s="5">
        <f t="shared" si="18"/>
        <v>99</v>
      </c>
      <c r="P22" s="5">
        <f t="shared" si="18"/>
        <v>99</v>
      </c>
      <c r="Q22" s="5">
        <f t="shared" si="18"/>
        <v>93</v>
      </c>
      <c r="R22" s="5">
        <f t="shared" si="18"/>
        <v>87</v>
      </c>
      <c r="S22" s="5">
        <f t="shared" si="18"/>
        <v>81</v>
      </c>
    </row>
    <row r="23">
      <c r="A23" s="2">
        <v>80.0</v>
      </c>
      <c r="B23" s="5">
        <f t="shared" si="2"/>
        <v>0.8</v>
      </c>
      <c r="C23" s="5">
        <f t="shared" si="3"/>
        <v>58</v>
      </c>
      <c r="D23" s="6">
        <f t="shared" si="5"/>
        <v>0.05</v>
      </c>
      <c r="E23" s="5">
        <f t="shared" ref="E23:S23" si="19">MIN($C23,E$7)*$K$2 - E$7*$K$3</f>
        <v>9</v>
      </c>
      <c r="F23" s="5">
        <f t="shared" si="19"/>
        <v>18</v>
      </c>
      <c r="G23" s="5">
        <f t="shared" si="19"/>
        <v>27</v>
      </c>
      <c r="H23" s="5">
        <f t="shared" si="19"/>
        <v>36</v>
      </c>
      <c r="I23" s="5">
        <f t="shared" si="19"/>
        <v>45</v>
      </c>
      <c r="J23" s="5">
        <f t="shared" si="19"/>
        <v>54</v>
      </c>
      <c r="K23" s="5">
        <f t="shared" si="19"/>
        <v>63</v>
      </c>
      <c r="L23" s="5">
        <f t="shared" si="19"/>
        <v>72</v>
      </c>
      <c r="M23" s="5">
        <f t="shared" si="19"/>
        <v>81</v>
      </c>
      <c r="N23" s="5">
        <f t="shared" si="19"/>
        <v>90</v>
      </c>
      <c r="O23" s="5">
        <f t="shared" si="19"/>
        <v>99</v>
      </c>
      <c r="P23" s="5">
        <f t="shared" si="19"/>
        <v>102</v>
      </c>
      <c r="Q23" s="5">
        <f t="shared" si="19"/>
        <v>96</v>
      </c>
      <c r="R23" s="5">
        <f t="shared" si="19"/>
        <v>90</v>
      </c>
      <c r="S23" s="5">
        <f t="shared" si="19"/>
        <v>84</v>
      </c>
    </row>
    <row r="24">
      <c r="A24" s="2">
        <v>85.0</v>
      </c>
      <c r="B24" s="5">
        <f t="shared" si="2"/>
        <v>0.85</v>
      </c>
      <c r="C24" s="5">
        <f t="shared" si="3"/>
        <v>60</v>
      </c>
      <c r="D24" s="6">
        <f t="shared" si="5"/>
        <v>0.05</v>
      </c>
      <c r="E24" s="5">
        <f t="shared" ref="E24:S24" si="20">MIN($C24,E$7)*$K$2 - E$7*$K$3</f>
        <v>9</v>
      </c>
      <c r="F24" s="5">
        <f t="shared" si="20"/>
        <v>18</v>
      </c>
      <c r="G24" s="5">
        <f t="shared" si="20"/>
        <v>27</v>
      </c>
      <c r="H24" s="5">
        <f t="shared" si="20"/>
        <v>36</v>
      </c>
      <c r="I24" s="5">
        <f t="shared" si="20"/>
        <v>45</v>
      </c>
      <c r="J24" s="5">
        <f t="shared" si="20"/>
        <v>54</v>
      </c>
      <c r="K24" s="5">
        <f t="shared" si="20"/>
        <v>63</v>
      </c>
      <c r="L24" s="5">
        <f t="shared" si="20"/>
        <v>72</v>
      </c>
      <c r="M24" s="5">
        <f t="shared" si="20"/>
        <v>81</v>
      </c>
      <c r="N24" s="5">
        <f t="shared" si="20"/>
        <v>90</v>
      </c>
      <c r="O24" s="5">
        <f t="shared" si="20"/>
        <v>99</v>
      </c>
      <c r="P24" s="5">
        <f t="shared" si="20"/>
        <v>108</v>
      </c>
      <c r="Q24" s="5">
        <f t="shared" si="20"/>
        <v>102</v>
      </c>
      <c r="R24" s="5">
        <f t="shared" si="20"/>
        <v>96</v>
      </c>
      <c r="S24" s="5">
        <f t="shared" si="20"/>
        <v>90</v>
      </c>
    </row>
    <row r="25">
      <c r="A25" s="2">
        <v>90.0</v>
      </c>
      <c r="B25" s="5">
        <f t="shared" si="2"/>
        <v>0.9</v>
      </c>
      <c r="C25" s="5">
        <f t="shared" si="3"/>
        <v>63</v>
      </c>
      <c r="D25" s="6">
        <f t="shared" si="5"/>
        <v>0.05</v>
      </c>
      <c r="E25" s="5">
        <f t="shared" ref="E25:S25" si="21">MIN($C25,E$7)*$K$2 - E$7*$K$3</f>
        <v>9</v>
      </c>
      <c r="F25" s="5">
        <f t="shared" si="21"/>
        <v>18</v>
      </c>
      <c r="G25" s="5">
        <f t="shared" si="21"/>
        <v>27</v>
      </c>
      <c r="H25" s="5">
        <f t="shared" si="21"/>
        <v>36</v>
      </c>
      <c r="I25" s="5">
        <f t="shared" si="21"/>
        <v>45</v>
      </c>
      <c r="J25" s="5">
        <f t="shared" si="21"/>
        <v>54</v>
      </c>
      <c r="K25" s="5">
        <f t="shared" si="21"/>
        <v>63</v>
      </c>
      <c r="L25" s="5">
        <f t="shared" si="21"/>
        <v>72</v>
      </c>
      <c r="M25" s="5">
        <f t="shared" si="21"/>
        <v>81</v>
      </c>
      <c r="N25" s="5">
        <f t="shared" si="21"/>
        <v>90</v>
      </c>
      <c r="O25" s="5">
        <f t="shared" si="21"/>
        <v>99</v>
      </c>
      <c r="P25" s="5">
        <f t="shared" si="21"/>
        <v>108</v>
      </c>
      <c r="Q25" s="5">
        <f t="shared" si="21"/>
        <v>111</v>
      </c>
      <c r="R25" s="5">
        <f t="shared" si="21"/>
        <v>105</v>
      </c>
      <c r="S25" s="5">
        <f t="shared" si="21"/>
        <v>99</v>
      </c>
    </row>
    <row r="26">
      <c r="A26" s="2">
        <v>95.0</v>
      </c>
      <c r="B26" s="5">
        <f t="shared" si="2"/>
        <v>0.95</v>
      </c>
      <c r="C26" s="5">
        <f t="shared" si="3"/>
        <v>66</v>
      </c>
      <c r="D26" s="6">
        <f t="shared" si="5"/>
        <v>0.05</v>
      </c>
      <c r="E26" s="5">
        <f t="shared" ref="E26:S26" si="22">MIN($C26,E$7)*$K$2 - E$7*$K$3</f>
        <v>9</v>
      </c>
      <c r="F26" s="5">
        <f t="shared" si="22"/>
        <v>18</v>
      </c>
      <c r="G26" s="5">
        <f t="shared" si="22"/>
        <v>27</v>
      </c>
      <c r="H26" s="5">
        <f t="shared" si="22"/>
        <v>36</v>
      </c>
      <c r="I26" s="5">
        <f t="shared" si="22"/>
        <v>45</v>
      </c>
      <c r="J26" s="5">
        <f t="shared" si="22"/>
        <v>54</v>
      </c>
      <c r="K26" s="5">
        <f t="shared" si="22"/>
        <v>63</v>
      </c>
      <c r="L26" s="5">
        <f t="shared" si="22"/>
        <v>72</v>
      </c>
      <c r="M26" s="5">
        <f t="shared" si="22"/>
        <v>81</v>
      </c>
      <c r="N26" s="5">
        <f t="shared" si="22"/>
        <v>90</v>
      </c>
      <c r="O26" s="5">
        <f t="shared" si="22"/>
        <v>99</v>
      </c>
      <c r="P26" s="5">
        <f t="shared" si="22"/>
        <v>108</v>
      </c>
      <c r="Q26" s="5">
        <f t="shared" si="22"/>
        <v>117</v>
      </c>
      <c r="R26" s="5">
        <f t="shared" si="22"/>
        <v>114</v>
      </c>
      <c r="S26" s="5">
        <f t="shared" si="22"/>
        <v>108</v>
      </c>
    </row>
    <row r="27">
      <c r="A27" s="2">
        <v>100.0</v>
      </c>
      <c r="B27" s="2">
        <v>0.99</v>
      </c>
      <c r="C27" s="5">
        <f t="shared" si="3"/>
        <v>73</v>
      </c>
      <c r="D27" s="6">
        <f t="shared" si="5"/>
        <v>0.04</v>
      </c>
      <c r="E27" s="5">
        <f t="shared" ref="E27:S27" si="23">MIN($C27,E$7)*$K$2 - E$7*$K$3</f>
        <v>9</v>
      </c>
      <c r="F27" s="5">
        <f t="shared" si="23"/>
        <v>18</v>
      </c>
      <c r="G27" s="5">
        <f t="shared" si="23"/>
        <v>27</v>
      </c>
      <c r="H27" s="5">
        <f t="shared" si="23"/>
        <v>36</v>
      </c>
      <c r="I27" s="5">
        <f t="shared" si="23"/>
        <v>45</v>
      </c>
      <c r="J27" s="5">
        <f t="shared" si="23"/>
        <v>54</v>
      </c>
      <c r="K27" s="5">
        <f t="shared" si="23"/>
        <v>63</v>
      </c>
      <c r="L27" s="5">
        <f t="shared" si="23"/>
        <v>72</v>
      </c>
      <c r="M27" s="5">
        <f t="shared" si="23"/>
        <v>81</v>
      </c>
      <c r="N27" s="5">
        <f t="shared" si="23"/>
        <v>90</v>
      </c>
      <c r="O27" s="5">
        <f t="shared" si="23"/>
        <v>99</v>
      </c>
      <c r="P27" s="5">
        <f t="shared" si="23"/>
        <v>108</v>
      </c>
      <c r="Q27" s="5">
        <f t="shared" si="23"/>
        <v>117</v>
      </c>
      <c r="R27" s="5">
        <f t="shared" si="23"/>
        <v>126</v>
      </c>
      <c r="S27" s="5">
        <f t="shared" si="23"/>
        <v>129</v>
      </c>
    </row>
    <row r="28">
      <c r="D28" s="1" t="s">
        <v>14</v>
      </c>
      <c r="E28" s="5">
        <f t="shared" ref="E28:S28" si="24">SUMPRODUCT(E$8:E$27,$D$8:$D$27)</f>
        <v>8.91</v>
      </c>
      <c r="F28" s="5">
        <f t="shared" si="24"/>
        <v>17.82</v>
      </c>
      <c r="G28" s="5">
        <f t="shared" si="24"/>
        <v>26.73</v>
      </c>
      <c r="H28" s="5">
        <f t="shared" si="24"/>
        <v>35.64</v>
      </c>
      <c r="I28" s="5">
        <f t="shared" si="24"/>
        <v>44.55</v>
      </c>
      <c r="J28" s="5">
        <f t="shared" si="24"/>
        <v>53.46</v>
      </c>
      <c r="K28" s="5">
        <f t="shared" si="24"/>
        <v>62.22</v>
      </c>
      <c r="L28" s="5">
        <f t="shared" si="24"/>
        <v>69.93</v>
      </c>
      <c r="M28" s="5">
        <f t="shared" si="24"/>
        <v>75.84</v>
      </c>
      <c r="N28" s="5">
        <f t="shared" si="24"/>
        <v>79.05</v>
      </c>
      <c r="O28" s="7">
        <f t="shared" si="24"/>
        <v>79.41</v>
      </c>
      <c r="P28" s="5">
        <f t="shared" si="24"/>
        <v>77.07</v>
      </c>
      <c r="Q28" s="5">
        <f t="shared" si="24"/>
        <v>72.93</v>
      </c>
      <c r="R28" s="5">
        <f t="shared" si="24"/>
        <v>67.74</v>
      </c>
      <c r="S28" s="5">
        <f t="shared" si="24"/>
        <v>62.16</v>
      </c>
    </row>
  </sheetData>
  <mergeCells count="1">
    <mergeCell ref="E6:S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</cols>
  <sheetData>
    <row r="1">
      <c r="A1" s="8" t="s">
        <v>0</v>
      </c>
      <c r="B1" s="8"/>
      <c r="C1" s="8"/>
      <c r="D1" s="8"/>
      <c r="E1" s="8"/>
    </row>
    <row r="2">
      <c r="A2" s="8"/>
      <c r="B2" s="8"/>
      <c r="C2" s="8"/>
      <c r="D2" s="8" t="s">
        <v>15</v>
      </c>
      <c r="E2" s="9">
        <v>3.0</v>
      </c>
    </row>
    <row r="3">
      <c r="A3" s="8" t="s">
        <v>6</v>
      </c>
      <c r="B3" s="9">
        <v>50.0</v>
      </c>
      <c r="C3" s="8"/>
      <c r="D3" s="8" t="s">
        <v>5</v>
      </c>
      <c r="E3" s="9">
        <v>1.2</v>
      </c>
    </row>
    <row r="4">
      <c r="A4" s="8" t="s">
        <v>10</v>
      </c>
      <c r="B4" s="9">
        <v>10.0</v>
      </c>
      <c r="C4" s="8"/>
      <c r="D4" s="10" t="s">
        <v>16</v>
      </c>
      <c r="E4" s="10">
        <v>0.7</v>
      </c>
    </row>
    <row r="5">
      <c r="A5" s="8"/>
      <c r="B5" s="8"/>
      <c r="C5" s="8"/>
      <c r="D5" s="10" t="s">
        <v>17</v>
      </c>
      <c r="E5" s="10">
        <v>0.3</v>
      </c>
    </row>
    <row r="6">
      <c r="A6" s="8" t="s">
        <v>18</v>
      </c>
      <c r="B6" s="9">
        <f>E2-E3</f>
        <v>1.8</v>
      </c>
      <c r="C6" s="8"/>
      <c r="D6" s="8"/>
      <c r="E6" s="8"/>
    </row>
    <row r="7">
      <c r="A7" s="8" t="s">
        <v>19</v>
      </c>
      <c r="B7" s="9">
        <f>E3</f>
        <v>1.2</v>
      </c>
      <c r="C7" s="8"/>
      <c r="D7" s="8"/>
      <c r="E7" s="8"/>
    </row>
    <row r="8">
      <c r="A8" s="8" t="s">
        <v>20</v>
      </c>
      <c r="B8" s="9">
        <f>B6/(B7+B6)</f>
        <v>0.6</v>
      </c>
      <c r="C8" s="8"/>
      <c r="D8" s="8"/>
      <c r="E8" s="8"/>
    </row>
    <row r="9">
      <c r="A9" s="8" t="s">
        <v>21</v>
      </c>
      <c r="B9" s="9">
        <f>NORMINV(B8,B3,B4)</f>
        <v>52.53347103</v>
      </c>
      <c r="C9" s="8"/>
      <c r="D9" s="8"/>
      <c r="E9" s="8"/>
    </row>
    <row r="11">
      <c r="A11" s="2" t="s">
        <v>20</v>
      </c>
      <c r="B11" s="5">
        <f>B6/(B7+B6-E4)</f>
        <v>0.7826086957</v>
      </c>
    </row>
    <row r="12">
      <c r="A12" s="2" t="s">
        <v>22</v>
      </c>
      <c r="B12" s="5">
        <f>NORMINV(B11,B3,B4)</f>
        <v>57.81033811</v>
      </c>
    </row>
    <row r="14">
      <c r="A14" s="2" t="s">
        <v>20</v>
      </c>
      <c r="B14" s="5">
        <f>(B6+E5)/(B6+E5+B7-E4)</f>
        <v>0.8076923077</v>
      </c>
    </row>
    <row r="15">
      <c r="A15" s="2" t="s">
        <v>23</v>
      </c>
      <c r="B15" s="5">
        <f>NORMINV(B14,B3,B4)</f>
        <v>58.69423773</v>
      </c>
    </row>
  </sheetData>
  <drawing r:id="rId1"/>
</worksheet>
</file>