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76745447-A3AE-4125-8FFE-07F4DE4C0BD4}" xr6:coauthVersionLast="36" xr6:coauthVersionMax="36" xr10:uidLastSave="{00000000-0000-0000-0000-000000000000}"/>
  <bookViews>
    <workbookView xWindow="0" yWindow="0" windowWidth="23040" windowHeight="8940" tabRatio="790" xr2:uid="{00000000-000D-0000-FFFF-FFFF00000000}"/>
  </bookViews>
  <sheets>
    <sheet name="SumIF Assignment" sheetId="17" r:id="rId1"/>
    <sheet name="IF Functions" sheetId="18" r:id="rId2"/>
  </sheets>
  <externalReferences>
    <externalReference r:id="rId3"/>
    <externalReference r:id="rId4"/>
    <externalReference r:id="rId5"/>
    <externalReference r:id="rId6"/>
  </externalReferences>
  <definedNames>
    <definedName name="_xlcn.WorksheetConnection_AdvExcel2.xlsxmy_cat">#REF!</definedName>
    <definedName name="_xlcn.WorksheetConnection_AdvExcel2.xlsxMy_data">#REF!</definedName>
    <definedName name="_xlcn.WorksheetConnection_AdvExcel2.xlsxTable1">#REF!</definedName>
    <definedName name="abc">{"FirstQ",#N/A,FALSE,"Budget2000";"SecondQ",#N/A,FALSE,"Budget2000";"Summary",#N/A,FALSE,"Budget2000"}</definedName>
    <definedName name="chartoption">CHOOSE(#REF!,piec,barc,dotc)</definedName>
    <definedName name="chtname">CHOOSE(#REF!,piec,barc,dotc)</definedName>
    <definedName name="cost" localSheetId="0">'[1]SUM-IFS Assignment'!$D$2:$D$9</definedName>
    <definedName name="cost">#REF!</definedName>
    <definedName name="Criteria1" localSheetId="0">'[2]Data Table3'!$A$4:$D$22</definedName>
    <definedName name="Criteria1">'[3]Data Table3'!$A$4:$D$22</definedName>
    <definedName name="Criteria2" localSheetId="0">'[2]Data Table3'!$F$4:$I$5</definedName>
    <definedName name="Criteria2">'[3]Data Table3'!$F$4:$I$5</definedName>
    <definedName name="cvv">{"FirstQ",#N/A,FALSE,"Budget2000";"SecondQ",#N/A,FALSE,"Budget2000";"Summary",#N/A,FALSE,"Budget2000"}</definedName>
    <definedName name="cxv">{"FirstQ",#N/A,FALSE,"Budget2000";"SecondQ",#N/A,FALSE,"Budget2000"}</definedName>
    <definedName name="dept" localSheetId="0">'SumIF Assignment'!$B$7:$B$38</definedName>
    <definedName name="dept">#REF!</definedName>
    <definedName name="dw">{"FirstQ",#N/A,FALSE,"Budget2000";"SecondQ",#N/A,FALSE,"Budget2000";"Summary",#N/A,FALSE,"Budget2000"}</definedName>
    <definedName name="dwd">CHOOSE(#REF!,piec,barc,dotc)</definedName>
    <definedName name="dwdwd">{"FirstQ",#N/A,FALSE,"Budget2000";"SecondQ",#N/A,FALSE,"Budget2000";"Summary",#N/A,FALSE,"Budget2000"}</definedName>
    <definedName name="ee">{"FirstQ",#N/A,FALSE,"Budget2000";"SecondQ",#N/A,FALSE,"Budget2000";"Summary",#N/A,FALSE,"Budget2000"}</definedName>
    <definedName name="eee">{"FirstQ",#N/A,FALSE,"Budget2000";"SecondQ",#N/A,FALSE,"Budget2000";"Summary",#N/A,FALSE,"Budget2000"}</definedName>
    <definedName name="hours" localSheetId="0">'SumIF Assignment'!$D$7:$D$38</definedName>
    <definedName name="hours">#REF!</definedName>
    <definedName name="hrs">[4]Assignment!$D$6:$D$36</definedName>
    <definedName name="I" comment="This is a Rate Of Interest Cell" localSheetId="1">#REF!</definedName>
    <definedName name="I" comment="This is a Rate Of Interest Cell">#REF!</definedName>
    <definedName name="k">{"FirstQ",#N/A,FALSE,"Budget2000";"SecondQ",#N/A,FALSE,"Budget2000";"Summary",#N/A,FALSE,"Budget2000"}</definedName>
    <definedName name="maths">#REF!</definedName>
    <definedName name="N" comment="This is a Duration Cell" localSheetId="1">#REF!</definedName>
    <definedName name="N" comment="This is a Duration Cell">#REF!</definedName>
    <definedName name="oppo">{"FirstQ",#N/A,FALSE,"Budget2000";"SecondQ",#N/A,FALSE,"Budget2000";"Summary",#N/A,FALSE,"Budget2000"}</definedName>
    <definedName name="P" comment="This is a Principal Cell" localSheetId="1">#REF!</definedName>
    <definedName name="P" comment="This is a Principal Cell">#REF!</definedName>
    <definedName name="_xlnm.Print_Area" localSheetId="0">'SumIF Assignment'!$A$1:$K$38,'SumIF Assignment'!$A$41:$J$57,'SumIF Assignment'!$A$60:$J$79</definedName>
    <definedName name="q">{"FirstQ",#N/A,FALSE,"Budget2000";"SecondQ",#N/A,FALSE,"Budget2000";"Summary",#N/A,FALSE,"Budget2000"}</definedName>
    <definedName name="qqq">{"FirstQ",#N/A,FALSE,"Budget2000";"SecondQ",#N/A,FALSE,"Budget2000";"Summary",#N/A,FALSE,"Budget2000"}</definedName>
    <definedName name="qwww">{"FirstQ",#N/A,FALSE,"Budget2000";"SecondQ",#N/A,FALSE,"Budget2000"}</definedName>
    <definedName name="rate" localSheetId="0">'SumIF Assignment'!$E$7:$E$38</definedName>
    <definedName name="rate">#REF!</definedName>
    <definedName name="refe">{"FirstQ",#N/A,FALSE,"Budget2000";"SecondQ",#N/A,FALSE,"Budget2000";"Summary",#N/A,FALSE,"Budget2000"}</definedName>
    <definedName name="rr">{"FirstQ",#N/A,FALSE,"Budget2000";"SecondQ",#N/A,FALSE,"Budget2000"}</definedName>
    <definedName name="rrr">{"AllDetail",#N/A,FALSE,"Research Budget";"1stQuarter",#N/A,FALSE,"Research Budget";"2nd Quarter",#N/A,FALSE,"Research Budget";"Summary",#N/A,FALSE,"Research Budget"}</definedName>
    <definedName name="size" localSheetId="0">'[1]SUM-IFS Assignment'!$B$2:$B$9</definedName>
    <definedName name="size">#REF!</definedName>
    <definedName name="Slicer_Name">#N/A</definedName>
    <definedName name="state" localSheetId="0">'SumIF Assignment'!$C$7:$C$38</definedName>
    <definedName name="state">#REF!</definedName>
    <definedName name="uuu">{"AllDetail",#N/A,FALSE,"Research Budget";"1stQuarter",#N/A,FALSE,"Research Budget";"2nd Quarter",#N/A,FALSE,"Research Budget";"Summary",#N/A,FALSE,"Research Budget"}</definedName>
    <definedName name="v">{"FirstQ",#N/A,FALSE,"Budget2000";"SecondQ",#N/A,FALSE,"Budget2000";"Summary",#N/A,FALSE,"Budget2000"}</definedName>
    <definedName name="vcxv">{"AllDetail",#N/A,FALSE,"Research Budget";"1stQuarter",#N/A,FALSE,"Research Budget";"2nd Quarter",#N/A,FALSE,"Research Budget";"Summary",#N/A,FALSE,"Research Budget"}</definedName>
    <definedName name="vcxvvvc">{"FirstQ",#N/A,FALSE,"Budget2000";"SecondQ",#N/A,FALSE,"Budget2000";"Summary",#N/A,FALSE,"Budget2000"}</definedName>
    <definedName name="wd">{"FirstQ",#N/A,FALSE,"Budget2000";"SecondQ",#N/A,FALSE,"Budget2000";"Summary",#N/A,FALSE,"Budget2000"}</definedName>
    <definedName name="wrn.AllData.">{"FirstQ",#N/A,FALSE,"Budget2000";"SecondQ",#N/A,FALSE,"Budget2000";"Summary",#N/A,FALSE,"Budget2000"}</definedName>
    <definedName name="wrn.FirstHalf.">{"FirstQ",#N/A,FALSE,"Budget2000";"SecondQ",#N/A,FALSE,"Budget2000"}</definedName>
    <definedName name="x">{"FirstQ",#N/A,FALSE,"Budget2000";"SecondQ",#N/A,FALSE,"Budget2000";"Summary",#N/A,FALSE,"Budget2000"}</definedName>
    <definedName name="xxxxxxxxxxxxxxxxxxx">{"AllDetail",#N/A,FALSE,"Research Budget";"1stQuarter",#N/A,FALSE,"Research Budget";"2nd Quarter",#N/A,FALSE,"Research Budget";"Summary",#N/A,FALSE,"Research Budget"}</definedName>
    <definedName name="zone" localSheetId="0">'[1]SUM-IFS Assignment'!$C$2:$C$9</definedName>
    <definedName name="zone">#REF!</definedName>
  </definedNames>
  <calcPr calcId="191029"/>
</workbook>
</file>

<file path=xl/calcChain.xml><?xml version="1.0" encoding="utf-8"?>
<calcChain xmlns="http://schemas.openxmlformats.org/spreadsheetml/2006/main">
  <c r="E75" i="17" l="1"/>
  <c r="E76" i="17"/>
  <c r="E77" i="17"/>
  <c r="E74" i="17"/>
  <c r="D75" i="17"/>
  <c r="D76" i="17"/>
  <c r="D77" i="17"/>
  <c r="D74" i="17"/>
  <c r="C74" i="17"/>
  <c r="C76" i="17"/>
  <c r="C77" i="17"/>
  <c r="C75" i="17"/>
  <c r="J44" i="18"/>
  <c r="D53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H62" i="18"/>
  <c r="H63" i="18"/>
  <c r="H64" i="18"/>
  <c r="H65" i="18"/>
  <c r="H66" i="18"/>
  <c r="H67" i="18"/>
  <c r="H68" i="18"/>
  <c r="H69" i="18"/>
  <c r="H70" i="18"/>
  <c r="H71" i="18"/>
  <c r="H72" i="18"/>
  <c r="H61" i="18"/>
  <c r="R63" i="18"/>
  <c r="G62" i="18"/>
  <c r="G63" i="18"/>
  <c r="G64" i="18"/>
  <c r="G65" i="18"/>
  <c r="G66" i="18"/>
  <c r="G67" i="18"/>
  <c r="G68" i="18"/>
  <c r="G69" i="18"/>
  <c r="G70" i="18"/>
  <c r="G71" i="18"/>
  <c r="G72" i="18"/>
  <c r="G61" i="18"/>
  <c r="I44" i="18"/>
  <c r="F44" i="18"/>
  <c r="J43" i="18"/>
  <c r="I43" i="18"/>
  <c r="F43" i="18"/>
  <c r="J42" i="18"/>
  <c r="I42" i="18"/>
  <c r="F42" i="18"/>
  <c r="E19" i="18"/>
  <c r="E18" i="18"/>
  <c r="E20" i="18"/>
  <c r="D3" i="18"/>
  <c r="D4" i="18"/>
  <c r="D5" i="18"/>
  <c r="D6" i="18"/>
  <c r="D7" i="18"/>
  <c r="D8" i="18"/>
  <c r="D2" i="18"/>
  <c r="C2" i="18"/>
  <c r="C3" i="18"/>
  <c r="C4" i="18"/>
  <c r="C5" i="18"/>
  <c r="C6" i="18"/>
  <c r="C7" i="18"/>
  <c r="C8" i="18"/>
  <c r="F61" i="18" l="1"/>
  <c r="F62" i="18"/>
  <c r="F63" i="18"/>
  <c r="F64" i="18"/>
  <c r="F65" i="18"/>
  <c r="F66" i="18"/>
  <c r="F67" i="18"/>
  <c r="F68" i="18"/>
  <c r="F69" i="18"/>
  <c r="F70" i="18"/>
  <c r="F71" i="18"/>
  <c r="F72" i="18"/>
</calcChain>
</file>

<file path=xl/sharedStrings.xml><?xml version="1.0" encoding="utf-8"?>
<sst xmlns="http://schemas.openxmlformats.org/spreadsheetml/2006/main" count="285" uniqueCount="155">
  <si>
    <t>Average</t>
  </si>
  <si>
    <t>Region</t>
  </si>
  <si>
    <t>North</t>
  </si>
  <si>
    <t>East</t>
  </si>
  <si>
    <t>West</t>
  </si>
  <si>
    <t>Sales</t>
  </si>
  <si>
    <t>Rate</t>
  </si>
  <si>
    <t>A</t>
  </si>
  <si>
    <t>South</t>
  </si>
  <si>
    <t>B</t>
  </si>
  <si>
    <t>Grade</t>
  </si>
  <si>
    <t>Robert</t>
  </si>
  <si>
    <t>Total Sale</t>
  </si>
  <si>
    <t>Count</t>
  </si>
  <si>
    <t>Sumifs,Count,Countif,Countifs,Average if, Averageifs</t>
  </si>
  <si>
    <t>Reg/Grade</t>
  </si>
  <si>
    <t>Sum</t>
  </si>
  <si>
    <t>C</t>
  </si>
  <si>
    <t>D</t>
  </si>
  <si>
    <t>Example No. 1</t>
  </si>
  <si>
    <t>Payroll</t>
  </si>
  <si>
    <t>Name</t>
  </si>
  <si>
    <t>Department</t>
  </si>
  <si>
    <t>State</t>
  </si>
  <si>
    <t>Hours</t>
  </si>
  <si>
    <t>Assignment of SumIf and SumIfs</t>
  </si>
  <si>
    <t>Abrams</t>
  </si>
  <si>
    <t>IT</t>
  </si>
  <si>
    <t>PA</t>
  </si>
  <si>
    <t>Buckleitner</t>
  </si>
  <si>
    <t>Cohen</t>
  </si>
  <si>
    <t>CA</t>
  </si>
  <si>
    <t>Total hours for NJ</t>
  </si>
  <si>
    <t>Colvin</t>
  </si>
  <si>
    <t>VT</t>
  </si>
  <si>
    <t>Total hours for PA</t>
  </si>
  <si>
    <t>Coules</t>
  </si>
  <si>
    <t>Total hours for Marketing and Finance</t>
  </si>
  <si>
    <t>Dean</t>
  </si>
  <si>
    <t>Total of Rates where Rate &gt;=30</t>
  </si>
  <si>
    <t>Deshpande</t>
  </si>
  <si>
    <t>Finance</t>
  </si>
  <si>
    <t>NY</t>
  </si>
  <si>
    <t>Total of Rates where Dept=IT and State=PA</t>
  </si>
  <si>
    <t>DeTorres</t>
  </si>
  <si>
    <t>HR</t>
  </si>
  <si>
    <t>NJ</t>
  </si>
  <si>
    <t>Total of Rates where Dept=Sales and State &lt; &gt; PA</t>
  </si>
  <si>
    <t>Dugan</t>
  </si>
  <si>
    <t>Total of Rates where State=NY and Rate &gt;=30</t>
  </si>
  <si>
    <t>Fitts</t>
  </si>
  <si>
    <t>Total of Rates where Dept= CA OR PA</t>
  </si>
  <si>
    <t>Holt</t>
  </si>
  <si>
    <t>Total Of Rates Between 30 to 50</t>
  </si>
  <si>
    <t>Jorgensen</t>
  </si>
  <si>
    <t>Executive</t>
  </si>
  <si>
    <t>Total of Rates where Dept= IT and State=PA Between 30 to 50</t>
  </si>
  <si>
    <t>Kreanow</t>
  </si>
  <si>
    <t>Average rate for VT</t>
  </si>
  <si>
    <t>Leung</t>
  </si>
  <si>
    <t>Average rate for CA</t>
  </si>
  <si>
    <t>Liebowitz</t>
  </si>
  <si>
    <t>Lowenfeld</t>
  </si>
  <si>
    <t>Graphics</t>
  </si>
  <si>
    <t>CT</t>
  </si>
  <si>
    <t>Marciano</t>
  </si>
  <si>
    <t>Marone</t>
  </si>
  <si>
    <t>Marketing</t>
  </si>
  <si>
    <t>McGowan</t>
  </si>
  <si>
    <t>Meacham</t>
  </si>
  <si>
    <t>Minzner</t>
  </si>
  <si>
    <t>Novick</t>
  </si>
  <si>
    <t>Pallone</t>
  </si>
  <si>
    <t>Petsch</t>
  </si>
  <si>
    <t>Philips</t>
  </si>
  <si>
    <t>Rampulla</t>
  </si>
  <si>
    <t>Rehal</t>
  </si>
  <si>
    <t>Richardson</t>
  </si>
  <si>
    <t>Sipes</t>
  </si>
  <si>
    <t>Stryker</t>
  </si>
  <si>
    <t>Wilson</t>
  </si>
  <si>
    <t>Zarish</t>
  </si>
  <si>
    <t>Example No. 2</t>
  </si>
  <si>
    <t>Assignment No. 2</t>
  </si>
  <si>
    <t>2012 Regional Cookie Sales</t>
  </si>
  <si>
    <t>SalesRep</t>
  </si>
  <si>
    <t>Orders</t>
  </si>
  <si>
    <t>Total Sales</t>
  </si>
  <si>
    <t>Sagar</t>
  </si>
  <si>
    <t>Rajesh</t>
  </si>
  <si>
    <t>Jigar</t>
  </si>
  <si>
    <t>Harry</t>
  </si>
  <si>
    <t>Tom</t>
  </si>
  <si>
    <t>Sunny</t>
  </si>
  <si>
    <t>Calculate the Total Sales Where Order &gt;250</t>
  </si>
  <si>
    <t>If we Change the in Orders &gt;250 to &gt;200 then automatically reflected in Sum of Sales</t>
  </si>
  <si>
    <t>Example No. 3</t>
  </si>
  <si>
    <t>Assignment No. 3</t>
  </si>
  <si>
    <t>Date</t>
  </si>
  <si>
    <t>Builder</t>
  </si>
  <si>
    <t>Units</t>
  </si>
  <si>
    <t>Total</t>
  </si>
  <si>
    <t xml:space="preserve">In this Assignment Give the input into CELL A73
and then result reflected in Units, Average and Total
</t>
  </si>
  <si>
    <t>central</t>
  </si>
  <si>
    <t>Raheja</t>
  </si>
  <si>
    <t>east</t>
  </si>
  <si>
    <t>Goyal Group</t>
  </si>
  <si>
    <t>north</t>
  </si>
  <si>
    <t>Karan Group</t>
  </si>
  <si>
    <t>Lodha Group</t>
  </si>
  <si>
    <t>south</t>
  </si>
  <si>
    <t>west</t>
  </si>
  <si>
    <t>This is the Input</t>
  </si>
  <si>
    <t>Using the Sumifs</t>
  </si>
  <si>
    <t>James</t>
  </si>
  <si>
    <t>Raghav</t>
  </si>
  <si>
    <t>Abhijeeth</t>
  </si>
  <si>
    <t>Sumesh</t>
  </si>
  <si>
    <t>Anushka</t>
  </si>
  <si>
    <t>Mini</t>
  </si>
  <si>
    <t>Fayaz</t>
  </si>
  <si>
    <t>Rest all NO</t>
  </si>
  <si>
    <t>Arshad</t>
  </si>
  <si>
    <t>YES if total mark is greater than or equal to 375 or grade is A</t>
  </si>
  <si>
    <r>
      <t xml:space="preserve">Fill admission column with </t>
    </r>
    <r>
      <rPr>
        <b/>
        <sz val="11"/>
        <color rgb="FF000000"/>
        <rFont val="Calibri"/>
        <family val="2"/>
        <charset val="1"/>
      </rPr>
      <t>YES/NO</t>
    </r>
    <r>
      <rPr>
        <sz val="11"/>
        <color theme="1"/>
        <rFont val="Calibri"/>
        <family val="2"/>
        <scheme val="minor"/>
      </rPr>
      <t xml:space="preserve"> as per the condition below</t>
    </r>
  </si>
  <si>
    <t>2)</t>
  </si>
  <si>
    <t>Linda</t>
  </si>
  <si>
    <t>Priya</t>
  </si>
  <si>
    <t>Rest all Grade B</t>
  </si>
  <si>
    <t>Raj</t>
  </si>
  <si>
    <t>If individual marks are equal or greater than 90, total mark equal or greater than 360</t>
  </si>
  <si>
    <t>Grade A</t>
  </si>
  <si>
    <t>1)</t>
  </si>
  <si>
    <t>Admission</t>
  </si>
  <si>
    <t>M4</t>
  </si>
  <si>
    <t>M3</t>
  </si>
  <si>
    <t>M2</t>
  </si>
  <si>
    <t>M1</t>
  </si>
  <si>
    <t>AND / OR functions</t>
  </si>
  <si>
    <t>For each Region Entry in F41 and corresponding Grade in G41, find the details as per table</t>
  </si>
  <si>
    <t>Find the total sales for the region entry in E17, total entry should be in the below cell</t>
  </si>
  <si>
    <t>SumIF</t>
  </si>
  <si>
    <t>Try the same result with &lt; condition</t>
  </si>
  <si>
    <t>Usnig IF function and &gt; condition find the grade</t>
  </si>
  <si>
    <t>Joy</t>
  </si>
  <si>
    <t>Fail</t>
  </si>
  <si>
    <t>Basheer</t>
  </si>
  <si>
    <t>E</t>
  </si>
  <si>
    <t>Muneer</t>
  </si>
  <si>
    <t>Afzal</t>
  </si>
  <si>
    <t>Praveen</t>
  </si>
  <si>
    <t>Puja</t>
  </si>
  <si>
    <t>Marks</t>
  </si>
  <si>
    <t>State(not dept)</t>
  </si>
  <si>
    <t>&gt;200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</si>
</sst>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9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indexed="17"/>
        <bgColor indexed="6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8"/>
      </left>
      <right/>
      <top style="thin">
        <color indexed="64"/>
      </top>
      <bottom style="thin">
        <color indexed="22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9">
    <xf numFmtId="0" fontId="0" fillId="0" borderId="0"/>
    <xf numFmtId="0" fontId="1" fillId="0" borderId="0"/>
    <xf numFmtId="0" fontId="3" fillId="0" borderId="0"/>
    <xf numFmtId="0" fontId="3" fillId="0" borderId="0"/>
    <xf numFmtId="0" fontId="6" fillId="2" borderId="3" applyNumberFormat="0" applyAlignment="0" applyProtection="0"/>
    <xf numFmtId="0" fontId="7" fillId="3" borderId="4" applyNumberFormat="0" applyAlignment="0" applyProtection="0"/>
    <xf numFmtId="0" fontId="11" fillId="4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</cellStyleXfs>
  <cellXfs count="43">
    <xf numFmtId="0" fontId="0" fillId="0" borderId="0" xfId="0"/>
    <xf numFmtId="0" fontId="2" fillId="0" borderId="0" xfId="0" applyFont="1"/>
    <xf numFmtId="0" fontId="12" fillId="5" borderId="5" xfId="0" applyNumberFormat="1" applyFont="1" applyFill="1" applyBorder="1" applyAlignment="1">
      <alignment horizontal="center" wrapText="1"/>
    </xf>
    <xf numFmtId="0" fontId="13" fillId="0" borderId="0" xfId="0" applyFont="1"/>
    <xf numFmtId="164" fontId="0" fillId="0" borderId="0" xfId="7" applyFont="1"/>
    <xf numFmtId="0" fontId="10" fillId="0" borderId="0" xfId="0" applyFont="1"/>
    <xf numFmtId="164" fontId="0" fillId="0" borderId="0" xfId="7" applyFont="1" applyFill="1"/>
    <xf numFmtId="0" fontId="7" fillId="3" borderId="4" xfId="5"/>
    <xf numFmtId="164" fontId="9" fillId="0" borderId="0" xfId="7" applyFont="1"/>
    <xf numFmtId="164" fontId="0" fillId="0" borderId="0" xfId="0" applyNumberFormat="1"/>
    <xf numFmtId="0" fontId="0" fillId="6" borderId="6" xfId="0" applyFont="1" applyFill="1" applyBorder="1"/>
    <xf numFmtId="0" fontId="0" fillId="6" borderId="7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ont="1" applyFill="1" applyBorder="1"/>
    <xf numFmtId="0" fontId="10" fillId="0" borderId="1" xfId="0" applyFont="1" applyBorder="1"/>
    <xf numFmtId="0" fontId="2" fillId="0" borderId="0" xfId="0" applyFont="1" applyAlignment="1">
      <alignment horizontal="center"/>
    </xf>
    <xf numFmtId="0" fontId="8" fillId="7" borderId="0" xfId="0" applyFont="1" applyFill="1" applyBorder="1"/>
    <xf numFmtId="0" fontId="8" fillId="7" borderId="12" xfId="0" applyFont="1" applyFill="1" applyBorder="1"/>
    <xf numFmtId="15" fontId="0" fillId="8" borderId="13" xfId="0" applyNumberFormat="1" applyFont="1" applyFill="1" applyBorder="1"/>
    <xf numFmtId="0" fontId="0" fillId="8" borderId="14" xfId="0" applyFont="1" applyFill="1" applyBorder="1"/>
    <xf numFmtId="15" fontId="0" fillId="9" borderId="15" xfId="0" applyNumberFormat="1" applyFont="1" applyFill="1" applyBorder="1"/>
    <xf numFmtId="0" fontId="0" fillId="9" borderId="16" xfId="0" applyFont="1" applyFill="1" applyBorder="1"/>
    <xf numFmtId="15" fontId="0" fillId="8" borderId="15" xfId="0" applyNumberFormat="1" applyFont="1" applyFill="1" applyBorder="1"/>
    <xf numFmtId="0" fontId="0" fillId="8" borderId="16" xfId="0" applyFont="1" applyFill="1" applyBorder="1"/>
    <xf numFmtId="0" fontId="0" fillId="0" borderId="0" xfId="0" applyAlignment="1">
      <alignment horizontal="left" vertical="center" indent="1"/>
    </xf>
    <xf numFmtId="0" fontId="6" fillId="2" borderId="3" xfId="4" applyAlignment="1">
      <alignment horizontal="center" vertical="center"/>
    </xf>
    <xf numFmtId="0" fontId="3" fillId="0" borderId="0" xfId="8"/>
    <xf numFmtId="0" fontId="3" fillId="0" borderId="2" xfId="8" applyBorder="1"/>
    <xf numFmtId="0" fontId="4" fillId="0" borderId="0" xfId="8" applyFont="1" applyBorder="1"/>
    <xf numFmtId="0" fontId="4" fillId="0" borderId="0" xfId="8" applyFont="1"/>
    <xf numFmtId="9" fontId="4" fillId="0" borderId="2" xfId="8" applyNumberFormat="1" applyFont="1" applyBorder="1"/>
    <xf numFmtId="0" fontId="4" fillId="0" borderId="2" xfId="8" applyFont="1" applyBorder="1"/>
    <xf numFmtId="0" fontId="5" fillId="0" borderId="0" xfId="8" applyFont="1"/>
    <xf numFmtId="0" fontId="3" fillId="0" borderId="2" xfId="8" applyFont="1" applyBorder="1"/>
    <xf numFmtId="0" fontId="15" fillId="7" borderId="0" xfId="0" applyFont="1" applyFill="1" applyBorder="1" applyAlignment="1">
      <alignment horizontal="center"/>
    </xf>
    <xf numFmtId="0" fontId="12" fillId="5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4" fillId="4" borderId="0" xfId="6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9">
    <cellStyle name="Accent5" xfId="6" builtinId="45"/>
    <cellStyle name="Comma 2" xfId="7" xr:uid="{173098E5-9C73-433E-932F-339E0A93D55B}"/>
    <cellStyle name="Input" xfId="4" builtinId="20"/>
    <cellStyle name="Normal" xfId="0" builtinId="0"/>
    <cellStyle name="Normal 2" xfId="1" xr:uid="{00000000-0005-0000-0000-000002000000}"/>
    <cellStyle name="Normal 2 2" xfId="8" xr:uid="{0DD2465A-04F2-47C1-9E14-8EB93286237A}"/>
    <cellStyle name="Normal 3" xfId="2" xr:uid="{00000000-0005-0000-0000-000003000000}"/>
    <cellStyle name="Output" xfId="5" builtinId="21"/>
    <cellStyle name="TableStyleLight1" xfId="3" xr:uid="{00000000-0005-0000-0000-000004000000}"/>
  </cellStyles>
  <dxfs count="0"/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48224" cy="542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FB441F-F843-48C9-A919-B490DBEC66E6}"/>
            </a:ext>
          </a:extLst>
        </xdr:cNvPr>
        <xdr:cNvSpPr txBox="1"/>
      </xdr:nvSpPr>
      <xdr:spPr>
        <a:xfrm>
          <a:off x="0" y="0"/>
          <a:ext cx="4848224" cy="542925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pPr algn="ctr"/>
          <a:r>
            <a:rPr lang="en-US" sz="1600" b="1">
              <a:solidFill>
                <a:schemeClr val="bg1"/>
              </a:solidFill>
              <a:latin typeface="Bookman Old Style"/>
              <a:cs typeface="Bookman Old Style"/>
            </a:rPr>
            <a:t>Two Trees Extra</a:t>
          </a:r>
          <a:r>
            <a:rPr lang="en-US" sz="1600" b="1" baseline="0">
              <a:solidFill>
                <a:schemeClr val="bg1"/>
              </a:solidFill>
              <a:latin typeface="Bookman Old Style"/>
              <a:cs typeface="Bookman Old Style"/>
            </a:rPr>
            <a:t> Virgin Olive Oil</a:t>
          </a:r>
          <a:endParaRPr lang="en-US" sz="1600" b="1">
            <a:solidFill>
              <a:schemeClr val="bg1"/>
            </a:solidFill>
            <a:latin typeface="Bookman Old Style"/>
            <a:cs typeface="Bookman Old Style"/>
          </a:endParaRPr>
        </a:p>
      </xdr:txBody>
    </xdr:sp>
    <xdr:clientData/>
  </xdr:oneCellAnchor>
  <xdr:oneCellAnchor>
    <xdr:from>
      <xdr:col>8</xdr:col>
      <xdr:colOff>0</xdr:colOff>
      <xdr:row>71</xdr:row>
      <xdr:rowOff>0</xdr:rowOff>
    </xdr:from>
    <xdr:ext cx="304800" cy="304800"/>
    <xdr:sp macro="" textlink="">
      <xdr:nvSpPr>
        <xdr:cNvPr id="3" name="AutoShape 1" descr="SUMIFS Excel Formula - Examples">
          <a:extLst>
            <a:ext uri="{FF2B5EF4-FFF2-40B4-BE49-F238E27FC236}">
              <a16:creationId xmlns:a16="http://schemas.microsoft.com/office/drawing/2014/main" id="{D6E1A88B-EA77-46CC-916C-461A57C85EC3}"/>
            </a:ext>
          </a:extLst>
        </xdr:cNvPr>
        <xdr:cNvSpPr>
          <a:spLocks noChangeAspect="1" noChangeArrowheads="1"/>
        </xdr:cNvSpPr>
      </xdr:nvSpPr>
      <xdr:spPr bwMode="auto">
        <a:xfrm>
          <a:off x="6648450" y="147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514350</xdr:colOff>
      <xdr:row>70</xdr:row>
      <xdr:rowOff>114300</xdr:rowOff>
    </xdr:from>
    <xdr:to>
      <xdr:col>0</xdr:col>
      <xdr:colOff>514350</xdr:colOff>
      <xdr:row>72</xdr:row>
      <xdr:rowOff>238125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5CC15A7-7FAC-4B0C-96C1-1222E85B5B8B}"/>
            </a:ext>
          </a:extLst>
        </xdr:cNvPr>
        <xdr:cNvCxnSpPr/>
      </xdr:nvCxnSpPr>
      <xdr:spPr>
        <a:xfrm>
          <a:off x="514350" y="14668500"/>
          <a:ext cx="0" cy="50482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utech\Excel\6.....Sumif%20Assign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amsung\Desktop\ICWAI\Excel\Excel%20assignme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msung\Desktop\ICWAI\Excel\Excel%20assignm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utech\Excel%20Training%202017\Excel%20Files\Excel%20-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Eg of SUM-IF &amp; VLookUp"/>
      <sheetName val="SUM-IFS"/>
      <sheetName val="SumIF Assignment"/>
      <sheetName val="SUM-IFS Assignment"/>
      <sheetName val="SumIF Assignment (2)"/>
      <sheetName val="Sumif1"/>
    </sheetNames>
    <sheetDataSet>
      <sheetData sheetId="0" refreshError="1"/>
      <sheetData sheetId="1" refreshError="1"/>
      <sheetData sheetId="2" refreshError="1"/>
      <sheetData sheetId="3">
        <row r="7">
          <cell r="C7" t="str">
            <v>PA</v>
          </cell>
        </row>
      </sheetData>
      <sheetData sheetId="4">
        <row r="2">
          <cell r="B2">
            <v>4</v>
          </cell>
          <cell r="C2">
            <v>1</v>
          </cell>
          <cell r="D2">
            <v>50.25</v>
          </cell>
        </row>
        <row r="3">
          <cell r="B3">
            <v>6</v>
          </cell>
          <cell r="C3">
            <v>4</v>
          </cell>
          <cell r="D3">
            <v>62.75</v>
          </cell>
        </row>
        <row r="4">
          <cell r="B4">
            <v>2</v>
          </cell>
          <cell r="C4">
            <v>2</v>
          </cell>
          <cell r="D4">
            <v>55.15</v>
          </cell>
        </row>
        <row r="5">
          <cell r="B5">
            <v>1</v>
          </cell>
          <cell r="C5">
            <v>1</v>
          </cell>
          <cell r="D5">
            <v>70.349999999999994</v>
          </cell>
        </row>
        <row r="6">
          <cell r="B6">
            <v>3</v>
          </cell>
          <cell r="C6">
            <v>3</v>
          </cell>
          <cell r="D6">
            <v>68.25</v>
          </cell>
        </row>
        <row r="7">
          <cell r="B7">
            <v>2</v>
          </cell>
          <cell r="C7">
            <v>6</v>
          </cell>
          <cell r="D7">
            <v>52.4</v>
          </cell>
        </row>
        <row r="8">
          <cell r="B8">
            <v>4</v>
          </cell>
          <cell r="C8">
            <v>5</v>
          </cell>
          <cell r="D8">
            <v>66.7</v>
          </cell>
        </row>
        <row r="9">
          <cell r="B9">
            <v>5</v>
          </cell>
          <cell r="C9">
            <v>7</v>
          </cell>
          <cell r="D9">
            <v>73.45</v>
          </cell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_list"/>
      <sheetName val="Sumif1"/>
      <sheetName val="sumif2"/>
      <sheetName val="sumifs"/>
      <sheetName val="Conditional Formatting"/>
      <sheetName val="Conditional Formatting2"/>
      <sheetName val="Conditional Formatting3"/>
      <sheetName val="Forecast2"/>
      <sheetName val="Forecast"/>
      <sheetName val="Pivot Table"/>
      <sheetName val="Pivot tab"/>
      <sheetName val="Pivot"/>
      <sheetName val="Consolidate2"/>
      <sheetName val="Consolidate"/>
      <sheetName val="Data Validation"/>
      <sheetName val="scenario manager"/>
      <sheetName val="Scenario Manager2"/>
      <sheetName val="Scenario Manager3"/>
      <sheetName val="Goal Seek"/>
      <sheetName val="Goal seek2"/>
      <sheetName val="Data table"/>
      <sheetName val="Data_table"/>
      <sheetName val="Data Table3"/>
      <sheetName val="Subtotal"/>
      <sheetName val="Hlookup"/>
      <sheetName val="vlookup"/>
      <sheetName val="Keyboard_Sortcuts"/>
      <sheetName val="Function_key_Shortc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A4" t="str">
            <v>City</v>
          </cell>
          <cell r="B4" t="str">
            <v>Particular</v>
          </cell>
          <cell r="C4" t="str">
            <v>Sale</v>
          </cell>
          <cell r="D4" t="str">
            <v>Rate</v>
          </cell>
          <cell r="F4" t="str">
            <v>City</v>
          </cell>
          <cell r="G4" t="str">
            <v>Particular</v>
          </cell>
          <cell r="H4" t="str">
            <v>Sale</v>
          </cell>
          <cell r="I4" t="str">
            <v>Rate</v>
          </cell>
        </row>
        <row r="5">
          <cell r="A5" t="str">
            <v>Mum</v>
          </cell>
          <cell r="B5" t="str">
            <v>Headphone</v>
          </cell>
          <cell r="C5">
            <v>10</v>
          </cell>
          <cell r="D5">
            <v>4</v>
          </cell>
          <cell r="G5" t="str">
            <v>mouse</v>
          </cell>
          <cell r="H5" t="str">
            <v>&gt;25</v>
          </cell>
        </row>
        <row r="6">
          <cell r="A6" t="str">
            <v>Pune</v>
          </cell>
          <cell r="B6" t="str">
            <v>Keayboard</v>
          </cell>
          <cell r="C6">
            <v>10</v>
          </cell>
          <cell r="D6">
            <v>5</v>
          </cell>
        </row>
        <row r="7">
          <cell r="A7" t="str">
            <v>Goa</v>
          </cell>
          <cell r="B7" t="str">
            <v>Mouse</v>
          </cell>
          <cell r="C7">
            <v>20</v>
          </cell>
          <cell r="D7">
            <v>6</v>
          </cell>
        </row>
        <row r="8">
          <cell r="A8" t="str">
            <v>Utty</v>
          </cell>
          <cell r="B8" t="str">
            <v>Pendrive</v>
          </cell>
          <cell r="C8">
            <v>45</v>
          </cell>
          <cell r="D8">
            <v>7</v>
          </cell>
        </row>
        <row r="9">
          <cell r="A9" t="str">
            <v>Naanital</v>
          </cell>
          <cell r="B9" t="str">
            <v>Headphone</v>
          </cell>
          <cell r="C9">
            <v>45</v>
          </cell>
          <cell r="D9">
            <v>8</v>
          </cell>
        </row>
        <row r="10">
          <cell r="A10" t="str">
            <v>Shimala</v>
          </cell>
          <cell r="B10" t="str">
            <v>Headphone</v>
          </cell>
          <cell r="C10">
            <v>34</v>
          </cell>
          <cell r="D10">
            <v>9</v>
          </cell>
        </row>
        <row r="11">
          <cell r="A11" t="str">
            <v>Kulu</v>
          </cell>
          <cell r="B11" t="str">
            <v>Keayboard</v>
          </cell>
          <cell r="C11">
            <v>33</v>
          </cell>
          <cell r="D11">
            <v>6</v>
          </cell>
        </row>
        <row r="12">
          <cell r="A12" t="str">
            <v>Manali</v>
          </cell>
          <cell r="B12" t="str">
            <v>Keayboard</v>
          </cell>
          <cell r="C12">
            <v>32</v>
          </cell>
          <cell r="D12">
            <v>7</v>
          </cell>
        </row>
        <row r="13">
          <cell r="A13" t="str">
            <v>Mum</v>
          </cell>
          <cell r="B13" t="str">
            <v>Keayboard</v>
          </cell>
          <cell r="C13">
            <v>22</v>
          </cell>
          <cell r="D13">
            <v>8</v>
          </cell>
        </row>
        <row r="14">
          <cell r="A14" t="str">
            <v>Kulu</v>
          </cell>
          <cell r="B14" t="str">
            <v>Mouse</v>
          </cell>
          <cell r="C14">
            <v>30</v>
          </cell>
          <cell r="D14">
            <v>3</v>
          </cell>
        </row>
        <row r="15">
          <cell r="A15" t="str">
            <v>Manali</v>
          </cell>
          <cell r="B15" t="str">
            <v>Mouse</v>
          </cell>
          <cell r="C15">
            <v>40</v>
          </cell>
          <cell r="D15">
            <v>4</v>
          </cell>
        </row>
        <row r="16">
          <cell r="A16" t="str">
            <v>Shimala</v>
          </cell>
          <cell r="B16" t="str">
            <v>Mouse</v>
          </cell>
          <cell r="C16">
            <v>20</v>
          </cell>
          <cell r="D16">
            <v>5</v>
          </cell>
        </row>
        <row r="17">
          <cell r="A17" t="str">
            <v>Goa</v>
          </cell>
          <cell r="B17" t="str">
            <v>Mouse</v>
          </cell>
          <cell r="C17">
            <v>10</v>
          </cell>
          <cell r="D17">
            <v>6</v>
          </cell>
        </row>
        <row r="18">
          <cell r="A18" t="str">
            <v>Goa</v>
          </cell>
          <cell r="B18" t="str">
            <v>Pendrive</v>
          </cell>
          <cell r="C18">
            <v>25</v>
          </cell>
          <cell r="D18">
            <v>7</v>
          </cell>
        </row>
        <row r="19">
          <cell r="A19" t="str">
            <v>Goa</v>
          </cell>
          <cell r="B19" t="str">
            <v>Pendrive</v>
          </cell>
          <cell r="C19">
            <v>25</v>
          </cell>
          <cell r="D19">
            <v>8</v>
          </cell>
        </row>
        <row r="20">
          <cell r="A20" t="str">
            <v>Utty</v>
          </cell>
          <cell r="B20" t="str">
            <v>Pendrive</v>
          </cell>
          <cell r="C20">
            <v>60</v>
          </cell>
          <cell r="D20">
            <v>8</v>
          </cell>
        </row>
        <row r="21">
          <cell r="A21" t="str">
            <v>Utty</v>
          </cell>
          <cell r="B21" t="str">
            <v>Mouse</v>
          </cell>
          <cell r="C21">
            <v>20</v>
          </cell>
          <cell r="D21">
            <v>9</v>
          </cell>
        </row>
        <row r="22">
          <cell r="A22" t="str">
            <v>Utty</v>
          </cell>
          <cell r="B22" t="str">
            <v>Headphone</v>
          </cell>
          <cell r="C22">
            <v>10</v>
          </cell>
          <cell r="D22">
            <v>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_list"/>
      <sheetName val="Sumif1"/>
      <sheetName val="sumif2"/>
      <sheetName val="sumifs"/>
      <sheetName val="Conditional Formatting"/>
      <sheetName val="Conditional Formatting2"/>
      <sheetName val="Conditional Formatting3"/>
      <sheetName val="Forecast2"/>
      <sheetName val="Forecast"/>
      <sheetName val="Pivot Table"/>
      <sheetName val="Pivot tab"/>
      <sheetName val="Pivot"/>
      <sheetName val="Consolidate2"/>
      <sheetName val="Consolidate"/>
      <sheetName val="Data Validation"/>
      <sheetName val="scenario manager"/>
      <sheetName val="Scenario Manager2"/>
      <sheetName val="Scenario Manager3"/>
      <sheetName val="Goal Seek"/>
      <sheetName val="Goal seek2"/>
      <sheetName val="Data table"/>
      <sheetName val="Data_table"/>
      <sheetName val="Data Table3"/>
      <sheetName val="Subtotal"/>
      <sheetName val="Hlookup"/>
      <sheetName val="vlookup"/>
      <sheetName val="Keyboard_Sortcuts"/>
      <sheetName val="Function_key_Shortc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A4" t="str">
            <v>City</v>
          </cell>
          <cell r="B4" t="str">
            <v>Particular</v>
          </cell>
          <cell r="C4" t="str">
            <v>Sale</v>
          </cell>
          <cell r="D4" t="str">
            <v>Rate</v>
          </cell>
          <cell r="F4" t="str">
            <v>City</v>
          </cell>
          <cell r="G4" t="str">
            <v>Particular</v>
          </cell>
          <cell r="H4" t="str">
            <v>Sale</v>
          </cell>
          <cell r="I4" t="str">
            <v>Rate</v>
          </cell>
        </row>
        <row r="5">
          <cell r="A5" t="str">
            <v>Mum</v>
          </cell>
          <cell r="B5" t="str">
            <v>Headphone</v>
          </cell>
          <cell r="C5">
            <v>10</v>
          </cell>
          <cell r="D5">
            <v>4</v>
          </cell>
          <cell r="G5" t="str">
            <v>mouse</v>
          </cell>
          <cell r="H5" t="str">
            <v>&gt;25</v>
          </cell>
        </row>
        <row r="6">
          <cell r="A6" t="str">
            <v>Pune</v>
          </cell>
          <cell r="B6" t="str">
            <v>Keayboard</v>
          </cell>
          <cell r="C6">
            <v>10</v>
          </cell>
          <cell r="D6">
            <v>5</v>
          </cell>
        </row>
        <row r="7">
          <cell r="A7" t="str">
            <v>Goa</v>
          </cell>
          <cell r="B7" t="str">
            <v>Mouse</v>
          </cell>
          <cell r="C7">
            <v>20</v>
          </cell>
          <cell r="D7">
            <v>6</v>
          </cell>
        </row>
        <row r="8">
          <cell r="A8" t="str">
            <v>Utty</v>
          </cell>
          <cell r="B8" t="str">
            <v>Pendrive</v>
          </cell>
          <cell r="C8">
            <v>45</v>
          </cell>
          <cell r="D8">
            <v>7</v>
          </cell>
        </row>
        <row r="9">
          <cell r="A9" t="str">
            <v>Naanital</v>
          </cell>
          <cell r="B9" t="str">
            <v>Headphone</v>
          </cell>
          <cell r="C9">
            <v>45</v>
          </cell>
          <cell r="D9">
            <v>8</v>
          </cell>
        </row>
        <row r="10">
          <cell r="A10" t="str">
            <v>Shimala</v>
          </cell>
          <cell r="B10" t="str">
            <v>Headphone</v>
          </cell>
          <cell r="C10">
            <v>34</v>
          </cell>
          <cell r="D10">
            <v>9</v>
          </cell>
        </row>
        <row r="11">
          <cell r="A11" t="str">
            <v>Kulu</v>
          </cell>
          <cell r="B11" t="str">
            <v>Keayboard</v>
          </cell>
          <cell r="C11">
            <v>33</v>
          </cell>
          <cell r="D11">
            <v>6</v>
          </cell>
        </row>
        <row r="12">
          <cell r="A12" t="str">
            <v>Manali</v>
          </cell>
          <cell r="B12" t="str">
            <v>Keayboard</v>
          </cell>
          <cell r="C12">
            <v>32</v>
          </cell>
          <cell r="D12">
            <v>7</v>
          </cell>
        </row>
        <row r="13">
          <cell r="A13" t="str">
            <v>Mum</v>
          </cell>
          <cell r="B13" t="str">
            <v>Keayboard</v>
          </cell>
          <cell r="C13">
            <v>22</v>
          </cell>
          <cell r="D13">
            <v>8</v>
          </cell>
        </row>
        <row r="14">
          <cell r="A14" t="str">
            <v>Kulu</v>
          </cell>
          <cell r="B14" t="str">
            <v>Mouse</v>
          </cell>
          <cell r="C14">
            <v>30</v>
          </cell>
          <cell r="D14">
            <v>3</v>
          </cell>
        </row>
        <row r="15">
          <cell r="A15" t="str">
            <v>Manali</v>
          </cell>
          <cell r="B15" t="str">
            <v>Mouse</v>
          </cell>
          <cell r="C15">
            <v>40</v>
          </cell>
          <cell r="D15">
            <v>4</v>
          </cell>
        </row>
        <row r="16">
          <cell r="A16" t="str">
            <v>Shimala</v>
          </cell>
          <cell r="B16" t="str">
            <v>Mouse</v>
          </cell>
          <cell r="C16">
            <v>20</v>
          </cell>
          <cell r="D16">
            <v>5</v>
          </cell>
        </row>
        <row r="17">
          <cell r="A17" t="str">
            <v>Goa</v>
          </cell>
          <cell r="B17" t="str">
            <v>Mouse</v>
          </cell>
          <cell r="C17">
            <v>10</v>
          </cell>
          <cell r="D17">
            <v>6</v>
          </cell>
        </row>
        <row r="18">
          <cell r="A18" t="str">
            <v>Goa</v>
          </cell>
          <cell r="B18" t="str">
            <v>Pendrive</v>
          </cell>
          <cell r="C18">
            <v>25</v>
          </cell>
          <cell r="D18">
            <v>7</v>
          </cell>
        </row>
        <row r="19">
          <cell r="A19" t="str">
            <v>Goa</v>
          </cell>
          <cell r="B19" t="str">
            <v>Pendrive</v>
          </cell>
          <cell r="C19">
            <v>25</v>
          </cell>
          <cell r="D19">
            <v>8</v>
          </cell>
        </row>
        <row r="20">
          <cell r="A20" t="str">
            <v>Utty</v>
          </cell>
          <cell r="B20" t="str">
            <v>Pendrive</v>
          </cell>
          <cell r="C20">
            <v>60</v>
          </cell>
          <cell r="D20">
            <v>8</v>
          </cell>
        </row>
        <row r="21">
          <cell r="A21" t="str">
            <v>Utty</v>
          </cell>
          <cell r="B21" t="str">
            <v>Mouse</v>
          </cell>
          <cell r="C21">
            <v>20</v>
          </cell>
          <cell r="D21">
            <v>9</v>
          </cell>
        </row>
        <row r="22">
          <cell r="A22" t="str">
            <v>Utty</v>
          </cell>
          <cell r="B22" t="str">
            <v>Headphone</v>
          </cell>
          <cell r="C22">
            <v>10</v>
          </cell>
          <cell r="D22">
            <v>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 func"/>
      <sheetName val="And Or "/>
      <sheetName val="And Or"/>
      <sheetName val="Example 1"/>
      <sheetName val="Example 2"/>
      <sheetName val="Assignment"/>
    </sheetNames>
    <sheetDataSet>
      <sheetData sheetId="0"/>
      <sheetData sheetId="1"/>
      <sheetData sheetId="2"/>
      <sheetData sheetId="3"/>
      <sheetData sheetId="4"/>
      <sheetData sheetId="5">
        <row r="6">
          <cell r="D6">
            <v>59.6</v>
          </cell>
        </row>
        <row r="7">
          <cell r="D7">
            <v>68.599999999999994</v>
          </cell>
        </row>
        <row r="8">
          <cell r="D8">
            <v>40</v>
          </cell>
        </row>
        <row r="9">
          <cell r="D9">
            <v>29.3</v>
          </cell>
        </row>
        <row r="10">
          <cell r="D10">
            <v>62.9</v>
          </cell>
        </row>
        <row r="11">
          <cell r="D11">
            <v>87.6</v>
          </cell>
        </row>
        <row r="12">
          <cell r="D12">
            <v>33.200000000000003</v>
          </cell>
        </row>
        <row r="13">
          <cell r="D13">
            <v>87.3</v>
          </cell>
        </row>
        <row r="14">
          <cell r="D14">
            <v>96.3</v>
          </cell>
        </row>
        <row r="15">
          <cell r="D15">
            <v>11.9</v>
          </cell>
        </row>
        <row r="16">
          <cell r="D16">
            <v>15.1</v>
          </cell>
        </row>
        <row r="17">
          <cell r="D17">
            <v>32.4</v>
          </cell>
        </row>
        <row r="18">
          <cell r="D18">
            <v>78.400000000000006</v>
          </cell>
        </row>
        <row r="19">
          <cell r="D19">
            <v>16.2</v>
          </cell>
        </row>
        <row r="20">
          <cell r="D20">
            <v>80.400000000000006</v>
          </cell>
        </row>
        <row r="21">
          <cell r="D21">
            <v>70.599999999999994</v>
          </cell>
        </row>
        <row r="22">
          <cell r="D22">
            <v>22.5</v>
          </cell>
        </row>
        <row r="23">
          <cell r="D23">
            <v>84.6</v>
          </cell>
        </row>
        <row r="24">
          <cell r="D24">
            <v>10.199999999999999</v>
          </cell>
        </row>
        <row r="25">
          <cell r="D25">
            <v>39.9</v>
          </cell>
        </row>
        <row r="26">
          <cell r="D26">
            <v>59.1</v>
          </cell>
        </row>
        <row r="27">
          <cell r="D27">
            <v>80.099999999999994</v>
          </cell>
        </row>
        <row r="28">
          <cell r="D28">
            <v>13.2</v>
          </cell>
        </row>
        <row r="29">
          <cell r="D29">
            <v>95</v>
          </cell>
        </row>
        <row r="30">
          <cell r="D30">
            <v>78.5</v>
          </cell>
        </row>
        <row r="31">
          <cell r="D31">
            <v>82.4</v>
          </cell>
        </row>
        <row r="32">
          <cell r="D32">
            <v>23.2</v>
          </cell>
        </row>
        <row r="33">
          <cell r="D33">
            <v>46.4</v>
          </cell>
        </row>
        <row r="34">
          <cell r="D34">
            <v>97.2</v>
          </cell>
        </row>
        <row r="35">
          <cell r="D35">
            <v>13.6</v>
          </cell>
        </row>
        <row r="36">
          <cell r="D36">
            <v>26.6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7BEC-172B-461F-ADAE-7B94C8E5569C}">
  <sheetPr>
    <tabColor rgb="FFFF0000"/>
  </sheetPr>
  <dimension ref="A1:L77"/>
  <sheetViews>
    <sheetView tabSelected="1" topLeftCell="A56" zoomScaleNormal="100" workbookViewId="0">
      <selection activeCell="I79" sqref="I79"/>
    </sheetView>
  </sheetViews>
  <sheetFormatPr defaultRowHeight="14.4" x14ac:dyDescent="0.3"/>
  <cols>
    <col min="1" max="1" width="21" customWidth="1"/>
    <col min="2" max="2" width="16.109375" customWidth="1"/>
    <col min="3" max="3" width="12.109375" bestFit="1" customWidth="1"/>
    <col min="4" max="4" width="11" customWidth="1"/>
    <col min="5" max="5" width="10.44140625" customWidth="1"/>
    <col min="6" max="6" width="10.6640625" customWidth="1"/>
    <col min="10" max="10" width="30.109375" customWidth="1"/>
  </cols>
  <sheetData>
    <row r="1" spans="1:12" ht="48" customHeight="1" x14ac:dyDescent="0.3"/>
    <row r="3" spans="1:12" ht="18" x14ac:dyDescent="0.35">
      <c r="A3" s="1" t="s">
        <v>19</v>
      </c>
    </row>
    <row r="5" spans="1:12" x14ac:dyDescent="0.3">
      <c r="A5" t="s">
        <v>20</v>
      </c>
    </row>
    <row r="6" spans="1:12" ht="27.75" customHeight="1" x14ac:dyDescent="0.35">
      <c r="A6" s="2" t="s">
        <v>21</v>
      </c>
      <c r="B6" s="2" t="s">
        <v>22</v>
      </c>
      <c r="C6" s="2" t="s">
        <v>23</v>
      </c>
      <c r="D6" s="2" t="s">
        <v>24</v>
      </c>
      <c r="E6" s="2" t="s">
        <v>6</v>
      </c>
      <c r="F6" s="3"/>
      <c r="G6" s="39" t="s">
        <v>25</v>
      </c>
      <c r="H6" s="39"/>
      <c r="I6" s="39"/>
      <c r="J6" s="39"/>
      <c r="K6" s="39"/>
    </row>
    <row r="7" spans="1:12" x14ac:dyDescent="0.3">
      <c r="A7" t="s">
        <v>26</v>
      </c>
      <c r="B7" t="s">
        <v>27</v>
      </c>
      <c r="C7" t="s">
        <v>28</v>
      </c>
      <c r="D7" s="4">
        <v>59.6</v>
      </c>
      <c r="E7" s="4">
        <v>39.97</v>
      </c>
    </row>
    <row r="8" spans="1:12" x14ac:dyDescent="0.3">
      <c r="A8" t="s">
        <v>29</v>
      </c>
      <c r="B8" t="s">
        <v>5</v>
      </c>
      <c r="C8" t="s">
        <v>28</v>
      </c>
      <c r="D8" s="4">
        <v>68.599999999999994</v>
      </c>
      <c r="E8" s="4">
        <v>23.74</v>
      </c>
    </row>
    <row r="9" spans="1:12" x14ac:dyDescent="0.3">
      <c r="A9" t="s">
        <v>30</v>
      </c>
      <c r="B9" t="s">
        <v>27</v>
      </c>
      <c r="C9" t="s">
        <v>31</v>
      </c>
      <c r="D9" s="4">
        <v>40</v>
      </c>
      <c r="E9" s="4">
        <v>17.88</v>
      </c>
      <c r="G9" s="5" t="s">
        <v>32</v>
      </c>
      <c r="J9" s="6"/>
      <c r="K9" s="7">
        <f>SUMIF(state,"NJ",hours)</f>
        <v>381.79999999999995</v>
      </c>
    </row>
    <row r="10" spans="1:12" x14ac:dyDescent="0.3">
      <c r="A10" t="s">
        <v>33</v>
      </c>
      <c r="B10" t="s">
        <v>5</v>
      </c>
      <c r="C10" t="s">
        <v>34</v>
      </c>
      <c r="D10" s="4">
        <v>29.3</v>
      </c>
      <c r="E10" s="4">
        <v>13.09</v>
      </c>
      <c r="G10" s="5" t="s">
        <v>35</v>
      </c>
      <c r="J10" s="6"/>
      <c r="K10" s="7">
        <f>SUMIF(state,"PA",hours)</f>
        <v>349.70000000000005</v>
      </c>
    </row>
    <row r="11" spans="1:12" x14ac:dyDescent="0.3">
      <c r="A11" t="s">
        <v>36</v>
      </c>
      <c r="B11" t="s">
        <v>5</v>
      </c>
      <c r="C11" t="s">
        <v>31</v>
      </c>
      <c r="D11" s="4">
        <v>62.9</v>
      </c>
      <c r="E11" s="4">
        <v>47.9</v>
      </c>
      <c r="G11" s="5" t="s">
        <v>37</v>
      </c>
      <c r="J11" s="4"/>
      <c r="K11" s="7">
        <f>SUMIFS(hours,dept,"Marketing")+SUMIFS(hours,dept,"Finance")</f>
        <v>487.3</v>
      </c>
    </row>
    <row r="12" spans="1:12" x14ac:dyDescent="0.3">
      <c r="A12" t="s">
        <v>38</v>
      </c>
      <c r="B12" t="s">
        <v>27</v>
      </c>
      <c r="C12" t="s">
        <v>34</v>
      </c>
      <c r="D12" s="4">
        <v>87.6</v>
      </c>
      <c r="E12" s="4">
        <v>23</v>
      </c>
      <c r="G12" s="5" t="s">
        <v>39</v>
      </c>
      <c r="J12" s="4"/>
      <c r="K12" s="7">
        <f>SUMIF(rate,"&gt;=30",rate)</f>
        <v>562.99</v>
      </c>
    </row>
    <row r="13" spans="1:12" x14ac:dyDescent="0.3">
      <c r="A13" t="s">
        <v>40</v>
      </c>
      <c r="B13" t="s">
        <v>41</v>
      </c>
      <c r="C13" t="s">
        <v>42</v>
      </c>
      <c r="D13" s="4">
        <v>33.200000000000003</v>
      </c>
      <c r="E13" s="4">
        <v>24.05</v>
      </c>
      <c r="G13" s="5" t="s">
        <v>43</v>
      </c>
      <c r="J13" s="4"/>
      <c r="K13" s="7">
        <f>SUMIFS(rate,dept,"IT",state,"PA")</f>
        <v>64.509999999999991</v>
      </c>
    </row>
    <row r="14" spans="1:12" x14ac:dyDescent="0.3">
      <c r="A14" t="s">
        <v>44</v>
      </c>
      <c r="B14" t="s">
        <v>45</v>
      </c>
      <c r="C14" t="s">
        <v>46</v>
      </c>
      <c r="D14" s="4">
        <v>87.3</v>
      </c>
      <c r="E14" s="4">
        <v>19.68</v>
      </c>
      <c r="G14" s="5" t="s">
        <v>47</v>
      </c>
      <c r="J14" s="4"/>
      <c r="K14" s="7">
        <f>SUMIFS(rate,dept,"Sales",state,"&lt;&gt;PA")</f>
        <v>279.48</v>
      </c>
    </row>
    <row r="15" spans="1:12" x14ac:dyDescent="0.3">
      <c r="A15" t="s">
        <v>48</v>
      </c>
      <c r="B15" t="s">
        <v>41</v>
      </c>
      <c r="C15" t="s">
        <v>28</v>
      </c>
      <c r="D15" s="4">
        <v>96.3</v>
      </c>
      <c r="E15" s="4">
        <v>35.92</v>
      </c>
      <c r="G15" s="5" t="s">
        <v>49</v>
      </c>
      <c r="K15" s="7">
        <f>SUMIFS(rate,state,"NY",rate,"&gt;=30")</f>
        <v>86.28</v>
      </c>
    </row>
    <row r="16" spans="1:12" x14ac:dyDescent="0.3">
      <c r="A16" t="s">
        <v>50</v>
      </c>
      <c r="B16" t="s">
        <v>41</v>
      </c>
      <c r="C16" t="s">
        <v>31</v>
      </c>
      <c r="D16" s="4">
        <v>85.3</v>
      </c>
      <c r="E16" s="4">
        <v>24.14</v>
      </c>
      <c r="G16" s="5" t="s">
        <v>51</v>
      </c>
      <c r="K16" s="7">
        <f>SUMIFS(rate,state,"CA")+SUMIFS(rate,state,"PA")</f>
        <v>413.87</v>
      </c>
      <c r="L16" t="s">
        <v>153</v>
      </c>
    </row>
    <row r="17" spans="1:11" x14ac:dyDescent="0.3">
      <c r="A17" t="s">
        <v>52</v>
      </c>
      <c r="B17" t="s">
        <v>45</v>
      </c>
      <c r="C17" t="s">
        <v>31</v>
      </c>
      <c r="D17" s="4">
        <v>11.9</v>
      </c>
      <c r="E17" s="4">
        <v>32.14</v>
      </c>
      <c r="G17" s="5" t="s">
        <v>53</v>
      </c>
      <c r="K17" s="7">
        <f>SUMIFS(rate,rate,"&gt;=30",rate,"&lt;=50")</f>
        <v>562.99</v>
      </c>
    </row>
    <row r="18" spans="1:11" x14ac:dyDescent="0.3">
      <c r="A18" t="s">
        <v>54</v>
      </c>
      <c r="B18" t="s">
        <v>55</v>
      </c>
      <c r="C18" t="s">
        <v>34</v>
      </c>
      <c r="D18" s="4">
        <v>15.1</v>
      </c>
      <c r="E18" s="4">
        <v>45.09</v>
      </c>
      <c r="G18" s="5" t="s">
        <v>56</v>
      </c>
      <c r="K18" s="7">
        <f>SUMIFS(rate,dept,"IT",state,"PA",rate,"&gt;=30",rate,"&lt;=50")</f>
        <v>39.97</v>
      </c>
    </row>
    <row r="19" spans="1:11" x14ac:dyDescent="0.3">
      <c r="A19" t="s">
        <v>57</v>
      </c>
      <c r="B19" t="s">
        <v>5</v>
      </c>
      <c r="C19" t="s">
        <v>34</v>
      </c>
      <c r="D19" s="4">
        <v>32.4</v>
      </c>
      <c r="E19" s="4">
        <v>14.37</v>
      </c>
      <c r="G19" s="5" t="s">
        <v>58</v>
      </c>
      <c r="K19" s="7">
        <f>AVERAGEIFS(rate,state,"VT")</f>
        <v>25.17</v>
      </c>
    </row>
    <row r="20" spans="1:11" x14ac:dyDescent="0.3">
      <c r="A20" t="s">
        <v>59</v>
      </c>
      <c r="B20" t="s">
        <v>5</v>
      </c>
      <c r="C20" t="s">
        <v>31</v>
      </c>
      <c r="D20" s="4">
        <v>78.400000000000006</v>
      </c>
      <c r="E20" s="4">
        <v>44.98</v>
      </c>
      <c r="G20" s="5" t="s">
        <v>60</v>
      </c>
      <c r="K20" s="7">
        <f>AVERAGEIFS(rate,state,"CA")</f>
        <v>34.381428571428572</v>
      </c>
    </row>
    <row r="21" spans="1:11" x14ac:dyDescent="0.3">
      <c r="A21" t="s">
        <v>61</v>
      </c>
      <c r="B21" t="s">
        <v>45</v>
      </c>
      <c r="C21" t="s">
        <v>28</v>
      </c>
      <c r="D21" s="4">
        <v>16.2</v>
      </c>
      <c r="E21" s="4">
        <v>33.04</v>
      </c>
    </row>
    <row r="22" spans="1:11" x14ac:dyDescent="0.3">
      <c r="A22" t="s">
        <v>62</v>
      </c>
      <c r="B22" t="s">
        <v>63</v>
      </c>
      <c r="C22" t="s">
        <v>64</v>
      </c>
      <c r="D22" s="4">
        <v>80.400000000000006</v>
      </c>
      <c r="E22" s="4">
        <v>16.53</v>
      </c>
    </row>
    <row r="23" spans="1:11" x14ac:dyDescent="0.3">
      <c r="A23" t="s">
        <v>65</v>
      </c>
      <c r="B23" t="s">
        <v>27</v>
      </c>
      <c r="C23" t="s">
        <v>42</v>
      </c>
      <c r="D23" s="4">
        <v>70.599999999999994</v>
      </c>
      <c r="E23" s="4">
        <v>20.84</v>
      </c>
    </row>
    <row r="24" spans="1:11" x14ac:dyDescent="0.3">
      <c r="A24" t="s">
        <v>66</v>
      </c>
      <c r="B24" t="s">
        <v>67</v>
      </c>
      <c r="C24" t="s">
        <v>64</v>
      </c>
      <c r="D24" s="4">
        <v>22.5</v>
      </c>
      <c r="E24" s="4">
        <v>11.51</v>
      </c>
    </row>
    <row r="25" spans="1:11" x14ac:dyDescent="0.3">
      <c r="A25" t="s">
        <v>68</v>
      </c>
      <c r="B25" t="s">
        <v>63</v>
      </c>
      <c r="C25" t="s">
        <v>46</v>
      </c>
      <c r="D25" s="4">
        <v>84.6</v>
      </c>
      <c r="E25" s="4">
        <v>29.76</v>
      </c>
    </row>
    <row r="26" spans="1:11" x14ac:dyDescent="0.3">
      <c r="A26" t="s">
        <v>69</v>
      </c>
      <c r="B26" t="s">
        <v>5</v>
      </c>
      <c r="C26" t="s">
        <v>64</v>
      </c>
      <c r="D26" s="4">
        <v>10.199999999999999</v>
      </c>
      <c r="E26" s="4">
        <v>23.74</v>
      </c>
    </row>
    <row r="27" spans="1:11" x14ac:dyDescent="0.3">
      <c r="A27" t="s">
        <v>70</v>
      </c>
      <c r="B27" t="s">
        <v>5</v>
      </c>
      <c r="C27" t="s">
        <v>42</v>
      </c>
      <c r="D27" s="4">
        <v>39.9</v>
      </c>
      <c r="E27" s="8">
        <v>41.66</v>
      </c>
      <c r="G27" s="9"/>
    </row>
    <row r="28" spans="1:11" x14ac:dyDescent="0.3">
      <c r="A28" t="s">
        <v>71</v>
      </c>
      <c r="B28" t="s">
        <v>67</v>
      </c>
      <c r="C28" t="s">
        <v>31</v>
      </c>
      <c r="D28" s="4">
        <v>59.1</v>
      </c>
      <c r="E28" s="4">
        <v>34.83</v>
      </c>
    </row>
    <row r="29" spans="1:11" x14ac:dyDescent="0.3">
      <c r="A29" t="s">
        <v>72</v>
      </c>
      <c r="B29" t="s">
        <v>67</v>
      </c>
      <c r="C29" t="s">
        <v>42</v>
      </c>
      <c r="D29" s="4">
        <v>80.099999999999994</v>
      </c>
      <c r="E29" s="8">
        <v>44.62</v>
      </c>
    </row>
    <row r="30" spans="1:11" x14ac:dyDescent="0.3">
      <c r="A30" t="s">
        <v>73</v>
      </c>
      <c r="B30" t="s">
        <v>63</v>
      </c>
      <c r="C30" t="s">
        <v>46</v>
      </c>
      <c r="D30" s="4">
        <v>13.2</v>
      </c>
      <c r="E30" s="4">
        <v>12.06</v>
      </c>
    </row>
    <row r="31" spans="1:11" x14ac:dyDescent="0.3">
      <c r="A31" t="s">
        <v>74</v>
      </c>
      <c r="B31" t="s">
        <v>5</v>
      </c>
      <c r="C31" t="s">
        <v>46</v>
      </c>
      <c r="D31" s="4">
        <v>95</v>
      </c>
      <c r="E31" s="4">
        <v>48.63</v>
      </c>
    </row>
    <row r="32" spans="1:11" x14ac:dyDescent="0.3">
      <c r="A32" t="s">
        <v>75</v>
      </c>
      <c r="B32" t="s">
        <v>63</v>
      </c>
      <c r="C32" t="s">
        <v>46</v>
      </c>
      <c r="D32" s="4">
        <v>78.5</v>
      </c>
      <c r="E32" s="4">
        <v>28.73</v>
      </c>
    </row>
    <row r="33" spans="1:5" x14ac:dyDescent="0.3">
      <c r="A33" t="s">
        <v>76</v>
      </c>
      <c r="B33" t="s">
        <v>27</v>
      </c>
      <c r="C33" t="s">
        <v>28</v>
      </c>
      <c r="D33" s="4">
        <v>82.4</v>
      </c>
      <c r="E33" s="4">
        <v>24.54</v>
      </c>
    </row>
    <row r="34" spans="1:5" x14ac:dyDescent="0.3">
      <c r="A34" t="s">
        <v>77</v>
      </c>
      <c r="B34" t="s">
        <v>5</v>
      </c>
      <c r="C34" t="s">
        <v>46</v>
      </c>
      <c r="D34" s="4">
        <v>23.2</v>
      </c>
      <c r="E34" s="4">
        <v>45.11</v>
      </c>
    </row>
    <row r="35" spans="1:5" x14ac:dyDescent="0.3">
      <c r="A35" t="s">
        <v>78</v>
      </c>
      <c r="B35" t="s">
        <v>27</v>
      </c>
      <c r="C35" t="s">
        <v>31</v>
      </c>
      <c r="D35" s="4">
        <v>46.4</v>
      </c>
      <c r="E35" s="4">
        <v>38.799999999999997</v>
      </c>
    </row>
    <row r="36" spans="1:5" x14ac:dyDescent="0.3">
      <c r="A36" t="s">
        <v>79</v>
      </c>
      <c r="B36" t="s">
        <v>67</v>
      </c>
      <c r="C36" t="s">
        <v>34</v>
      </c>
      <c r="D36" s="4">
        <v>97.2</v>
      </c>
      <c r="E36" s="4">
        <v>30.3</v>
      </c>
    </row>
    <row r="37" spans="1:5" x14ac:dyDescent="0.3">
      <c r="A37" t="s">
        <v>80</v>
      </c>
      <c r="B37" t="s">
        <v>67</v>
      </c>
      <c r="C37" t="s">
        <v>42</v>
      </c>
      <c r="D37" s="4">
        <v>13.6</v>
      </c>
      <c r="E37" s="4">
        <v>20.14</v>
      </c>
    </row>
    <row r="38" spans="1:5" x14ac:dyDescent="0.3">
      <c r="A38" t="s">
        <v>81</v>
      </c>
      <c r="B38" t="s">
        <v>55</v>
      </c>
      <c r="C38" t="s">
        <v>28</v>
      </c>
      <c r="D38" s="4">
        <v>26.6</v>
      </c>
      <c r="E38" s="4">
        <v>15.99</v>
      </c>
    </row>
    <row r="39" spans="1:5" x14ac:dyDescent="0.3">
      <c r="D39" s="4"/>
    </row>
    <row r="40" spans="1:5" ht="18.75" customHeight="1" x14ac:dyDescent="0.3"/>
    <row r="41" spans="1:5" ht="18.75" customHeight="1" x14ac:dyDescent="0.35">
      <c r="A41" s="1" t="s">
        <v>82</v>
      </c>
      <c r="C41" s="40" t="s">
        <v>83</v>
      </c>
      <c r="D41" s="40"/>
    </row>
    <row r="42" spans="1:5" ht="18.75" customHeight="1" x14ac:dyDescent="0.3"/>
    <row r="43" spans="1:5" ht="18.75" customHeight="1" thickBot="1" x14ac:dyDescent="0.4">
      <c r="A43" s="41" t="s">
        <v>84</v>
      </c>
      <c r="B43" s="41"/>
      <c r="C43" s="41"/>
      <c r="D43" s="41"/>
    </row>
    <row r="44" spans="1:5" ht="18.75" customHeight="1" x14ac:dyDescent="0.3">
      <c r="A44" s="10" t="s">
        <v>85</v>
      </c>
      <c r="B44" s="10" t="s">
        <v>1</v>
      </c>
      <c r="C44" s="10" t="s">
        <v>86</v>
      </c>
      <c r="D44" s="11" t="s">
        <v>87</v>
      </c>
    </row>
    <row r="45" spans="1:5" x14ac:dyDescent="0.3">
      <c r="A45" s="12" t="s">
        <v>88</v>
      </c>
      <c r="B45" s="12" t="s">
        <v>3</v>
      </c>
      <c r="C45" s="12">
        <v>222</v>
      </c>
      <c r="D45" s="13">
        <v>33313</v>
      </c>
    </row>
    <row r="46" spans="1:5" x14ac:dyDescent="0.3">
      <c r="A46" s="14" t="s">
        <v>89</v>
      </c>
      <c r="B46" s="14" t="s">
        <v>4</v>
      </c>
      <c r="C46" s="14">
        <v>234</v>
      </c>
      <c r="D46" s="15">
        <v>44222</v>
      </c>
    </row>
    <row r="47" spans="1:5" x14ac:dyDescent="0.3">
      <c r="A47" s="12" t="s">
        <v>90</v>
      </c>
      <c r="B47" s="12" t="s">
        <v>2</v>
      </c>
      <c r="C47" s="12">
        <v>123</v>
      </c>
      <c r="D47" s="13">
        <v>23456</v>
      </c>
    </row>
    <row r="48" spans="1:5" x14ac:dyDescent="0.3">
      <c r="A48" s="14" t="s">
        <v>91</v>
      </c>
      <c r="B48" s="14" t="s">
        <v>3</v>
      </c>
      <c r="C48" s="14">
        <v>235</v>
      </c>
      <c r="D48" s="15">
        <v>54321</v>
      </c>
    </row>
    <row r="49" spans="1:10" x14ac:dyDescent="0.3">
      <c r="A49" s="12" t="s">
        <v>92</v>
      </c>
      <c r="B49" s="12" t="s">
        <v>3</v>
      </c>
      <c r="C49" s="12">
        <v>261</v>
      </c>
      <c r="D49" s="13">
        <v>25253</v>
      </c>
    </row>
    <row r="50" spans="1:10" x14ac:dyDescent="0.3">
      <c r="A50" s="16" t="s">
        <v>93</v>
      </c>
      <c r="B50" s="16" t="s">
        <v>2</v>
      </c>
      <c r="C50" s="16">
        <v>300</v>
      </c>
      <c r="D50" s="17">
        <v>25355</v>
      </c>
    </row>
    <row r="52" spans="1:10" ht="15" thickBot="1" x14ac:dyDescent="0.35">
      <c r="C52" t="s">
        <v>86</v>
      </c>
      <c r="D52" t="s">
        <v>87</v>
      </c>
    </row>
    <row r="53" spans="1:10" ht="15" thickBot="1" x14ac:dyDescent="0.35">
      <c r="C53" s="18" t="s">
        <v>154</v>
      </c>
      <c r="D53" s="18">
        <f>SUMIF(C45:C50,C53,D45:D50)</f>
        <v>182464</v>
      </c>
    </row>
    <row r="55" spans="1:10" ht="18" x14ac:dyDescent="0.35">
      <c r="A55" s="1" t="s">
        <v>94</v>
      </c>
    </row>
    <row r="57" spans="1:10" ht="18" x14ac:dyDescent="0.35">
      <c r="A57" s="1" t="s">
        <v>95</v>
      </c>
    </row>
    <row r="60" spans="1:10" ht="18" x14ac:dyDescent="0.35">
      <c r="A60" s="1" t="s">
        <v>96</v>
      </c>
      <c r="C60" s="40" t="s">
        <v>97</v>
      </c>
      <c r="D60" s="40"/>
    </row>
    <row r="61" spans="1:10" ht="18" x14ac:dyDescent="0.35">
      <c r="A61" s="1"/>
      <c r="C61" s="19"/>
      <c r="D61" s="19"/>
    </row>
    <row r="62" spans="1:10" ht="18" x14ac:dyDescent="0.35">
      <c r="A62" s="1"/>
      <c r="C62" s="19"/>
      <c r="D62" s="19"/>
    </row>
    <row r="63" spans="1:10" ht="21.75" customHeight="1" thickBot="1" x14ac:dyDescent="0.35">
      <c r="A63" s="20" t="s">
        <v>98</v>
      </c>
      <c r="B63" s="21" t="s">
        <v>1</v>
      </c>
      <c r="C63" s="21" t="s">
        <v>99</v>
      </c>
      <c r="D63" s="21" t="s">
        <v>100</v>
      </c>
      <c r="E63" s="21" t="s">
        <v>0</v>
      </c>
      <c r="F63" s="21" t="s">
        <v>101</v>
      </c>
      <c r="H63" s="42" t="s">
        <v>102</v>
      </c>
      <c r="I63" s="42"/>
      <c r="J63" s="42"/>
    </row>
    <row r="64" spans="1:10" ht="15.75" customHeight="1" thickTop="1" x14ac:dyDescent="0.3">
      <c r="A64" s="22">
        <v>40549</v>
      </c>
      <c r="B64" s="23" t="s">
        <v>103</v>
      </c>
      <c r="C64" s="23" t="s">
        <v>104</v>
      </c>
      <c r="D64" s="23">
        <v>8</v>
      </c>
      <c r="E64" s="23">
        <v>389</v>
      </c>
      <c r="F64" s="23">
        <v>3112</v>
      </c>
      <c r="H64" s="42"/>
      <c r="I64" s="42"/>
      <c r="J64" s="42"/>
    </row>
    <row r="65" spans="1:10" ht="15" customHeight="1" x14ac:dyDescent="0.3">
      <c r="A65" s="24">
        <v>40583</v>
      </c>
      <c r="B65" s="25" t="s">
        <v>105</v>
      </c>
      <c r="C65" s="25" t="s">
        <v>106</v>
      </c>
      <c r="D65" s="25">
        <v>10</v>
      </c>
      <c r="E65" s="25">
        <v>385</v>
      </c>
      <c r="F65" s="25">
        <v>3850</v>
      </c>
      <c r="H65" s="42"/>
      <c r="I65" s="42"/>
      <c r="J65" s="42"/>
    </row>
    <row r="66" spans="1:10" ht="15" customHeight="1" x14ac:dyDescent="0.3">
      <c r="A66" s="26">
        <v>40589</v>
      </c>
      <c r="B66" s="27" t="s">
        <v>107</v>
      </c>
      <c r="C66" s="27" t="s">
        <v>108</v>
      </c>
      <c r="D66" s="27">
        <v>3</v>
      </c>
      <c r="E66" s="27">
        <v>771</v>
      </c>
      <c r="F66" s="27">
        <v>2313</v>
      </c>
      <c r="H66" s="42"/>
      <c r="I66" s="42"/>
      <c r="J66" s="42"/>
    </row>
    <row r="67" spans="1:10" ht="15" customHeight="1" x14ac:dyDescent="0.3">
      <c r="A67" s="24">
        <v>40627</v>
      </c>
      <c r="B67" s="25" t="s">
        <v>103</v>
      </c>
      <c r="C67" s="25" t="s">
        <v>109</v>
      </c>
      <c r="D67" s="25">
        <v>5</v>
      </c>
      <c r="E67" s="25">
        <v>313</v>
      </c>
      <c r="F67" s="25">
        <v>1565</v>
      </c>
      <c r="H67" s="42"/>
      <c r="I67" s="42"/>
      <c r="J67" s="42"/>
    </row>
    <row r="68" spans="1:10" x14ac:dyDescent="0.3">
      <c r="A68" s="26">
        <v>40668</v>
      </c>
      <c r="B68" s="27" t="s">
        <v>110</v>
      </c>
      <c r="C68" s="27" t="s">
        <v>109</v>
      </c>
      <c r="D68" s="27">
        <v>10</v>
      </c>
      <c r="E68" s="27">
        <v>574</v>
      </c>
      <c r="F68" s="27">
        <v>5740</v>
      </c>
      <c r="H68" s="42"/>
      <c r="I68" s="42"/>
      <c r="J68" s="42"/>
    </row>
    <row r="69" spans="1:10" x14ac:dyDescent="0.3">
      <c r="A69" s="24">
        <v>40673</v>
      </c>
      <c r="B69" s="25" t="s">
        <v>111</v>
      </c>
      <c r="C69" s="25" t="s">
        <v>104</v>
      </c>
      <c r="D69" s="25">
        <v>8</v>
      </c>
      <c r="E69" s="25">
        <v>730</v>
      </c>
      <c r="F69" s="25">
        <v>5840</v>
      </c>
      <c r="I69" s="28"/>
    </row>
    <row r="70" spans="1:10" x14ac:dyDescent="0.3">
      <c r="I70" s="28"/>
    </row>
    <row r="71" spans="1:10" x14ac:dyDescent="0.3">
      <c r="A71" s="5" t="s">
        <v>112</v>
      </c>
    </row>
    <row r="73" spans="1:10" ht="30" customHeight="1" thickBot="1" x14ac:dyDescent="0.5">
      <c r="A73" s="29" t="s">
        <v>103</v>
      </c>
      <c r="B73" s="21" t="s">
        <v>99</v>
      </c>
      <c r="C73" s="21" t="s">
        <v>100</v>
      </c>
      <c r="D73" s="21" t="s">
        <v>0</v>
      </c>
      <c r="E73" s="21" t="s">
        <v>101</v>
      </c>
      <c r="H73" s="38" t="s">
        <v>113</v>
      </c>
      <c r="I73" s="38"/>
      <c r="J73" s="38"/>
    </row>
    <row r="74" spans="1:10" ht="15.6" thickTop="1" thickBot="1" x14ac:dyDescent="0.35">
      <c r="A74" s="22" t="s">
        <v>101</v>
      </c>
      <c r="B74" s="23" t="s">
        <v>104</v>
      </c>
      <c r="C74" s="23">
        <f>SUMIFS(D64:D69,$C$64:$C$69,B74,$B$64:$B$69,$A$73)</f>
        <v>8</v>
      </c>
      <c r="D74" s="23">
        <f>SUMIFS($E$64:$E$69,$C$64:$C$69,B74,$B$64:$B$69,$A$73)</f>
        <v>389</v>
      </c>
      <c r="E74" s="23">
        <f>SUMIFS($F$64:$F$69,$C$64:$C$69,B74,$B$64:$B$69,$A$73)</f>
        <v>3112</v>
      </c>
    </row>
    <row r="75" spans="1:10" ht="15.6" thickTop="1" thickBot="1" x14ac:dyDescent="0.35">
      <c r="A75" s="24" t="s">
        <v>101</v>
      </c>
      <c r="B75" s="25" t="s">
        <v>106</v>
      </c>
      <c r="C75" s="23">
        <f>SUMIFS($D$64:$D$69,$C$64:$C$69,B75, $B$64:$B$69, $A$73)</f>
        <v>0</v>
      </c>
      <c r="D75" s="23">
        <f t="shared" ref="D75:D77" si="0">SUMIFS($E$64:$E$69,$C$64:$C$69,B75,$B$64:$B$69,$A$73)</f>
        <v>0</v>
      </c>
      <c r="E75" s="23">
        <f t="shared" ref="E75:E77" si="1">SUMIFS($F$64:$F$69,$C$64:$C$69,B75,$B$64:$B$69,$A$73)</f>
        <v>0</v>
      </c>
    </row>
    <row r="76" spans="1:10" ht="15.6" thickTop="1" thickBot="1" x14ac:dyDescent="0.35">
      <c r="A76" s="26" t="s">
        <v>101</v>
      </c>
      <c r="B76" s="27" t="s">
        <v>108</v>
      </c>
      <c r="C76" s="23">
        <f t="shared" ref="C76:C77" si="2">SUMIFS($D$64:$D$69,$C$64:$C$69,B76, $B$64:$B$69, $A$73)</f>
        <v>0</v>
      </c>
      <c r="D76" s="23">
        <f t="shared" si="0"/>
        <v>0</v>
      </c>
      <c r="E76" s="23">
        <f t="shared" si="1"/>
        <v>0</v>
      </c>
    </row>
    <row r="77" spans="1:10" ht="15" thickTop="1" x14ac:dyDescent="0.3">
      <c r="A77" s="24" t="s">
        <v>101</v>
      </c>
      <c r="B77" s="25" t="s">
        <v>109</v>
      </c>
      <c r="C77" s="23">
        <f t="shared" si="2"/>
        <v>5</v>
      </c>
      <c r="D77" s="23">
        <f t="shared" si="0"/>
        <v>313</v>
      </c>
      <c r="E77" s="23">
        <f t="shared" si="1"/>
        <v>1565</v>
      </c>
    </row>
  </sheetData>
  <mergeCells count="6">
    <mergeCell ref="H73:J73"/>
    <mergeCell ref="G6:K6"/>
    <mergeCell ref="C41:D41"/>
    <mergeCell ref="A43:D43"/>
    <mergeCell ref="C60:D60"/>
    <mergeCell ref="H63:J68"/>
  </mergeCells>
  <pageMargins left="0.7" right="0.7" top="0.75" bottom="0.75" header="0.3" footer="0.3"/>
  <pageSetup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2A4E-5DD3-474B-9135-C0AA98A9C898}">
  <sheetPr>
    <tabColor rgb="FFFFFF00"/>
  </sheetPr>
  <dimension ref="A1:R72"/>
  <sheetViews>
    <sheetView topLeftCell="A37" zoomScaleNormal="100" workbookViewId="0">
      <selection activeCell="N48" sqref="N48"/>
    </sheetView>
  </sheetViews>
  <sheetFormatPr defaultColWidth="9.109375" defaultRowHeight="14.4" x14ac:dyDescent="0.3"/>
  <cols>
    <col min="1" max="3" width="9.109375" style="30"/>
    <col min="4" max="4" width="10" style="30" customWidth="1"/>
    <col min="5" max="16384" width="9.109375" style="30"/>
  </cols>
  <sheetData>
    <row r="1" spans="1:6" x14ac:dyDescent="0.3">
      <c r="A1" s="35" t="s">
        <v>21</v>
      </c>
      <c r="B1" s="35" t="s">
        <v>152</v>
      </c>
      <c r="C1" s="35" t="s">
        <v>10</v>
      </c>
      <c r="E1" s="30">
        <v>90</v>
      </c>
      <c r="F1" s="30" t="s">
        <v>7</v>
      </c>
    </row>
    <row r="2" spans="1:6" x14ac:dyDescent="0.3">
      <c r="A2" s="37" t="s">
        <v>151</v>
      </c>
      <c r="B2" s="31">
        <v>70</v>
      </c>
      <c r="C2" s="31" t="str">
        <f>IF(B2&gt;=90,"A",IF(B2&gt;=80,"B",IF(B2&gt;=70,"C",IF(B2&gt;=60,"D",IF(B2&gt;=50,"E","Fail")))))</f>
        <v>C</v>
      </c>
      <c r="D2" s="30" t="str">
        <f>IF(B2&lt;50,"Fail",IF(B2&lt;=59,"E",IF(B2&lt;=69,"D",IF(B2&lt;=79,"C",IF(B2&lt;=89,"B","A")))))</f>
        <v>C</v>
      </c>
      <c r="E2" s="30">
        <v>80</v>
      </c>
      <c r="F2" s="30" t="s">
        <v>9</v>
      </c>
    </row>
    <row r="3" spans="1:6" x14ac:dyDescent="0.3">
      <c r="A3" s="31" t="s">
        <v>150</v>
      </c>
      <c r="B3" s="31">
        <v>80</v>
      </c>
      <c r="C3" s="31" t="str">
        <f t="shared" ref="C3:C8" si="0">IF(B3&gt;=90,"A",IF(B3&gt;=80,"B",IF(B3&gt;=70,"C",IF(B3&gt;=60,"D",IF(B3&gt;=50,"E","Fail")))))</f>
        <v>B</v>
      </c>
      <c r="D3" s="30" t="str">
        <f t="shared" ref="D3:D8" si="1">IF(B3&lt;50,"Fail",IF(B3&lt;=59,"E",IF(B3&lt;=69,"D",IF(B3&lt;=79,"C",IF(B3&lt;=89,"B","A")))))</f>
        <v>B</v>
      </c>
      <c r="E3" s="30">
        <v>70</v>
      </c>
      <c r="F3" s="30" t="s">
        <v>17</v>
      </c>
    </row>
    <row r="4" spans="1:6" x14ac:dyDescent="0.3">
      <c r="A4" s="31" t="s">
        <v>149</v>
      </c>
      <c r="B4" s="31">
        <v>90</v>
      </c>
      <c r="C4" s="31" t="str">
        <f t="shared" si="0"/>
        <v>A</v>
      </c>
      <c r="D4" s="30" t="str">
        <f t="shared" si="1"/>
        <v>A</v>
      </c>
      <c r="E4" s="30">
        <v>60</v>
      </c>
      <c r="F4" s="30" t="s">
        <v>18</v>
      </c>
    </row>
    <row r="5" spans="1:6" x14ac:dyDescent="0.3">
      <c r="A5" s="31" t="s">
        <v>148</v>
      </c>
      <c r="B5" s="31">
        <v>98</v>
      </c>
      <c r="C5" s="31" t="str">
        <f t="shared" si="0"/>
        <v>A</v>
      </c>
      <c r="D5" s="30" t="str">
        <f t="shared" si="1"/>
        <v>A</v>
      </c>
      <c r="E5" s="30">
        <v>50</v>
      </c>
      <c r="F5" s="30" t="s">
        <v>147</v>
      </c>
    </row>
    <row r="6" spans="1:6" x14ac:dyDescent="0.3">
      <c r="A6" s="31" t="s">
        <v>146</v>
      </c>
      <c r="B6" s="31">
        <v>78</v>
      </c>
      <c r="C6" s="31" t="str">
        <f t="shared" si="0"/>
        <v>C</v>
      </c>
      <c r="D6" s="30" t="str">
        <f t="shared" si="1"/>
        <v>C</v>
      </c>
      <c r="F6" s="30" t="s">
        <v>145</v>
      </c>
    </row>
    <row r="7" spans="1:6" x14ac:dyDescent="0.3">
      <c r="A7" s="31" t="s">
        <v>144</v>
      </c>
      <c r="B7" s="31">
        <v>89</v>
      </c>
      <c r="C7" s="31" t="str">
        <f t="shared" si="0"/>
        <v>B</v>
      </c>
      <c r="D7" s="30" t="str">
        <f t="shared" si="1"/>
        <v>B</v>
      </c>
    </row>
    <row r="8" spans="1:6" x14ac:dyDescent="0.3">
      <c r="A8" s="31" t="s">
        <v>119</v>
      </c>
      <c r="B8" s="31">
        <v>76</v>
      </c>
      <c r="C8" s="31" t="str">
        <f t="shared" si="0"/>
        <v>C</v>
      </c>
      <c r="D8" s="30" t="str">
        <f t="shared" si="1"/>
        <v>C</v>
      </c>
    </row>
    <row r="11" spans="1:6" x14ac:dyDescent="0.3">
      <c r="B11" s="30">
        <v>1</v>
      </c>
      <c r="C11" s="30" t="s">
        <v>143</v>
      </c>
    </row>
    <row r="12" spans="1:6" x14ac:dyDescent="0.3">
      <c r="B12" s="30">
        <v>2</v>
      </c>
      <c r="C12" s="30" t="s">
        <v>142</v>
      </c>
    </row>
    <row r="14" spans="1:6" ht="15.6" x14ac:dyDescent="0.3">
      <c r="C14" s="36" t="s">
        <v>141</v>
      </c>
    </row>
    <row r="17" spans="1:5" x14ac:dyDescent="0.3">
      <c r="A17" s="35" t="s">
        <v>1</v>
      </c>
      <c r="B17" s="35" t="s">
        <v>5</v>
      </c>
      <c r="D17" s="31" t="s">
        <v>1</v>
      </c>
      <c r="E17" s="31" t="s">
        <v>2</v>
      </c>
    </row>
    <row r="18" spans="1:5" x14ac:dyDescent="0.3">
      <c r="A18" s="31" t="s">
        <v>2</v>
      </c>
      <c r="B18" s="31">
        <v>200</v>
      </c>
      <c r="D18" s="31" t="s">
        <v>12</v>
      </c>
      <c r="E18" s="31">
        <f>SUMIF(A18:A34,E17,B18:B34)</f>
        <v>2450</v>
      </c>
    </row>
    <row r="19" spans="1:5" x14ac:dyDescent="0.3">
      <c r="A19" s="31" t="s">
        <v>8</v>
      </c>
      <c r="B19" s="31">
        <v>300</v>
      </c>
      <c r="D19" s="31" t="s">
        <v>13</v>
      </c>
      <c r="E19" s="31">
        <f>COUNTIF(A18:A34,E17)</f>
        <v>5</v>
      </c>
    </row>
    <row r="20" spans="1:5" x14ac:dyDescent="0.3">
      <c r="A20" s="31" t="s">
        <v>3</v>
      </c>
      <c r="B20" s="31">
        <v>250</v>
      </c>
      <c r="D20" s="31" t="s">
        <v>0</v>
      </c>
      <c r="E20" s="31">
        <f>AVERAGEIF(A18:A34,E17,B18:B34)</f>
        <v>490</v>
      </c>
    </row>
    <row r="21" spans="1:5" x14ac:dyDescent="0.3">
      <c r="A21" s="31" t="s">
        <v>4</v>
      </c>
      <c r="B21" s="31">
        <v>350</v>
      </c>
    </row>
    <row r="22" spans="1:5" x14ac:dyDescent="0.3">
      <c r="A22" s="31" t="s">
        <v>2</v>
      </c>
      <c r="B22" s="31">
        <v>500</v>
      </c>
    </row>
    <row r="23" spans="1:5" x14ac:dyDescent="0.3">
      <c r="A23" s="31" t="s">
        <v>3</v>
      </c>
      <c r="B23" s="31">
        <v>540</v>
      </c>
    </row>
    <row r="24" spans="1:5" x14ac:dyDescent="0.3">
      <c r="A24" s="31" t="s">
        <v>4</v>
      </c>
      <c r="B24" s="31">
        <v>650</v>
      </c>
    </row>
    <row r="25" spans="1:5" x14ac:dyDescent="0.3">
      <c r="A25" s="31" t="s">
        <v>2</v>
      </c>
      <c r="B25" s="31">
        <v>800</v>
      </c>
    </row>
    <row r="26" spans="1:5" x14ac:dyDescent="0.3">
      <c r="A26" s="31" t="s">
        <v>8</v>
      </c>
      <c r="B26" s="31">
        <v>350</v>
      </c>
    </row>
    <row r="27" spans="1:5" x14ac:dyDescent="0.3">
      <c r="A27" s="31" t="s">
        <v>4</v>
      </c>
      <c r="B27" s="31">
        <v>200</v>
      </c>
    </row>
    <row r="28" spans="1:5" x14ac:dyDescent="0.3">
      <c r="A28" s="31" t="s">
        <v>8</v>
      </c>
      <c r="B28" s="31">
        <v>300</v>
      </c>
    </row>
    <row r="29" spans="1:5" x14ac:dyDescent="0.3">
      <c r="A29" s="31" t="s">
        <v>2</v>
      </c>
      <c r="B29" s="31">
        <v>450</v>
      </c>
    </row>
    <row r="30" spans="1:5" x14ac:dyDescent="0.3">
      <c r="A30" s="31" t="s">
        <v>3</v>
      </c>
      <c r="B30" s="31">
        <v>650</v>
      </c>
    </row>
    <row r="31" spans="1:5" x14ac:dyDescent="0.3">
      <c r="A31" s="31" t="s">
        <v>8</v>
      </c>
      <c r="B31" s="31">
        <v>550</v>
      </c>
    </row>
    <row r="32" spans="1:5" x14ac:dyDescent="0.3">
      <c r="A32" s="31" t="s">
        <v>4</v>
      </c>
      <c r="B32" s="31">
        <v>350</v>
      </c>
    </row>
    <row r="33" spans="1:10" x14ac:dyDescent="0.3">
      <c r="A33" s="31" t="s">
        <v>2</v>
      </c>
      <c r="B33" s="31">
        <v>500</v>
      </c>
    </row>
    <row r="34" spans="1:10" x14ac:dyDescent="0.3">
      <c r="A34" s="31" t="s">
        <v>8</v>
      </c>
      <c r="B34" s="31">
        <v>600</v>
      </c>
    </row>
    <row r="36" spans="1:10" x14ac:dyDescent="0.3">
      <c r="B36" s="30">
        <v>1</v>
      </c>
      <c r="C36" s="30" t="s">
        <v>140</v>
      </c>
    </row>
    <row r="38" spans="1:10" ht="15.6" x14ac:dyDescent="0.3">
      <c r="C38" s="36" t="s">
        <v>14</v>
      </c>
    </row>
    <row r="40" spans="1:10" x14ac:dyDescent="0.3">
      <c r="A40" s="35" t="s">
        <v>1</v>
      </c>
      <c r="B40" s="35" t="s">
        <v>5</v>
      </c>
      <c r="C40" s="35" t="s">
        <v>10</v>
      </c>
      <c r="E40" s="31"/>
      <c r="F40" s="31" t="s">
        <v>1</v>
      </c>
      <c r="G40" s="31"/>
      <c r="H40" s="31"/>
      <c r="I40" s="31" t="s">
        <v>10</v>
      </c>
      <c r="J40" s="31" t="s">
        <v>15</v>
      </c>
    </row>
    <row r="41" spans="1:10" x14ac:dyDescent="0.3">
      <c r="A41" s="31" t="s">
        <v>2</v>
      </c>
      <c r="B41" s="31">
        <v>200</v>
      </c>
      <c r="C41" s="31" t="s">
        <v>7</v>
      </c>
      <c r="E41" s="31"/>
      <c r="F41" s="31" t="s">
        <v>3</v>
      </c>
      <c r="G41" s="31"/>
      <c r="H41" s="31"/>
      <c r="I41" s="31" t="s">
        <v>9</v>
      </c>
      <c r="J41" s="31"/>
    </row>
    <row r="42" spans="1:10" x14ac:dyDescent="0.3">
      <c r="A42" s="31" t="s">
        <v>8</v>
      </c>
      <c r="B42" s="31">
        <v>300</v>
      </c>
      <c r="C42" s="31" t="s">
        <v>7</v>
      </c>
      <c r="E42" s="31" t="s">
        <v>16</v>
      </c>
      <c r="F42" s="31">
        <f>SUMIFS(B41:B51,A41:A51,F41)</f>
        <v>790</v>
      </c>
      <c r="G42" s="31"/>
      <c r="H42" s="31"/>
      <c r="I42" s="31">
        <f>SUMIFS(B41:B51,C41:C51,I41)</f>
        <v>540</v>
      </c>
      <c r="J42" s="31">
        <f>SUMIFS(B41:B51,A41:A51,F41,C41:C51,I41)</f>
        <v>540</v>
      </c>
    </row>
    <row r="43" spans="1:10" x14ac:dyDescent="0.3">
      <c r="A43" s="31" t="s">
        <v>3</v>
      </c>
      <c r="B43" s="31">
        <v>250</v>
      </c>
      <c r="C43" s="31" t="s">
        <v>7</v>
      </c>
      <c r="E43" s="31" t="s">
        <v>13</v>
      </c>
      <c r="F43" s="31">
        <f>COUNTIF(A41:A51,F41)</f>
        <v>2</v>
      </c>
      <c r="G43" s="31"/>
      <c r="H43" s="31"/>
      <c r="I43" s="31">
        <f>COUNTIF(C41:C51,I41)</f>
        <v>1</v>
      </c>
      <c r="J43" s="31">
        <f>COUNTIFS(A41:A51,F41,C41:C51,I41)</f>
        <v>1</v>
      </c>
    </row>
    <row r="44" spans="1:10" x14ac:dyDescent="0.3">
      <c r="A44" s="31" t="s">
        <v>4</v>
      </c>
      <c r="B44" s="31">
        <v>350</v>
      </c>
      <c r="C44" s="31" t="s">
        <v>7</v>
      </c>
      <c r="E44" s="31" t="s">
        <v>0</v>
      </c>
      <c r="F44" s="31">
        <f>AVERAGEIF(A41:A51,F41,B41:B51)</f>
        <v>395</v>
      </c>
      <c r="G44" s="31"/>
      <c r="H44" s="31"/>
      <c r="I44" s="31">
        <f>AVERAGEIF(C41:C51,I41,B41:B51)</f>
        <v>540</v>
      </c>
      <c r="J44" s="31">
        <f>AVERAGEIFS(B41:B51,A41:A51,F41,C41:C51,I41)</f>
        <v>540</v>
      </c>
    </row>
    <row r="45" spans="1:10" x14ac:dyDescent="0.3">
      <c r="A45" s="31" t="s">
        <v>2</v>
      </c>
      <c r="B45" s="31">
        <v>500</v>
      </c>
      <c r="C45" s="31" t="s">
        <v>7</v>
      </c>
    </row>
    <row r="46" spans="1:10" x14ac:dyDescent="0.3">
      <c r="A46" s="31" t="s">
        <v>3</v>
      </c>
      <c r="B46" s="31">
        <v>540</v>
      </c>
      <c r="C46" s="31" t="s">
        <v>9</v>
      </c>
    </row>
    <row r="47" spans="1:10" x14ac:dyDescent="0.3">
      <c r="A47" s="31" t="s">
        <v>4</v>
      </c>
      <c r="B47" s="31">
        <v>650</v>
      </c>
      <c r="C47" s="31" t="s">
        <v>7</v>
      </c>
    </row>
    <row r="48" spans="1:10" x14ac:dyDescent="0.3">
      <c r="A48" s="31" t="s">
        <v>2</v>
      </c>
      <c r="B48" s="31">
        <v>800</v>
      </c>
      <c r="C48" s="31" t="s">
        <v>17</v>
      </c>
    </row>
    <row r="49" spans="1:18" x14ac:dyDescent="0.3">
      <c r="A49" s="31" t="s">
        <v>8</v>
      </c>
      <c r="B49" s="31">
        <v>350</v>
      </c>
      <c r="C49" s="31" t="s">
        <v>7</v>
      </c>
    </row>
    <row r="50" spans="1:18" x14ac:dyDescent="0.3">
      <c r="A50" s="31" t="s">
        <v>4</v>
      </c>
      <c r="B50" s="31">
        <v>200</v>
      </c>
      <c r="C50" s="31" t="s">
        <v>18</v>
      </c>
    </row>
    <row r="51" spans="1:18" x14ac:dyDescent="0.3">
      <c r="A51" s="31" t="s">
        <v>8</v>
      </c>
      <c r="B51" s="31">
        <v>300</v>
      </c>
      <c r="C51" s="31" t="s">
        <v>7</v>
      </c>
    </row>
    <row r="53" spans="1:18" x14ac:dyDescent="0.3">
      <c r="B53" s="30">
        <v>1</v>
      </c>
      <c r="C53" s="30" t="s">
        <v>139</v>
      </c>
    </row>
    <row r="57" spans="1:18" ht="15.6" x14ac:dyDescent="0.3">
      <c r="B57" s="36" t="s">
        <v>138</v>
      </c>
    </row>
    <row r="60" spans="1:18" x14ac:dyDescent="0.3">
      <c r="A60" s="35" t="s">
        <v>21</v>
      </c>
      <c r="B60" s="35" t="s">
        <v>137</v>
      </c>
      <c r="C60" s="35" t="s">
        <v>136</v>
      </c>
      <c r="D60" s="35" t="s">
        <v>135</v>
      </c>
      <c r="E60" s="35" t="s">
        <v>134</v>
      </c>
      <c r="F60" s="34" t="s">
        <v>101</v>
      </c>
      <c r="G60" s="34" t="s">
        <v>10</v>
      </c>
      <c r="H60" s="34" t="s">
        <v>133</v>
      </c>
      <c r="J60" s="33" t="s">
        <v>132</v>
      </c>
      <c r="K60" s="32" t="s">
        <v>131</v>
      </c>
      <c r="L60" s="32" t="s">
        <v>130</v>
      </c>
    </row>
    <row r="61" spans="1:18" x14ac:dyDescent="0.3">
      <c r="A61" s="31" t="s">
        <v>129</v>
      </c>
      <c r="B61" s="31">
        <v>88</v>
      </c>
      <c r="C61" s="31">
        <v>90</v>
      </c>
      <c r="D61" s="31">
        <v>91</v>
      </c>
      <c r="E61" s="31">
        <v>79</v>
      </c>
      <c r="F61" s="31">
        <f t="shared" ref="F61:F72" si="2">SUM(B61:E61)</f>
        <v>348</v>
      </c>
      <c r="G61" s="31" t="str">
        <f>IF(AND(B61&gt;=90,C61&gt;=90,D61&gt;=90,E61&gt;=90,F61&gt;=360),"Grade A","Grade B")</f>
        <v>Grade B</v>
      </c>
      <c r="H61" s="31" t="str">
        <f>IF(OR(F61&gt;=375,G61="Grade A"),"YES","NO")</f>
        <v>NO</v>
      </c>
      <c r="K61" s="30" t="s">
        <v>128</v>
      </c>
    </row>
    <row r="62" spans="1:18" x14ac:dyDescent="0.3">
      <c r="A62" s="31" t="s">
        <v>127</v>
      </c>
      <c r="B62" s="31">
        <v>98</v>
      </c>
      <c r="C62" s="31">
        <v>91</v>
      </c>
      <c r="D62" s="31">
        <v>94</v>
      </c>
      <c r="E62" s="31">
        <v>99</v>
      </c>
      <c r="F62" s="31">
        <f t="shared" si="2"/>
        <v>382</v>
      </c>
      <c r="G62" s="31" t="str">
        <f t="shared" ref="G62:G72" si="3">IF(AND(B62&gt;=90,C62&gt;=90,D62&gt;=90,E62&gt;=90,F62&gt;=360),"Grade A","Grade B")</f>
        <v>Grade A</v>
      </c>
      <c r="H62" s="31" t="str">
        <f t="shared" ref="H62:H72" si="4">IF(OR(F62&gt;=375,G62="Grade A"),"YES","NO")</f>
        <v>YES</v>
      </c>
    </row>
    <row r="63" spans="1:18" x14ac:dyDescent="0.3">
      <c r="A63" s="31" t="s">
        <v>126</v>
      </c>
      <c r="B63" s="31">
        <v>89</v>
      </c>
      <c r="C63" s="31">
        <v>90</v>
      </c>
      <c r="D63" s="31">
        <v>94</v>
      </c>
      <c r="E63" s="31">
        <v>91</v>
      </c>
      <c r="F63" s="31">
        <f t="shared" si="2"/>
        <v>364</v>
      </c>
      <c r="G63" s="31" t="str">
        <f t="shared" si="3"/>
        <v>Grade B</v>
      </c>
      <c r="H63" s="31" t="str">
        <f t="shared" si="4"/>
        <v>NO</v>
      </c>
      <c r="J63" s="30" t="s">
        <v>125</v>
      </c>
      <c r="K63" s="30" t="s">
        <v>124</v>
      </c>
      <c r="R63" s="30" t="str">
        <f>IF(AND(COUNTIF(B61:E61,"&gt;=90")=4,F61&gt;=360),"A","B")</f>
        <v>B</v>
      </c>
    </row>
    <row r="64" spans="1:18" x14ac:dyDescent="0.3">
      <c r="A64" s="31" t="s">
        <v>11</v>
      </c>
      <c r="B64" s="31">
        <v>77</v>
      </c>
      <c r="C64" s="31">
        <v>89</v>
      </c>
      <c r="D64" s="31">
        <v>79</v>
      </c>
      <c r="E64" s="31">
        <v>90</v>
      </c>
      <c r="F64" s="31">
        <f t="shared" si="2"/>
        <v>335</v>
      </c>
      <c r="G64" s="31" t="str">
        <f t="shared" si="3"/>
        <v>Grade B</v>
      </c>
      <c r="H64" s="31" t="str">
        <f t="shared" si="4"/>
        <v>NO</v>
      </c>
      <c r="K64" s="30" t="s">
        <v>123</v>
      </c>
    </row>
    <row r="65" spans="1:11" x14ac:dyDescent="0.3">
      <c r="A65" s="31" t="s">
        <v>122</v>
      </c>
      <c r="B65" s="31">
        <v>90</v>
      </c>
      <c r="C65" s="31">
        <v>90</v>
      </c>
      <c r="D65" s="31">
        <v>92</v>
      </c>
      <c r="E65" s="31">
        <v>89</v>
      </c>
      <c r="F65" s="31">
        <f t="shared" si="2"/>
        <v>361</v>
      </c>
      <c r="G65" s="31" t="str">
        <f t="shared" si="3"/>
        <v>Grade B</v>
      </c>
      <c r="H65" s="31" t="str">
        <f t="shared" si="4"/>
        <v>NO</v>
      </c>
      <c r="K65" s="30" t="s">
        <v>121</v>
      </c>
    </row>
    <row r="66" spans="1:11" x14ac:dyDescent="0.3">
      <c r="A66" s="31" t="s">
        <v>120</v>
      </c>
      <c r="B66" s="31">
        <v>90</v>
      </c>
      <c r="C66" s="31">
        <v>98</v>
      </c>
      <c r="D66" s="31">
        <v>91</v>
      </c>
      <c r="E66" s="31">
        <v>94</v>
      </c>
      <c r="F66" s="31">
        <f t="shared" si="2"/>
        <v>373</v>
      </c>
      <c r="G66" s="31" t="str">
        <f t="shared" si="3"/>
        <v>Grade A</v>
      </c>
      <c r="H66" s="31" t="str">
        <f t="shared" si="4"/>
        <v>YES</v>
      </c>
    </row>
    <row r="67" spans="1:11" x14ac:dyDescent="0.3">
      <c r="A67" s="31" t="s">
        <v>119</v>
      </c>
      <c r="B67" s="31">
        <v>97</v>
      </c>
      <c r="C67" s="31">
        <v>98</v>
      </c>
      <c r="D67" s="31">
        <v>94</v>
      </c>
      <c r="E67" s="31">
        <v>89</v>
      </c>
      <c r="F67" s="31">
        <f t="shared" si="2"/>
        <v>378</v>
      </c>
      <c r="G67" s="31" t="str">
        <f t="shared" si="3"/>
        <v>Grade B</v>
      </c>
      <c r="H67" s="31" t="str">
        <f t="shared" si="4"/>
        <v>YES</v>
      </c>
    </row>
    <row r="68" spans="1:11" x14ac:dyDescent="0.3">
      <c r="A68" s="31" t="s">
        <v>118</v>
      </c>
      <c r="B68" s="31">
        <v>88</v>
      </c>
      <c r="C68" s="31">
        <v>89</v>
      </c>
      <c r="D68" s="31">
        <v>90</v>
      </c>
      <c r="E68" s="31">
        <v>98</v>
      </c>
      <c r="F68" s="31">
        <f t="shared" si="2"/>
        <v>365</v>
      </c>
      <c r="G68" s="31" t="str">
        <f t="shared" si="3"/>
        <v>Grade B</v>
      </c>
      <c r="H68" s="31" t="str">
        <f t="shared" si="4"/>
        <v>NO</v>
      </c>
    </row>
    <row r="69" spans="1:11" x14ac:dyDescent="0.3">
      <c r="A69" s="31" t="s">
        <v>117</v>
      </c>
      <c r="B69" s="31">
        <v>91</v>
      </c>
      <c r="C69" s="31">
        <v>92</v>
      </c>
      <c r="D69" s="31">
        <v>90</v>
      </c>
      <c r="E69" s="31">
        <v>91</v>
      </c>
      <c r="F69" s="31">
        <f t="shared" si="2"/>
        <v>364</v>
      </c>
      <c r="G69" s="31" t="str">
        <f t="shared" si="3"/>
        <v>Grade A</v>
      </c>
      <c r="H69" s="31" t="str">
        <f t="shared" si="4"/>
        <v>YES</v>
      </c>
    </row>
    <row r="70" spans="1:11" x14ac:dyDescent="0.3">
      <c r="A70" s="31" t="s">
        <v>116</v>
      </c>
      <c r="B70" s="31">
        <v>99</v>
      </c>
      <c r="C70" s="31">
        <v>97</v>
      </c>
      <c r="D70" s="31">
        <v>94</v>
      </c>
      <c r="E70" s="31">
        <v>88</v>
      </c>
      <c r="F70" s="31">
        <f t="shared" si="2"/>
        <v>378</v>
      </c>
      <c r="G70" s="31" t="str">
        <f t="shared" si="3"/>
        <v>Grade B</v>
      </c>
      <c r="H70" s="31" t="str">
        <f t="shared" si="4"/>
        <v>YES</v>
      </c>
    </row>
    <row r="71" spans="1:11" x14ac:dyDescent="0.3">
      <c r="A71" s="31" t="s">
        <v>115</v>
      </c>
      <c r="B71" s="31">
        <v>88</v>
      </c>
      <c r="C71" s="31">
        <v>78</v>
      </c>
      <c r="D71" s="31">
        <v>67</v>
      </c>
      <c r="E71" s="31">
        <v>69</v>
      </c>
      <c r="F71" s="31">
        <f t="shared" si="2"/>
        <v>302</v>
      </c>
      <c r="G71" s="31" t="str">
        <f t="shared" si="3"/>
        <v>Grade B</v>
      </c>
      <c r="H71" s="31" t="str">
        <f t="shared" si="4"/>
        <v>NO</v>
      </c>
    </row>
    <row r="72" spans="1:11" x14ac:dyDescent="0.3">
      <c r="A72" s="31" t="s">
        <v>114</v>
      </c>
      <c r="B72" s="31">
        <v>91</v>
      </c>
      <c r="C72" s="31">
        <v>90</v>
      </c>
      <c r="D72" s="31">
        <v>94</v>
      </c>
      <c r="E72" s="31">
        <v>92</v>
      </c>
      <c r="F72" s="31">
        <f t="shared" si="2"/>
        <v>367</v>
      </c>
      <c r="G72" s="31" t="str">
        <f t="shared" si="3"/>
        <v>Grade A</v>
      </c>
      <c r="H72" s="31" t="str">
        <f t="shared" si="4"/>
        <v>YES</v>
      </c>
    </row>
  </sheetData>
  <dataValidations count="3">
    <dataValidation type="list" allowBlank="1" showInputMessage="1" showErrorMessage="1" sqref="E17" xr:uid="{23FCD3E3-24D1-4A2B-AD9D-C532F8026F35}">
      <formula1>$A$18:$A$21</formula1>
    </dataValidation>
    <dataValidation type="list" allowBlank="1" showInputMessage="1" showErrorMessage="1" sqref="F41" xr:uid="{5DD21B86-9783-42AF-A105-535C25B45D15}">
      <formula1>$A$41:$A$44</formula1>
    </dataValidation>
    <dataValidation type="list" allowBlank="1" showInputMessage="1" showErrorMessage="1" sqref="I41" xr:uid="{48D06463-EA23-4557-BE2C-11391AE0ED35}">
      <formula1>"A,B,C,D"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SumIF Assignment</vt:lpstr>
      <vt:lpstr>IF Functions</vt:lpstr>
      <vt:lpstr>'SumIF Assignment'!dept</vt:lpstr>
      <vt:lpstr>'SumIF Assignment'!hours</vt:lpstr>
      <vt:lpstr>'SumIF Assignment'!Print_Area</vt:lpstr>
      <vt:lpstr>'SumIF Assignment'!rate</vt:lpstr>
      <vt:lpstr>'SumIF Assignment'!state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Jitendra.Pednekar</dc:creator>
  <cp:lastModifiedBy>Parshuram Sail</cp:lastModifiedBy>
  <dcterms:created xsi:type="dcterms:W3CDTF">2013-01-16T11:13:40Z</dcterms:created>
  <dcterms:modified xsi:type="dcterms:W3CDTF">2025-06-19T18:15:50Z</dcterms:modified>
</cp:coreProperties>
</file>