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530" activeTab="1"/>
  </bookViews>
  <sheets>
    <sheet name="tabungan" sheetId="2" r:id="rId1"/>
    <sheet name="deposit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F39" i="2"/>
  <c r="G38" i="2"/>
  <c r="H39" i="2"/>
  <c r="G6" i="3" l="1"/>
  <c r="E17" i="3" s="1"/>
  <c r="E18" i="3" s="1"/>
  <c r="J20" i="3" s="1"/>
  <c r="K21" i="3" s="1"/>
  <c r="E6" i="3"/>
  <c r="G6" i="2"/>
  <c r="G7" i="2"/>
  <c r="G8" i="2"/>
  <c r="G5" i="2"/>
  <c r="F7" i="3" l="1"/>
  <c r="B10" i="3" s="1"/>
  <c r="B11" i="3" s="1"/>
  <c r="E14" i="3"/>
  <c r="E15" i="3" s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8" i="2"/>
  <c r="H8" i="2" s="1"/>
  <c r="E9" i="2"/>
  <c r="E10" i="2"/>
  <c r="E11" i="2"/>
  <c r="E12" i="2"/>
  <c r="E13" i="2"/>
  <c r="E14" i="2"/>
  <c r="E15" i="2"/>
  <c r="E16" i="2"/>
  <c r="E17" i="2"/>
  <c r="E18" i="2"/>
  <c r="E19" i="2"/>
  <c r="E7" i="2"/>
  <c r="H7" i="2" s="1"/>
  <c r="E6" i="2"/>
  <c r="H6" i="2" s="1"/>
  <c r="E5" i="2"/>
  <c r="B12" i="3" l="1"/>
  <c r="K27" i="3" s="1"/>
  <c r="K26" i="3"/>
  <c r="E20" i="3"/>
  <c r="J25" i="3" s="1"/>
  <c r="J14" i="3"/>
  <c r="K15" i="3" s="1"/>
  <c r="G17" i="2"/>
  <c r="H17" i="2"/>
  <c r="G9" i="2"/>
  <c r="H9" i="2"/>
  <c r="G21" i="2"/>
  <c r="H21" i="2"/>
  <c r="G16" i="2"/>
  <c r="H16" i="2" s="1"/>
  <c r="G12" i="2"/>
  <c r="H12" i="2" s="1"/>
  <c r="G32" i="2"/>
  <c r="H32" i="2" s="1"/>
  <c r="G28" i="2"/>
  <c r="H28" i="2" s="1"/>
  <c r="G24" i="2"/>
  <c r="H24" i="2" s="1"/>
  <c r="G20" i="2"/>
  <c r="H20" i="2" s="1"/>
  <c r="G13" i="2"/>
  <c r="H13" i="2"/>
  <c r="G29" i="2"/>
  <c r="H29" i="2"/>
  <c r="G25" i="2"/>
  <c r="H25" i="2"/>
  <c r="G19" i="2"/>
  <c r="H19" i="2" s="1"/>
  <c r="G15" i="2"/>
  <c r="H15" i="2" s="1"/>
  <c r="G11" i="2"/>
  <c r="H11" i="2" s="1"/>
  <c r="G35" i="2"/>
  <c r="H35" i="2"/>
  <c r="G31" i="2"/>
  <c r="H31" i="2" s="1"/>
  <c r="G27" i="2"/>
  <c r="H27" i="2"/>
  <c r="G23" i="2"/>
  <c r="H23" i="2" s="1"/>
  <c r="G33" i="2"/>
  <c r="H33" i="2" s="1"/>
  <c r="F9" i="2"/>
  <c r="F13" i="2"/>
  <c r="F17" i="2"/>
  <c r="F21" i="2"/>
  <c r="F25" i="2"/>
  <c r="F29" i="2"/>
  <c r="F33" i="2"/>
  <c r="H5" i="2"/>
  <c r="F16" i="2"/>
  <c r="F6" i="2"/>
  <c r="F10" i="2"/>
  <c r="F14" i="2"/>
  <c r="F18" i="2"/>
  <c r="F22" i="2"/>
  <c r="F26" i="2"/>
  <c r="F30" i="2"/>
  <c r="F34" i="2"/>
  <c r="F12" i="2"/>
  <c r="F24" i="2"/>
  <c r="F32" i="2"/>
  <c r="F7" i="2"/>
  <c r="F11" i="2"/>
  <c r="F15" i="2"/>
  <c r="F19" i="2"/>
  <c r="F23" i="2"/>
  <c r="F27" i="2"/>
  <c r="F31" i="2"/>
  <c r="F35" i="2"/>
  <c r="O15" i="2" s="1"/>
  <c r="F8" i="2"/>
  <c r="F20" i="2"/>
  <c r="F28" i="2"/>
  <c r="F5" i="2"/>
  <c r="G18" i="2"/>
  <c r="H18" i="2" s="1"/>
  <c r="G14" i="2"/>
  <c r="H14" i="2" s="1"/>
  <c r="G10" i="2"/>
  <c r="H10" i="2" s="1"/>
  <c r="G34" i="2"/>
  <c r="H34" i="2"/>
  <c r="G30" i="2"/>
  <c r="H30" i="2" s="1"/>
  <c r="G26" i="2"/>
  <c r="H26" i="2"/>
  <c r="G22" i="2"/>
  <c r="H22" i="2" s="1"/>
  <c r="P12" i="2" l="1"/>
  <c r="P10" i="2"/>
  <c r="I9" i="2"/>
  <c r="I13" i="2"/>
  <c r="I17" i="2"/>
  <c r="I21" i="2"/>
  <c r="I25" i="2"/>
  <c r="I29" i="2"/>
  <c r="I33" i="2"/>
  <c r="I20" i="2"/>
  <c r="I6" i="2"/>
  <c r="I5" i="2"/>
  <c r="I10" i="2"/>
  <c r="I14" i="2"/>
  <c r="I18" i="2"/>
  <c r="I22" i="2"/>
  <c r="I26" i="2"/>
  <c r="I30" i="2"/>
  <c r="I34" i="2"/>
  <c r="I8" i="2"/>
  <c r="I12" i="2"/>
  <c r="I24" i="2"/>
  <c r="I32" i="2"/>
  <c r="I7" i="2"/>
  <c r="I11" i="2"/>
  <c r="I15" i="2"/>
  <c r="I19" i="2"/>
  <c r="I23" i="2"/>
  <c r="I27" i="2"/>
  <c r="I31" i="2"/>
  <c r="I35" i="2"/>
  <c r="I16" i="2"/>
  <c r="I28" i="2"/>
  <c r="P15" i="2" l="1"/>
</calcChain>
</file>

<file path=xl/sharedStrings.xml><?xml version="1.0" encoding="utf-8"?>
<sst xmlns="http://schemas.openxmlformats.org/spreadsheetml/2006/main" count="61" uniqueCount="40">
  <si>
    <t>Debet</t>
  </si>
  <si>
    <t>tgl</t>
  </si>
  <si>
    <t>D</t>
  </si>
  <si>
    <t>k</t>
  </si>
  <si>
    <t>saldo</t>
  </si>
  <si>
    <t>bunga gross</t>
  </si>
  <si>
    <t>bunga pajak</t>
  </si>
  <si>
    <t>bunga netto</t>
  </si>
  <si>
    <t>suku bunga</t>
  </si>
  <si>
    <t>pph</t>
  </si>
  <si>
    <t>bunga kumulatif dri netto</t>
  </si>
  <si>
    <t>bunga kumulatif dari gross</t>
  </si>
  <si>
    <t>pajak pph</t>
  </si>
  <si>
    <t>bunga yang diterima penabung</t>
  </si>
  <si>
    <t>Jurnal Akhir Bulan</t>
  </si>
  <si>
    <t>K</t>
  </si>
  <si>
    <t>biaya bunga tabungan</t>
  </si>
  <si>
    <t>credit</t>
  </si>
  <si>
    <t>Titipan pajak tabungan</t>
  </si>
  <si>
    <t>bunga tabungan</t>
  </si>
  <si>
    <t>pendapatan adm tab</t>
  </si>
  <si>
    <t>adm</t>
  </si>
  <si>
    <t>Saldo Deposito</t>
  </si>
  <si>
    <t>tanggal</t>
  </si>
  <si>
    <t>pajak</t>
  </si>
  <si>
    <t>bunga  gross per bulan</t>
  </si>
  <si>
    <t>jangka waktu (bulan)</t>
  </si>
  <si>
    <t>pajak (nominal)</t>
  </si>
  <si>
    <t>Jumlah hari accrual</t>
  </si>
  <si>
    <t xml:space="preserve">Nominal Accrual </t>
  </si>
  <si>
    <t>Total Nominal Accrual</t>
  </si>
  <si>
    <t>jurnal accrual deposito</t>
  </si>
  <si>
    <t>jurnal</t>
  </si>
  <si>
    <t>debet</t>
  </si>
  <si>
    <t>biaya bunga deposito</t>
  </si>
  <si>
    <t>hutang bunga deposito</t>
  </si>
  <si>
    <t>kredit</t>
  </si>
  <si>
    <t>jurnal kekurangan bunganya</t>
  </si>
  <si>
    <t>hutang pajak deposito</t>
  </si>
  <si>
    <t>rekening tabungan/BBL/deposito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</si>
</sst>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1" xfId="0" applyBorder="1"/>
    <xf numFmtId="9" fontId="0" fillId="0" borderId="1" xfId="2" applyNumberFormat="1" applyFont="1" applyBorder="1"/>
    <xf numFmtId="9" fontId="3" fillId="0" borderId="1" xfId="0" applyNumberFormat="1" applyFont="1" applyBorder="1" applyAlignment="1">
      <alignment horizontal="center"/>
    </xf>
    <xf numFmtId="16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2" applyFont="1" applyBorder="1"/>
    <xf numFmtId="14" fontId="0" fillId="0" borderId="1" xfId="1" applyNumberFormat="1" applyFont="1" applyBorder="1"/>
    <xf numFmtId="0" fontId="0" fillId="2" borderId="0" xfId="0" applyFill="1" applyBorder="1"/>
    <xf numFmtId="0" fontId="0" fillId="0" borderId="0" xfId="0" applyBorder="1"/>
    <xf numFmtId="16" fontId="0" fillId="2" borderId="2" xfId="0" applyNumberFormat="1" applyFill="1" applyBorder="1"/>
    <xf numFmtId="0" fontId="0" fillId="0" borderId="2" xfId="0" applyBorder="1"/>
    <xf numFmtId="0" fontId="0" fillId="2" borderId="4" xfId="0" applyFill="1" applyBorder="1"/>
    <xf numFmtId="16" fontId="0" fillId="2" borderId="3" xfId="0" applyNumberFormat="1" applyFill="1" applyBorder="1"/>
    <xf numFmtId="0" fontId="0" fillId="2" borderId="6" xfId="0" applyFill="1" applyBorder="1"/>
    <xf numFmtId="16" fontId="0" fillId="2" borderId="5" xfId="0" applyNumberFormat="1" applyFill="1" applyBorder="1"/>
    <xf numFmtId="2" fontId="0" fillId="0" borderId="1" xfId="0" applyNumberFormat="1" applyBorder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2" zoomScaleNormal="100" workbookViewId="0">
      <selection activeCell="N23" sqref="N23"/>
    </sheetView>
  </sheetViews>
  <sheetFormatPr defaultRowHeight="15" x14ac:dyDescent="0.25"/>
  <cols>
    <col min="2" max="2" width="12.5703125" style="4" bestFit="1" customWidth="1"/>
    <col min="3" max="3" width="13.7109375" style="4" bestFit="1" customWidth="1"/>
    <col min="4" max="4" width="12.5703125" bestFit="1" customWidth="1"/>
    <col min="5" max="5" width="10.7109375" customWidth="1"/>
    <col min="6" max="6" width="21.5703125" bestFit="1" customWidth="1"/>
    <col min="7" max="8" width="10.140625" bestFit="1" customWidth="1"/>
    <col min="9" max="9" width="20.85546875" bestFit="1" customWidth="1"/>
    <col min="14" max="14" width="18.42578125" customWidth="1"/>
    <col min="15" max="15" width="9.42578125" bestFit="1" customWidth="1"/>
  </cols>
  <sheetData>
    <row r="1" spans="1:16" x14ac:dyDescent="0.25">
      <c r="A1" s="6" t="s">
        <v>8</v>
      </c>
      <c r="B1" s="7">
        <v>0.05</v>
      </c>
      <c r="D1">
        <v>365</v>
      </c>
    </row>
    <row r="2" spans="1:16" x14ac:dyDescent="0.25">
      <c r="A2" s="6" t="s">
        <v>9</v>
      </c>
      <c r="B2" s="8">
        <v>0.2</v>
      </c>
    </row>
    <row r="3" spans="1:16" x14ac:dyDescent="0.25">
      <c r="L3" t="s">
        <v>21</v>
      </c>
      <c r="M3">
        <v>1000</v>
      </c>
    </row>
    <row r="4" spans="1:16" x14ac:dyDescent="0.25">
      <c r="A4" s="11" t="s">
        <v>1</v>
      </c>
      <c r="B4" s="12" t="s">
        <v>2</v>
      </c>
      <c r="C4" s="12" t="s">
        <v>3</v>
      </c>
      <c r="D4" s="11" t="s">
        <v>4</v>
      </c>
      <c r="E4" s="11" t="s">
        <v>5</v>
      </c>
      <c r="F4" s="11" t="s">
        <v>11</v>
      </c>
      <c r="G4" s="11" t="s">
        <v>6</v>
      </c>
      <c r="H4" s="11" t="s">
        <v>7</v>
      </c>
      <c r="I4" s="11" t="s">
        <v>10</v>
      </c>
    </row>
    <row r="5" spans="1:16" x14ac:dyDescent="0.25">
      <c r="A5" s="9">
        <v>42644</v>
      </c>
      <c r="B5" s="10"/>
      <c r="C5" s="10">
        <v>2000000</v>
      </c>
      <c r="D5" s="10">
        <v>2000000</v>
      </c>
      <c r="E5" s="24">
        <f>(D5*B$1)/D$1</f>
        <v>273.97260273972603</v>
      </c>
      <c r="F5" s="24">
        <f>SUM(E$5:E5)</f>
        <v>273.97260273972603</v>
      </c>
      <c r="G5" s="24">
        <f>IF(D5&lt;7500000,0,E5*$B$2)</f>
        <v>0</v>
      </c>
      <c r="H5" s="24">
        <f>E5-G5</f>
        <v>273.97260273972603</v>
      </c>
      <c r="I5" s="24">
        <f>SUM(H$5:H5)</f>
        <v>273.97260273972603</v>
      </c>
    </row>
    <row r="6" spans="1:16" x14ac:dyDescent="0.25">
      <c r="A6" s="9">
        <v>42645</v>
      </c>
      <c r="B6" s="10"/>
      <c r="C6" s="10"/>
      <c r="D6" s="10">
        <v>2000000</v>
      </c>
      <c r="E6" s="24">
        <f>(D6*B$1)/D$1</f>
        <v>273.97260273972603</v>
      </c>
      <c r="F6" s="24">
        <f>SUM(E$5:E6)</f>
        <v>547.94520547945206</v>
      </c>
      <c r="G6" s="24">
        <f t="shared" ref="G6:G35" si="0">IF(D6&lt;7500000,0,E6*$B$2)</f>
        <v>0</v>
      </c>
      <c r="H6" s="24">
        <f t="shared" ref="H6:H35" si="1">E6-G6</f>
        <v>273.97260273972603</v>
      </c>
      <c r="I6" s="24">
        <f>SUM(H$5:H6)</f>
        <v>547.94520547945206</v>
      </c>
    </row>
    <row r="7" spans="1:16" x14ac:dyDescent="0.25">
      <c r="A7" s="9">
        <v>42646</v>
      </c>
      <c r="B7" s="10"/>
      <c r="C7" s="10"/>
      <c r="D7" s="10">
        <v>2000000</v>
      </c>
      <c r="E7" s="24">
        <f>(D7*B$1)/D$1</f>
        <v>273.97260273972603</v>
      </c>
      <c r="F7" s="24">
        <f>SUM(E$5:E7)</f>
        <v>821.91780821917814</v>
      </c>
      <c r="G7" s="24">
        <f t="shared" si="0"/>
        <v>0</v>
      </c>
      <c r="H7" s="24">
        <f t="shared" si="1"/>
        <v>273.97260273972603</v>
      </c>
      <c r="I7" s="24">
        <f>SUM(H$5:H7)</f>
        <v>821.91780821917814</v>
      </c>
      <c r="L7" t="s">
        <v>14</v>
      </c>
      <c r="O7" t="s">
        <v>2</v>
      </c>
      <c r="P7" t="s">
        <v>15</v>
      </c>
    </row>
    <row r="8" spans="1:16" x14ac:dyDescent="0.25">
      <c r="A8" s="9">
        <v>42647</v>
      </c>
      <c r="B8" s="10"/>
      <c r="C8" s="10"/>
      <c r="D8" s="10">
        <v>2000000</v>
      </c>
      <c r="E8" s="24">
        <f t="shared" ref="E8:E35" si="2">(D8*B$1)/D$1</f>
        <v>273.97260273972603</v>
      </c>
      <c r="F8" s="24">
        <f>SUM(E$5:E8)</f>
        <v>1095.8904109589041</v>
      </c>
      <c r="G8" s="24">
        <f t="shared" si="0"/>
        <v>0</v>
      </c>
      <c r="H8" s="24">
        <f t="shared" si="1"/>
        <v>273.97260273972603</v>
      </c>
      <c r="I8" s="24">
        <f>SUM(H$5:H8)</f>
        <v>1095.8904109589041</v>
      </c>
    </row>
    <row r="9" spans="1:16" x14ac:dyDescent="0.25">
      <c r="A9" s="9">
        <v>42648</v>
      </c>
      <c r="B9" s="10"/>
      <c r="C9" s="10">
        <v>8000000</v>
      </c>
      <c r="D9" s="10">
        <v>10000000</v>
      </c>
      <c r="E9" s="24">
        <f t="shared" si="2"/>
        <v>1369.8630136986301</v>
      </c>
      <c r="F9" s="24">
        <f>SUM(E$5:E9)</f>
        <v>2465.7534246575342</v>
      </c>
      <c r="G9" s="24">
        <f t="shared" si="0"/>
        <v>273.97260273972603</v>
      </c>
      <c r="H9" s="24">
        <f t="shared" si="1"/>
        <v>1095.8904109589041</v>
      </c>
      <c r="I9" s="24">
        <f>SUM(H$5:H9)</f>
        <v>2191.7808219178082</v>
      </c>
      <c r="L9" t="s">
        <v>0</v>
      </c>
      <c r="N9" t="s">
        <v>16</v>
      </c>
      <c r="O9" s="25">
        <f>F39</f>
        <v>37123.287671232873</v>
      </c>
    </row>
    <row r="10" spans="1:16" x14ac:dyDescent="0.25">
      <c r="A10" s="9">
        <v>42649</v>
      </c>
      <c r="B10" s="10"/>
      <c r="C10" s="10"/>
      <c r="D10" s="10">
        <v>10000000</v>
      </c>
      <c r="E10" s="24">
        <f t="shared" si="2"/>
        <v>1369.8630136986301</v>
      </c>
      <c r="F10" s="24">
        <f>SUM(E$5:E10)</f>
        <v>3835.6164383561645</v>
      </c>
      <c r="G10" s="24">
        <f t="shared" si="0"/>
        <v>273.97260273972603</v>
      </c>
      <c r="H10" s="24">
        <f t="shared" si="1"/>
        <v>1095.8904109589041</v>
      </c>
      <c r="I10" s="24">
        <f>SUM(H$5:H10)</f>
        <v>3287.6712328767126</v>
      </c>
      <c r="M10" t="s">
        <v>17</v>
      </c>
      <c r="N10" t="s">
        <v>18</v>
      </c>
      <c r="P10" s="25">
        <f>G38</f>
        <v>7205.4794520547948</v>
      </c>
    </row>
    <row r="11" spans="1:16" x14ac:dyDescent="0.25">
      <c r="A11" s="9">
        <v>42650</v>
      </c>
      <c r="B11" s="10"/>
      <c r="C11" s="10"/>
      <c r="D11" s="10">
        <v>10000000</v>
      </c>
      <c r="E11" s="24">
        <f t="shared" si="2"/>
        <v>1369.8630136986301</v>
      </c>
      <c r="F11" s="24">
        <f>SUM(E$5:E11)</f>
        <v>5205.4794520547948</v>
      </c>
      <c r="G11" s="24">
        <f t="shared" si="0"/>
        <v>273.97260273972603</v>
      </c>
      <c r="H11" s="24">
        <f t="shared" si="1"/>
        <v>1095.8904109589041</v>
      </c>
      <c r="I11" s="24">
        <f>SUM(H$5:H11)</f>
        <v>4383.5616438356165</v>
      </c>
      <c r="M11" t="s">
        <v>17</v>
      </c>
      <c r="N11" t="s">
        <v>20</v>
      </c>
      <c r="P11" s="25">
        <v>1000</v>
      </c>
    </row>
    <row r="12" spans="1:16" x14ac:dyDescent="0.25">
      <c r="A12" s="9">
        <v>42651</v>
      </c>
      <c r="B12" s="10"/>
      <c r="C12" s="10"/>
      <c r="D12" s="10">
        <v>10000000</v>
      </c>
      <c r="E12" s="24">
        <f t="shared" si="2"/>
        <v>1369.8630136986301</v>
      </c>
      <c r="F12" s="24">
        <f>SUM(E$5:E12)</f>
        <v>6575.3424657534251</v>
      </c>
      <c r="G12" s="24">
        <f t="shared" si="0"/>
        <v>273.97260273972603</v>
      </c>
      <c r="H12" s="24">
        <f t="shared" si="1"/>
        <v>1095.8904109589041</v>
      </c>
      <c r="I12" s="24">
        <f>SUM(H$5:H12)</f>
        <v>5479.4520547945203</v>
      </c>
      <c r="M12" t="s">
        <v>17</v>
      </c>
      <c r="N12" t="s">
        <v>19</v>
      </c>
      <c r="P12" s="25">
        <f>H39-P11</f>
        <v>28917.808219178085</v>
      </c>
    </row>
    <row r="13" spans="1:16" x14ac:dyDescent="0.25">
      <c r="A13" s="9">
        <v>42652</v>
      </c>
      <c r="B13" s="10"/>
      <c r="C13" s="10"/>
      <c r="D13" s="10">
        <v>10000000</v>
      </c>
      <c r="E13" s="24">
        <f t="shared" si="2"/>
        <v>1369.8630136986301</v>
      </c>
      <c r="F13" s="24">
        <f>SUM(E$5:E13)</f>
        <v>7945.2054794520554</v>
      </c>
      <c r="G13" s="24">
        <f t="shared" si="0"/>
        <v>273.97260273972603</v>
      </c>
      <c r="H13" s="24">
        <f t="shared" si="1"/>
        <v>1095.8904109589041</v>
      </c>
      <c r="I13" s="24">
        <f>SUM(H$5:H13)</f>
        <v>6575.3424657534242</v>
      </c>
      <c r="P13" s="25"/>
    </row>
    <row r="14" spans="1:16" x14ac:dyDescent="0.25">
      <c r="A14" s="9">
        <v>42653</v>
      </c>
      <c r="B14" s="10"/>
      <c r="C14" s="10"/>
      <c r="D14" s="10">
        <v>10000000</v>
      </c>
      <c r="E14" s="24">
        <f t="shared" si="2"/>
        <v>1369.8630136986301</v>
      </c>
      <c r="F14" s="24">
        <f>SUM(E$5:E14)</f>
        <v>9315.0684931506858</v>
      </c>
      <c r="G14" s="24">
        <f t="shared" si="0"/>
        <v>273.97260273972603</v>
      </c>
      <c r="H14" s="24">
        <f t="shared" si="1"/>
        <v>1095.8904109589041</v>
      </c>
      <c r="I14" s="24">
        <f>SUM(H$5:H14)</f>
        <v>7671.2328767123281</v>
      </c>
      <c r="P14" s="25"/>
    </row>
    <row r="15" spans="1:16" x14ac:dyDescent="0.25">
      <c r="A15" s="9">
        <v>42654</v>
      </c>
      <c r="B15" s="10"/>
      <c r="C15" s="10"/>
      <c r="D15" s="10">
        <v>10000000</v>
      </c>
      <c r="E15" s="24">
        <f t="shared" si="2"/>
        <v>1369.8630136986301</v>
      </c>
      <c r="F15" s="24">
        <f>SUM(E$5:E15)</f>
        <v>10684.931506849316</v>
      </c>
      <c r="G15" s="24">
        <f t="shared" si="0"/>
        <v>273.97260273972603</v>
      </c>
      <c r="H15" s="24">
        <f t="shared" si="1"/>
        <v>1095.8904109589041</v>
      </c>
      <c r="I15" s="24">
        <f>SUM(H$5:H15)</f>
        <v>8767.1232876712329</v>
      </c>
      <c r="O15" s="25">
        <f>SUM(O9:O12)</f>
        <v>37123.287671232873</v>
      </c>
      <c r="P15" s="25">
        <f>SUM(P10:P12)</f>
        <v>37123.28767123288</v>
      </c>
    </row>
    <row r="16" spans="1:16" x14ac:dyDescent="0.25">
      <c r="A16" s="9">
        <v>42655</v>
      </c>
      <c r="B16" s="10"/>
      <c r="C16" s="10"/>
      <c r="D16" s="10">
        <v>10000000</v>
      </c>
      <c r="E16" s="24">
        <f t="shared" si="2"/>
        <v>1369.8630136986301</v>
      </c>
      <c r="F16" s="24">
        <f>SUM(E$5:E16)</f>
        <v>12054.794520547946</v>
      </c>
      <c r="G16" s="24">
        <f t="shared" si="0"/>
        <v>273.97260273972603</v>
      </c>
      <c r="H16" s="24">
        <f t="shared" si="1"/>
        <v>1095.8904109589041</v>
      </c>
      <c r="I16" s="24">
        <f>SUM(H$5:H16)</f>
        <v>9863.0136986301368</v>
      </c>
    </row>
    <row r="17" spans="1:9" x14ac:dyDescent="0.25">
      <c r="A17" s="9">
        <v>42656</v>
      </c>
      <c r="B17" s="10"/>
      <c r="C17" s="10"/>
      <c r="D17" s="10">
        <v>10000000</v>
      </c>
      <c r="E17" s="24">
        <f t="shared" si="2"/>
        <v>1369.8630136986301</v>
      </c>
      <c r="F17" s="24">
        <f>SUM(E$5:E17)</f>
        <v>13424.657534246577</v>
      </c>
      <c r="G17" s="24">
        <f t="shared" si="0"/>
        <v>273.97260273972603</v>
      </c>
      <c r="H17" s="24">
        <f t="shared" si="1"/>
        <v>1095.8904109589041</v>
      </c>
      <c r="I17" s="24">
        <f>SUM(H$5:H17)</f>
        <v>10958.904109589041</v>
      </c>
    </row>
    <row r="18" spans="1:9" x14ac:dyDescent="0.25">
      <c r="A18" s="9">
        <v>42657</v>
      </c>
      <c r="B18" s="10"/>
      <c r="C18" s="10"/>
      <c r="D18" s="10">
        <v>10000000</v>
      </c>
      <c r="E18" s="24">
        <f t="shared" si="2"/>
        <v>1369.8630136986301</v>
      </c>
      <c r="F18" s="24">
        <f>SUM(E$5:E18)</f>
        <v>14794.520547945207</v>
      </c>
      <c r="G18" s="24">
        <f t="shared" si="0"/>
        <v>273.97260273972603</v>
      </c>
      <c r="H18" s="24">
        <f t="shared" si="1"/>
        <v>1095.8904109589041</v>
      </c>
      <c r="I18" s="24">
        <f>SUM(H$5:H18)</f>
        <v>12054.794520547945</v>
      </c>
    </row>
    <row r="19" spans="1:9" x14ac:dyDescent="0.25">
      <c r="A19" s="9">
        <v>42658</v>
      </c>
      <c r="B19" s="10"/>
      <c r="C19" s="10"/>
      <c r="D19" s="10">
        <v>10000000</v>
      </c>
      <c r="E19" s="24">
        <f t="shared" si="2"/>
        <v>1369.8630136986301</v>
      </c>
      <c r="F19" s="24">
        <f>SUM(E$5:E19)</f>
        <v>16164.383561643837</v>
      </c>
      <c r="G19" s="24">
        <f t="shared" si="0"/>
        <v>273.97260273972603</v>
      </c>
      <c r="H19" s="24">
        <f t="shared" si="1"/>
        <v>1095.8904109589041</v>
      </c>
      <c r="I19" s="24">
        <f>SUM(H$5:H19)</f>
        <v>13150.684931506848</v>
      </c>
    </row>
    <row r="20" spans="1:9" x14ac:dyDescent="0.25">
      <c r="A20" s="9">
        <v>42659</v>
      </c>
      <c r="B20" s="10"/>
      <c r="C20" s="10"/>
      <c r="D20" s="10">
        <v>10000000</v>
      </c>
      <c r="E20" s="24">
        <f t="shared" si="2"/>
        <v>1369.8630136986301</v>
      </c>
      <c r="F20" s="24">
        <f>SUM(E$5:E20)</f>
        <v>17534.246575342466</v>
      </c>
      <c r="G20" s="24">
        <f t="shared" si="0"/>
        <v>273.97260273972603</v>
      </c>
      <c r="H20" s="24">
        <f t="shared" si="1"/>
        <v>1095.8904109589041</v>
      </c>
      <c r="I20" s="24">
        <f>SUM(H$5:H20)</f>
        <v>14246.575342465752</v>
      </c>
    </row>
    <row r="21" spans="1:9" x14ac:dyDescent="0.25">
      <c r="A21" s="9">
        <v>42660</v>
      </c>
      <c r="B21" s="10"/>
      <c r="C21" s="10"/>
      <c r="D21" s="10">
        <v>10000000</v>
      </c>
      <c r="E21" s="24">
        <f t="shared" si="2"/>
        <v>1369.8630136986301</v>
      </c>
      <c r="F21" s="24">
        <f>SUM(E$5:E21)</f>
        <v>18904.109589041094</v>
      </c>
      <c r="G21" s="24">
        <f t="shared" si="0"/>
        <v>273.97260273972603</v>
      </c>
      <c r="H21" s="24">
        <f t="shared" si="1"/>
        <v>1095.8904109589041</v>
      </c>
      <c r="I21" s="24">
        <f>SUM(H$5:H21)</f>
        <v>15342.465753424656</v>
      </c>
    </row>
    <row r="22" spans="1:9" x14ac:dyDescent="0.25">
      <c r="A22" s="9">
        <v>42661</v>
      </c>
      <c r="B22" s="10"/>
      <c r="C22" s="10"/>
      <c r="D22" s="10">
        <v>10000000</v>
      </c>
      <c r="E22" s="24">
        <f t="shared" si="2"/>
        <v>1369.8630136986301</v>
      </c>
      <c r="F22" s="24">
        <f>SUM(E$5:E22)</f>
        <v>20273.972602739723</v>
      </c>
      <c r="G22" s="24">
        <f t="shared" si="0"/>
        <v>273.97260273972603</v>
      </c>
      <c r="H22" s="24">
        <f t="shared" si="1"/>
        <v>1095.8904109589041</v>
      </c>
      <c r="I22" s="24">
        <f>SUM(H$5:H22)</f>
        <v>16438.35616438356</v>
      </c>
    </row>
    <row r="23" spans="1:9" x14ac:dyDescent="0.25">
      <c r="A23" s="9">
        <v>42662</v>
      </c>
      <c r="B23" s="10"/>
      <c r="C23" s="10"/>
      <c r="D23" s="10">
        <v>10000000</v>
      </c>
      <c r="E23" s="24">
        <f t="shared" si="2"/>
        <v>1369.8630136986301</v>
      </c>
      <c r="F23" s="24">
        <f>SUM(E$5:E23)</f>
        <v>21643.835616438351</v>
      </c>
      <c r="G23" s="24">
        <f t="shared" si="0"/>
        <v>273.97260273972603</v>
      </c>
      <c r="H23" s="24">
        <f t="shared" si="1"/>
        <v>1095.8904109589041</v>
      </c>
      <c r="I23" s="24">
        <f>SUM(H$5:H23)</f>
        <v>17534.246575342466</v>
      </c>
    </row>
    <row r="24" spans="1:9" x14ac:dyDescent="0.25">
      <c r="A24" s="9">
        <v>42663</v>
      </c>
      <c r="B24" s="10"/>
      <c r="C24" s="10"/>
      <c r="D24" s="10">
        <v>10000000</v>
      </c>
      <c r="E24" s="24">
        <f t="shared" si="2"/>
        <v>1369.8630136986301</v>
      </c>
      <c r="F24" s="24">
        <f>SUM(E$5:E24)</f>
        <v>23013.69863013698</v>
      </c>
      <c r="G24" s="24">
        <f t="shared" si="0"/>
        <v>273.97260273972603</v>
      </c>
      <c r="H24" s="24">
        <f t="shared" si="1"/>
        <v>1095.8904109589041</v>
      </c>
      <c r="I24" s="24">
        <f>SUM(H$5:H24)</f>
        <v>18630.136986301372</v>
      </c>
    </row>
    <row r="25" spans="1:9" x14ac:dyDescent="0.25">
      <c r="A25" s="9">
        <v>42664</v>
      </c>
      <c r="B25" s="10"/>
      <c r="C25" s="10"/>
      <c r="D25" s="10">
        <v>10000000</v>
      </c>
      <c r="E25" s="24">
        <f t="shared" si="2"/>
        <v>1369.8630136986301</v>
      </c>
      <c r="F25" s="24">
        <f>SUM(E$5:E25)</f>
        <v>24383.561643835608</v>
      </c>
      <c r="G25" s="24">
        <f t="shared" si="0"/>
        <v>273.97260273972603</v>
      </c>
      <c r="H25" s="24">
        <f t="shared" si="1"/>
        <v>1095.8904109589041</v>
      </c>
      <c r="I25" s="24">
        <f>SUM(H$5:H25)</f>
        <v>19726.027397260277</v>
      </c>
    </row>
    <row r="26" spans="1:9" x14ac:dyDescent="0.25">
      <c r="A26" s="9">
        <v>42665</v>
      </c>
      <c r="B26" s="10"/>
      <c r="C26" s="10"/>
      <c r="D26" s="10">
        <v>10000000</v>
      </c>
      <c r="E26" s="24">
        <f t="shared" si="2"/>
        <v>1369.8630136986301</v>
      </c>
      <c r="F26" s="24">
        <f>SUM(E$5:E26)</f>
        <v>25753.424657534237</v>
      </c>
      <c r="G26" s="24">
        <f t="shared" si="0"/>
        <v>273.97260273972603</v>
      </c>
      <c r="H26" s="24">
        <f t="shared" si="1"/>
        <v>1095.8904109589041</v>
      </c>
      <c r="I26" s="24">
        <f>SUM(H$5:H26)</f>
        <v>20821.917808219183</v>
      </c>
    </row>
    <row r="27" spans="1:9" x14ac:dyDescent="0.25">
      <c r="A27" s="9">
        <v>42666</v>
      </c>
      <c r="B27" s="10"/>
      <c r="C27" s="10"/>
      <c r="D27" s="10">
        <v>10000000</v>
      </c>
      <c r="E27" s="24">
        <f t="shared" si="2"/>
        <v>1369.8630136986301</v>
      </c>
      <c r="F27" s="24">
        <f>SUM(E$5:E27)</f>
        <v>27123.287671232865</v>
      </c>
      <c r="G27" s="24">
        <f t="shared" si="0"/>
        <v>273.97260273972603</v>
      </c>
      <c r="H27" s="24">
        <f t="shared" si="1"/>
        <v>1095.8904109589041</v>
      </c>
      <c r="I27" s="24">
        <f>SUM(H$5:H27)</f>
        <v>21917.808219178089</v>
      </c>
    </row>
    <row r="28" spans="1:9" x14ac:dyDescent="0.25">
      <c r="A28" s="9">
        <v>42667</v>
      </c>
      <c r="B28" s="10"/>
      <c r="C28" s="10"/>
      <c r="D28" s="10">
        <v>10000000</v>
      </c>
      <c r="E28" s="24">
        <f t="shared" si="2"/>
        <v>1369.8630136986301</v>
      </c>
      <c r="F28" s="24">
        <f>SUM(E$5:E28)</f>
        <v>28493.150684931494</v>
      </c>
      <c r="G28" s="24">
        <f t="shared" si="0"/>
        <v>273.97260273972603</v>
      </c>
      <c r="H28" s="24">
        <f t="shared" si="1"/>
        <v>1095.8904109589041</v>
      </c>
      <c r="I28" s="24">
        <f>SUM(H$5:H28)</f>
        <v>23013.698630136994</v>
      </c>
    </row>
    <row r="29" spans="1:9" x14ac:dyDescent="0.25">
      <c r="A29" s="9">
        <v>42668</v>
      </c>
      <c r="B29" s="10">
        <v>1000000</v>
      </c>
      <c r="C29" s="10"/>
      <c r="D29" s="10">
        <v>9000000</v>
      </c>
      <c r="E29" s="24">
        <f t="shared" si="2"/>
        <v>1232.8767123287671</v>
      </c>
      <c r="F29" s="24">
        <f>SUM(E$5:E29)</f>
        <v>29726.027397260259</v>
      </c>
      <c r="G29" s="24">
        <f t="shared" si="0"/>
        <v>246.57534246575344</v>
      </c>
      <c r="H29" s="24">
        <f t="shared" si="1"/>
        <v>986.30136986301363</v>
      </c>
      <c r="I29" s="24">
        <f>SUM(H$5:H29)</f>
        <v>24000.000000000007</v>
      </c>
    </row>
    <row r="30" spans="1:9" x14ac:dyDescent="0.25">
      <c r="A30" s="9">
        <v>42669</v>
      </c>
      <c r="B30" s="10"/>
      <c r="C30" s="10"/>
      <c r="D30" s="10">
        <v>9000000</v>
      </c>
      <c r="E30" s="24">
        <f t="shared" si="2"/>
        <v>1232.8767123287671</v>
      </c>
      <c r="F30" s="24">
        <f>SUM(E$5:E30)</f>
        <v>30958.904109589028</v>
      </c>
      <c r="G30" s="24">
        <f t="shared" si="0"/>
        <v>246.57534246575344</v>
      </c>
      <c r="H30" s="24">
        <f t="shared" si="1"/>
        <v>986.30136986301363</v>
      </c>
      <c r="I30" s="24">
        <f>SUM(H$5:H30)</f>
        <v>24986.30136986302</v>
      </c>
    </row>
    <row r="31" spans="1:9" x14ac:dyDescent="0.25">
      <c r="A31" s="9">
        <v>42670</v>
      </c>
      <c r="B31" s="10"/>
      <c r="C31" s="10"/>
      <c r="D31" s="10">
        <v>9000000</v>
      </c>
      <c r="E31" s="24">
        <f t="shared" si="2"/>
        <v>1232.8767123287671</v>
      </c>
      <c r="F31" s="24">
        <f>SUM(E$5:E31)</f>
        <v>32191.780821917797</v>
      </c>
      <c r="G31" s="24">
        <f t="shared" si="0"/>
        <v>246.57534246575344</v>
      </c>
      <c r="H31" s="24">
        <f t="shared" si="1"/>
        <v>986.30136986301363</v>
      </c>
      <c r="I31" s="24">
        <f>SUM(H$5:H31)</f>
        <v>25972.602739726033</v>
      </c>
    </row>
    <row r="32" spans="1:9" x14ac:dyDescent="0.25">
      <c r="A32" s="9">
        <v>42671</v>
      </c>
      <c r="B32" s="10"/>
      <c r="C32" s="10"/>
      <c r="D32" s="10">
        <v>9000000</v>
      </c>
      <c r="E32" s="24">
        <f t="shared" si="2"/>
        <v>1232.8767123287671</v>
      </c>
      <c r="F32" s="24">
        <f>SUM(E$5:E32)</f>
        <v>33424.657534246566</v>
      </c>
      <c r="G32" s="24">
        <f t="shared" si="0"/>
        <v>246.57534246575344</v>
      </c>
      <c r="H32" s="24">
        <f t="shared" si="1"/>
        <v>986.30136986301363</v>
      </c>
      <c r="I32" s="24">
        <f>SUM(H$5:H32)</f>
        <v>26958.904109589046</v>
      </c>
    </row>
    <row r="33" spans="1:9" x14ac:dyDescent="0.25">
      <c r="A33" s="9">
        <v>42672</v>
      </c>
      <c r="B33" s="10"/>
      <c r="C33" s="10"/>
      <c r="D33" s="10">
        <v>9000000</v>
      </c>
      <c r="E33" s="24">
        <f t="shared" si="2"/>
        <v>1232.8767123287671</v>
      </c>
      <c r="F33" s="24">
        <f>SUM(E$5:E33)</f>
        <v>34657.534246575335</v>
      </c>
      <c r="G33" s="24">
        <f t="shared" si="0"/>
        <v>246.57534246575344</v>
      </c>
      <c r="H33" s="24">
        <f t="shared" si="1"/>
        <v>986.30136986301363</v>
      </c>
      <c r="I33" s="24">
        <f>SUM(H$5:H33)</f>
        <v>27945.205479452059</v>
      </c>
    </row>
    <row r="34" spans="1:9" x14ac:dyDescent="0.25">
      <c r="A34" s="9">
        <v>42673</v>
      </c>
      <c r="B34" s="10"/>
      <c r="C34" s="10"/>
      <c r="D34" s="10">
        <v>9000000</v>
      </c>
      <c r="E34" s="24">
        <f t="shared" si="2"/>
        <v>1232.8767123287671</v>
      </c>
      <c r="F34" s="24">
        <f>SUM(E$5:E34)</f>
        <v>35890.410958904104</v>
      </c>
      <c r="G34" s="24">
        <f t="shared" si="0"/>
        <v>246.57534246575344</v>
      </c>
      <c r="H34" s="24">
        <f t="shared" si="1"/>
        <v>986.30136986301363</v>
      </c>
      <c r="I34" s="24">
        <f>SUM(H$5:H34)</f>
        <v>28931.506849315072</v>
      </c>
    </row>
    <row r="35" spans="1:9" x14ac:dyDescent="0.25">
      <c r="A35" s="9">
        <v>42674</v>
      </c>
      <c r="B35" s="10"/>
      <c r="C35" s="10"/>
      <c r="D35" s="10">
        <v>9000000</v>
      </c>
      <c r="E35" s="24">
        <f t="shared" si="2"/>
        <v>1232.8767123287671</v>
      </c>
      <c r="F35" s="24">
        <f>SUM(E$5:E35)</f>
        <v>37123.287671232873</v>
      </c>
      <c r="G35" s="24">
        <f t="shared" si="0"/>
        <v>246.57534246575344</v>
      </c>
      <c r="H35" s="24">
        <f t="shared" si="1"/>
        <v>986.30136986301363</v>
      </c>
      <c r="I35" s="24">
        <f>SUM(H$5:H35)</f>
        <v>29917.808219178085</v>
      </c>
    </row>
    <row r="37" spans="1:9" x14ac:dyDescent="0.25">
      <c r="F37" s="5"/>
    </row>
    <row r="38" spans="1:9" x14ac:dyDescent="0.25">
      <c r="A38" s="27" t="s">
        <v>12</v>
      </c>
      <c r="B38" s="27"/>
      <c r="C38" s="27"/>
      <c r="D38" s="27"/>
      <c r="E38" s="27"/>
      <c r="F38" s="27"/>
      <c r="G38" s="26">
        <f>SUM(G5:G35)</f>
        <v>7205.4794520547948</v>
      </c>
      <c r="H38" s="5"/>
    </row>
    <row r="39" spans="1:9" x14ac:dyDescent="0.25">
      <c r="A39" s="27" t="s">
        <v>13</v>
      </c>
      <c r="B39" s="27"/>
      <c r="C39" s="27"/>
      <c r="D39" s="27"/>
      <c r="E39" s="27"/>
      <c r="F39" s="25">
        <f>F35</f>
        <v>37123.287671232873</v>
      </c>
      <c r="H39" s="25">
        <f>SUM(H5:H35)</f>
        <v>29917.808219178085</v>
      </c>
    </row>
  </sheetData>
  <mergeCells count="2">
    <mergeCell ref="A38:F38"/>
    <mergeCell ref="A39:E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abSelected="1" workbookViewId="0">
      <selection activeCell="F13" sqref="F13"/>
    </sheetView>
  </sheetViews>
  <sheetFormatPr defaultRowHeight="15" x14ac:dyDescent="0.25"/>
  <cols>
    <col min="1" max="1" width="18.140625" bestFit="1" customWidth="1"/>
    <col min="2" max="2" width="14.7109375" style="4" bestFit="1" customWidth="1"/>
    <col min="4" max="4" width="17.42578125" bestFit="1" customWidth="1"/>
    <col min="5" max="5" width="12.5703125" bestFit="1" customWidth="1"/>
    <col min="9" max="9" width="18.5703125" bestFit="1" customWidth="1"/>
    <col min="10" max="10" width="18.140625" bestFit="1" customWidth="1"/>
    <col min="11" max="11" width="10.5703125" bestFit="1" customWidth="1"/>
    <col min="12" max="13" width="10.140625" bestFit="1" customWidth="1"/>
  </cols>
  <sheetData>
    <row r="3" spans="1:13" x14ac:dyDescent="0.25">
      <c r="A3" s="6" t="s">
        <v>22</v>
      </c>
      <c r="B3" s="10">
        <v>150000000</v>
      </c>
    </row>
    <row r="4" spans="1:13" x14ac:dyDescent="0.25">
      <c r="A4" s="6" t="s">
        <v>8</v>
      </c>
      <c r="B4" s="14">
        <v>0.1</v>
      </c>
      <c r="D4" s="20"/>
      <c r="E4" s="17"/>
      <c r="F4" s="16"/>
      <c r="G4" s="17"/>
      <c r="H4" s="22"/>
    </row>
    <row r="5" spans="1:13" ht="15.75" thickBot="1" x14ac:dyDescent="0.3">
      <c r="A5" s="6" t="s">
        <v>26</v>
      </c>
      <c r="B5" s="10">
        <v>1</v>
      </c>
      <c r="D5" s="21">
        <v>42587</v>
      </c>
      <c r="E5" s="19"/>
      <c r="F5" s="18">
        <v>42613</v>
      </c>
      <c r="G5" s="19"/>
      <c r="H5" s="23">
        <v>42618</v>
      </c>
    </row>
    <row r="6" spans="1:13" x14ac:dyDescent="0.25">
      <c r="A6" s="6" t="s">
        <v>23</v>
      </c>
      <c r="B6" s="15">
        <v>42587</v>
      </c>
      <c r="E6">
        <f>F5-D5</f>
        <v>26</v>
      </c>
      <c r="G6">
        <f>H5-F5</f>
        <v>5</v>
      </c>
    </row>
    <row r="7" spans="1:13" x14ac:dyDescent="0.25">
      <c r="A7" s="6" t="s">
        <v>24</v>
      </c>
      <c r="B7" s="14">
        <v>0.2</v>
      </c>
      <c r="F7">
        <f>E6+G6</f>
        <v>31</v>
      </c>
    </row>
    <row r="8" spans="1:13" x14ac:dyDescent="0.25">
      <c r="A8" s="6"/>
      <c r="B8" s="10"/>
    </row>
    <row r="9" spans="1:13" x14ac:dyDescent="0.25">
      <c r="A9" s="6"/>
      <c r="B9" s="10"/>
    </row>
    <row r="10" spans="1:13" x14ac:dyDescent="0.25">
      <c r="A10" s="6" t="s">
        <v>25</v>
      </c>
      <c r="B10" s="10">
        <f>B3*B4*F7/365</f>
        <v>1273972.602739726</v>
      </c>
    </row>
    <row r="11" spans="1:13" x14ac:dyDescent="0.25">
      <c r="A11" s="6" t="s">
        <v>27</v>
      </c>
      <c r="B11" s="10">
        <f>B10*B7</f>
        <v>254794.5205479452</v>
      </c>
    </row>
    <row r="12" spans="1:13" x14ac:dyDescent="0.25">
      <c r="A12" s="6" t="s">
        <v>7</v>
      </c>
      <c r="B12" s="10">
        <f>B10-B11</f>
        <v>1019178.0821917808</v>
      </c>
      <c r="G12" s="1" t="s">
        <v>31</v>
      </c>
      <c r="L12" s="3"/>
    </row>
    <row r="13" spans="1:13" x14ac:dyDescent="0.25">
      <c r="I13" s="2"/>
      <c r="J13" s="13" t="s">
        <v>33</v>
      </c>
      <c r="K13" t="s">
        <v>36</v>
      </c>
      <c r="M13" s="3"/>
    </row>
    <row r="14" spans="1:13" x14ac:dyDescent="0.25">
      <c r="D14" t="s">
        <v>28</v>
      </c>
      <c r="E14">
        <f>E6</f>
        <v>26</v>
      </c>
      <c r="G14" t="s">
        <v>33</v>
      </c>
      <c r="I14" t="s">
        <v>34</v>
      </c>
      <c r="J14" s="3">
        <f>E15</f>
        <v>1068493.1506849315</v>
      </c>
    </row>
    <row r="15" spans="1:13" x14ac:dyDescent="0.25">
      <c r="D15" t="s">
        <v>29</v>
      </c>
      <c r="E15" s="4">
        <f>(E14*B3*B4)/365</f>
        <v>1068493.1506849315</v>
      </c>
      <c r="H15" t="s">
        <v>17</v>
      </c>
      <c r="I15" t="s">
        <v>35</v>
      </c>
      <c r="K15" s="3">
        <f>J14</f>
        <v>1068493.1506849315</v>
      </c>
    </row>
    <row r="17" spans="4:11" x14ac:dyDescent="0.25">
      <c r="D17" t="s">
        <v>28</v>
      </c>
      <c r="E17">
        <f>G6</f>
        <v>5</v>
      </c>
    </row>
    <row r="18" spans="4:11" x14ac:dyDescent="0.25">
      <c r="D18" t="s">
        <v>29</v>
      </c>
      <c r="E18" s="4">
        <f>(E17*B3*B4)/365</f>
        <v>205479.45205479453</v>
      </c>
      <c r="G18" s="1" t="s">
        <v>37</v>
      </c>
    </row>
    <row r="19" spans="4:11" x14ac:dyDescent="0.25">
      <c r="J19" t="s">
        <v>33</v>
      </c>
      <c r="K19" t="s">
        <v>17</v>
      </c>
    </row>
    <row r="20" spans="4:11" x14ac:dyDescent="0.25">
      <c r="D20" t="s">
        <v>30</v>
      </c>
      <c r="E20" s="3">
        <f>E15+E18</f>
        <v>1273972.6027397262</v>
      </c>
      <c r="G20" t="s">
        <v>33</v>
      </c>
      <c r="I20" t="s">
        <v>34</v>
      </c>
      <c r="J20" s="3">
        <f>E18</f>
        <v>205479.45205479453</v>
      </c>
    </row>
    <row r="21" spans="4:11" x14ac:dyDescent="0.25">
      <c r="H21" t="s">
        <v>17</v>
      </c>
      <c r="I21" t="s">
        <v>35</v>
      </c>
      <c r="K21" s="3">
        <f>J20</f>
        <v>205479.45205479453</v>
      </c>
    </row>
    <row r="24" spans="4:11" x14ac:dyDescent="0.25">
      <c r="G24" s="1" t="s">
        <v>32</v>
      </c>
      <c r="J24" t="s">
        <v>33</v>
      </c>
      <c r="K24" t="s">
        <v>36</v>
      </c>
    </row>
    <row r="25" spans="4:11" x14ac:dyDescent="0.25">
      <c r="G25" t="s">
        <v>33</v>
      </c>
      <c r="I25" t="s">
        <v>35</v>
      </c>
      <c r="J25" s="3">
        <f>E20</f>
        <v>1273972.6027397262</v>
      </c>
    </row>
    <row r="26" spans="4:11" x14ac:dyDescent="0.25">
      <c r="H26" t="s">
        <v>17</v>
      </c>
      <c r="I26" t="s">
        <v>38</v>
      </c>
      <c r="K26" s="3">
        <f>B11</f>
        <v>254794.5205479452</v>
      </c>
    </row>
    <row r="27" spans="4:11" x14ac:dyDescent="0.25">
      <c r="H27" t="s">
        <v>17</v>
      </c>
      <c r="I27" t="s">
        <v>39</v>
      </c>
      <c r="K27" s="3">
        <f>B12</f>
        <v>1019178.0821917808</v>
      </c>
    </row>
    <row r="30" spans="4:11" x14ac:dyDescent="0.25">
      <c r="K30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tabungan</vt:lpstr>
      <vt:lpstr>deposito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</dc:creator>
  <cp:lastModifiedBy>DEA</cp:lastModifiedBy>
  <dcterms:created xsi:type="dcterms:W3CDTF">2016-11-02T10:43:24Z</dcterms:created>
  <dcterms:modified xsi:type="dcterms:W3CDTF">2017-01-25T09:56:34Z</dcterms:modified>
</cp:coreProperties>
</file>