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389" documentId="11_0B1D56BE9CDCCE836B02CE7A5FB0D4A9BBFD1C62" xr6:coauthVersionLast="47" xr6:coauthVersionMax="47" xr10:uidLastSave="{0490DE38-54A0-4764-BF53-D6DB5EE8ED8D}"/>
  <bookViews>
    <workbookView xWindow="240" yWindow="105" windowWidth="14805" windowHeight="8010" firstSheet="2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O4" i="2"/>
  <c r="N4" i="2"/>
  <c r="J32" i="2"/>
  <c r="J33" i="2"/>
  <c r="J34" i="2"/>
  <c r="J35" i="2"/>
  <c r="J36" i="2"/>
  <c r="J37" i="2"/>
  <c r="J38" i="2"/>
  <c r="J39" i="2"/>
  <c r="J40" i="2"/>
  <c r="J31" i="2"/>
  <c r="I32" i="2"/>
  <c r="I33" i="2"/>
  <c r="I34" i="2"/>
  <c r="I35" i="2"/>
  <c r="I36" i="2"/>
  <c r="I37" i="2"/>
  <c r="I38" i="2"/>
  <c r="I39" i="2"/>
  <c r="I40" i="2"/>
  <c r="I31" i="2"/>
  <c r="K18" i="2"/>
  <c r="K19" i="2"/>
  <c r="K20" i="2"/>
  <c r="K21" i="2"/>
  <c r="K22" i="2"/>
  <c r="K23" i="2"/>
  <c r="K24" i="2"/>
  <c r="K25" i="2"/>
  <c r="K26" i="2"/>
  <c r="K17" i="2"/>
  <c r="M18" i="2"/>
  <c r="J18" i="2" s="1"/>
  <c r="M19" i="2"/>
  <c r="J19" i="2" s="1"/>
  <c r="M20" i="2"/>
  <c r="J20" i="2" s="1"/>
  <c r="M21" i="2"/>
  <c r="J21" i="2" s="1"/>
  <c r="M22" i="2"/>
  <c r="J22" i="2" s="1"/>
  <c r="M23" i="2"/>
  <c r="J23" i="2" s="1"/>
  <c r="M24" i="2"/>
  <c r="J24" i="2" s="1"/>
  <c r="M25" i="2"/>
  <c r="J25" i="2" s="1"/>
  <c r="M26" i="2"/>
  <c r="J26" i="2" s="1"/>
  <c r="M17" i="2"/>
  <c r="J17" i="2" s="1"/>
  <c r="I18" i="2"/>
  <c r="I19" i="2"/>
  <c r="I20" i="2"/>
  <c r="I21" i="2"/>
  <c r="I22" i="2"/>
  <c r="I23" i="2"/>
  <c r="I24" i="2"/>
  <c r="I25" i="2"/>
  <c r="I26" i="2"/>
  <c r="I17" i="2"/>
  <c r="Z18" i="1"/>
  <c r="Z19" i="1"/>
  <c r="Z20" i="1"/>
  <c r="Z21" i="1"/>
  <c r="Z22" i="1"/>
  <c r="Z23" i="1"/>
  <c r="Z17" i="1"/>
  <c r="Y18" i="1"/>
  <c r="Y19" i="1"/>
  <c r="Y20" i="1"/>
  <c r="Y21" i="1"/>
  <c r="Y22" i="1"/>
  <c r="Y23" i="1"/>
  <c r="Y17" i="1"/>
  <c r="S4" i="1"/>
  <c r="S5" i="1"/>
  <c r="S6" i="1"/>
  <c r="S7" i="1"/>
  <c r="S8" i="1"/>
  <c r="S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F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F49" i="2" l="1"/>
  <c r="B46" i="2"/>
  <c r="C46" i="2"/>
  <c r="B47" i="2"/>
  <c r="C47" i="2"/>
  <c r="B3" i="2"/>
  <c r="B2" i="2"/>
  <c r="B6" i="2" s="1"/>
  <c r="B15" i="2"/>
  <c r="B14" i="2"/>
  <c r="B13" i="2"/>
  <c r="B12" i="2"/>
  <c r="B11" i="2"/>
  <c r="B10" i="2"/>
  <c r="B9" i="2"/>
  <c r="B8" i="2"/>
  <c r="B7" i="2"/>
  <c r="C6" i="2" l="1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<sst xmlns="http://schemas.openxmlformats.org/spreadsheetml/2006/main" count="70" uniqueCount="55">
  <si>
    <t>Question 1(Binomial)</t>
  </si>
  <si>
    <t>Question 2(Multinomial)</t>
  </si>
  <si>
    <t>Question 3</t>
  </si>
  <si>
    <t>Question 4</t>
  </si>
  <si>
    <t>Question 5</t>
  </si>
  <si>
    <t>x</t>
  </si>
  <si>
    <t>P{X=x}</t>
  </si>
  <si>
    <t>CDF</t>
  </si>
  <si>
    <t>frequency</t>
  </si>
  <si>
    <t>a</t>
  </si>
  <si>
    <t>P(X &lt; 13)</t>
  </si>
  <si>
    <t>b</t>
  </si>
  <si>
    <t>P(X &gt; 13)</t>
  </si>
  <si>
    <t>f(x) =</t>
  </si>
  <si>
    <t>P(13 &lt; X &lt; 35)</t>
  </si>
  <si>
    <t>E(x) =</t>
  </si>
  <si>
    <t> P(X&lt; 40| X&gt; 30)</t>
  </si>
  <si>
    <t>Std Dev =</t>
  </si>
  <si>
    <t>P(X &lt; 13|X &gt;16)</t>
  </si>
  <si>
    <t>c</t>
  </si>
  <si>
    <t>d</t>
  </si>
  <si>
    <t>A</t>
  </si>
  <si>
    <t>multinomial</t>
  </si>
  <si>
    <t>B</t>
  </si>
  <si>
    <t>Question 6</t>
  </si>
  <si>
    <t>average time </t>
  </si>
  <si>
    <t>mean (LAMBDA)</t>
  </si>
  <si>
    <t>f(x)</t>
  </si>
  <si>
    <t>cdf</t>
  </si>
  <si>
    <t>Question 7</t>
  </si>
  <si>
    <t>Question 10</t>
  </si>
  <si>
    <t>Question 13&amp;14</t>
  </si>
  <si>
    <t xml:space="preserve">mean </t>
  </si>
  <si>
    <t>LET N=10</t>
  </si>
  <si>
    <t>mean= 1</t>
  </si>
  <si>
    <t>P</t>
  </si>
  <si>
    <t>Husband Age</t>
  </si>
  <si>
    <t>Wife Age</t>
  </si>
  <si>
    <t>standard dev</t>
  </si>
  <si>
    <t>PDF</t>
  </si>
  <si>
    <t>NO. OF FAILURE BEFORE FIRST SUCCESS</t>
  </si>
  <si>
    <t>y</t>
  </si>
  <si>
    <t>Pearson</t>
  </si>
  <si>
    <t>Correl</t>
  </si>
  <si>
    <t>question 15</t>
  </si>
  <si>
    <t>Bernoulli</t>
  </si>
  <si>
    <t>Binomial</t>
  </si>
  <si>
    <t>poisson</t>
  </si>
  <si>
    <t>Question 16</t>
  </si>
  <si>
    <t xml:space="preserve">Uniform </t>
  </si>
  <si>
    <t>normal</t>
  </si>
  <si>
    <t>question 8</t>
  </si>
  <si>
    <t>X</t>
  </si>
  <si>
    <t>standard de</t>
  </si>
  <si>
    <t>p(x&gt;13)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</si>
</sst>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Aptos Narrow"/>
      <scheme val="minor"/>
    </font>
    <font>
      <b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FD9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2" borderId="2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2" fillId="4" borderId="2" xfId="0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</dxf>
    <dxf>
      <border outline="0">
        <bottom style="medium">
          <color theme="9"/>
        </bottom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1.9073486328125034E-5</c:v>
                </c:pt>
                <c:pt idx="1">
                  <c:v>1.8119812011718755E-4</c:v>
                </c:pt>
                <c:pt idx="2">
                  <c:v>1.0871887207031263E-3</c:v>
                </c:pt>
                <c:pt idx="3">
                  <c:v>4.6205520629882752E-3</c:v>
                </c:pt>
                <c:pt idx="4">
                  <c:v>1.4785766601562502E-2</c:v>
                </c:pt>
                <c:pt idx="5">
                  <c:v>3.6964416503906257E-2</c:v>
                </c:pt>
                <c:pt idx="6">
                  <c:v>7.3928833007812458E-2</c:v>
                </c:pt>
                <c:pt idx="7">
                  <c:v>0.12013435363769531</c:v>
                </c:pt>
                <c:pt idx="8">
                  <c:v>0.16017913818359369</c:v>
                </c:pt>
                <c:pt idx="9">
                  <c:v>0.17619705200195307</c:v>
                </c:pt>
                <c:pt idx="10">
                  <c:v>0.16017913818359369</c:v>
                </c:pt>
                <c:pt idx="11">
                  <c:v>0.12013435363769531</c:v>
                </c:pt>
                <c:pt idx="12">
                  <c:v>7.3928833007812472E-2</c:v>
                </c:pt>
                <c:pt idx="13">
                  <c:v>3.6964416503906257E-2</c:v>
                </c:pt>
                <c:pt idx="14">
                  <c:v>1.4785766601562502E-2</c:v>
                </c:pt>
                <c:pt idx="15">
                  <c:v>4.6205520629882752E-3</c:v>
                </c:pt>
                <c:pt idx="16">
                  <c:v>1.0871887207031261E-3</c:v>
                </c:pt>
                <c:pt idx="17">
                  <c:v>1.8119812011718753E-4</c:v>
                </c:pt>
                <c:pt idx="18">
                  <c:v>1.9073486328125E-5</c:v>
                </c:pt>
                <c:pt idx="19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E-4CB0-93D5-2DDBE78D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18824"/>
        <c:axId val="1970045960"/>
      </c:lineChart>
      <c:catAx>
        <c:axId val="197001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45960"/>
        <c:crosses val="autoZero"/>
        <c:auto val="1"/>
        <c:lblAlgn val="ctr"/>
        <c:lblOffset val="100"/>
        <c:noMultiLvlLbl val="0"/>
      </c:catAx>
      <c:valAx>
        <c:axId val="19700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Sheet2!$C$6:$C$15</c:f>
              <c:numCache>
                <c:formatCode>General</c:formatCode>
                <c:ptCount val="10"/>
                <c:pt idx="0">
                  <c:v>6.8599750207481214E-2</c:v>
                </c:pt>
                <c:pt idx="1">
                  <c:v>0.12383813384594665</c:v>
                </c:pt>
                <c:pt idx="2">
                  <c:v>0.20448067101843723</c:v>
                </c:pt>
                <c:pt idx="3">
                  <c:v>0.31014700767458042</c:v>
                </c:pt>
                <c:pt idx="4">
                  <c:v>0.43441509846265686</c:v>
                </c:pt>
                <c:pt idx="5">
                  <c:v>0.56558490153734309</c:v>
                </c:pt>
                <c:pt idx="6">
                  <c:v>0.68985299232541952</c:v>
                </c:pt>
                <c:pt idx="7">
                  <c:v>0.79551932898156275</c:v>
                </c:pt>
                <c:pt idx="8">
                  <c:v>0.87616186615405334</c:v>
                </c:pt>
                <c:pt idx="9">
                  <c:v>0.93140024979251879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B-4B87-B598-7B73B0BF9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50280"/>
        <c:axId val="303352328"/>
      </c:lineChart>
      <c:catAx>
        <c:axId val="30335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52328"/>
        <c:crosses val="autoZero"/>
        <c:auto val="1"/>
        <c:lblAlgn val="ctr"/>
        <c:lblOffset val="100"/>
        <c:noMultiLvlLbl val="0"/>
      </c:catAx>
      <c:valAx>
        <c:axId val="3033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2.002716064453125E-5</c:v>
                </c:pt>
                <c:pt idx="1">
                  <c:v>2.0122528076171875E-4</c:v>
                </c:pt>
                <c:pt idx="2">
                  <c:v>1.2884140014648442E-3</c:v>
                </c:pt>
                <c:pt idx="3">
                  <c:v>5.9089660644531285E-3</c:v>
                </c:pt>
                <c:pt idx="4">
                  <c:v>2.0694732666015635E-2</c:v>
                </c:pt>
                <c:pt idx="5">
                  <c:v>5.7659149169921903E-2</c:v>
                </c:pt>
                <c:pt idx="6">
                  <c:v>0.13158798217773449</c:v>
                </c:pt>
                <c:pt idx="7">
                  <c:v>0.25172233581542974</c:v>
                </c:pt>
                <c:pt idx="8">
                  <c:v>0.41190147399902349</c:v>
                </c:pt>
                <c:pt idx="9">
                  <c:v>0.58809852600097656</c:v>
                </c:pt>
                <c:pt idx="10">
                  <c:v>0.74827766418457031</c:v>
                </c:pt>
                <c:pt idx="11">
                  <c:v>0.86841201782226551</c:v>
                </c:pt>
                <c:pt idx="12">
                  <c:v>0.94234085083007813</c:v>
                </c:pt>
                <c:pt idx="13">
                  <c:v>0.97930526733398438</c:v>
                </c:pt>
                <c:pt idx="14">
                  <c:v>0.99409103393554688</c:v>
                </c:pt>
                <c:pt idx="15">
                  <c:v>0.99871158599853516</c:v>
                </c:pt>
                <c:pt idx="16">
                  <c:v>0.99979877471923828</c:v>
                </c:pt>
                <c:pt idx="17">
                  <c:v>0.99997997283935547</c:v>
                </c:pt>
                <c:pt idx="18">
                  <c:v>0.99999904632568359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C-4B36-BF8F-54A20473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90407"/>
        <c:axId val="697196551"/>
      </c:lineChart>
      <c:catAx>
        <c:axId val="697190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96551"/>
        <c:crosses val="autoZero"/>
        <c:auto val="1"/>
        <c:lblAlgn val="ctr"/>
        <c:lblOffset val="100"/>
        <c:noMultiLvlLbl val="0"/>
      </c:catAx>
      <c:valAx>
        <c:axId val="69719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9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Sheet1!$L$3:$L$12</c:f>
              <c:numCache>
                <c:formatCode>General</c:formatCode>
                <c:ptCount val="10"/>
                <c:pt idx="0">
                  <c:v>0.22313016014842982</c:v>
                </c:pt>
                <c:pt idx="1">
                  <c:v>0.33469524022264474</c:v>
                </c:pt>
                <c:pt idx="2">
                  <c:v>0.25102143016698358</c:v>
                </c:pt>
                <c:pt idx="3">
                  <c:v>0.12551071508349182</c:v>
                </c:pt>
                <c:pt idx="4">
                  <c:v>4.7066518156309439E-2</c:v>
                </c:pt>
                <c:pt idx="5">
                  <c:v>1.4119955446892818E-2</c:v>
                </c:pt>
                <c:pt idx="6">
                  <c:v>3.5299888617232088E-3</c:v>
                </c:pt>
                <c:pt idx="7">
                  <c:v>7.5642618465497267E-4</c:v>
                </c:pt>
                <c:pt idx="8">
                  <c:v>1.4182990962280739E-4</c:v>
                </c:pt>
                <c:pt idx="9">
                  <c:v>2.3638318270467916E-5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6-48D9-8B0D-C3832649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336"/>
        <c:axId val="10155016"/>
      </c:lineChart>
      <c:catAx>
        <c:axId val="1014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016"/>
        <c:crosses val="autoZero"/>
        <c:auto val="1"/>
        <c:lblAlgn val="ctr"/>
        <c:lblOffset val="100"/>
        <c:noMultiLvlLbl val="0"/>
      </c:catAx>
      <c:valAx>
        <c:axId val="101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Sheet1!$M$3:$M$12</c:f>
              <c:numCache>
                <c:formatCode>General</c:formatCode>
                <c:ptCount val="10"/>
                <c:pt idx="0">
                  <c:v>0.22313016014842982</c:v>
                </c:pt>
                <c:pt idx="1">
                  <c:v>0.55782540037107464</c:v>
                </c:pt>
                <c:pt idx="2">
                  <c:v>0.80884683053805806</c:v>
                </c:pt>
                <c:pt idx="3">
                  <c:v>0.93435754562154982</c:v>
                </c:pt>
                <c:pt idx="4">
                  <c:v>0.98142406377785929</c:v>
                </c:pt>
                <c:pt idx="5">
                  <c:v>0.99554401922475222</c:v>
                </c:pt>
                <c:pt idx="6">
                  <c:v>0.99907400808647528</c:v>
                </c:pt>
                <c:pt idx="7">
                  <c:v>0.99983043427113039</c:v>
                </c:pt>
                <c:pt idx="8">
                  <c:v>0.99997226418075313</c:v>
                </c:pt>
                <c:pt idx="9">
                  <c:v>0.99999590249902359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8-486E-BEAD-97605EE8B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25447"/>
        <c:axId val="691327495"/>
      </c:lineChart>
      <c:catAx>
        <c:axId val="691325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27495"/>
        <c:crosses val="autoZero"/>
        <c:auto val="1"/>
        <c:lblAlgn val="ctr"/>
        <c:lblOffset val="100"/>
        <c:noMultiLvlLbl val="0"/>
      </c:catAx>
      <c:valAx>
        <c:axId val="69132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2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0-4D09-BACC-82D6D71CF3F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0-4D09-BACC-82D6D71C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894215"/>
        <c:axId val="1970012168"/>
      </c:barChart>
      <c:catAx>
        <c:axId val="932894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2168"/>
        <c:crosses val="autoZero"/>
        <c:auto val="1"/>
        <c:lblAlgn val="ctr"/>
        <c:lblOffset val="100"/>
        <c:noMultiLvlLbl val="0"/>
      </c:catAx>
      <c:valAx>
        <c:axId val="19700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P{X=x}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C-4144-BB3D-38F9199D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165064"/>
        <c:axId val="1525168136"/>
      </c:lineChart>
      <c:catAx>
        <c:axId val="152516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68136"/>
        <c:crosses val="autoZero"/>
        <c:auto val="1"/>
        <c:lblAlgn val="ctr"/>
        <c:lblOffset val="100"/>
        <c:noMultiLvlLbl val="0"/>
      </c:catAx>
      <c:valAx>
        <c:axId val="15251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6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Sheet1!$Y$17:$Y$23</c:f>
              <c:numCache>
                <c:formatCode>General</c:formatCode>
                <c:ptCount val="7"/>
                <c:pt idx="0">
                  <c:v>1.07426438384302E-3</c:v>
                </c:pt>
                <c:pt idx="1">
                  <c:v>1.0730970903709775E-3</c:v>
                </c:pt>
                <c:pt idx="2">
                  <c:v>1.0719310652776231E-3</c:v>
                </c:pt>
                <c:pt idx="3">
                  <c:v>1.0707663071847389E-3</c:v>
                </c:pt>
                <c:pt idx="4">
                  <c:v>1.0696028147156053E-3</c:v>
                </c:pt>
                <c:pt idx="5">
                  <c:v>1.0684405864949977E-3</c:v>
                </c:pt>
                <c:pt idx="6">
                  <c:v>1.0672796211491867E-3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3-49E8-9AF1-07DFAD43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197832"/>
        <c:axId val="1751424008"/>
      </c:lineChart>
      <c:catAx>
        <c:axId val="152519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4008"/>
        <c:crosses val="autoZero"/>
        <c:auto val="1"/>
        <c:lblAlgn val="ctr"/>
        <c:lblOffset val="100"/>
        <c:noMultiLvlLbl val="0"/>
      </c:catAx>
      <c:valAx>
        <c:axId val="17514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Sheet1!$Z$16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Sheet1!$Z$17:$Z$23</c:f>
              <c:numCache>
                <c:formatCode>General</c:formatCode>
                <c:ptCount val="7"/>
                <c:pt idx="0">
                  <c:v>1.7412978997310215E-4</c:v>
                </c:pt>
                <c:pt idx="1">
                  <c:v>1.3060018529706703E-4</c:v>
                </c:pt>
                <c:pt idx="2">
                  <c:v>8.0371363429744043E-5</c:v>
                </c:pt>
                <c:pt idx="3">
                  <c:v>4.0186489191828828E-5</c:v>
                </c:pt>
                <c:pt idx="4">
                  <c:v>1.6074789475354823E-5</c:v>
                </c:pt>
                <c:pt idx="5">
                  <c:v>5.0233994689890467E-6</c:v>
                </c:pt>
                <c:pt idx="6">
                  <c:v>1.1819786158868254E-6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6-413F-95FE-729D589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37768"/>
        <c:axId val="1970039816"/>
      </c:lineChart>
      <c:catAx>
        <c:axId val="197003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39816"/>
        <c:crosses val="autoZero"/>
        <c:auto val="1"/>
        <c:lblAlgn val="ctr"/>
        <c:lblOffset val="100"/>
        <c:noMultiLvlLbl val="0"/>
      </c:catAx>
      <c:valAx>
        <c:axId val="19700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3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Sheet2!$B$6:$B$15</c:f>
              <c:numCache>
                <c:formatCode>General</c:formatCode>
                <c:ptCount val="10"/>
                <c:pt idx="0">
                  <c:v>4.3662273964051368E-2</c:v>
                </c:pt>
                <c:pt idx="1">
                  <c:v>6.7548649363900301E-2</c:v>
                </c:pt>
                <c:pt idx="2">
                  <c:v>9.3702118358107059E-2</c:v>
                </c:pt>
                <c:pt idx="3">
                  <c:v>0.11654793120530371</c:v>
                </c:pt>
                <c:pt idx="4">
                  <c:v>0.12998168086968445</c:v>
                </c:pt>
                <c:pt idx="5">
                  <c:v>0.12998168086968445</c:v>
                </c:pt>
                <c:pt idx="6">
                  <c:v>0.11654793120530371</c:v>
                </c:pt>
                <c:pt idx="7">
                  <c:v>9.3702118358107059E-2</c:v>
                </c:pt>
                <c:pt idx="8">
                  <c:v>6.7548649363900301E-2</c:v>
                </c:pt>
                <c:pt idx="9">
                  <c:v>4.3662273964051368E-2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2-4514-9350-D48CA032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99847"/>
        <c:axId val="2098215431"/>
      </c:lineChart>
      <c:catAx>
        <c:axId val="691299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5431"/>
        <c:crosses val="autoZero"/>
        <c:auto val="1"/>
        <c:lblAlgn val="ctr"/>
        <c:lblOffset val="100"/>
        <c:noMultiLvlLbl val="0"/>
      </c:catAx>
      <c:valAx>
        <c:axId val="2098215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99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19050</xdr:rowOff>
    </xdr:from>
    <xdr:to>
      <xdr:col>5</xdr:col>
      <xdr:colOff>114300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6C71C-E98A-0238-3D17-E36AC95B9FAD}"/>
            </a:ext>
            <a:ext uri="{147F2762-F138-4A5C-976F-8EAC2B608ADB}">
              <a16:predDERef xmlns:a16="http://schemas.microsoft.com/office/drawing/2014/main" pred="{B5A22402-8549-30C8-83FA-98F13395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35</xdr:row>
      <xdr:rowOff>152400</xdr:rowOff>
    </xdr:from>
    <xdr:to>
      <xdr:col>6</xdr:col>
      <xdr:colOff>171450</xdr:colOff>
      <xdr:row>48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A85EC6-6E17-97E0-A5D0-B9432F82D3CB}"/>
            </a:ext>
            <a:ext uri="{147F2762-F138-4A5C-976F-8EAC2B608ADB}">
              <a16:predDERef xmlns:a16="http://schemas.microsoft.com/office/drawing/2014/main" pred="{E9C6C71C-E98A-0238-3D17-E36AC95B9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809625</xdr:colOff>
      <xdr:row>12</xdr:row>
      <xdr:rowOff>85725</xdr:rowOff>
    </xdr:from>
    <xdr:to>
      <xdr:col>14</xdr:col>
      <xdr:colOff>438150</xdr:colOff>
      <xdr:row>24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F23C1B-5308-60B7-2B3F-D01079917211}"/>
            </a:ext>
            <a:ext uri="{147F2762-F138-4A5C-976F-8EAC2B608ADB}">
              <a16:predDERef xmlns:a16="http://schemas.microsoft.com/office/drawing/2014/main" pred="{DAA85EC6-6E17-97E0-A5D0-B9432F82D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25</xdr:row>
      <xdr:rowOff>95250</xdr:rowOff>
    </xdr:from>
    <xdr:to>
      <xdr:col>14</xdr:col>
      <xdr:colOff>276225</xdr:colOff>
      <xdr:row>36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582D0D-ACA0-6AF6-95EF-947CE96FF318}"/>
            </a:ext>
            <a:ext uri="{147F2762-F138-4A5C-976F-8EAC2B608ADB}">
              <a16:predDERef xmlns:a16="http://schemas.microsoft.com/office/drawing/2014/main" pred="{BEF23C1B-5308-60B7-2B3F-D01079917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542925</xdr:colOff>
      <xdr:row>10</xdr:row>
      <xdr:rowOff>152400</xdr:rowOff>
    </xdr:from>
    <xdr:to>
      <xdr:col>8</xdr:col>
      <xdr:colOff>161925</xdr:colOff>
      <xdr:row>20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F06282-F260-62A1-3C37-D272922D6091}"/>
            </a:ext>
            <a:ext uri="{147F2762-F138-4A5C-976F-8EAC2B608ADB}">
              <a16:predDERef xmlns:a16="http://schemas.microsoft.com/office/drawing/2014/main" pred="{E9582D0D-ACA0-6AF6-95EF-947CE96F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8</xdr:row>
      <xdr:rowOff>180975</xdr:rowOff>
    </xdr:from>
    <xdr:to>
      <xdr:col>21</xdr:col>
      <xdr:colOff>28575</xdr:colOff>
      <xdr:row>18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EF95F3-5EA8-FCE2-0A25-4C839E5A9D87}"/>
            </a:ext>
            <a:ext uri="{147F2762-F138-4A5C-976F-8EAC2B608ADB}">
              <a16:predDERef xmlns:a16="http://schemas.microsoft.com/office/drawing/2014/main" pred="{C0F06282-F260-62A1-3C37-D272922D6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438150</xdr:colOff>
      <xdr:row>24</xdr:row>
      <xdr:rowOff>28575</xdr:rowOff>
    </xdr:from>
    <xdr:to>
      <xdr:col>26</xdr:col>
      <xdr:colOff>609600</xdr:colOff>
      <xdr:row>34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37F0F9-95DD-5E30-4F3E-055F67D4BB7B}"/>
            </a:ext>
            <a:ext uri="{147F2762-F138-4A5C-976F-8EAC2B608ADB}">
              <a16:predDERef xmlns:a16="http://schemas.microsoft.com/office/drawing/2014/main" pred="{F7EF95F3-5EA8-FCE2-0A25-4C839E5A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1009650</xdr:colOff>
      <xdr:row>23</xdr:row>
      <xdr:rowOff>171450</xdr:rowOff>
    </xdr:from>
    <xdr:to>
      <xdr:col>31</xdr:col>
      <xdr:colOff>447675</xdr:colOff>
      <xdr:row>35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44B862-291D-B50D-6213-16514DD841E7}"/>
            </a:ext>
            <a:ext uri="{147F2762-F138-4A5C-976F-8EAC2B608ADB}">
              <a16:predDERef xmlns:a16="http://schemas.microsoft.com/office/drawing/2014/main" pred="{7F37F0F9-95DD-5E30-4F3E-055F67D4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9525</xdr:rowOff>
    </xdr:from>
    <xdr:to>
      <xdr:col>5</xdr:col>
      <xdr:colOff>66675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F0DC6-734F-9B79-3D02-73CCD850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180975</xdr:rowOff>
    </xdr:from>
    <xdr:to>
      <xdr:col>5</xdr:col>
      <xdr:colOff>76200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2BA4A-BA56-851E-C002-731AE9E58642}"/>
            </a:ext>
            <a:ext uri="{147F2762-F138-4A5C-976F-8EAC2B608ADB}">
              <a16:predDERef xmlns:a16="http://schemas.microsoft.com/office/drawing/2014/main" pred="{475F0DC6-734F-9B79-3D02-73CCD850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E0ED8-04B9-442C-A1F7-6223E84FFD53}" name="Table1" displayName="Table1" ref="A2:C22" totalsRowShown="0">
  <autoFilter ref="A2:C22" xr:uid="{CB3E0ED8-04B9-442C-A1F7-6223E84FFD53}"/>
  <tableColumns count="3">
    <tableColumn id="1" xr3:uid="{8A8388E8-EA08-4730-AF62-1F7FA38C307F}" name="x"/>
    <tableColumn id="2" xr3:uid="{2CBB2E6E-635B-4227-9305-D2939E1FFB31}" name="P{X=x}">
      <calculatedColumnFormula>_xlfn.BINOM.DIST(A3, 20, 0.5, FALSE)</calculatedColumnFormula>
    </tableColumn>
    <tableColumn id="3" xr3:uid="{D538DC5C-F6F9-4694-B3A5-B455A84DF9A8}" name="CDF" dataDxfId="26">
      <calculatedColumnFormula>_xlfn.BINOM.DIST(A3, 20, 0.5, TRUE)</calculatedColumnFormula>
    </tableColumn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443243-969C-4FB7-B3E0-FA10095FF835}" name="Table10" displayName="Table10" ref="L3:M10" totalsRowShown="0" headerRowDxfId="6" dataDxfId="5">
  <autoFilter ref="L3:M10" xr:uid="{12443243-969C-4FB7-B3E0-FA10095FF835}"/>
  <tableColumns count="2">
    <tableColumn id="1" xr3:uid="{0D0E9756-1648-491A-80F3-3B3B5729E0E0}" name="x" dataDxfId="4"/>
    <tableColumn id="2" xr3:uid="{23E26070-9C55-41D1-ADC8-217695BADEAF}" name="y" dataDxfId="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7F3DCD-EEED-4A4B-9481-0EA09AE7F58F}" name="Table12" displayName="Table12" ref="A45:C99" totalsRowShown="0" headerRowDxfId="2">
  <autoFilter ref="A45:C99" xr:uid="{047F3DCD-EEED-4A4B-9481-0EA09AE7F58F}"/>
  <tableColumns count="3">
    <tableColumn id="1" xr3:uid="{61EC7C97-44B0-49C1-AD07-9BF65E86C68D}" name="X"/>
    <tableColumn id="2" xr3:uid="{677E1F04-48A7-4CEE-A7ED-32A0BB80C172}" name="PDF" dataDxfId="1">
      <calculatedColumnFormula>NORMDIST(A46,28,$F$47,FALSE)</calculatedColumnFormula>
    </tableColumn>
    <tableColumn id="3" xr3:uid="{5BE6E4BF-7A7D-481A-8970-B5E82D40CC26}" name="CDF" dataDxfId="0">
      <calculatedColumnFormula>NORMDIST(A46,28,$F$47,TRUE)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CD84F5-5610-4381-892B-960499B554C8}" name="Table2" displayName="Table2" ref="E2:F8" totalsRowShown="0">
  <autoFilter ref="E2:F8" xr:uid="{0CCD84F5-5610-4381-892B-960499B554C8}"/>
  <tableColumns count="2">
    <tableColumn id="1" xr3:uid="{A0CBE2BF-EA06-4253-B12B-63B5B59E7141}" name="x"/>
    <tableColumn id="2" xr3:uid="{4AE43677-659B-4CF7-B901-372B6E93ECD6}" name="frequenc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F160D-E81D-4EB8-8EFE-63E6FC8157F3}" name="Table3" displayName="Table3" ref="K2:M12" totalsRowShown="0" headerRowDxfId="25" headerRowBorderDxfId="23" tableBorderDxfId="24">
  <autoFilter ref="K2:M12" xr:uid="{8ADF160D-E81D-4EB8-8EFE-63E6FC8157F3}"/>
  <tableColumns count="3">
    <tableColumn id="1" xr3:uid="{C852CA4C-20C9-4AE4-9E99-BF0E9C59754A}" name="x"/>
    <tableColumn id="2" xr3:uid="{4089CD5D-DA9B-4923-949C-068FA61A1F7B}" name="P{X=x}">
      <calculatedColumnFormula>POISSON(K3,1.5,FALSE)</calculatedColumnFormula>
    </tableColumn>
    <tableColumn id="3" xr3:uid="{ED3A317E-FCAF-4BDB-A3EF-28D4F09C7F36}" name="CDF">
      <calculatedColumnFormula>POISSON(K3,1.5,TRUE)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BAC90-7E13-4754-A012-049E43E3155F}" name="Table4" displayName="Table4" ref="R2:S8" totalsRowShown="0">
  <autoFilter ref="R2:S8" xr:uid="{1C1BAC90-7E13-4754-A012-049E43E3155F}"/>
  <tableColumns count="2">
    <tableColumn id="1" xr3:uid="{14EF9B1A-3882-4CD2-AD52-D8B61BAC62F4}" name="x"/>
    <tableColumn id="2" xr3:uid="{B2161320-A876-41D6-A9FA-03290865D304}" name="P{X=x}">
      <calculatedColumnFormula>(1-0.5)^(R3-1) * 0.5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673A23-3662-4051-9F44-F110F2643847}" name="Table5" displayName="Table5" ref="X16:Z23" totalsRowShown="0" headerRowDxfId="22" dataDxfId="21">
  <autoFilter ref="X16:Z23" xr:uid="{8D673A23-3662-4051-9F44-F110F2643847}"/>
  <tableColumns count="3">
    <tableColumn id="1" xr3:uid="{35A7D8D1-DB3B-48BC-A938-34BEF99A3298}" name="x" dataDxfId="20"/>
    <tableColumn id="2" xr3:uid="{283AED48-A7F3-4199-8C9C-3BA2F5B07B24}" name="f(x)" dataDxfId="19">
      <calculatedColumnFormula>_xlfn.EXPON.DIST(A13,$B$5,FALSE)</calculatedColumnFormula>
    </tableColumn>
    <tableColumn id="3" xr3:uid="{A426730A-E866-4902-A7A7-9D1F42561BFD}" name="cdf" dataDxfId="18">
      <calculatedColumnFormula>_xlfn.EXPON.DIST(B13,$B$5,TRUE)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685114-94DD-4CE4-9D3F-28D84ED32B5C}" name="Table6" displayName="Table6" ref="A5:C15" totalsRowShown="0">
  <autoFilter ref="A5:C15" xr:uid="{F0685114-94DD-4CE4-9D3F-28D84ED32B5C}"/>
  <tableColumns count="3">
    <tableColumn id="1" xr3:uid="{C1C9681E-9E44-424B-844A-8A9359CEACB3}" name="x"/>
    <tableColumn id="2" xr3:uid="{24B1D6E1-D3E9-4228-B119-19931E1649DB}" name="P{X=x}">
      <calculatedColumnFormula>_xlfn.NORM.DIST(A6,$B$2,$B$3,FALSE)</calculatedColumnFormula>
    </tableColumn>
    <tableColumn id="3" xr3:uid="{8F4BFB7F-6E7E-4490-B792-BA2362FD3C76}" name="CDF" dataDxfId="17">
      <calculatedColumnFormula>_xlfn.NORM.DIST(A6,$B$2,$B$3,TRUE)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FC866C-64B0-44FC-8B38-1D5329C0528F}" name="Table7" displayName="Table7" ref="F3:H9" totalsRowShown="0" headerRowDxfId="16" dataDxfId="15">
  <autoFilter ref="F3:H9" xr:uid="{E9FC866C-64B0-44FC-8B38-1D5329C0528F}"/>
  <tableColumns count="3">
    <tableColumn id="1" xr3:uid="{99DC76C2-C149-4B7B-8198-E2517463455D}" name="x" dataDxfId="14"/>
    <tableColumn id="2" xr3:uid="{454A63D4-4E29-4EAD-94F8-C1B3F2937E88}" name="PDF" dataDxfId="13"/>
    <tableColumn id="3" xr3:uid="{D54C2DC9-E98E-4A56-95AB-90C99AA1C7A3}" name="CDF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D01F3B-BFA5-46E8-BAB7-02DA760522C3}" name="Table8" displayName="Table8" ref="I16:K26" totalsRowShown="0" headerRowDxfId="11" dataDxfId="10">
  <autoFilter ref="I16:K26" xr:uid="{2ED01F3B-BFA5-46E8-BAB7-02DA760522C3}"/>
  <tableColumns count="3">
    <tableColumn id="1" xr3:uid="{DAEAFE02-5F13-4FC2-A8FD-ACD7B158F1BB}" name="Bernoulli" dataDxfId="9">
      <calculatedColumnFormula>IF(RAND() &lt;0.5, 1, 0)</calculatedColumnFormula>
    </tableColumn>
    <tableColumn id="2" xr3:uid="{11F96A1D-C617-4525-99DA-1353BAA9439F}" name="Binomial" dataDxfId="8">
      <calculatedColumnFormula>_xlfn.BINOM.INV(10,0.5,M17)</calculatedColumnFormula>
    </tableColumn>
    <tableColumn id="3" xr3:uid="{FA98954C-3658-4960-95C2-E0F35210A40B}" name="poisson" dataDxfId="7">
      <calculatedColumnFormula>_xlfn.POISSON.DIST(RANDBETWEEN(1,10),5,FALSE)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50800C-AD92-4C01-A130-36A1F749B6D3}" name="Table9" displayName="Table9" ref="I30:J40" totalsRowShown="0">
  <autoFilter ref="I30:J40" xr:uid="{B250800C-AD92-4C01-A130-36A1F749B6D3}"/>
  <tableColumns count="2">
    <tableColumn id="1" xr3:uid="{A7A967BB-6FFE-4AAA-BC5E-D2AEC053339D}" name="Uniform ">
      <calculatedColumnFormula>RAND()</calculatedColumnFormula>
    </tableColumn>
    <tableColumn id="2" xr3:uid="{A9220162-6A0A-4481-AC4E-ABF313DA2939}" name="normal">
      <calculatedColumnFormula>_xlfn.NORM.INV(RAND(),2,1)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opLeftCell="O1" workbookViewId="0">
      <selection activeCell="AA17" sqref="AA17"/>
    </sheetView>
  </sheetViews>
  <sheetFormatPr defaultRowHeight="15"/>
  <cols>
    <col min="2" max="2" width="12.42578125" bestFit="1" customWidth="1"/>
    <col min="3" max="3" width="11.42578125" customWidth="1"/>
    <col min="5" max="5" width="13.28515625" customWidth="1"/>
    <col min="6" max="6" width="12.42578125" bestFit="1" customWidth="1"/>
    <col min="9" max="9" width="12.42578125" bestFit="1" customWidth="1"/>
    <col min="10" max="10" width="9.28515625" bestFit="1" customWidth="1"/>
    <col min="24" max="24" width="13.85546875" customWidth="1"/>
    <col min="25" max="25" width="9.28515625" bestFit="1" customWidth="1"/>
    <col min="26" max="26" width="12.140625" bestFit="1" customWidth="1"/>
    <col min="27" max="27" width="15.85546875" customWidth="1"/>
  </cols>
  <sheetData>
    <row r="1" spans="1:28">
      <c r="A1" s="1" t="s">
        <v>0</v>
      </c>
      <c r="E1" s="1" t="s">
        <v>1</v>
      </c>
      <c r="K1" s="1" t="s">
        <v>2</v>
      </c>
      <c r="R1" s="1" t="s">
        <v>3</v>
      </c>
      <c r="X1" s="1" t="s">
        <v>4</v>
      </c>
    </row>
    <row r="2" spans="1:28">
      <c r="A2" t="s">
        <v>5</v>
      </c>
      <c r="B2" t="s">
        <v>6</v>
      </c>
      <c r="C2" t="s">
        <v>7</v>
      </c>
      <c r="E2" t="s">
        <v>5</v>
      </c>
      <c r="F2" t="s">
        <v>8</v>
      </c>
      <c r="K2" s="2" t="s">
        <v>5</v>
      </c>
      <c r="L2" s="2" t="s">
        <v>6</v>
      </c>
      <c r="M2" s="2" t="s">
        <v>7</v>
      </c>
      <c r="R2" t="s">
        <v>5</v>
      </c>
      <c r="S2" t="s">
        <v>6</v>
      </c>
      <c r="X2" s="3" t="s">
        <v>9</v>
      </c>
      <c r="Y2" s="4">
        <v>1</v>
      </c>
      <c r="AA2" s="3" t="s">
        <v>10</v>
      </c>
      <c r="AB2" s="5">
        <v>0.222222222</v>
      </c>
    </row>
    <row r="3" spans="1:28">
      <c r="A3">
        <v>1</v>
      </c>
      <c r="B3">
        <f>_xlfn.BINOM.DIST(A3, 20, 0.5, FALSE)</f>
        <v>1.9073486328125034E-5</v>
      </c>
      <c r="C3">
        <f t="shared" ref="C3:C22" si="0">_xlfn.BINOM.DIST(A3, 20, 0.5, TRUE)</f>
        <v>2.002716064453125E-5</v>
      </c>
      <c r="E3">
        <v>1</v>
      </c>
      <c r="F3">
        <v>5</v>
      </c>
      <c r="K3">
        <v>0</v>
      </c>
      <c r="L3">
        <f>POISSON(K3,1.5,FALSE)</f>
        <v>0.22313016014842982</v>
      </c>
      <c r="M3">
        <f>POISSON(K3,1.5,TRUE)</f>
        <v>0.22313016014842982</v>
      </c>
      <c r="R3">
        <v>0</v>
      </c>
      <c r="S3">
        <f>(1-0.5)^(R3-1) * 0.5</f>
        <v>1</v>
      </c>
      <c r="X3" s="3" t="s">
        <v>11</v>
      </c>
      <c r="Y3" s="4">
        <v>55</v>
      </c>
      <c r="AA3" s="3" t="s">
        <v>12</v>
      </c>
      <c r="AB3" s="5">
        <v>0.77777777800000003</v>
      </c>
    </row>
    <row r="4" spans="1:28">
      <c r="A4">
        <v>2</v>
      </c>
      <c r="B4">
        <f t="shared" ref="B4:B22" si="1">_xlfn.BINOM.DIST(A4, 20, 0.5, FALSE)</f>
        <v>1.8119812011718755E-4</v>
      </c>
      <c r="C4">
        <f t="shared" si="0"/>
        <v>2.0122528076171875E-4</v>
      </c>
      <c r="E4">
        <v>2</v>
      </c>
      <c r="F4">
        <v>6</v>
      </c>
      <c r="K4">
        <v>1</v>
      </c>
      <c r="L4">
        <f t="shared" ref="L4:L12" si="2">POISSON(K4,1.5,FALSE)</f>
        <v>0.33469524022264474</v>
      </c>
      <c r="M4">
        <f t="shared" ref="M4:M12" si="3">POISSON(K4,1.5,TRUE)</f>
        <v>0.55782540037107464</v>
      </c>
      <c r="R4">
        <v>1</v>
      </c>
      <c r="S4">
        <f t="shared" ref="S4:S8" si="4">(1-0.5)^(R4-1) * 0.5</f>
        <v>0.5</v>
      </c>
      <c r="X4" s="3" t="s">
        <v>13</v>
      </c>
      <c r="Y4" s="5">
        <v>1.8518519000000001E-2</v>
      </c>
      <c r="AA4" s="3" t="s">
        <v>14</v>
      </c>
      <c r="AB4" s="5">
        <v>0.407407407</v>
      </c>
    </row>
    <row r="5" spans="1:28">
      <c r="A5">
        <v>3</v>
      </c>
      <c r="B5">
        <f t="shared" si="1"/>
        <v>1.0871887207031263E-3</v>
      </c>
      <c r="C5">
        <f t="shared" si="0"/>
        <v>1.2884140014648442E-3</v>
      </c>
      <c r="E5">
        <v>3</v>
      </c>
      <c r="F5">
        <v>7</v>
      </c>
      <c r="K5">
        <v>2</v>
      </c>
      <c r="L5">
        <f t="shared" si="2"/>
        <v>0.25102143016698358</v>
      </c>
      <c r="M5">
        <f t="shared" si="3"/>
        <v>0.80884683053805806</v>
      </c>
      <c r="R5">
        <v>2</v>
      </c>
      <c r="S5">
        <f t="shared" si="4"/>
        <v>0.25</v>
      </c>
      <c r="X5" s="3" t="s">
        <v>15</v>
      </c>
      <c r="Y5" s="5">
        <v>28</v>
      </c>
      <c r="AA5" s="3" t="s">
        <v>16</v>
      </c>
      <c r="AB5" s="7">
        <v>0.4</v>
      </c>
    </row>
    <row r="6" spans="1:28">
      <c r="A6">
        <v>4</v>
      </c>
      <c r="B6">
        <f t="shared" si="1"/>
        <v>4.6205520629882752E-3</v>
      </c>
      <c r="C6">
        <f t="shared" si="0"/>
        <v>5.9089660644531285E-3</v>
      </c>
      <c r="E6">
        <v>4</v>
      </c>
      <c r="F6">
        <v>3</v>
      </c>
      <c r="K6">
        <v>3</v>
      </c>
      <c r="L6">
        <f t="shared" si="2"/>
        <v>0.12551071508349182</v>
      </c>
      <c r="M6">
        <f t="shared" si="3"/>
        <v>0.93435754562154982</v>
      </c>
      <c r="R6">
        <v>3</v>
      </c>
      <c r="S6">
        <f t="shared" si="4"/>
        <v>0.125</v>
      </c>
      <c r="X6" s="3" t="s">
        <v>17</v>
      </c>
      <c r="Y6" s="5">
        <v>15.588457269999999</v>
      </c>
      <c r="AA6" s="3" t="s">
        <v>18</v>
      </c>
      <c r="AB6" s="7">
        <v>0</v>
      </c>
    </row>
    <row r="7" spans="1:28">
      <c r="A7">
        <v>5</v>
      </c>
      <c r="B7">
        <f t="shared" si="1"/>
        <v>1.4785766601562502E-2</v>
      </c>
      <c r="C7">
        <f t="shared" si="0"/>
        <v>2.0694732666015635E-2</v>
      </c>
      <c r="E7">
        <v>5</v>
      </c>
      <c r="F7">
        <v>5</v>
      </c>
      <c r="K7">
        <v>4</v>
      </c>
      <c r="L7">
        <f t="shared" si="2"/>
        <v>4.7066518156309439E-2</v>
      </c>
      <c r="M7">
        <f t="shared" si="3"/>
        <v>0.98142406377785929</v>
      </c>
      <c r="R7">
        <v>4</v>
      </c>
      <c r="S7">
        <f t="shared" si="4"/>
        <v>6.25E-2</v>
      </c>
      <c r="X7" s="3" t="s">
        <v>19</v>
      </c>
      <c r="Y7" s="4">
        <v>13</v>
      </c>
    </row>
    <row r="8" spans="1:28">
      <c r="A8">
        <v>6</v>
      </c>
      <c r="B8">
        <f t="shared" si="1"/>
        <v>3.6964416503906257E-2</v>
      </c>
      <c r="C8">
        <f t="shared" si="0"/>
        <v>5.7659149169921903E-2</v>
      </c>
      <c r="E8">
        <v>6</v>
      </c>
      <c r="F8">
        <v>2</v>
      </c>
      <c r="K8">
        <v>5</v>
      </c>
      <c r="L8">
        <f t="shared" si="2"/>
        <v>1.4119955446892818E-2</v>
      </c>
      <c r="M8">
        <f t="shared" si="3"/>
        <v>0.99554401922475222</v>
      </c>
      <c r="R8">
        <v>5</v>
      </c>
      <c r="S8">
        <f t="shared" si="4"/>
        <v>3.125E-2</v>
      </c>
      <c r="X8" s="3" t="s">
        <v>20</v>
      </c>
      <c r="Y8" s="4">
        <v>35</v>
      </c>
    </row>
    <row r="9" spans="1:28">
      <c r="A9">
        <v>7</v>
      </c>
      <c r="B9">
        <f t="shared" si="1"/>
        <v>7.3928833007812458E-2</v>
      </c>
      <c r="C9">
        <f t="shared" si="0"/>
        <v>0.13158798217773449</v>
      </c>
      <c r="K9">
        <v>6</v>
      </c>
      <c r="L9">
        <f t="shared" si="2"/>
        <v>3.5299888617232088E-3</v>
      </c>
      <c r="M9">
        <f t="shared" si="3"/>
        <v>0.99907400808647528</v>
      </c>
      <c r="X9" s="3" t="s">
        <v>21</v>
      </c>
      <c r="Y9" s="4">
        <v>13</v>
      </c>
      <c r="Z9">
        <v>40</v>
      </c>
    </row>
    <row r="10" spans="1:28">
      <c r="A10">
        <v>8</v>
      </c>
      <c r="B10">
        <f t="shared" si="1"/>
        <v>0.12013435363769531</v>
      </c>
      <c r="C10">
        <f t="shared" si="0"/>
        <v>0.25172233581542974</v>
      </c>
      <c r="E10" s="1" t="s">
        <v>22</v>
      </c>
      <c r="F10">
        <f>MULTINOMIAL(Table2[frequency])</f>
        <v>4.8622137963759706E+17</v>
      </c>
      <c r="K10">
        <v>7</v>
      </c>
      <c r="L10">
        <f t="shared" si="2"/>
        <v>7.5642618465497267E-4</v>
      </c>
      <c r="M10">
        <f t="shared" si="3"/>
        <v>0.99983043427113039</v>
      </c>
      <c r="X10" s="3" t="s">
        <v>23</v>
      </c>
      <c r="Y10" s="6">
        <v>16</v>
      </c>
      <c r="Z10">
        <v>30</v>
      </c>
    </row>
    <row r="11" spans="1:28">
      <c r="A11">
        <v>9</v>
      </c>
      <c r="B11">
        <f t="shared" si="1"/>
        <v>0.16017913818359369</v>
      </c>
      <c r="C11">
        <f t="shared" si="0"/>
        <v>0.41190147399902349</v>
      </c>
      <c r="K11">
        <v>8</v>
      </c>
      <c r="L11">
        <f t="shared" si="2"/>
        <v>1.4182990962280739E-4</v>
      </c>
      <c r="M11">
        <f t="shared" si="3"/>
        <v>0.99997226418075313</v>
      </c>
    </row>
    <row r="12" spans="1:28">
      <c r="A12">
        <v>10</v>
      </c>
      <c r="B12">
        <f t="shared" si="1"/>
        <v>0.17619705200195307</v>
      </c>
      <c r="C12">
        <f t="shared" si="0"/>
        <v>0.58809852600097656</v>
      </c>
      <c r="K12">
        <v>9</v>
      </c>
      <c r="L12">
        <f t="shared" si="2"/>
        <v>2.3638318270467916E-5</v>
      </c>
      <c r="M12">
        <f t="shared" si="3"/>
        <v>0.99999590249902359</v>
      </c>
      <c r="X12" s="8" t="s">
        <v>24</v>
      </c>
    </row>
    <row r="13" spans="1:28">
      <c r="A13">
        <v>11</v>
      </c>
      <c r="B13">
        <f t="shared" si="1"/>
        <v>0.16017913818359369</v>
      </c>
      <c r="C13">
        <f t="shared" si="0"/>
        <v>0.74827766418457031</v>
      </c>
      <c r="X13" s="3" t="s">
        <v>25</v>
      </c>
      <c r="Y13" s="3">
        <v>10</v>
      </c>
    </row>
    <row r="14" spans="1:28">
      <c r="A14">
        <v>12</v>
      </c>
      <c r="B14">
        <f t="shared" si="1"/>
        <v>0.12013435363769531</v>
      </c>
      <c r="C14">
        <f t="shared" si="0"/>
        <v>0.86841201782226551</v>
      </c>
      <c r="X14" s="3" t="s">
        <v>26</v>
      </c>
      <c r="Y14" s="3">
        <v>0.1</v>
      </c>
    </row>
    <row r="15" spans="1:28">
      <c r="A15">
        <v>13</v>
      </c>
      <c r="B15">
        <f t="shared" si="1"/>
        <v>7.3928833007812472E-2</v>
      </c>
      <c r="C15">
        <f t="shared" si="0"/>
        <v>0.94234085083007813</v>
      </c>
    </row>
    <row r="16" spans="1:28">
      <c r="A16">
        <v>14</v>
      </c>
      <c r="B16">
        <f t="shared" si="1"/>
        <v>3.6964416503906257E-2</v>
      </c>
      <c r="C16">
        <f t="shared" si="0"/>
        <v>0.97930526733398438</v>
      </c>
      <c r="X16" s="3" t="s">
        <v>5</v>
      </c>
      <c r="Y16" s="3" t="s">
        <v>27</v>
      </c>
      <c r="Z16" s="3" t="s">
        <v>28</v>
      </c>
    </row>
    <row r="17" spans="1:26">
      <c r="A17">
        <v>15</v>
      </c>
      <c r="B17">
        <f t="shared" si="1"/>
        <v>1.4785766601562502E-2</v>
      </c>
      <c r="C17">
        <f t="shared" si="0"/>
        <v>0.99409103393554688</v>
      </c>
      <c r="X17" s="3">
        <v>0</v>
      </c>
      <c r="Y17" s="3">
        <f>_xlfn.EXPON.DIST(A13,$B$5,FALSE)</f>
        <v>1.07426438384302E-3</v>
      </c>
      <c r="Z17" s="3">
        <f>_xlfn.EXPON.DIST(B13,$B$5,TRUE)</f>
        <v>1.7412978997310215E-4</v>
      </c>
    </row>
    <row r="18" spans="1:26">
      <c r="A18">
        <v>16</v>
      </c>
      <c r="B18">
        <f t="shared" si="1"/>
        <v>4.6205520629882752E-3</v>
      </c>
      <c r="C18">
        <f t="shared" si="0"/>
        <v>0.99871158599853516</v>
      </c>
      <c r="X18" s="3">
        <v>2</v>
      </c>
      <c r="Y18" s="3">
        <f t="shared" ref="Y18:Y23" si="5">_xlfn.EXPON.DIST(A14,$B$5,FALSE)</f>
        <v>1.0730970903709775E-3</v>
      </c>
      <c r="Z18" s="3">
        <f t="shared" ref="Z18:Z23" si="6">_xlfn.EXPON.DIST(B14,$B$5,TRUE)</f>
        <v>1.3060018529706703E-4</v>
      </c>
    </row>
    <row r="19" spans="1:26">
      <c r="A19">
        <v>17</v>
      </c>
      <c r="B19">
        <f t="shared" si="1"/>
        <v>1.0871887207031261E-3</v>
      </c>
      <c r="C19">
        <f t="shared" si="0"/>
        <v>0.99979877471923828</v>
      </c>
      <c r="X19" s="3">
        <v>4</v>
      </c>
      <c r="Y19" s="3">
        <f t="shared" si="5"/>
        <v>1.0719310652776231E-3</v>
      </c>
      <c r="Z19" s="3">
        <f t="shared" si="6"/>
        <v>8.0371363429744043E-5</v>
      </c>
    </row>
    <row r="20" spans="1:26">
      <c r="A20">
        <v>18</v>
      </c>
      <c r="B20">
        <f t="shared" si="1"/>
        <v>1.8119812011718753E-4</v>
      </c>
      <c r="C20">
        <f t="shared" si="0"/>
        <v>0.99997997283935547</v>
      </c>
      <c r="X20" s="3">
        <v>6</v>
      </c>
      <c r="Y20" s="3">
        <f t="shared" si="5"/>
        <v>1.0707663071847389E-3</v>
      </c>
      <c r="Z20" s="3">
        <f t="shared" si="6"/>
        <v>4.0186489191828828E-5</v>
      </c>
    </row>
    <row r="21" spans="1:26">
      <c r="A21">
        <v>19</v>
      </c>
      <c r="B21">
        <f t="shared" si="1"/>
        <v>1.9073486328125E-5</v>
      </c>
      <c r="C21">
        <f t="shared" si="0"/>
        <v>0.99999904632568359</v>
      </c>
      <c r="X21" s="3">
        <v>8</v>
      </c>
      <c r="Y21" s="3">
        <f t="shared" si="5"/>
        <v>1.0696028147156053E-3</v>
      </c>
      <c r="Z21" s="3">
        <f t="shared" si="6"/>
        <v>1.6074789475354823E-5</v>
      </c>
    </row>
    <row r="22" spans="1:26">
      <c r="A22">
        <v>20</v>
      </c>
      <c r="B22">
        <f t="shared" si="1"/>
        <v>9.5367431640625E-7</v>
      </c>
      <c r="C22">
        <f t="shared" si="0"/>
        <v>1</v>
      </c>
      <c r="X22" s="3">
        <v>10</v>
      </c>
      <c r="Y22" s="3">
        <f t="shared" si="5"/>
        <v>1.0684405864949977E-3</v>
      </c>
      <c r="Z22" s="3">
        <f t="shared" si="6"/>
        <v>5.0233994689890467E-6</v>
      </c>
    </row>
    <row r="23" spans="1:26">
      <c r="X23" s="3">
        <v>12</v>
      </c>
      <c r="Y23" s="3">
        <f t="shared" si="5"/>
        <v>1.0672796211491867E-3</v>
      </c>
      <c r="Z23" s="3">
        <f t="shared" si="6"/>
        <v>1.1819786158868254E-6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DAE6-707F-4EF3-8EF0-38EF55030D5F}">
  <dimension ref="A1:O99"/>
  <sheetViews>
    <sheetView tabSelected="1" topLeftCell="A38" workbookViewId="0">
      <selection activeCell="A44" sqref="A44"/>
    </sheetView>
  </sheetViews>
  <sheetFormatPr defaultRowHeight="15"/>
  <cols>
    <col min="1" max="1" width="12.5703125" customWidth="1"/>
    <col min="2" max="2" width="12.42578125" bestFit="1" customWidth="1"/>
    <col min="7" max="7" width="9.28515625" bestFit="1" customWidth="1"/>
    <col min="8" max="8" width="11.5703125" bestFit="1" customWidth="1"/>
    <col min="9" max="9" width="34" customWidth="1"/>
    <col min="10" max="10" width="10.42578125" bestFit="1" customWidth="1"/>
    <col min="12" max="12" width="13.42578125" customWidth="1"/>
  </cols>
  <sheetData>
    <row r="1" spans="1:15">
      <c r="A1" s="1" t="s">
        <v>29</v>
      </c>
      <c r="F1" s="1" t="s">
        <v>30</v>
      </c>
      <c r="L1" s="1" t="s">
        <v>31</v>
      </c>
    </row>
    <row r="2" spans="1:15">
      <c r="A2" s="1" t="s">
        <v>32</v>
      </c>
      <c r="B2">
        <f>AVERAGE(Table6[x])</f>
        <v>5.5</v>
      </c>
      <c r="F2" s="3"/>
      <c r="G2" s="3" t="s">
        <v>33</v>
      </c>
      <c r="H2" s="3" t="s">
        <v>34</v>
      </c>
      <c r="I2" s="3" t="s">
        <v>35</v>
      </c>
      <c r="J2" s="3">
        <v>0.5</v>
      </c>
      <c r="L2" s="3" t="s">
        <v>36</v>
      </c>
      <c r="M2" s="3" t="s">
        <v>37</v>
      </c>
      <c r="N2" s="3"/>
      <c r="O2" s="3"/>
    </row>
    <row r="3" spans="1:15">
      <c r="A3" s="1" t="s">
        <v>38</v>
      </c>
      <c r="B3">
        <f>STDEV(Table6[x])</f>
        <v>3.0276503540974917</v>
      </c>
      <c r="F3" s="3" t="s">
        <v>5</v>
      </c>
      <c r="G3" s="3" t="s">
        <v>39</v>
      </c>
      <c r="H3" s="3" t="s">
        <v>7</v>
      </c>
      <c r="I3" s="3" t="s">
        <v>40</v>
      </c>
      <c r="J3" s="3">
        <v>4</v>
      </c>
      <c r="L3" s="3" t="s">
        <v>5</v>
      </c>
      <c r="M3" s="3" t="s">
        <v>41</v>
      </c>
      <c r="N3" s="9" t="s">
        <v>42</v>
      </c>
      <c r="O3" s="9" t="s">
        <v>43</v>
      </c>
    </row>
    <row r="4" spans="1:15">
      <c r="F4" s="3">
        <v>0</v>
      </c>
      <c r="G4" s="3">
        <v>0.36787944099999997</v>
      </c>
      <c r="H4" s="3">
        <v>0.36787944099999997</v>
      </c>
      <c r="I4" s="3"/>
      <c r="J4" s="3">
        <v>3.125E-2</v>
      </c>
      <c r="L4" s="3">
        <v>21</v>
      </c>
      <c r="M4" s="3">
        <v>19</v>
      </c>
      <c r="N4" s="3">
        <f>PEARSON(Table10[x],Table10[y])</f>
        <v>0.99453163102702957</v>
      </c>
      <c r="O4" s="3">
        <f>CORREL(Table10[x],Table10[y])</f>
        <v>0.99453163102702957</v>
      </c>
    </row>
    <row r="5" spans="1:15">
      <c r="A5" t="s">
        <v>5</v>
      </c>
      <c r="B5" t="s">
        <v>6</v>
      </c>
      <c r="C5" t="s">
        <v>7</v>
      </c>
      <c r="F5" s="3">
        <v>1</v>
      </c>
      <c r="G5" s="3">
        <v>0.36787944099999997</v>
      </c>
      <c r="H5" s="3">
        <v>0.73575888199999995</v>
      </c>
      <c r="I5" s="3"/>
      <c r="J5" s="3"/>
      <c r="L5" s="3">
        <v>24</v>
      </c>
      <c r="M5" s="3">
        <v>21</v>
      </c>
      <c r="N5" s="3"/>
      <c r="O5" s="3"/>
    </row>
    <row r="6" spans="1:15">
      <c r="A6">
        <v>1</v>
      </c>
      <c r="B6">
        <f>_xlfn.NORM.DIST(A6,$B$2,$B$3,FALSE)</f>
        <v>4.3662273964051368E-2</v>
      </c>
      <c r="C6">
        <f t="shared" ref="C6:C15" si="0">_xlfn.NORM.DIST(A6,$B$2,$B$3,TRUE)</f>
        <v>6.8599750207481214E-2</v>
      </c>
      <c r="F6" s="3">
        <v>2</v>
      </c>
      <c r="G6" s="3">
        <v>0.183939721</v>
      </c>
      <c r="H6" s="3">
        <v>0.91969860299999995</v>
      </c>
      <c r="I6" s="3"/>
      <c r="J6" s="3"/>
      <c r="L6" s="3">
        <v>27</v>
      </c>
      <c r="M6" s="3">
        <v>25</v>
      </c>
      <c r="N6" s="3"/>
      <c r="O6" s="3"/>
    </row>
    <row r="7" spans="1:15">
      <c r="A7">
        <v>2</v>
      </c>
      <c r="B7">
        <f t="shared" ref="B7:B15" si="1">_xlfn.NORM.DIST(A7,$B$2,$B$3,FALSE)</f>
        <v>6.7548649363900301E-2</v>
      </c>
      <c r="C7">
        <f t="shared" si="0"/>
        <v>0.12383813384594665</v>
      </c>
      <c r="F7" s="3">
        <v>3</v>
      </c>
      <c r="G7" s="3">
        <v>6.1313239999999998E-2</v>
      </c>
      <c r="H7" s="3">
        <v>0.98101184299999999</v>
      </c>
      <c r="I7" s="3"/>
      <c r="J7" s="3"/>
      <c r="L7" s="3">
        <v>29</v>
      </c>
      <c r="M7" s="3">
        <v>26</v>
      </c>
      <c r="N7" s="3"/>
      <c r="O7" s="3"/>
    </row>
    <row r="8" spans="1:15">
      <c r="A8">
        <v>3</v>
      </c>
      <c r="B8">
        <f t="shared" si="1"/>
        <v>9.3702118358107059E-2</v>
      </c>
      <c r="C8">
        <f t="shared" si="0"/>
        <v>0.20448067101843723</v>
      </c>
      <c r="F8" s="3">
        <v>4</v>
      </c>
      <c r="G8" s="3">
        <v>1.532831E-2</v>
      </c>
      <c r="H8" s="3">
        <v>0.99634015300000001</v>
      </c>
      <c r="I8" s="3"/>
      <c r="J8" s="3"/>
      <c r="L8" s="3">
        <v>31</v>
      </c>
      <c r="M8" s="3">
        <v>29</v>
      </c>
      <c r="N8" s="3"/>
      <c r="O8" s="3"/>
    </row>
    <row r="9" spans="1:15">
      <c r="A9">
        <v>4</v>
      </c>
      <c r="B9">
        <f t="shared" si="1"/>
        <v>0.11654793120530371</v>
      </c>
      <c r="C9">
        <f t="shared" si="0"/>
        <v>0.31014700767458042</v>
      </c>
      <c r="F9" s="3">
        <v>5</v>
      </c>
      <c r="G9" s="3">
        <v>3.0656619999999998E-3</v>
      </c>
      <c r="H9" s="3">
        <v>0.99940581500000003</v>
      </c>
      <c r="I9" s="3"/>
      <c r="J9" s="3"/>
      <c r="L9" s="3">
        <v>35</v>
      </c>
      <c r="M9" s="3">
        <v>32</v>
      </c>
      <c r="N9" s="3"/>
      <c r="O9" s="3"/>
    </row>
    <row r="10" spans="1:15">
      <c r="A10">
        <v>5</v>
      </c>
      <c r="B10">
        <f t="shared" si="1"/>
        <v>0.12998168086968445</v>
      </c>
      <c r="C10">
        <f t="shared" si="0"/>
        <v>0.43441509846265686</v>
      </c>
      <c r="L10" s="3">
        <v>38</v>
      </c>
      <c r="M10" s="3">
        <v>34</v>
      </c>
      <c r="N10" s="3"/>
      <c r="O10" s="3"/>
    </row>
    <row r="11" spans="1:15">
      <c r="A11">
        <v>6</v>
      </c>
      <c r="B11">
        <f t="shared" si="1"/>
        <v>0.12998168086968445</v>
      </c>
      <c r="C11">
        <f t="shared" si="0"/>
        <v>0.56558490153734309</v>
      </c>
    </row>
    <row r="12" spans="1:15">
      <c r="A12">
        <v>7</v>
      </c>
      <c r="B12">
        <f t="shared" si="1"/>
        <v>0.11654793120530371</v>
      </c>
      <c r="C12">
        <f t="shared" si="0"/>
        <v>0.68985299232541952</v>
      </c>
    </row>
    <row r="13" spans="1:15">
      <c r="A13">
        <v>8</v>
      </c>
      <c r="B13">
        <f t="shared" si="1"/>
        <v>9.3702118358107059E-2</v>
      </c>
      <c r="C13">
        <f t="shared" si="0"/>
        <v>0.79551932898156275</v>
      </c>
    </row>
    <row r="14" spans="1:15">
      <c r="A14">
        <v>9</v>
      </c>
      <c r="B14">
        <f t="shared" si="1"/>
        <v>6.7548649363900301E-2</v>
      </c>
      <c r="C14">
        <f t="shared" si="0"/>
        <v>0.87616186615405334</v>
      </c>
      <c r="I14" s="1" t="s">
        <v>44</v>
      </c>
    </row>
    <row r="15" spans="1:15">
      <c r="A15">
        <v>10</v>
      </c>
      <c r="B15">
        <f t="shared" si="1"/>
        <v>4.3662273964051368E-2</v>
      </c>
      <c r="C15">
        <f t="shared" si="0"/>
        <v>0.93140024979251879</v>
      </c>
    </row>
    <row r="16" spans="1:15">
      <c r="I16" s="3" t="s">
        <v>45</v>
      </c>
      <c r="J16" s="3" t="s">
        <v>46</v>
      </c>
      <c r="K16" s="3" t="s">
        <v>47</v>
      </c>
    </row>
    <row r="17" spans="9:13">
      <c r="I17" s="3">
        <f ca="1">IF(RAND() &lt;0.5, 1, 0)</f>
        <v>0</v>
      </c>
      <c r="J17" s="3">
        <f ca="1">_xlfn.BINOM.INV(10,0.5,M17)</f>
        <v>4</v>
      </c>
      <c r="K17" s="3">
        <f ca="1">_xlfn.POISSON.DIST(RANDBETWEEN(1,10),5,FALSE)</f>
        <v>0.17546736976785074</v>
      </c>
      <c r="M17">
        <f ca="1">RAND()</f>
        <v>0.28993247968551406</v>
      </c>
    </row>
    <row r="18" spans="9:13">
      <c r="I18" s="3">
        <f t="shared" ref="I18:I26" ca="1" si="2">IF(RAND() &lt;0.5, 1, 0)</f>
        <v>0</v>
      </c>
      <c r="J18" s="3">
        <f t="shared" ref="J18:J26" ca="1" si="3">_xlfn.BINOM.INV(10,0.5,M18)</f>
        <v>7</v>
      </c>
      <c r="K18" s="3">
        <f t="shared" ref="K18:K26" ca="1" si="4">_xlfn.POISSON.DIST(RANDBETWEEN(1,10),5,FALSE)</f>
        <v>3.6265577415643749E-2</v>
      </c>
      <c r="M18">
        <f t="shared" ref="M18:M26" ca="1" si="5">RAND()</f>
        <v>0.86113839352600574</v>
      </c>
    </row>
    <row r="19" spans="9:13">
      <c r="I19" s="3">
        <f t="shared" ca="1" si="2"/>
        <v>1</v>
      </c>
      <c r="J19" s="3">
        <f t="shared" ca="1" si="3"/>
        <v>7</v>
      </c>
      <c r="K19" s="3">
        <f t="shared" ca="1" si="4"/>
        <v>6.5278039348158706E-2</v>
      </c>
      <c r="M19">
        <f t="shared" ca="1" si="5"/>
        <v>0.86357861711735473</v>
      </c>
    </row>
    <row r="20" spans="9:13">
      <c r="I20" s="3">
        <f t="shared" ca="1" si="2"/>
        <v>0</v>
      </c>
      <c r="J20" s="3">
        <f t="shared" ca="1" si="3"/>
        <v>6</v>
      </c>
      <c r="K20" s="3">
        <f t="shared" ca="1" si="4"/>
        <v>0.17546736976785071</v>
      </c>
      <c r="M20">
        <f t="shared" ca="1" si="5"/>
        <v>0.69700893009031573</v>
      </c>
    </row>
    <row r="21" spans="9:13">
      <c r="I21" s="3">
        <f t="shared" ca="1" si="2"/>
        <v>0</v>
      </c>
      <c r="J21" s="3">
        <f t="shared" ca="1" si="3"/>
        <v>6</v>
      </c>
      <c r="K21" s="3">
        <f t="shared" ca="1" si="4"/>
        <v>1.8132788707821874E-2</v>
      </c>
      <c r="M21">
        <f t="shared" ca="1" si="5"/>
        <v>0.81871620913025334</v>
      </c>
    </row>
    <row r="22" spans="9:13">
      <c r="I22" s="3">
        <f t="shared" ca="1" si="2"/>
        <v>0</v>
      </c>
      <c r="J22" s="3">
        <f t="shared" ca="1" si="3"/>
        <v>5</v>
      </c>
      <c r="K22" s="3">
        <f t="shared" ca="1" si="4"/>
        <v>0.17546736976785074</v>
      </c>
      <c r="M22">
        <f t="shared" ca="1" si="5"/>
        <v>0.49972338874804478</v>
      </c>
    </row>
    <row r="23" spans="9:13">
      <c r="I23" s="3">
        <f t="shared" ca="1" si="2"/>
        <v>0</v>
      </c>
      <c r="J23" s="3">
        <f t="shared" ca="1" si="3"/>
        <v>6</v>
      </c>
      <c r="K23" s="3">
        <f t="shared" ca="1" si="4"/>
        <v>3.6265577415643749E-2</v>
      </c>
      <c r="M23">
        <f t="shared" ca="1" si="5"/>
        <v>0.70554257095640982</v>
      </c>
    </row>
    <row r="24" spans="9:13">
      <c r="I24" s="3">
        <f t="shared" ca="1" si="2"/>
        <v>1</v>
      </c>
      <c r="J24" s="3">
        <f t="shared" ca="1" si="3"/>
        <v>9</v>
      </c>
      <c r="K24" s="3">
        <f t="shared" ca="1" si="4"/>
        <v>3.6265577415643749E-2</v>
      </c>
      <c r="M24">
        <f t="shared" ca="1" si="5"/>
        <v>0.99119231889284387</v>
      </c>
    </row>
    <row r="25" spans="9:13">
      <c r="I25" s="3">
        <f t="shared" ca="1" si="2"/>
        <v>0</v>
      </c>
      <c r="J25" s="3">
        <f t="shared" ca="1" si="3"/>
        <v>5</v>
      </c>
      <c r="K25" s="3">
        <f t="shared" ca="1" si="4"/>
        <v>0.104444862957054</v>
      </c>
      <c r="M25">
        <f t="shared" ca="1" si="5"/>
        <v>0.60133525691559908</v>
      </c>
    </row>
    <row r="26" spans="9:13">
      <c r="I26" s="3">
        <f t="shared" ca="1" si="2"/>
        <v>1</v>
      </c>
      <c r="J26" s="3">
        <f t="shared" ca="1" si="3"/>
        <v>5</v>
      </c>
      <c r="K26" s="3">
        <f t="shared" ca="1" si="4"/>
        <v>0.14037389581428059</v>
      </c>
      <c r="M26">
        <f t="shared" ca="1" si="5"/>
        <v>0.54071835865795581</v>
      </c>
    </row>
    <row r="29" spans="9:13">
      <c r="I29" s="1" t="s">
        <v>48</v>
      </c>
    </row>
    <row r="30" spans="9:13">
      <c r="I30" t="s">
        <v>49</v>
      </c>
      <c r="J30" t="s">
        <v>50</v>
      </c>
    </row>
    <row r="31" spans="9:13">
      <c r="I31">
        <f ca="1">RAND()</f>
        <v>0.93866887228667162</v>
      </c>
      <c r="J31">
        <f ca="1">_xlfn.NORM.INV(RAND(),2,1)</f>
        <v>1.9298722806805995</v>
      </c>
    </row>
    <row r="32" spans="9:13">
      <c r="I32">
        <f t="shared" ref="I32:I40" ca="1" si="6">RAND()</f>
        <v>0.94510785973228062</v>
      </c>
      <c r="J32">
        <f t="shared" ref="J32:J40" ca="1" si="7">_xlfn.NORM.INV(RAND(),2,1)</f>
        <v>1.5633987330386079</v>
      </c>
    </row>
    <row r="33" spans="1:10">
      <c r="I33">
        <f t="shared" ca="1" si="6"/>
        <v>0.31648968008238954</v>
      </c>
      <c r="J33">
        <f t="shared" ca="1" si="7"/>
        <v>1.5343959041092941</v>
      </c>
    </row>
    <row r="34" spans="1:10">
      <c r="I34">
        <f t="shared" ca="1" si="6"/>
        <v>0.98806935752804459</v>
      </c>
      <c r="J34">
        <f t="shared" ca="1" si="7"/>
        <v>1.7247319087865516</v>
      </c>
    </row>
    <row r="35" spans="1:10">
      <c r="I35">
        <f t="shared" ca="1" si="6"/>
        <v>0.45439703845023616</v>
      </c>
      <c r="J35">
        <f t="shared" ca="1" si="7"/>
        <v>3.780161475254411</v>
      </c>
    </row>
    <row r="36" spans="1:10">
      <c r="I36">
        <f t="shared" ca="1" si="6"/>
        <v>0.84614896426316666</v>
      </c>
      <c r="J36">
        <f t="shared" ca="1" si="7"/>
        <v>0.41583345067238642</v>
      </c>
    </row>
    <row r="37" spans="1:10">
      <c r="I37">
        <f t="shared" ca="1" si="6"/>
        <v>0.54607680659279967</v>
      </c>
      <c r="J37">
        <f t="shared" ca="1" si="7"/>
        <v>2.7510527364643398</v>
      </c>
    </row>
    <row r="38" spans="1:10">
      <c r="I38">
        <f t="shared" ca="1" si="6"/>
        <v>0.63276443765501345</v>
      </c>
      <c r="J38">
        <f t="shared" ca="1" si="7"/>
        <v>1.6080706561739251</v>
      </c>
    </row>
    <row r="39" spans="1:10">
      <c r="I39">
        <f t="shared" ca="1" si="6"/>
        <v>5.7146313651058378E-2</v>
      </c>
      <c r="J39">
        <f t="shared" ca="1" si="7"/>
        <v>1.3141068396201916</v>
      </c>
    </row>
    <row r="40" spans="1:10">
      <c r="I40">
        <f t="shared" ca="1" si="6"/>
        <v>0.71563500113230638</v>
      </c>
      <c r="J40">
        <f t="shared" ca="1" si="7"/>
        <v>2.0813057904940013</v>
      </c>
    </row>
    <row r="44" spans="1:10">
      <c r="A44" s="1" t="s">
        <v>51</v>
      </c>
    </row>
    <row r="45" spans="1:10">
      <c r="A45" s="3" t="s">
        <v>52</v>
      </c>
      <c r="B45" s="3" t="s">
        <v>39</v>
      </c>
      <c r="C45" s="3" t="s">
        <v>7</v>
      </c>
    </row>
    <row r="46" spans="1:10">
      <c r="A46" s="3">
        <v>1</v>
      </c>
      <c r="B46" s="3">
        <f>NORMDIST(A46,28,$F$47,FALSE)</f>
        <v>4.9236574276995057E-3</v>
      </c>
      <c r="C46" s="3">
        <f>NORMDIST(A46,28,$F$47,TRUE)</f>
        <v>3.1999651121403315E-2</v>
      </c>
    </row>
    <row r="47" spans="1:10">
      <c r="A47" s="3">
        <v>2</v>
      </c>
      <c r="B47" s="3">
        <f>NORMDIST(A47,28,$F$47,FALSE)</f>
        <v>5.5775940875103435E-3</v>
      </c>
      <c r="C47" s="3">
        <f>NORMDIST(A47,28,$F$47,TRUE)</f>
        <v>3.7245539182978724E-2</v>
      </c>
      <c r="E47" s="3" t="s">
        <v>53</v>
      </c>
      <c r="F47" s="3">
        <f>STDEV(A46:A95)</f>
        <v>14.577379737113251</v>
      </c>
    </row>
    <row r="48" spans="1:10">
      <c r="A48" s="3">
        <v>3</v>
      </c>
      <c r="B48" s="3">
        <f>NORMDIST(A48,28,$F$47,FALSE)</f>
        <v>6.2887197730556533E-3</v>
      </c>
      <c r="C48" s="3">
        <f>NORMDIST(A48,28,$F$47,TRUE)</f>
        <v>4.3173910491831238E-2</v>
      </c>
    </row>
    <row r="49" spans="1:6">
      <c r="A49" s="3">
        <v>4</v>
      </c>
      <c r="B49" s="3">
        <f>NORMDIST(A49,28,$F$47,FALSE)</f>
        <v>7.0572230183402005E-3</v>
      </c>
      <c r="C49" s="3">
        <f>NORMDIST(A49,28,$F$47,TRUE)</f>
        <v>4.984211385684395E-2</v>
      </c>
      <c r="E49" t="s">
        <v>54</v>
      </c>
      <c r="F49">
        <f>SUM(B59:B99)</f>
        <v>0.80559075266396774</v>
      </c>
    </row>
    <row r="50" spans="1:6">
      <c r="A50" s="3">
        <v>5</v>
      </c>
      <c r="B50" s="3">
        <f>NORMDIST(A50,28,$F$47,FALSE)</f>
        <v>7.8824586706254043E-3</v>
      </c>
      <c r="C50" s="3">
        <f>NORMDIST(A50,28,$F$47,TRUE)</f>
        <v>5.7307277597874129E-2</v>
      </c>
    </row>
    <row r="51" spans="1:6">
      <c r="A51" s="3">
        <v>6</v>
      </c>
      <c r="B51" s="3">
        <f>NORMDIST(A51,28,$F$47,FALSE)</f>
        <v>8.7628590054260377E-3</v>
      </c>
      <c r="C51" s="3">
        <f>NORMDIST(A51,28,$F$47,TRUE)</f>
        <v>6.5625430548796326E-2</v>
      </c>
    </row>
    <row r="52" spans="1:6">
      <c r="A52" s="3">
        <v>7</v>
      </c>
      <c r="B52" s="3">
        <f>NORMDIST(A52,28,$F$47,FALSE)</f>
        <v>9.6958571154130181E-3</v>
      </c>
      <c r="C52" s="3">
        <f>NORMDIST(A52,28,$F$47,TRUE)</f>
        <v>7.4850540002082827E-2</v>
      </c>
    </row>
    <row r="53" spans="1:6">
      <c r="A53" s="3">
        <v>8</v>
      </c>
      <c r="B53" s="3">
        <f>NORMDIST(A53,28,$F$47,FALSE)</f>
        <v>1.0677826280272982E-2</v>
      </c>
      <c r="C53" s="3">
        <f>NORMDIST(A53,28,$F$47,TRUE)</f>
        <v>8.5033480726952354E-2</v>
      </c>
    </row>
    <row r="54" spans="1:6">
      <c r="A54" s="3">
        <v>9</v>
      </c>
      <c r="B54" s="3">
        <f>NORMDIST(A54,28,$F$47,FALSE)</f>
        <v>1.1704038894464133E-2</v>
      </c>
      <c r="C54" s="3">
        <f>NORMDIST(A54,28,$F$47,TRUE)</f>
        <v>9.6220952847719893E-2</v>
      </c>
    </row>
    <row r="55" spans="1:6">
      <c r="A55" s="3">
        <v>10</v>
      </c>
      <c r="B55" s="3">
        <f>NORMDIST(A55,28,$F$47,FALSE)</f>
        <v>1.2768648244129386E-2</v>
      </c>
      <c r="C55" s="3">
        <f>NORMDIST(A55,28,$F$47,TRUE)</f>
        <v>0.10845436981632979</v>
      </c>
    </row>
    <row r="56" spans="1:6">
      <c r="A56" s="3">
        <v>11</v>
      </c>
      <c r="B56" s="3">
        <f>NORMDIST(A56,28,$F$47,FALSE)</f>
        <v>1.3864695978926827E-2</v>
      </c>
      <c r="C56" s="3">
        <f>NORMDIST(A56,28,$F$47,TRUE)</f>
        <v>0.12176874079487029</v>
      </c>
    </row>
    <row r="57" spans="1:6">
      <c r="A57" s="3">
        <v>12</v>
      </c>
      <c r="B57" s="3">
        <f>NORMDIST(A57,28,$F$47,FALSE)</f>
        <v>1.4984147522356325E-2</v>
      </c>
      <c r="C57" s="3">
        <f>NORMDIST(A57,28,$F$47,TRUE)</f>
        <v>0.13619157432125503</v>
      </c>
    </row>
    <row r="58" spans="1:6">
      <c r="A58" s="3">
        <v>13</v>
      </c>
      <c r="B58" s="3">
        <f>NORMDIST(A58,28,$F$47,FALSE)</f>
        <v>1.6117956916434473E-2</v>
      </c>
      <c r="C58" s="3">
        <f>NORMDIST(A58,28,$F$47,TRUE)</f>
        <v>0.151741832012421</v>
      </c>
    </row>
    <row r="59" spans="1:6">
      <c r="A59" s="3">
        <v>14</v>
      </c>
      <c r="B59" s="3">
        <f>NORMDIST(A59,28,$F$47,FALSE)</f>
        <v>1.7256161722611726E-2</v>
      </c>
      <c r="C59" s="3">
        <f>NORMDIST(A59,28,$F$47,TRUE)</f>
        <v>0.16842896212776834</v>
      </c>
    </row>
    <row r="60" spans="1:6">
      <c r="A60" s="3">
        <v>15</v>
      </c>
      <c r="B60" s="3">
        <f>NORMDIST(A60,28,$F$47,FALSE)</f>
        <v>1.8388007627853652E-2</v>
      </c>
      <c r="C60" s="3">
        <f>NORMDIST(A60,28,$F$47,TRUE)</f>
        <v>0.18625204295789236</v>
      </c>
    </row>
    <row r="61" spans="1:6">
      <c r="A61" s="3">
        <v>16</v>
      </c>
      <c r="B61" s="3">
        <f>NORMDIST(A61,28,$F$47,FALSE)</f>
        <v>1.9502101367184443E-2</v>
      </c>
      <c r="C61" s="3">
        <f>NORMDIST(A61,28,$F$47,TRUE)</f>
        <v>0.20519906513756159</v>
      </c>
    </row>
    <row r="62" spans="1:6">
      <c r="A62" s="3">
        <v>17</v>
      </c>
      <c r="B62" s="3">
        <f>NORMDIST(A62,28,$F$47,FALSE)</f>
        <v>2.0586589511975849E-2</v>
      </c>
      <c r="C62" s="3">
        <f>NORMDIST(A62,28,$F$47,TRUE)</f>
        <v>0.22524638006241163</v>
      </c>
    </row>
    <row r="63" spans="1:6">
      <c r="A63" s="3">
        <v>18</v>
      </c>
      <c r="B63" s="3">
        <f>NORMDIST(A63,28,$F$47,FALSE)</f>
        <v>2.1629359631336099E-2</v>
      </c>
      <c r="C63" s="3">
        <f>NORMDIST(A63,28,$F$47,TRUE)</f>
        <v>0.24635833861354389</v>
      </c>
    </row>
    <row r="64" spans="1:6">
      <c r="A64" s="3">
        <v>19</v>
      </c>
      <c r="B64" s="3">
        <f>NORMDIST(A64,28,$F$47,FALSE)</f>
        <v>2.2618259358745001E-2</v>
      </c>
      <c r="C64" s="3">
        <f>NORMDIST(A64,28,$F$47,TRUE)</f>
        <v>0.26848714040645161</v>
      </c>
    </row>
    <row r="65" spans="1:3">
      <c r="A65" s="3">
        <v>20</v>
      </c>
      <c r="B65" s="3">
        <f>NORMDIST(A65,28,$F$47,FALSE)</f>
        <v>2.3541328034059613E-2</v>
      </c>
      <c r="C65" s="3">
        <f>NORMDIST(A65,28,$F$47,TRUE)</f>
        <v>0.29157290887051257</v>
      </c>
    </row>
    <row r="66" spans="1:3">
      <c r="A66" s="3">
        <v>21</v>
      </c>
      <c r="B66" s="3">
        <f>NORMDIST(A66,28,$F$47,FALSE)</f>
        <v>2.4387034886009497E-2</v>
      </c>
      <c r="C66" s="3">
        <f>NORMDIST(A66,28,$F$47,TRUE)</f>
        <v>0.31554400176811409</v>
      </c>
    </row>
    <row r="67" spans="1:3">
      <c r="A67" s="3">
        <v>22</v>
      </c>
      <c r="B67" s="3">
        <f>NORMDIST(A67,28,$F$47,FALSE)</f>
        <v>2.5144517211038529E-2</v>
      </c>
      <c r="C67" s="3">
        <f>NORMDIST(A67,28,$F$47,TRUE)</f>
        <v>0.3403175604552201</v>
      </c>
    </row>
    <row r="68" spans="1:3">
      <c r="A68" s="3">
        <v>23</v>
      </c>
      <c r="B68" s="3">
        <f>NORMDIST(A68,28,$F$47,FALSE)</f>
        <v>2.5803811722148434E-2</v>
      </c>
      <c r="C68" s="3">
        <f>NORMDIST(A68,28,$F$47,TRUE)</f>
        <v>0.36580029447995066</v>
      </c>
    </row>
    <row r="69" spans="1:3">
      <c r="A69" s="3">
        <v>24</v>
      </c>
      <c r="B69" s="3">
        <f>NORMDIST(A69,28,$F$47,FALSE)</f>
        <v>2.6356072208162551E-2</v>
      </c>
      <c r="C69" s="3">
        <f>NORMDIST(A69,28,$F$47,TRUE)</f>
        <v>0.3918894912514051</v>
      </c>
    </row>
    <row r="70" spans="1:3">
      <c r="A70" s="3">
        <v>25</v>
      </c>
      <c r="B70" s="3">
        <f>NORMDIST(A70,28,$F$47,FALSE)</f>
        <v>2.679376687049824E-2</v>
      </c>
      <c r="C70" s="3">
        <f>NORMDIST(A70,28,$F$47,TRUE)</f>
        <v>0.41847423374290554</v>
      </c>
    </row>
    <row r="71" spans="1:3">
      <c r="A71" s="3">
        <v>26</v>
      </c>
      <c r="B71" s="3">
        <f>NORMDIST(A71,28,$F$47,FALSE)</f>
        <v>2.7110849190098193E-2</v>
      </c>
      <c r="C71" s="3">
        <f>NORMDIST(A71,28,$F$47,TRUE)</f>
        <v>0.44543680278250347</v>
      </c>
    </row>
    <row r="72" spans="1:3">
      <c r="A72" s="3">
        <v>27</v>
      </c>
      <c r="B72" s="3">
        <f>NORMDIST(A72,28,$F$47,FALSE)</f>
        <v>2.7302896908310326E-2</v>
      </c>
      <c r="C72" s="3">
        <f>NORMDIST(A72,28,$F$47,TRUE)</f>
        <v>0.47265423468222034</v>
      </c>
    </row>
    <row r="73" spans="1:3">
      <c r="A73" s="3">
        <v>28</v>
      </c>
      <c r="B73" s="3">
        <f>NORMDIST(A73,28,$F$47,FALSE)</f>
        <v>2.7367214656948698E-2</v>
      </c>
      <c r="C73" s="3">
        <f>NORMDIST(A73,28,$F$47,TRUE)</f>
        <v>0.5</v>
      </c>
    </row>
    <row r="74" spans="1:3">
      <c r="A74" s="3">
        <v>29</v>
      </c>
      <c r="B74" s="3">
        <f>NORMDIST(A74,28,$F$47,FALSE)</f>
        <v>2.7302896908310326E-2</v>
      </c>
      <c r="C74" s="3">
        <f>NORMDIST(A74,28,$F$47,TRUE)</f>
        <v>0.52734576531777966</v>
      </c>
    </row>
    <row r="75" spans="1:3">
      <c r="A75" s="3">
        <v>30</v>
      </c>
      <c r="B75" s="3">
        <f>NORMDIST(A75,28,$F$47,FALSE)</f>
        <v>2.7110849190098193E-2</v>
      </c>
      <c r="C75" s="3">
        <f>NORMDIST(A75,28,$F$47,TRUE)</f>
        <v>0.55456319721749647</v>
      </c>
    </row>
    <row r="76" spans="1:3">
      <c r="A76" s="3">
        <v>31</v>
      </c>
      <c r="B76" s="3">
        <f>NORMDIST(A76,28,$F$47,FALSE)</f>
        <v>2.679376687049824E-2</v>
      </c>
      <c r="C76" s="3">
        <f>NORMDIST(A76,28,$F$47,TRUE)</f>
        <v>0.58152576625709451</v>
      </c>
    </row>
    <row r="77" spans="1:3">
      <c r="A77" s="3">
        <v>32</v>
      </c>
      <c r="B77" s="3">
        <f>NORMDIST(A77,28,$F$47,FALSE)</f>
        <v>2.6356072208162551E-2</v>
      </c>
      <c r="C77" s="3">
        <f>NORMDIST(A77,28,$F$47,TRUE)</f>
        <v>0.60811050874859496</v>
      </c>
    </row>
    <row r="78" spans="1:3">
      <c r="A78" s="3">
        <v>33</v>
      </c>
      <c r="B78" s="3">
        <f>NORMDIST(A78,28,$F$47,FALSE)</f>
        <v>2.5803811722148434E-2</v>
      </c>
      <c r="C78" s="3">
        <f>NORMDIST(A78,28,$F$47,TRUE)</f>
        <v>0.63419970552004934</v>
      </c>
    </row>
    <row r="79" spans="1:3">
      <c r="A79" s="3">
        <v>34</v>
      </c>
      <c r="B79" s="3">
        <f>NORMDIST(A79,28,$F$47,FALSE)</f>
        <v>2.5144517211038529E-2</v>
      </c>
      <c r="C79" s="3">
        <f>NORMDIST(A79,28,$F$47,TRUE)</f>
        <v>0.6596824395447799</v>
      </c>
    </row>
    <row r="80" spans="1:3">
      <c r="A80" s="3">
        <v>35</v>
      </c>
      <c r="B80" s="3">
        <f>NORMDIST(A80,28,$F$47,FALSE)</f>
        <v>2.4387034886009497E-2</v>
      </c>
      <c r="C80" s="3">
        <f>NORMDIST(A80,28,$F$47,TRUE)</f>
        <v>0.68445599823188585</v>
      </c>
    </row>
    <row r="81" spans="1:3">
      <c r="A81" s="3">
        <v>36</v>
      </c>
      <c r="B81" s="3">
        <f>NORMDIST(A81,28,$F$47,FALSE)</f>
        <v>2.3541328034059613E-2</v>
      </c>
      <c r="C81" s="3">
        <f>NORMDIST(A81,28,$F$47,TRUE)</f>
        <v>0.70842709112948743</v>
      </c>
    </row>
    <row r="82" spans="1:3">
      <c r="A82" s="3">
        <v>37</v>
      </c>
      <c r="B82" s="3">
        <f>NORMDIST(A82,28,$F$47,FALSE)</f>
        <v>2.2618259358745001E-2</v>
      </c>
      <c r="C82" s="3">
        <f>NORMDIST(A82,28,$F$47,TRUE)</f>
        <v>0.73151285959354839</v>
      </c>
    </row>
    <row r="83" spans="1:3">
      <c r="A83" s="3">
        <v>38</v>
      </c>
      <c r="B83" s="3">
        <f>NORMDIST(A83,28,$F$47,FALSE)</f>
        <v>2.1629359631336099E-2</v>
      </c>
      <c r="C83" s="3">
        <f>NORMDIST(A83,28,$F$47,TRUE)</f>
        <v>0.75364166138645605</v>
      </c>
    </row>
    <row r="84" spans="1:3">
      <c r="A84" s="3">
        <v>39</v>
      </c>
      <c r="B84" s="3">
        <f>NORMDIST(A84,28,$F$47,FALSE)</f>
        <v>2.0586589511975849E-2</v>
      </c>
      <c r="C84" s="3">
        <f>NORMDIST(A84,28,$F$47,TRUE)</f>
        <v>0.7747536199375884</v>
      </c>
    </row>
    <row r="85" spans="1:3">
      <c r="A85" s="3">
        <v>40</v>
      </c>
      <c r="B85" s="3">
        <f>NORMDIST(A85,28,$F$47,FALSE)</f>
        <v>1.9502101367184443E-2</v>
      </c>
      <c r="C85" s="3">
        <f>NORMDIST(A85,28,$F$47,TRUE)</f>
        <v>0.79480093486243841</v>
      </c>
    </row>
    <row r="86" spans="1:3">
      <c r="A86" s="3">
        <v>41</v>
      </c>
      <c r="B86" s="3">
        <f>NORMDIST(A86,28,$F$47,FALSE)</f>
        <v>1.8388007627853652E-2</v>
      </c>
      <c r="C86" s="3">
        <f>NORMDIST(A86,28,$F$47,TRUE)</f>
        <v>0.81374795704210767</v>
      </c>
    </row>
    <row r="87" spans="1:3">
      <c r="A87" s="3">
        <v>42</v>
      </c>
      <c r="B87" s="3">
        <f>NORMDIST(A87,28,$F$47,FALSE)</f>
        <v>1.7256161722611726E-2</v>
      </c>
      <c r="C87" s="3">
        <f>NORMDIST(A87,28,$F$47,TRUE)</f>
        <v>0.83157103787223163</v>
      </c>
    </row>
    <row r="88" spans="1:3">
      <c r="A88" s="3">
        <v>43</v>
      </c>
      <c r="B88" s="3">
        <f>NORMDIST(A88,28,$F$47,FALSE)</f>
        <v>1.6117956916434473E-2</v>
      </c>
      <c r="C88" s="3">
        <f>NORMDIST(A88,28,$F$47,TRUE)</f>
        <v>0.84825816798757903</v>
      </c>
    </row>
    <row r="89" spans="1:3">
      <c r="A89" s="3">
        <v>44</v>
      </c>
      <c r="B89" s="3">
        <f>NORMDIST(A89,28,$F$47,FALSE)</f>
        <v>1.4984147522356325E-2</v>
      </c>
      <c r="C89" s="3">
        <f>NORMDIST(A89,28,$F$47,TRUE)</f>
        <v>0.86380842567874494</v>
      </c>
    </row>
    <row r="90" spans="1:3">
      <c r="A90" s="3">
        <v>45</v>
      </c>
      <c r="B90" s="3">
        <f>NORMDIST(A90,28,$F$47,FALSE)</f>
        <v>1.3864695978926827E-2</v>
      </c>
      <c r="C90" s="3">
        <f>NORMDIST(A90,28,$F$47,TRUE)</f>
        <v>0.87823125920512968</v>
      </c>
    </row>
    <row r="91" spans="1:3">
      <c r="A91" s="3">
        <v>46</v>
      </c>
      <c r="B91" s="3">
        <f>NORMDIST(A91,28,$F$47,FALSE)</f>
        <v>1.2768648244129386E-2</v>
      </c>
      <c r="C91" s="3">
        <f>NORMDIST(A91,28,$F$47,TRUE)</f>
        <v>0.89154563018367017</v>
      </c>
    </row>
    <row r="92" spans="1:3">
      <c r="A92" s="3">
        <v>47</v>
      </c>
      <c r="B92" s="3">
        <f>NORMDIST(A92,28,$F$47,FALSE)</f>
        <v>1.1704038894464133E-2</v>
      </c>
      <c r="C92" s="3">
        <f>NORMDIST(A92,28,$F$47,TRUE)</f>
        <v>0.90377904715228008</v>
      </c>
    </row>
    <row r="93" spans="1:3">
      <c r="A93" s="3">
        <v>48</v>
      </c>
      <c r="B93" s="3">
        <f>NORMDIST(A93,28,$F$47,FALSE)</f>
        <v>1.0677826280272982E-2</v>
      </c>
      <c r="C93" s="3">
        <f>NORMDIST(A93,28,$F$47,TRUE)</f>
        <v>0.91496651927304762</v>
      </c>
    </row>
    <row r="94" spans="1:3">
      <c r="A94" s="3">
        <v>49</v>
      </c>
      <c r="B94" s="3">
        <f>NORMDIST(A94,28,$F$47,FALSE)</f>
        <v>9.6958571154130181E-3</v>
      </c>
      <c r="C94" s="3">
        <f>NORMDIST(A94,28,$F$47,TRUE)</f>
        <v>0.9251494599979172</v>
      </c>
    </row>
    <row r="95" spans="1:3">
      <c r="A95" s="3">
        <v>50</v>
      </c>
      <c r="B95" s="3">
        <f>NORMDIST(A95,28,$F$47,FALSE)</f>
        <v>8.7628590054260377E-3</v>
      </c>
      <c r="C95" s="3">
        <f>NORMDIST(A95,28,$F$47,TRUE)</f>
        <v>0.93437456945120367</v>
      </c>
    </row>
    <row r="96" spans="1:3">
      <c r="A96">
        <v>51</v>
      </c>
      <c r="B96" s="3">
        <f>NORMDIST(A96,28,$F$47,FALSE)</f>
        <v>7.8824586706254043E-3</v>
      </c>
      <c r="C96" s="3">
        <f>NORMDIST(A96,28,$F$47,TRUE)</f>
        <v>0.94269272240212587</v>
      </c>
    </row>
    <row r="97" spans="1:3">
      <c r="A97">
        <v>52</v>
      </c>
      <c r="B97" s="3">
        <f>NORMDIST(A97,28,$F$47,FALSE)</f>
        <v>7.0572230183402005E-3</v>
      </c>
      <c r="C97" s="3">
        <f>NORMDIST(A97,28,$F$47,TRUE)</f>
        <v>0.95015788614315611</v>
      </c>
    </row>
    <row r="98" spans="1:3">
      <c r="A98">
        <v>53</v>
      </c>
      <c r="B98" s="3">
        <f>NORMDIST(A98,28,$F$47,FALSE)</f>
        <v>6.2887197730556533E-3</v>
      </c>
      <c r="C98" s="3">
        <f>NORMDIST(A98,28,$F$47,TRUE)</f>
        <v>0.95682608950816872</v>
      </c>
    </row>
    <row r="99" spans="1:3">
      <c r="A99">
        <v>54</v>
      </c>
      <c r="B99" s="3">
        <f>NORMDIST(A99,28,$F$47,FALSE)</f>
        <v>5.5775940875103435E-3</v>
      </c>
      <c r="C99" s="3">
        <f>NORMDIST(A99,28,$F$47,TRUE)</f>
        <v>0.96275446081702132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8205-5D80-49D1-915B-F7CCCF4F495D}">
  <dimension ref="A1"/>
  <sheetViews>
    <sheetView topLeftCell="A46" workbookViewId="0">
      <selection sqref="A1:F56"/>
    </sheetView>
  </sheetViews>
  <sheetFormatPr defaultRowHeight="15"/>
  <cols>
    <col min="2" max="3" width="9.28515625" bestFit="1" customWidth="1"/>
    <col min="5" max="5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VIVEK DUBEY</cp:lastModifiedBy>
  <cp:revision/>
  <dcterms:created xsi:type="dcterms:W3CDTF">2024-04-30T13:31:34Z</dcterms:created>
  <dcterms:modified xsi:type="dcterms:W3CDTF">2024-04-30T17:06:30Z</dcterms:modified>
  <cp:category/>
  <cp:contentStatus/>
</cp:coreProperties>
</file>