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yss\Desktop\Classwork\Homework\Excel-Challenge-1\"/>
    </mc:Choice>
  </mc:AlternateContent>
  <xr:revisionPtr revIDLastSave="0" documentId="13_ncr:1_{C5203D19-6B4E-4DE3-B359-D5ABA3E02CC4}" xr6:coauthVersionLast="47" xr6:coauthVersionMax="47" xr10:uidLastSave="{00000000-0000-0000-0000-000000000000}"/>
  <bookViews>
    <workbookView xWindow="10110" yWindow="-15960" windowWidth="26685" windowHeight="15435" activeTab="5" xr2:uid="{00000000-000D-0000-FFFF-FFFF00000000}"/>
  </bookViews>
  <sheets>
    <sheet name="Cateogry Pivot" sheetId="3" r:id="rId1"/>
    <sheet name="Subcategory Pivot" sheetId="4" r:id="rId2"/>
    <sheet name="Date Pivot" sheetId="14" r:id="rId3"/>
    <sheet name="Crowdfunding" sheetId="1" r:id="rId4"/>
    <sheet name="Bonus Sheet" sheetId="15" r:id="rId5"/>
    <sheet name="Bonus Statistical Analysis" sheetId="16" r:id="rId6"/>
    <sheet name="Extra for broken pivot" sheetId="10" state="hidden" r:id="rId7"/>
  </sheets>
  <definedNames>
    <definedName name="_xlnm._FilterDatabase" localSheetId="3" hidden="1">Crowdfunding!$G$1:$G$1001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6" l="1"/>
  <c r="J6" i="16"/>
  <c r="J7" i="16"/>
  <c r="J5" i="16"/>
  <c r="J4" i="16"/>
  <c r="J3" i="16"/>
  <c r="H7" i="16"/>
  <c r="H5" i="16"/>
  <c r="H4" i="16"/>
  <c r="H3" i="16"/>
  <c r="H2" i="16"/>
  <c r="J2" i="16"/>
  <c r="B13" i="15"/>
  <c r="D13" i="15"/>
  <c r="D12" i="15"/>
  <c r="D11" i="15"/>
  <c r="D10" i="15"/>
  <c r="D9" i="15"/>
  <c r="D8" i="15"/>
  <c r="D7" i="15"/>
  <c r="D6" i="15"/>
  <c r="D5" i="15"/>
  <c r="D4" i="15"/>
  <c r="D3" i="15"/>
  <c r="D2" i="15"/>
  <c r="C9" i="15"/>
  <c r="C8" i="15"/>
  <c r="C7" i="15"/>
  <c r="C6" i="15"/>
  <c r="C5" i="15"/>
  <c r="C4" i="15"/>
  <c r="C3" i="15"/>
  <c r="C10" i="15"/>
  <c r="C11" i="15"/>
  <c r="C12" i="15"/>
  <c r="C13" i="15"/>
  <c r="C2" i="15"/>
  <c r="B12" i="15"/>
  <c r="B11" i="15"/>
  <c r="B10" i="15"/>
  <c r="B9" i="15"/>
  <c r="B8" i="15"/>
  <c r="B7" i="15"/>
  <c r="B6" i="15"/>
  <c r="B5" i="15"/>
  <c r="B4" i="15"/>
  <c r="B3" i="15"/>
  <c r="B2" i="15"/>
  <c r="H1001" i="10"/>
  <c r="G1001" i="10"/>
  <c r="H1000" i="10"/>
  <c r="G1000" i="10"/>
  <c r="H999" i="10"/>
  <c r="G999" i="10"/>
  <c r="H998" i="10"/>
  <c r="G998" i="10"/>
  <c r="H997" i="10"/>
  <c r="G997" i="10"/>
  <c r="H996" i="10"/>
  <c r="G996" i="10"/>
  <c r="H995" i="10"/>
  <c r="G995" i="10"/>
  <c r="H994" i="10"/>
  <c r="G994" i="10"/>
  <c r="H993" i="10"/>
  <c r="G993" i="10"/>
  <c r="H992" i="10"/>
  <c r="G992" i="10"/>
  <c r="H991" i="10"/>
  <c r="G991" i="10"/>
  <c r="H990" i="10"/>
  <c r="G990" i="10"/>
  <c r="H989" i="10"/>
  <c r="G989" i="10"/>
  <c r="H988" i="10"/>
  <c r="G988" i="10"/>
  <c r="H987" i="10"/>
  <c r="G987" i="10"/>
  <c r="H986" i="10"/>
  <c r="G986" i="10"/>
  <c r="H985" i="10"/>
  <c r="G985" i="10"/>
  <c r="H984" i="10"/>
  <c r="G984" i="10"/>
  <c r="H983" i="10"/>
  <c r="G983" i="10"/>
  <c r="H982" i="10"/>
  <c r="G982" i="10"/>
  <c r="H981" i="10"/>
  <c r="G981" i="10"/>
  <c r="H980" i="10"/>
  <c r="G980" i="10"/>
  <c r="H979" i="10"/>
  <c r="G979" i="10"/>
  <c r="H978" i="10"/>
  <c r="G978" i="10"/>
  <c r="H977" i="10"/>
  <c r="G977" i="10"/>
  <c r="H976" i="10"/>
  <c r="G976" i="10"/>
  <c r="H975" i="10"/>
  <c r="G975" i="10"/>
  <c r="H974" i="10"/>
  <c r="G974" i="10"/>
  <c r="H973" i="10"/>
  <c r="G973" i="10"/>
  <c r="H972" i="10"/>
  <c r="G972" i="10"/>
  <c r="H971" i="10"/>
  <c r="G971" i="10"/>
  <c r="H970" i="10"/>
  <c r="G970" i="10"/>
  <c r="H969" i="10"/>
  <c r="G969" i="10"/>
  <c r="H968" i="10"/>
  <c r="G968" i="10"/>
  <c r="H967" i="10"/>
  <c r="G967" i="10"/>
  <c r="H966" i="10"/>
  <c r="G966" i="10"/>
  <c r="H965" i="10"/>
  <c r="G965" i="10"/>
  <c r="H964" i="10"/>
  <c r="G964" i="10"/>
  <c r="H963" i="10"/>
  <c r="G963" i="10"/>
  <c r="H962" i="10"/>
  <c r="G962" i="10"/>
  <c r="H961" i="10"/>
  <c r="G961" i="10"/>
  <c r="H960" i="10"/>
  <c r="G960" i="10"/>
  <c r="H959" i="10"/>
  <c r="G959" i="10"/>
  <c r="H958" i="10"/>
  <c r="G958" i="10"/>
  <c r="H957" i="10"/>
  <c r="G957" i="10"/>
  <c r="H956" i="10"/>
  <c r="G956" i="10"/>
  <c r="H955" i="10"/>
  <c r="G955" i="10"/>
  <c r="H954" i="10"/>
  <c r="G954" i="10"/>
  <c r="H953" i="10"/>
  <c r="G953" i="10"/>
  <c r="H952" i="10"/>
  <c r="G952" i="10"/>
  <c r="H951" i="10"/>
  <c r="G951" i="10"/>
  <c r="H950" i="10"/>
  <c r="G950" i="10"/>
  <c r="H949" i="10"/>
  <c r="G949" i="10"/>
  <c r="H948" i="10"/>
  <c r="G948" i="10"/>
  <c r="H947" i="10"/>
  <c r="G947" i="10"/>
  <c r="H946" i="10"/>
  <c r="G946" i="10"/>
  <c r="H945" i="10"/>
  <c r="G945" i="10"/>
  <c r="H944" i="10"/>
  <c r="G944" i="10"/>
  <c r="H943" i="10"/>
  <c r="G943" i="10"/>
  <c r="H942" i="10"/>
  <c r="G942" i="10"/>
  <c r="H941" i="10"/>
  <c r="G941" i="10"/>
  <c r="H940" i="10"/>
  <c r="G940" i="10"/>
  <c r="H939" i="10"/>
  <c r="G939" i="10"/>
  <c r="H938" i="10"/>
  <c r="G938" i="10"/>
  <c r="H937" i="10"/>
  <c r="G937" i="10"/>
  <c r="H936" i="10"/>
  <c r="G936" i="10"/>
  <c r="H935" i="10"/>
  <c r="G935" i="10"/>
  <c r="H934" i="10"/>
  <c r="G934" i="10"/>
  <c r="H933" i="10"/>
  <c r="G933" i="10"/>
  <c r="H932" i="10"/>
  <c r="G932" i="10"/>
  <c r="H931" i="10"/>
  <c r="G931" i="10"/>
  <c r="H930" i="10"/>
  <c r="G930" i="10"/>
  <c r="H929" i="10"/>
  <c r="G929" i="10"/>
  <c r="H928" i="10"/>
  <c r="G928" i="10"/>
  <c r="H927" i="10"/>
  <c r="G927" i="10"/>
  <c r="H926" i="10"/>
  <c r="G926" i="10"/>
  <c r="H925" i="10"/>
  <c r="G925" i="10"/>
  <c r="H924" i="10"/>
  <c r="G924" i="10"/>
  <c r="H923" i="10"/>
  <c r="G923" i="10"/>
  <c r="H922" i="10"/>
  <c r="G922" i="10"/>
  <c r="H921" i="10"/>
  <c r="G921" i="10"/>
  <c r="H920" i="10"/>
  <c r="G920" i="10"/>
  <c r="H919" i="10"/>
  <c r="G919" i="10"/>
  <c r="H918" i="10"/>
  <c r="G918" i="10"/>
  <c r="H917" i="10"/>
  <c r="G917" i="10"/>
  <c r="H916" i="10"/>
  <c r="G916" i="10"/>
  <c r="H915" i="10"/>
  <c r="G915" i="10"/>
  <c r="H914" i="10"/>
  <c r="G914" i="10"/>
  <c r="H913" i="10"/>
  <c r="G913" i="10"/>
  <c r="H912" i="10"/>
  <c r="G912" i="10"/>
  <c r="H911" i="10"/>
  <c r="G911" i="10"/>
  <c r="H910" i="10"/>
  <c r="G910" i="10"/>
  <c r="H909" i="10"/>
  <c r="G909" i="10"/>
  <c r="H908" i="10"/>
  <c r="G908" i="10"/>
  <c r="H907" i="10"/>
  <c r="G907" i="10"/>
  <c r="H906" i="10"/>
  <c r="G906" i="10"/>
  <c r="H905" i="10"/>
  <c r="G905" i="10"/>
  <c r="H904" i="10"/>
  <c r="G904" i="10"/>
  <c r="H903" i="10"/>
  <c r="G903" i="10"/>
  <c r="H902" i="10"/>
  <c r="G902" i="10"/>
  <c r="H901" i="10"/>
  <c r="G901" i="10"/>
  <c r="H900" i="10"/>
  <c r="G900" i="10"/>
  <c r="H899" i="10"/>
  <c r="G899" i="10"/>
  <c r="H898" i="10"/>
  <c r="G898" i="10"/>
  <c r="H897" i="10"/>
  <c r="G897" i="10"/>
  <c r="H896" i="10"/>
  <c r="G896" i="10"/>
  <c r="H895" i="10"/>
  <c r="G895" i="10"/>
  <c r="H894" i="10"/>
  <c r="G894" i="10"/>
  <c r="H893" i="10"/>
  <c r="G893" i="10"/>
  <c r="H892" i="10"/>
  <c r="G892" i="10"/>
  <c r="H891" i="10"/>
  <c r="G891" i="10"/>
  <c r="H890" i="10"/>
  <c r="G890" i="10"/>
  <c r="H889" i="10"/>
  <c r="G889" i="10"/>
  <c r="H888" i="10"/>
  <c r="G888" i="10"/>
  <c r="H887" i="10"/>
  <c r="G887" i="10"/>
  <c r="H886" i="10"/>
  <c r="G886" i="10"/>
  <c r="H885" i="10"/>
  <c r="G885" i="10"/>
  <c r="H884" i="10"/>
  <c r="G884" i="10"/>
  <c r="H883" i="10"/>
  <c r="G883" i="10"/>
  <c r="H882" i="10"/>
  <c r="G882" i="10"/>
  <c r="H881" i="10"/>
  <c r="G881" i="10"/>
  <c r="H880" i="10"/>
  <c r="G880" i="10"/>
  <c r="H879" i="10"/>
  <c r="G879" i="10"/>
  <c r="H878" i="10"/>
  <c r="G878" i="10"/>
  <c r="H877" i="10"/>
  <c r="G877" i="10"/>
  <c r="H876" i="10"/>
  <c r="G876" i="10"/>
  <c r="H875" i="10"/>
  <c r="G875" i="10"/>
  <c r="H874" i="10"/>
  <c r="G874" i="10"/>
  <c r="H873" i="10"/>
  <c r="G873" i="10"/>
  <c r="H872" i="10"/>
  <c r="G872" i="10"/>
  <c r="H871" i="10"/>
  <c r="G871" i="10"/>
  <c r="H870" i="10"/>
  <c r="G870" i="10"/>
  <c r="H869" i="10"/>
  <c r="G869" i="10"/>
  <c r="H868" i="10"/>
  <c r="G868" i="10"/>
  <c r="H867" i="10"/>
  <c r="G867" i="10"/>
  <c r="H866" i="10"/>
  <c r="G866" i="10"/>
  <c r="H865" i="10"/>
  <c r="G865" i="10"/>
  <c r="H864" i="10"/>
  <c r="G864" i="10"/>
  <c r="H863" i="10"/>
  <c r="G863" i="10"/>
  <c r="H862" i="10"/>
  <c r="G862" i="10"/>
  <c r="H861" i="10"/>
  <c r="G861" i="10"/>
  <c r="H860" i="10"/>
  <c r="G860" i="10"/>
  <c r="H859" i="10"/>
  <c r="G859" i="10"/>
  <c r="H858" i="10"/>
  <c r="G858" i="10"/>
  <c r="H857" i="10"/>
  <c r="G857" i="10"/>
  <c r="H856" i="10"/>
  <c r="G856" i="10"/>
  <c r="H855" i="10"/>
  <c r="G855" i="10"/>
  <c r="H854" i="10"/>
  <c r="G854" i="10"/>
  <c r="H853" i="10"/>
  <c r="G853" i="10"/>
  <c r="H852" i="10"/>
  <c r="G852" i="10"/>
  <c r="H851" i="10"/>
  <c r="G851" i="10"/>
  <c r="H850" i="10"/>
  <c r="G850" i="10"/>
  <c r="H849" i="10"/>
  <c r="G849" i="10"/>
  <c r="H848" i="10"/>
  <c r="G848" i="10"/>
  <c r="H847" i="10"/>
  <c r="G847" i="10"/>
  <c r="H846" i="10"/>
  <c r="G846" i="10"/>
  <c r="H845" i="10"/>
  <c r="G845" i="10"/>
  <c r="H844" i="10"/>
  <c r="G844" i="10"/>
  <c r="H843" i="10"/>
  <c r="G843" i="10"/>
  <c r="H842" i="10"/>
  <c r="G842" i="10"/>
  <c r="H841" i="10"/>
  <c r="G841" i="10"/>
  <c r="H840" i="10"/>
  <c r="G840" i="10"/>
  <c r="H839" i="10"/>
  <c r="G839" i="10"/>
  <c r="H838" i="10"/>
  <c r="G838" i="10"/>
  <c r="H837" i="10"/>
  <c r="G837" i="10"/>
  <c r="H836" i="10"/>
  <c r="G836" i="10"/>
  <c r="H835" i="10"/>
  <c r="G835" i="10"/>
  <c r="H834" i="10"/>
  <c r="G834" i="10"/>
  <c r="H833" i="10"/>
  <c r="G833" i="10"/>
  <c r="H832" i="10"/>
  <c r="G832" i="10"/>
  <c r="H831" i="10"/>
  <c r="G831" i="10"/>
  <c r="H830" i="10"/>
  <c r="G830" i="10"/>
  <c r="H829" i="10"/>
  <c r="G829" i="10"/>
  <c r="H828" i="10"/>
  <c r="G828" i="10"/>
  <c r="H827" i="10"/>
  <c r="G827" i="10"/>
  <c r="H826" i="10"/>
  <c r="G826" i="10"/>
  <c r="H825" i="10"/>
  <c r="G825" i="10"/>
  <c r="H824" i="10"/>
  <c r="G824" i="10"/>
  <c r="H823" i="10"/>
  <c r="G823" i="10"/>
  <c r="H822" i="10"/>
  <c r="G822" i="10"/>
  <c r="H821" i="10"/>
  <c r="G821" i="10"/>
  <c r="H820" i="10"/>
  <c r="G820" i="10"/>
  <c r="H819" i="10"/>
  <c r="G819" i="10"/>
  <c r="H818" i="10"/>
  <c r="G818" i="10"/>
  <c r="H817" i="10"/>
  <c r="G817" i="10"/>
  <c r="H816" i="10"/>
  <c r="G816" i="10"/>
  <c r="H815" i="10"/>
  <c r="G815" i="10"/>
  <c r="H814" i="10"/>
  <c r="G814" i="10"/>
  <c r="H813" i="10"/>
  <c r="G813" i="10"/>
  <c r="H812" i="10"/>
  <c r="G812" i="10"/>
  <c r="H811" i="10"/>
  <c r="G811" i="10"/>
  <c r="H810" i="10"/>
  <c r="G810" i="10"/>
  <c r="H809" i="10"/>
  <c r="G809" i="10"/>
  <c r="H808" i="10"/>
  <c r="G808" i="10"/>
  <c r="H807" i="10"/>
  <c r="G807" i="10"/>
  <c r="H806" i="10"/>
  <c r="G806" i="10"/>
  <c r="H805" i="10"/>
  <c r="G805" i="10"/>
  <c r="H804" i="10"/>
  <c r="G804" i="10"/>
  <c r="H803" i="10"/>
  <c r="G803" i="10"/>
  <c r="H802" i="10"/>
  <c r="G802" i="10"/>
  <c r="H801" i="10"/>
  <c r="G801" i="10"/>
  <c r="H800" i="10"/>
  <c r="G800" i="10"/>
  <c r="H799" i="10"/>
  <c r="G799" i="10"/>
  <c r="H798" i="10"/>
  <c r="G798" i="10"/>
  <c r="H797" i="10"/>
  <c r="G797" i="10"/>
  <c r="H796" i="10"/>
  <c r="G796" i="10"/>
  <c r="H795" i="10"/>
  <c r="G795" i="10"/>
  <c r="H794" i="10"/>
  <c r="G794" i="10"/>
  <c r="H793" i="10"/>
  <c r="G793" i="10"/>
  <c r="H792" i="10"/>
  <c r="G792" i="10"/>
  <c r="H791" i="10"/>
  <c r="G791" i="10"/>
  <c r="H790" i="10"/>
  <c r="G790" i="10"/>
  <c r="H789" i="10"/>
  <c r="G789" i="10"/>
  <c r="H788" i="10"/>
  <c r="G788" i="10"/>
  <c r="H787" i="10"/>
  <c r="G787" i="10"/>
  <c r="H786" i="10"/>
  <c r="G786" i="10"/>
  <c r="H785" i="10"/>
  <c r="G785" i="10"/>
  <c r="H784" i="10"/>
  <c r="G784" i="10"/>
  <c r="H783" i="10"/>
  <c r="G783" i="10"/>
  <c r="H782" i="10"/>
  <c r="G782" i="10"/>
  <c r="H781" i="10"/>
  <c r="G781" i="10"/>
  <c r="H780" i="10"/>
  <c r="G780" i="10"/>
  <c r="H779" i="10"/>
  <c r="G779" i="10"/>
  <c r="H778" i="10"/>
  <c r="G778" i="10"/>
  <c r="H777" i="10"/>
  <c r="G777" i="10"/>
  <c r="H776" i="10"/>
  <c r="G776" i="10"/>
  <c r="H775" i="10"/>
  <c r="G775" i="10"/>
  <c r="H774" i="10"/>
  <c r="G774" i="10"/>
  <c r="H773" i="10"/>
  <c r="G773" i="10"/>
  <c r="H772" i="10"/>
  <c r="G772" i="10"/>
  <c r="H771" i="10"/>
  <c r="G771" i="10"/>
  <c r="H770" i="10"/>
  <c r="G770" i="10"/>
  <c r="H769" i="10"/>
  <c r="G769" i="10"/>
  <c r="H768" i="10"/>
  <c r="G768" i="10"/>
  <c r="H767" i="10"/>
  <c r="G767" i="10"/>
  <c r="H766" i="10"/>
  <c r="G766" i="10"/>
  <c r="H765" i="10"/>
  <c r="G765" i="10"/>
  <c r="H764" i="10"/>
  <c r="G764" i="10"/>
  <c r="H763" i="10"/>
  <c r="G763" i="10"/>
  <c r="H762" i="10"/>
  <c r="G762" i="10"/>
  <c r="H761" i="10"/>
  <c r="G761" i="10"/>
  <c r="H760" i="10"/>
  <c r="G760" i="10"/>
  <c r="H759" i="10"/>
  <c r="G759" i="10"/>
  <c r="H758" i="10"/>
  <c r="G758" i="10"/>
  <c r="H757" i="10"/>
  <c r="G757" i="10"/>
  <c r="H756" i="10"/>
  <c r="G756" i="10"/>
  <c r="H755" i="10"/>
  <c r="G755" i="10"/>
  <c r="H754" i="10"/>
  <c r="G754" i="10"/>
  <c r="H753" i="10"/>
  <c r="G753" i="10"/>
  <c r="H752" i="10"/>
  <c r="G752" i="10"/>
  <c r="H751" i="10"/>
  <c r="G751" i="10"/>
  <c r="H750" i="10"/>
  <c r="G750" i="10"/>
  <c r="H749" i="10"/>
  <c r="G749" i="10"/>
  <c r="H748" i="10"/>
  <c r="G748" i="10"/>
  <c r="H747" i="10"/>
  <c r="G747" i="10"/>
  <c r="H746" i="10"/>
  <c r="G746" i="10"/>
  <c r="H745" i="10"/>
  <c r="G745" i="10"/>
  <c r="H744" i="10"/>
  <c r="G744" i="10"/>
  <c r="H743" i="10"/>
  <c r="G743" i="10"/>
  <c r="H742" i="10"/>
  <c r="G742" i="10"/>
  <c r="H741" i="10"/>
  <c r="G741" i="10"/>
  <c r="H740" i="10"/>
  <c r="G740" i="10"/>
  <c r="H739" i="10"/>
  <c r="G739" i="10"/>
  <c r="H738" i="10"/>
  <c r="G738" i="10"/>
  <c r="H737" i="10"/>
  <c r="G737" i="10"/>
  <c r="H736" i="10"/>
  <c r="G736" i="10"/>
  <c r="H735" i="10"/>
  <c r="G735" i="10"/>
  <c r="H734" i="10"/>
  <c r="G734" i="10"/>
  <c r="H733" i="10"/>
  <c r="G733" i="10"/>
  <c r="H732" i="10"/>
  <c r="G732" i="10"/>
  <c r="H731" i="10"/>
  <c r="G731" i="10"/>
  <c r="H730" i="10"/>
  <c r="G730" i="10"/>
  <c r="H729" i="10"/>
  <c r="G729" i="10"/>
  <c r="H728" i="10"/>
  <c r="G728" i="10"/>
  <c r="H727" i="10"/>
  <c r="G727" i="10"/>
  <c r="H726" i="10"/>
  <c r="G726" i="10"/>
  <c r="H725" i="10"/>
  <c r="G725" i="10"/>
  <c r="H724" i="10"/>
  <c r="G724" i="10"/>
  <c r="H723" i="10"/>
  <c r="G723" i="10"/>
  <c r="H722" i="10"/>
  <c r="G722" i="10"/>
  <c r="H721" i="10"/>
  <c r="G721" i="10"/>
  <c r="H720" i="10"/>
  <c r="G720" i="10"/>
  <c r="H719" i="10"/>
  <c r="G719" i="10"/>
  <c r="H718" i="10"/>
  <c r="G718" i="10"/>
  <c r="H717" i="10"/>
  <c r="G717" i="10"/>
  <c r="H716" i="10"/>
  <c r="G716" i="10"/>
  <c r="H715" i="10"/>
  <c r="G715" i="10"/>
  <c r="H714" i="10"/>
  <c r="G714" i="10"/>
  <c r="H713" i="10"/>
  <c r="G713" i="10"/>
  <c r="H712" i="10"/>
  <c r="G712" i="10"/>
  <c r="H711" i="10"/>
  <c r="G711" i="10"/>
  <c r="H710" i="10"/>
  <c r="G710" i="10"/>
  <c r="H709" i="10"/>
  <c r="G709" i="10"/>
  <c r="H708" i="10"/>
  <c r="G708" i="10"/>
  <c r="H707" i="10"/>
  <c r="G707" i="10"/>
  <c r="H706" i="10"/>
  <c r="G706" i="10"/>
  <c r="H705" i="10"/>
  <c r="G705" i="10"/>
  <c r="H704" i="10"/>
  <c r="G704" i="10"/>
  <c r="H703" i="10"/>
  <c r="G703" i="10"/>
  <c r="H702" i="10"/>
  <c r="G702" i="10"/>
  <c r="H701" i="10"/>
  <c r="G701" i="10"/>
  <c r="H700" i="10"/>
  <c r="G700" i="10"/>
  <c r="H699" i="10"/>
  <c r="G699" i="10"/>
  <c r="H698" i="10"/>
  <c r="G698" i="10"/>
  <c r="H697" i="10"/>
  <c r="G697" i="10"/>
  <c r="H696" i="10"/>
  <c r="G696" i="10"/>
  <c r="H695" i="10"/>
  <c r="G695" i="10"/>
  <c r="H694" i="10"/>
  <c r="G694" i="10"/>
  <c r="H693" i="10"/>
  <c r="G693" i="10"/>
  <c r="H692" i="10"/>
  <c r="G692" i="10"/>
  <c r="H691" i="10"/>
  <c r="G691" i="10"/>
  <c r="H690" i="10"/>
  <c r="G690" i="10"/>
  <c r="H689" i="10"/>
  <c r="G689" i="10"/>
  <c r="H688" i="10"/>
  <c r="G688" i="10"/>
  <c r="H687" i="10"/>
  <c r="G687" i="10"/>
  <c r="H686" i="10"/>
  <c r="G686" i="10"/>
  <c r="H685" i="10"/>
  <c r="G685" i="10"/>
  <c r="H684" i="10"/>
  <c r="G684" i="10"/>
  <c r="H683" i="10"/>
  <c r="G683" i="10"/>
  <c r="H682" i="10"/>
  <c r="G682" i="10"/>
  <c r="H681" i="10"/>
  <c r="G681" i="10"/>
  <c r="H680" i="10"/>
  <c r="G680" i="10"/>
  <c r="H679" i="10"/>
  <c r="G679" i="10"/>
  <c r="H678" i="10"/>
  <c r="G678" i="10"/>
  <c r="H677" i="10"/>
  <c r="G677" i="10"/>
  <c r="H676" i="10"/>
  <c r="G676" i="10"/>
  <c r="H675" i="10"/>
  <c r="G675" i="10"/>
  <c r="H674" i="10"/>
  <c r="G674" i="10"/>
  <c r="H673" i="10"/>
  <c r="G673" i="10"/>
  <c r="H672" i="10"/>
  <c r="G672" i="10"/>
  <c r="H671" i="10"/>
  <c r="G671" i="10"/>
  <c r="H670" i="10"/>
  <c r="G670" i="10"/>
  <c r="H669" i="10"/>
  <c r="G669" i="10"/>
  <c r="H668" i="10"/>
  <c r="G668" i="10"/>
  <c r="H667" i="10"/>
  <c r="G667" i="10"/>
  <c r="H666" i="10"/>
  <c r="G666" i="10"/>
  <c r="H665" i="10"/>
  <c r="G665" i="10"/>
  <c r="H664" i="10"/>
  <c r="G664" i="10"/>
  <c r="H663" i="10"/>
  <c r="G663" i="10"/>
  <c r="H662" i="10"/>
  <c r="G662" i="10"/>
  <c r="H661" i="10"/>
  <c r="G661" i="10"/>
  <c r="H660" i="10"/>
  <c r="G660" i="10"/>
  <c r="H659" i="10"/>
  <c r="G659" i="10"/>
  <c r="H658" i="10"/>
  <c r="G658" i="10"/>
  <c r="H657" i="10"/>
  <c r="G657" i="10"/>
  <c r="H656" i="10"/>
  <c r="G656" i="10"/>
  <c r="H655" i="10"/>
  <c r="G655" i="10"/>
  <c r="H654" i="10"/>
  <c r="G654" i="10"/>
  <c r="H653" i="10"/>
  <c r="G653" i="10"/>
  <c r="H652" i="10"/>
  <c r="G652" i="10"/>
  <c r="H651" i="10"/>
  <c r="G651" i="10"/>
  <c r="H650" i="10"/>
  <c r="G650" i="10"/>
  <c r="H649" i="10"/>
  <c r="G649" i="10"/>
  <c r="H648" i="10"/>
  <c r="G648" i="10"/>
  <c r="H647" i="10"/>
  <c r="G647" i="10"/>
  <c r="H646" i="10"/>
  <c r="G646" i="10"/>
  <c r="H645" i="10"/>
  <c r="G645" i="10"/>
  <c r="H644" i="10"/>
  <c r="G644" i="10"/>
  <c r="H643" i="10"/>
  <c r="G643" i="10"/>
  <c r="H642" i="10"/>
  <c r="G642" i="10"/>
  <c r="H641" i="10"/>
  <c r="G641" i="10"/>
  <c r="H640" i="10"/>
  <c r="G640" i="10"/>
  <c r="H639" i="10"/>
  <c r="G639" i="10"/>
  <c r="H638" i="10"/>
  <c r="G638" i="10"/>
  <c r="H637" i="10"/>
  <c r="G637" i="10"/>
  <c r="H636" i="10"/>
  <c r="G636" i="10"/>
  <c r="H635" i="10"/>
  <c r="G635" i="10"/>
  <c r="H634" i="10"/>
  <c r="G634" i="10"/>
  <c r="H633" i="10"/>
  <c r="G633" i="10"/>
  <c r="H632" i="10"/>
  <c r="G632" i="10"/>
  <c r="H631" i="10"/>
  <c r="G631" i="10"/>
  <c r="H630" i="10"/>
  <c r="G630" i="10"/>
  <c r="H629" i="10"/>
  <c r="G629" i="10"/>
  <c r="H628" i="10"/>
  <c r="G628" i="10"/>
  <c r="H627" i="10"/>
  <c r="G627" i="10"/>
  <c r="H626" i="10"/>
  <c r="G626" i="10"/>
  <c r="H625" i="10"/>
  <c r="G625" i="10"/>
  <c r="H624" i="10"/>
  <c r="G624" i="10"/>
  <c r="H623" i="10"/>
  <c r="G623" i="10"/>
  <c r="H622" i="10"/>
  <c r="G622" i="10"/>
  <c r="H621" i="10"/>
  <c r="G621" i="10"/>
  <c r="H620" i="10"/>
  <c r="G620" i="10"/>
  <c r="H619" i="10"/>
  <c r="G619" i="10"/>
  <c r="H618" i="10"/>
  <c r="G618" i="10"/>
  <c r="H617" i="10"/>
  <c r="G617" i="10"/>
  <c r="H616" i="10"/>
  <c r="G616" i="10"/>
  <c r="H615" i="10"/>
  <c r="G615" i="10"/>
  <c r="H614" i="10"/>
  <c r="G614" i="10"/>
  <c r="H613" i="10"/>
  <c r="G613" i="10"/>
  <c r="H612" i="10"/>
  <c r="G612" i="10"/>
  <c r="H611" i="10"/>
  <c r="G611" i="10"/>
  <c r="H610" i="10"/>
  <c r="G610" i="10"/>
  <c r="H609" i="10"/>
  <c r="G609" i="10"/>
  <c r="H608" i="10"/>
  <c r="G608" i="10"/>
  <c r="H607" i="10"/>
  <c r="G607" i="10"/>
  <c r="H606" i="10"/>
  <c r="G606" i="10"/>
  <c r="H605" i="10"/>
  <c r="G605" i="10"/>
  <c r="H604" i="10"/>
  <c r="G604" i="10"/>
  <c r="H603" i="10"/>
  <c r="G603" i="10"/>
  <c r="H602" i="10"/>
  <c r="G602" i="10"/>
  <c r="H601" i="10"/>
  <c r="G601" i="10"/>
  <c r="H600" i="10"/>
  <c r="G600" i="10"/>
  <c r="H599" i="10"/>
  <c r="G599" i="10"/>
  <c r="H598" i="10"/>
  <c r="G598" i="10"/>
  <c r="H597" i="10"/>
  <c r="G597" i="10"/>
  <c r="H596" i="10"/>
  <c r="G596" i="10"/>
  <c r="H595" i="10"/>
  <c r="G595" i="10"/>
  <c r="H594" i="10"/>
  <c r="G594" i="10"/>
  <c r="H593" i="10"/>
  <c r="G593" i="10"/>
  <c r="H592" i="10"/>
  <c r="G592" i="10"/>
  <c r="H591" i="10"/>
  <c r="G591" i="10"/>
  <c r="H590" i="10"/>
  <c r="G590" i="10"/>
  <c r="H589" i="10"/>
  <c r="G589" i="10"/>
  <c r="H588" i="10"/>
  <c r="G588" i="10"/>
  <c r="H587" i="10"/>
  <c r="G587" i="10"/>
  <c r="H586" i="10"/>
  <c r="G586" i="10"/>
  <c r="H585" i="10"/>
  <c r="G585" i="10"/>
  <c r="H584" i="10"/>
  <c r="G584" i="10"/>
  <c r="H583" i="10"/>
  <c r="G583" i="10"/>
  <c r="H582" i="10"/>
  <c r="G582" i="10"/>
  <c r="H581" i="10"/>
  <c r="G581" i="10"/>
  <c r="H580" i="10"/>
  <c r="G580" i="10"/>
  <c r="H579" i="10"/>
  <c r="G579" i="10"/>
  <c r="H578" i="10"/>
  <c r="G578" i="10"/>
  <c r="H577" i="10"/>
  <c r="G577" i="10"/>
  <c r="H576" i="10"/>
  <c r="G576" i="10"/>
  <c r="H575" i="10"/>
  <c r="G575" i="10"/>
  <c r="H574" i="10"/>
  <c r="G574" i="10"/>
  <c r="H573" i="10"/>
  <c r="G573" i="10"/>
  <c r="H572" i="10"/>
  <c r="G572" i="10"/>
  <c r="H571" i="10"/>
  <c r="G571" i="10"/>
  <c r="H570" i="10"/>
  <c r="G570" i="10"/>
  <c r="H569" i="10"/>
  <c r="G569" i="10"/>
  <c r="H568" i="10"/>
  <c r="G568" i="10"/>
  <c r="H567" i="10"/>
  <c r="G567" i="10"/>
  <c r="H566" i="10"/>
  <c r="G566" i="10"/>
  <c r="H565" i="10"/>
  <c r="G565" i="10"/>
  <c r="H564" i="10"/>
  <c r="G564" i="10"/>
  <c r="H563" i="10"/>
  <c r="G563" i="10"/>
  <c r="H562" i="10"/>
  <c r="G562" i="10"/>
  <c r="H561" i="10"/>
  <c r="G561" i="10"/>
  <c r="H560" i="10"/>
  <c r="G560" i="10"/>
  <c r="H559" i="10"/>
  <c r="G559" i="10"/>
  <c r="H558" i="10"/>
  <c r="G558" i="10"/>
  <c r="H557" i="10"/>
  <c r="G557" i="10"/>
  <c r="H556" i="10"/>
  <c r="G556" i="10"/>
  <c r="H555" i="10"/>
  <c r="G555" i="10"/>
  <c r="H554" i="10"/>
  <c r="G554" i="10"/>
  <c r="H553" i="10"/>
  <c r="G553" i="10"/>
  <c r="H552" i="10"/>
  <c r="G552" i="10"/>
  <c r="H551" i="10"/>
  <c r="G551" i="10"/>
  <c r="H550" i="10"/>
  <c r="G550" i="10"/>
  <c r="H549" i="10"/>
  <c r="G549" i="10"/>
  <c r="H548" i="10"/>
  <c r="G548" i="10"/>
  <c r="H547" i="10"/>
  <c r="G547" i="10"/>
  <c r="H546" i="10"/>
  <c r="G546" i="10"/>
  <c r="H545" i="10"/>
  <c r="G545" i="10"/>
  <c r="H544" i="10"/>
  <c r="G544" i="10"/>
  <c r="H543" i="10"/>
  <c r="G543" i="10"/>
  <c r="H542" i="10"/>
  <c r="G542" i="10"/>
  <c r="H541" i="10"/>
  <c r="G541" i="10"/>
  <c r="H540" i="10"/>
  <c r="G540" i="10"/>
  <c r="H539" i="10"/>
  <c r="G539" i="10"/>
  <c r="H538" i="10"/>
  <c r="G538" i="10"/>
  <c r="H537" i="10"/>
  <c r="G537" i="10"/>
  <c r="H536" i="10"/>
  <c r="G536" i="10"/>
  <c r="H535" i="10"/>
  <c r="G535" i="10"/>
  <c r="H534" i="10"/>
  <c r="G534" i="10"/>
  <c r="H533" i="10"/>
  <c r="G533" i="10"/>
  <c r="H532" i="10"/>
  <c r="G532" i="10"/>
  <c r="H531" i="10"/>
  <c r="G531" i="10"/>
  <c r="H530" i="10"/>
  <c r="G530" i="10"/>
  <c r="H529" i="10"/>
  <c r="G529" i="10"/>
  <c r="H528" i="10"/>
  <c r="G528" i="10"/>
  <c r="H527" i="10"/>
  <c r="G527" i="10"/>
  <c r="H526" i="10"/>
  <c r="G526" i="10"/>
  <c r="H525" i="10"/>
  <c r="G525" i="10"/>
  <c r="H524" i="10"/>
  <c r="G524" i="10"/>
  <c r="H523" i="10"/>
  <c r="G523" i="10"/>
  <c r="H522" i="10"/>
  <c r="G522" i="10"/>
  <c r="H521" i="10"/>
  <c r="G521" i="10"/>
  <c r="H520" i="10"/>
  <c r="G520" i="10"/>
  <c r="H519" i="10"/>
  <c r="G519" i="10"/>
  <c r="H518" i="10"/>
  <c r="G518" i="10"/>
  <c r="H517" i="10"/>
  <c r="G517" i="10"/>
  <c r="H516" i="10"/>
  <c r="G516" i="10"/>
  <c r="H515" i="10"/>
  <c r="G515" i="10"/>
  <c r="H514" i="10"/>
  <c r="G514" i="10"/>
  <c r="H513" i="10"/>
  <c r="G513" i="10"/>
  <c r="H512" i="10"/>
  <c r="G512" i="10"/>
  <c r="H511" i="10"/>
  <c r="G511" i="10"/>
  <c r="H510" i="10"/>
  <c r="G510" i="10"/>
  <c r="H509" i="10"/>
  <c r="G509" i="10"/>
  <c r="H508" i="10"/>
  <c r="G508" i="10"/>
  <c r="H507" i="10"/>
  <c r="G507" i="10"/>
  <c r="H506" i="10"/>
  <c r="G506" i="10"/>
  <c r="H505" i="10"/>
  <c r="G505" i="10"/>
  <c r="H504" i="10"/>
  <c r="G504" i="10"/>
  <c r="H503" i="10"/>
  <c r="G503" i="10"/>
  <c r="H502" i="10"/>
  <c r="G502" i="10"/>
  <c r="H501" i="10"/>
  <c r="G501" i="10"/>
  <c r="H500" i="10"/>
  <c r="G500" i="10"/>
  <c r="H499" i="10"/>
  <c r="G499" i="10"/>
  <c r="H498" i="10"/>
  <c r="G498" i="10"/>
  <c r="H497" i="10"/>
  <c r="G497" i="10"/>
  <c r="H496" i="10"/>
  <c r="G496" i="10"/>
  <c r="H495" i="10"/>
  <c r="G495" i="10"/>
  <c r="H494" i="10"/>
  <c r="G494" i="10"/>
  <c r="H493" i="10"/>
  <c r="G493" i="10"/>
  <c r="H492" i="10"/>
  <c r="G492" i="10"/>
  <c r="H491" i="10"/>
  <c r="G491" i="10"/>
  <c r="H490" i="10"/>
  <c r="G490" i="10"/>
  <c r="H489" i="10"/>
  <c r="G489" i="10"/>
  <c r="H488" i="10"/>
  <c r="G488" i="10"/>
  <c r="H487" i="10"/>
  <c r="G487" i="10"/>
  <c r="H486" i="10"/>
  <c r="G486" i="10"/>
  <c r="H485" i="10"/>
  <c r="G485" i="10"/>
  <c r="H484" i="10"/>
  <c r="G484" i="10"/>
  <c r="H483" i="10"/>
  <c r="G483" i="10"/>
  <c r="H482" i="10"/>
  <c r="G482" i="10"/>
  <c r="H481" i="10"/>
  <c r="G481" i="10"/>
  <c r="H480" i="10"/>
  <c r="G480" i="10"/>
  <c r="H479" i="10"/>
  <c r="G479" i="10"/>
  <c r="H478" i="10"/>
  <c r="G478" i="10"/>
  <c r="H477" i="10"/>
  <c r="G477" i="10"/>
  <c r="H476" i="10"/>
  <c r="G476" i="10"/>
  <c r="H475" i="10"/>
  <c r="G475" i="10"/>
  <c r="H474" i="10"/>
  <c r="G474" i="10"/>
  <c r="H473" i="10"/>
  <c r="G473" i="10"/>
  <c r="H472" i="10"/>
  <c r="G472" i="10"/>
  <c r="H471" i="10"/>
  <c r="G471" i="10"/>
  <c r="H470" i="10"/>
  <c r="G470" i="10"/>
  <c r="H469" i="10"/>
  <c r="G469" i="10"/>
  <c r="H468" i="10"/>
  <c r="G468" i="10"/>
  <c r="H467" i="10"/>
  <c r="G467" i="10"/>
  <c r="H466" i="10"/>
  <c r="G466" i="10"/>
  <c r="H465" i="10"/>
  <c r="G465" i="10"/>
  <c r="H464" i="10"/>
  <c r="G464" i="10"/>
  <c r="H463" i="10"/>
  <c r="G463" i="10"/>
  <c r="H462" i="10"/>
  <c r="G462" i="10"/>
  <c r="H461" i="10"/>
  <c r="G461" i="10"/>
  <c r="H460" i="10"/>
  <c r="G460" i="10"/>
  <c r="H459" i="10"/>
  <c r="G459" i="10"/>
  <c r="H458" i="10"/>
  <c r="G458" i="10"/>
  <c r="H457" i="10"/>
  <c r="G457" i="10"/>
  <c r="H456" i="10"/>
  <c r="G456" i="10"/>
  <c r="H455" i="10"/>
  <c r="G455" i="10"/>
  <c r="H454" i="10"/>
  <c r="G454" i="10"/>
  <c r="H453" i="10"/>
  <c r="G453" i="10"/>
  <c r="H452" i="10"/>
  <c r="G452" i="10"/>
  <c r="H451" i="10"/>
  <c r="G451" i="10"/>
  <c r="H450" i="10"/>
  <c r="G450" i="10"/>
  <c r="H449" i="10"/>
  <c r="G449" i="10"/>
  <c r="H448" i="10"/>
  <c r="G448" i="10"/>
  <c r="H447" i="10"/>
  <c r="G447" i="10"/>
  <c r="H446" i="10"/>
  <c r="G446" i="10"/>
  <c r="H445" i="10"/>
  <c r="G445" i="10"/>
  <c r="H444" i="10"/>
  <c r="G444" i="10"/>
  <c r="H443" i="10"/>
  <c r="G443" i="10"/>
  <c r="H442" i="10"/>
  <c r="G442" i="10"/>
  <c r="H441" i="10"/>
  <c r="G441" i="10"/>
  <c r="H440" i="10"/>
  <c r="G440" i="10"/>
  <c r="H439" i="10"/>
  <c r="G439" i="10"/>
  <c r="H438" i="10"/>
  <c r="G438" i="10"/>
  <c r="H437" i="10"/>
  <c r="G437" i="10"/>
  <c r="H436" i="10"/>
  <c r="G436" i="10"/>
  <c r="H435" i="10"/>
  <c r="G435" i="10"/>
  <c r="H434" i="10"/>
  <c r="G434" i="10"/>
  <c r="H433" i="10"/>
  <c r="G433" i="10"/>
  <c r="H432" i="10"/>
  <c r="G432" i="10"/>
  <c r="H431" i="10"/>
  <c r="G431" i="10"/>
  <c r="H430" i="10"/>
  <c r="G430" i="10"/>
  <c r="H429" i="10"/>
  <c r="G429" i="10"/>
  <c r="H428" i="10"/>
  <c r="G428" i="10"/>
  <c r="H427" i="10"/>
  <c r="G427" i="10"/>
  <c r="H426" i="10"/>
  <c r="G426" i="10"/>
  <c r="H425" i="10"/>
  <c r="G425" i="10"/>
  <c r="H424" i="10"/>
  <c r="G424" i="10"/>
  <c r="H423" i="10"/>
  <c r="G423" i="10"/>
  <c r="H422" i="10"/>
  <c r="G422" i="10"/>
  <c r="H421" i="10"/>
  <c r="G421" i="10"/>
  <c r="H420" i="10"/>
  <c r="G420" i="10"/>
  <c r="H419" i="10"/>
  <c r="G419" i="10"/>
  <c r="H418" i="10"/>
  <c r="G418" i="10"/>
  <c r="H417" i="10"/>
  <c r="G417" i="10"/>
  <c r="H416" i="10"/>
  <c r="G416" i="10"/>
  <c r="H415" i="10"/>
  <c r="G415" i="10"/>
  <c r="H414" i="10"/>
  <c r="G414" i="10"/>
  <c r="H413" i="10"/>
  <c r="G413" i="10"/>
  <c r="H412" i="10"/>
  <c r="G412" i="10"/>
  <c r="H411" i="10"/>
  <c r="G411" i="10"/>
  <c r="H410" i="10"/>
  <c r="G410" i="10"/>
  <c r="H409" i="10"/>
  <c r="G409" i="10"/>
  <c r="H408" i="10"/>
  <c r="G408" i="10"/>
  <c r="H407" i="10"/>
  <c r="G407" i="10"/>
  <c r="H406" i="10"/>
  <c r="G406" i="10"/>
  <c r="H405" i="10"/>
  <c r="G405" i="10"/>
  <c r="H404" i="10"/>
  <c r="G404" i="10"/>
  <c r="H403" i="10"/>
  <c r="G403" i="10"/>
  <c r="H402" i="10"/>
  <c r="G402" i="10"/>
  <c r="H401" i="10"/>
  <c r="G401" i="10"/>
  <c r="H400" i="10"/>
  <c r="G400" i="10"/>
  <c r="H399" i="10"/>
  <c r="G399" i="10"/>
  <c r="H398" i="10"/>
  <c r="G398" i="10"/>
  <c r="H397" i="10"/>
  <c r="G397" i="10"/>
  <c r="H396" i="10"/>
  <c r="G396" i="10"/>
  <c r="H395" i="10"/>
  <c r="G395" i="10"/>
  <c r="H394" i="10"/>
  <c r="G394" i="10"/>
  <c r="H393" i="10"/>
  <c r="G393" i="10"/>
  <c r="H392" i="10"/>
  <c r="G392" i="10"/>
  <c r="H391" i="10"/>
  <c r="G391" i="10"/>
  <c r="H390" i="10"/>
  <c r="G390" i="10"/>
  <c r="H389" i="10"/>
  <c r="G389" i="10"/>
  <c r="H388" i="10"/>
  <c r="G388" i="10"/>
  <c r="H387" i="10"/>
  <c r="G387" i="10"/>
  <c r="H386" i="10"/>
  <c r="G386" i="10"/>
  <c r="H385" i="10"/>
  <c r="G385" i="10"/>
  <c r="H384" i="10"/>
  <c r="G384" i="10"/>
  <c r="H383" i="10"/>
  <c r="G383" i="10"/>
  <c r="H382" i="10"/>
  <c r="G382" i="10"/>
  <c r="H381" i="10"/>
  <c r="G381" i="10"/>
  <c r="H380" i="10"/>
  <c r="G380" i="10"/>
  <c r="H379" i="10"/>
  <c r="G379" i="10"/>
  <c r="H378" i="10"/>
  <c r="G378" i="10"/>
  <c r="H377" i="10"/>
  <c r="G377" i="10"/>
  <c r="H376" i="10"/>
  <c r="G376" i="10"/>
  <c r="H375" i="10"/>
  <c r="G375" i="10"/>
  <c r="H374" i="10"/>
  <c r="G374" i="10"/>
  <c r="H373" i="10"/>
  <c r="G373" i="10"/>
  <c r="H372" i="10"/>
  <c r="G372" i="10"/>
  <c r="H371" i="10"/>
  <c r="G371" i="10"/>
  <c r="H370" i="10"/>
  <c r="G370" i="10"/>
  <c r="H369" i="10"/>
  <c r="G369" i="10"/>
  <c r="H368" i="10"/>
  <c r="G368" i="10"/>
  <c r="H367" i="10"/>
  <c r="G367" i="10"/>
  <c r="H366" i="10"/>
  <c r="G366" i="10"/>
  <c r="H365" i="10"/>
  <c r="G365" i="10"/>
  <c r="H364" i="10"/>
  <c r="G364" i="10"/>
  <c r="H363" i="10"/>
  <c r="G363" i="10"/>
  <c r="H362" i="10"/>
  <c r="G362" i="10"/>
  <c r="H361" i="10"/>
  <c r="G361" i="10"/>
  <c r="H360" i="10"/>
  <c r="G360" i="10"/>
  <c r="H359" i="10"/>
  <c r="G359" i="10"/>
  <c r="H358" i="10"/>
  <c r="G358" i="10"/>
  <c r="H357" i="10"/>
  <c r="G357" i="10"/>
  <c r="H356" i="10"/>
  <c r="G356" i="10"/>
  <c r="H355" i="10"/>
  <c r="G355" i="10"/>
  <c r="H354" i="10"/>
  <c r="G354" i="10"/>
  <c r="H353" i="10"/>
  <c r="G353" i="10"/>
  <c r="H352" i="10"/>
  <c r="G352" i="10"/>
  <c r="H351" i="10"/>
  <c r="G351" i="10"/>
  <c r="H350" i="10"/>
  <c r="G350" i="10"/>
  <c r="H349" i="10"/>
  <c r="G349" i="10"/>
  <c r="H348" i="10"/>
  <c r="G348" i="10"/>
  <c r="H347" i="10"/>
  <c r="G347" i="10"/>
  <c r="H346" i="10"/>
  <c r="G346" i="10"/>
  <c r="H345" i="10"/>
  <c r="G345" i="10"/>
  <c r="H344" i="10"/>
  <c r="G344" i="10"/>
  <c r="H343" i="10"/>
  <c r="G343" i="10"/>
  <c r="H342" i="10"/>
  <c r="G342" i="10"/>
  <c r="H341" i="10"/>
  <c r="G341" i="10"/>
  <c r="H340" i="10"/>
  <c r="G340" i="10"/>
  <c r="H339" i="10"/>
  <c r="G339" i="10"/>
  <c r="H338" i="10"/>
  <c r="G338" i="10"/>
  <c r="H337" i="10"/>
  <c r="G337" i="10"/>
  <c r="H336" i="10"/>
  <c r="G336" i="10"/>
  <c r="H335" i="10"/>
  <c r="G335" i="10"/>
  <c r="H334" i="10"/>
  <c r="G334" i="10"/>
  <c r="H333" i="10"/>
  <c r="G333" i="10"/>
  <c r="H332" i="10"/>
  <c r="G332" i="10"/>
  <c r="H331" i="10"/>
  <c r="G331" i="10"/>
  <c r="H330" i="10"/>
  <c r="G330" i="10"/>
  <c r="H329" i="10"/>
  <c r="G329" i="10"/>
  <c r="H328" i="10"/>
  <c r="G328" i="10"/>
  <c r="H327" i="10"/>
  <c r="G327" i="10"/>
  <c r="H326" i="10"/>
  <c r="G326" i="10"/>
  <c r="H325" i="10"/>
  <c r="G325" i="10"/>
  <c r="H324" i="10"/>
  <c r="G324" i="10"/>
  <c r="H323" i="10"/>
  <c r="G323" i="10"/>
  <c r="H322" i="10"/>
  <c r="G322" i="10"/>
  <c r="H321" i="10"/>
  <c r="G321" i="10"/>
  <c r="H320" i="10"/>
  <c r="G320" i="10"/>
  <c r="H319" i="10"/>
  <c r="G319" i="10"/>
  <c r="H318" i="10"/>
  <c r="G318" i="10"/>
  <c r="H317" i="10"/>
  <c r="G317" i="10"/>
  <c r="H316" i="10"/>
  <c r="G316" i="10"/>
  <c r="H315" i="10"/>
  <c r="G315" i="10"/>
  <c r="H314" i="10"/>
  <c r="G314" i="10"/>
  <c r="H313" i="10"/>
  <c r="G313" i="10"/>
  <c r="H312" i="10"/>
  <c r="G312" i="10"/>
  <c r="H311" i="10"/>
  <c r="G311" i="10"/>
  <c r="H310" i="10"/>
  <c r="G310" i="10"/>
  <c r="H309" i="10"/>
  <c r="G309" i="10"/>
  <c r="H308" i="10"/>
  <c r="G308" i="10"/>
  <c r="H307" i="10"/>
  <c r="G307" i="10"/>
  <c r="H306" i="10"/>
  <c r="G306" i="10"/>
  <c r="H305" i="10"/>
  <c r="G305" i="10"/>
  <c r="H304" i="10"/>
  <c r="G304" i="10"/>
  <c r="H303" i="10"/>
  <c r="G303" i="10"/>
  <c r="H302" i="10"/>
  <c r="G302" i="10"/>
  <c r="H301" i="10"/>
  <c r="G301" i="10"/>
  <c r="H300" i="10"/>
  <c r="G300" i="10"/>
  <c r="H299" i="10"/>
  <c r="G299" i="10"/>
  <c r="H298" i="10"/>
  <c r="G298" i="10"/>
  <c r="H297" i="10"/>
  <c r="G297" i="10"/>
  <c r="H296" i="10"/>
  <c r="G296" i="10"/>
  <c r="H295" i="10"/>
  <c r="G295" i="10"/>
  <c r="H294" i="10"/>
  <c r="G294" i="10"/>
  <c r="H293" i="10"/>
  <c r="G293" i="10"/>
  <c r="H292" i="10"/>
  <c r="G292" i="10"/>
  <c r="H291" i="10"/>
  <c r="G291" i="10"/>
  <c r="H290" i="10"/>
  <c r="G290" i="10"/>
  <c r="H289" i="10"/>
  <c r="G289" i="10"/>
  <c r="H288" i="10"/>
  <c r="G288" i="10"/>
  <c r="H287" i="10"/>
  <c r="G287" i="10"/>
  <c r="H286" i="10"/>
  <c r="G286" i="10"/>
  <c r="H285" i="10"/>
  <c r="G285" i="10"/>
  <c r="H284" i="10"/>
  <c r="G284" i="10"/>
  <c r="H283" i="10"/>
  <c r="G283" i="10"/>
  <c r="H282" i="10"/>
  <c r="G282" i="10"/>
  <c r="H281" i="10"/>
  <c r="G281" i="10"/>
  <c r="H280" i="10"/>
  <c r="G280" i="10"/>
  <c r="H279" i="10"/>
  <c r="G279" i="10"/>
  <c r="H278" i="10"/>
  <c r="G278" i="10"/>
  <c r="H277" i="10"/>
  <c r="G277" i="10"/>
  <c r="H276" i="10"/>
  <c r="G276" i="10"/>
  <c r="H275" i="10"/>
  <c r="G275" i="10"/>
  <c r="H274" i="10"/>
  <c r="G274" i="10"/>
  <c r="H273" i="10"/>
  <c r="G273" i="10"/>
  <c r="H272" i="10"/>
  <c r="G272" i="10"/>
  <c r="H271" i="10"/>
  <c r="G271" i="10"/>
  <c r="H270" i="10"/>
  <c r="G270" i="10"/>
  <c r="H269" i="10"/>
  <c r="G269" i="10"/>
  <c r="H268" i="10"/>
  <c r="G268" i="10"/>
  <c r="H267" i="10"/>
  <c r="G267" i="10"/>
  <c r="H266" i="10"/>
  <c r="G266" i="10"/>
  <c r="H265" i="10"/>
  <c r="G265" i="10"/>
  <c r="H264" i="10"/>
  <c r="G264" i="10"/>
  <c r="H263" i="10"/>
  <c r="G263" i="10"/>
  <c r="H262" i="10"/>
  <c r="G262" i="10"/>
  <c r="H261" i="10"/>
  <c r="G261" i="10"/>
  <c r="H260" i="10"/>
  <c r="G260" i="10"/>
  <c r="H259" i="10"/>
  <c r="G259" i="10"/>
  <c r="H258" i="10"/>
  <c r="G258" i="10"/>
  <c r="H257" i="10"/>
  <c r="G257" i="10"/>
  <c r="H256" i="10"/>
  <c r="G256" i="10"/>
  <c r="H255" i="10"/>
  <c r="G255" i="10"/>
  <c r="H254" i="10"/>
  <c r="G254" i="10"/>
  <c r="H253" i="10"/>
  <c r="G253" i="10"/>
  <c r="H252" i="10"/>
  <c r="G252" i="10"/>
  <c r="H251" i="10"/>
  <c r="G251" i="10"/>
  <c r="H250" i="10"/>
  <c r="G250" i="10"/>
  <c r="H249" i="10"/>
  <c r="G249" i="10"/>
  <c r="H248" i="10"/>
  <c r="G248" i="10"/>
  <c r="H247" i="10"/>
  <c r="G247" i="10"/>
  <c r="H246" i="10"/>
  <c r="G246" i="10"/>
  <c r="H245" i="10"/>
  <c r="G245" i="10"/>
  <c r="H244" i="10"/>
  <c r="G244" i="10"/>
  <c r="H243" i="10"/>
  <c r="G243" i="10"/>
  <c r="H242" i="10"/>
  <c r="G242" i="10"/>
  <c r="H241" i="10"/>
  <c r="G241" i="10"/>
  <c r="H240" i="10"/>
  <c r="G240" i="10"/>
  <c r="H239" i="10"/>
  <c r="G239" i="10"/>
  <c r="H238" i="10"/>
  <c r="G238" i="10"/>
  <c r="H237" i="10"/>
  <c r="G237" i="10"/>
  <c r="H236" i="10"/>
  <c r="G236" i="10"/>
  <c r="H235" i="10"/>
  <c r="G235" i="10"/>
  <c r="H234" i="10"/>
  <c r="G234" i="10"/>
  <c r="H233" i="10"/>
  <c r="G233" i="10"/>
  <c r="H232" i="10"/>
  <c r="G232" i="10"/>
  <c r="H231" i="10"/>
  <c r="G231" i="10"/>
  <c r="H230" i="10"/>
  <c r="G230" i="10"/>
  <c r="H229" i="10"/>
  <c r="G229" i="10"/>
  <c r="H228" i="10"/>
  <c r="G228" i="10"/>
  <c r="H227" i="10"/>
  <c r="G227" i="10"/>
  <c r="H226" i="10"/>
  <c r="G226" i="10"/>
  <c r="H225" i="10"/>
  <c r="G225" i="10"/>
  <c r="H224" i="10"/>
  <c r="G224" i="10"/>
  <c r="H223" i="10"/>
  <c r="G223" i="10"/>
  <c r="H222" i="10"/>
  <c r="G222" i="10"/>
  <c r="H221" i="10"/>
  <c r="G221" i="10"/>
  <c r="H220" i="10"/>
  <c r="G220" i="10"/>
  <c r="H219" i="10"/>
  <c r="G219" i="10"/>
  <c r="H218" i="10"/>
  <c r="G218" i="10"/>
  <c r="H217" i="10"/>
  <c r="G217" i="10"/>
  <c r="H216" i="10"/>
  <c r="G216" i="10"/>
  <c r="H215" i="10"/>
  <c r="G215" i="10"/>
  <c r="H214" i="10"/>
  <c r="G214" i="10"/>
  <c r="H213" i="10"/>
  <c r="G213" i="10"/>
  <c r="H212" i="10"/>
  <c r="G212" i="10"/>
  <c r="H211" i="10"/>
  <c r="G211" i="10"/>
  <c r="H210" i="10"/>
  <c r="G210" i="10"/>
  <c r="H209" i="10"/>
  <c r="G209" i="10"/>
  <c r="H208" i="10"/>
  <c r="G208" i="10"/>
  <c r="H207" i="10"/>
  <c r="G207" i="10"/>
  <c r="H206" i="10"/>
  <c r="G206" i="10"/>
  <c r="H205" i="10"/>
  <c r="G205" i="10"/>
  <c r="H204" i="10"/>
  <c r="G204" i="10"/>
  <c r="H203" i="10"/>
  <c r="G203" i="10"/>
  <c r="H202" i="10"/>
  <c r="G202" i="10"/>
  <c r="H201" i="10"/>
  <c r="G201" i="10"/>
  <c r="H200" i="10"/>
  <c r="G200" i="10"/>
  <c r="H199" i="10"/>
  <c r="G199" i="10"/>
  <c r="H198" i="10"/>
  <c r="G198" i="10"/>
  <c r="H197" i="10"/>
  <c r="G197" i="10"/>
  <c r="H196" i="10"/>
  <c r="G196" i="10"/>
  <c r="H195" i="10"/>
  <c r="G195" i="10"/>
  <c r="H194" i="10"/>
  <c r="G194" i="10"/>
  <c r="H193" i="10"/>
  <c r="G193" i="10"/>
  <c r="H192" i="10"/>
  <c r="G192" i="10"/>
  <c r="H191" i="10"/>
  <c r="G191" i="10"/>
  <c r="H190" i="10"/>
  <c r="G190" i="10"/>
  <c r="H189" i="10"/>
  <c r="G189" i="10"/>
  <c r="H188" i="10"/>
  <c r="G188" i="10"/>
  <c r="H187" i="10"/>
  <c r="G187" i="10"/>
  <c r="H186" i="10"/>
  <c r="G186" i="10"/>
  <c r="H185" i="10"/>
  <c r="G185" i="10"/>
  <c r="H184" i="10"/>
  <c r="G184" i="10"/>
  <c r="H183" i="10"/>
  <c r="G183" i="10"/>
  <c r="H182" i="10"/>
  <c r="G182" i="10"/>
  <c r="H181" i="10"/>
  <c r="G181" i="10"/>
  <c r="H180" i="10"/>
  <c r="G180" i="10"/>
  <c r="H179" i="10"/>
  <c r="G179" i="10"/>
  <c r="H178" i="10"/>
  <c r="G178" i="10"/>
  <c r="H177" i="10"/>
  <c r="G177" i="10"/>
  <c r="H176" i="10"/>
  <c r="G176" i="10"/>
  <c r="H175" i="10"/>
  <c r="G175" i="10"/>
  <c r="H174" i="10"/>
  <c r="G174" i="10"/>
  <c r="H173" i="10"/>
  <c r="G173" i="10"/>
  <c r="H172" i="10"/>
  <c r="G172" i="10"/>
  <c r="H171" i="10"/>
  <c r="G171" i="10"/>
  <c r="H170" i="10"/>
  <c r="G170" i="10"/>
  <c r="H169" i="10"/>
  <c r="G169" i="10"/>
  <c r="H168" i="10"/>
  <c r="G168" i="10"/>
  <c r="H167" i="10"/>
  <c r="G167" i="10"/>
  <c r="H166" i="10"/>
  <c r="G166" i="10"/>
  <c r="H165" i="10"/>
  <c r="G165" i="10"/>
  <c r="H164" i="10"/>
  <c r="G164" i="10"/>
  <c r="H163" i="10"/>
  <c r="G163" i="10"/>
  <c r="H162" i="10"/>
  <c r="G162" i="10"/>
  <c r="H161" i="10"/>
  <c r="G161" i="10"/>
  <c r="H160" i="10"/>
  <c r="G160" i="10"/>
  <c r="H159" i="10"/>
  <c r="G159" i="10"/>
  <c r="H158" i="10"/>
  <c r="G158" i="10"/>
  <c r="H157" i="10"/>
  <c r="G157" i="10"/>
  <c r="H156" i="10"/>
  <c r="G156" i="10"/>
  <c r="H155" i="10"/>
  <c r="G155" i="10"/>
  <c r="H154" i="10"/>
  <c r="G154" i="10"/>
  <c r="H153" i="10"/>
  <c r="G153" i="10"/>
  <c r="H152" i="10"/>
  <c r="G152" i="10"/>
  <c r="H151" i="10"/>
  <c r="G151" i="10"/>
  <c r="H150" i="10"/>
  <c r="G150" i="10"/>
  <c r="H149" i="10"/>
  <c r="G149" i="10"/>
  <c r="H148" i="10"/>
  <c r="G148" i="10"/>
  <c r="H147" i="10"/>
  <c r="G147" i="10"/>
  <c r="H146" i="10"/>
  <c r="G146" i="10"/>
  <c r="H145" i="10"/>
  <c r="G145" i="10"/>
  <c r="H144" i="10"/>
  <c r="G144" i="10"/>
  <c r="H143" i="10"/>
  <c r="G143" i="10"/>
  <c r="H142" i="10"/>
  <c r="G142" i="10"/>
  <c r="H141" i="10"/>
  <c r="G141" i="10"/>
  <c r="H140" i="10"/>
  <c r="G140" i="10"/>
  <c r="H139" i="10"/>
  <c r="G139" i="10"/>
  <c r="H138" i="10"/>
  <c r="G138" i="10"/>
  <c r="H137" i="10"/>
  <c r="G137" i="10"/>
  <c r="H136" i="10"/>
  <c r="G136" i="10"/>
  <c r="H135" i="10"/>
  <c r="G135" i="10"/>
  <c r="H134" i="10"/>
  <c r="G134" i="10"/>
  <c r="H133" i="10"/>
  <c r="G133" i="10"/>
  <c r="H132" i="10"/>
  <c r="G132" i="10"/>
  <c r="H131" i="10"/>
  <c r="G131" i="10"/>
  <c r="H130" i="10"/>
  <c r="G130" i="10"/>
  <c r="H129" i="10"/>
  <c r="G129" i="10"/>
  <c r="H128" i="10"/>
  <c r="G128" i="10"/>
  <c r="H127" i="10"/>
  <c r="G127" i="10"/>
  <c r="H126" i="10"/>
  <c r="G126" i="10"/>
  <c r="H125" i="10"/>
  <c r="G125" i="10"/>
  <c r="H124" i="10"/>
  <c r="G124" i="10"/>
  <c r="H123" i="10"/>
  <c r="G123" i="10"/>
  <c r="H122" i="10"/>
  <c r="G122" i="10"/>
  <c r="H121" i="10"/>
  <c r="G121" i="10"/>
  <c r="H120" i="10"/>
  <c r="G120" i="10"/>
  <c r="H119" i="10"/>
  <c r="G119" i="10"/>
  <c r="H118" i="10"/>
  <c r="G118" i="10"/>
  <c r="H117" i="10"/>
  <c r="G117" i="10"/>
  <c r="H116" i="10"/>
  <c r="G116" i="10"/>
  <c r="H115" i="10"/>
  <c r="G115" i="10"/>
  <c r="H114" i="10"/>
  <c r="G114" i="10"/>
  <c r="H113" i="10"/>
  <c r="G113" i="10"/>
  <c r="H112" i="10"/>
  <c r="G112" i="10"/>
  <c r="H111" i="10"/>
  <c r="G111" i="10"/>
  <c r="H110" i="10"/>
  <c r="G110" i="10"/>
  <c r="H109" i="10"/>
  <c r="G109" i="10"/>
  <c r="H108" i="10"/>
  <c r="G108" i="10"/>
  <c r="H107" i="10"/>
  <c r="G107" i="10"/>
  <c r="H106" i="10"/>
  <c r="G106" i="10"/>
  <c r="H105" i="10"/>
  <c r="G105" i="10"/>
  <c r="H104" i="10"/>
  <c r="G104" i="10"/>
  <c r="H103" i="10"/>
  <c r="G103" i="10"/>
  <c r="H102" i="10"/>
  <c r="G102" i="10"/>
  <c r="H101" i="10"/>
  <c r="G101" i="10"/>
  <c r="H100" i="10"/>
  <c r="G100" i="10"/>
  <c r="H99" i="10"/>
  <c r="G99" i="10"/>
  <c r="H98" i="10"/>
  <c r="G98" i="10"/>
  <c r="H97" i="10"/>
  <c r="G97" i="10"/>
  <c r="H96" i="10"/>
  <c r="G96" i="10"/>
  <c r="H95" i="10"/>
  <c r="G95" i="10"/>
  <c r="H94" i="10"/>
  <c r="G94" i="10"/>
  <c r="H93" i="10"/>
  <c r="G93" i="10"/>
  <c r="H92" i="10"/>
  <c r="G92" i="10"/>
  <c r="H91" i="10"/>
  <c r="G91" i="10"/>
  <c r="H90" i="10"/>
  <c r="G90" i="10"/>
  <c r="H89" i="10"/>
  <c r="G89" i="10"/>
  <c r="H88" i="10"/>
  <c r="G88" i="10"/>
  <c r="H87" i="10"/>
  <c r="G87" i="10"/>
  <c r="H86" i="10"/>
  <c r="G86" i="10"/>
  <c r="H85" i="10"/>
  <c r="G85" i="10"/>
  <c r="H84" i="10"/>
  <c r="G84" i="10"/>
  <c r="H83" i="10"/>
  <c r="G83" i="10"/>
  <c r="H82" i="10"/>
  <c r="G82" i="10"/>
  <c r="H81" i="10"/>
  <c r="G81" i="10"/>
  <c r="H80" i="10"/>
  <c r="G80" i="10"/>
  <c r="H79" i="10"/>
  <c r="G79" i="10"/>
  <c r="H78" i="10"/>
  <c r="G78" i="10"/>
  <c r="H77" i="10"/>
  <c r="G77" i="10"/>
  <c r="H76" i="10"/>
  <c r="G76" i="10"/>
  <c r="H75" i="10"/>
  <c r="G75" i="10"/>
  <c r="H74" i="10"/>
  <c r="G74" i="10"/>
  <c r="H73" i="10"/>
  <c r="G73" i="10"/>
  <c r="H72" i="10"/>
  <c r="G72" i="10"/>
  <c r="H71" i="10"/>
  <c r="G71" i="10"/>
  <c r="H70" i="10"/>
  <c r="G70" i="10"/>
  <c r="H69" i="10"/>
  <c r="G69" i="10"/>
  <c r="H68" i="10"/>
  <c r="G68" i="10"/>
  <c r="H67" i="10"/>
  <c r="G67" i="10"/>
  <c r="H66" i="10"/>
  <c r="G66" i="10"/>
  <c r="H65" i="10"/>
  <c r="G65" i="10"/>
  <c r="H64" i="10"/>
  <c r="G64" i="10"/>
  <c r="H63" i="10"/>
  <c r="G63" i="10"/>
  <c r="H62" i="10"/>
  <c r="G62" i="10"/>
  <c r="H61" i="10"/>
  <c r="G61" i="10"/>
  <c r="H60" i="10"/>
  <c r="G60" i="10"/>
  <c r="H59" i="10"/>
  <c r="G59" i="10"/>
  <c r="H58" i="10"/>
  <c r="G58" i="10"/>
  <c r="H57" i="10"/>
  <c r="G57" i="10"/>
  <c r="H56" i="10"/>
  <c r="G56" i="10"/>
  <c r="H55" i="10"/>
  <c r="G55" i="10"/>
  <c r="H54" i="10"/>
  <c r="G54" i="10"/>
  <c r="H53" i="10"/>
  <c r="G53" i="10"/>
  <c r="H52" i="10"/>
  <c r="G52" i="10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F2" i="1"/>
  <c r="E2" i="15" l="1"/>
  <c r="F2" i="15" s="1"/>
  <c r="E12" i="15"/>
  <c r="G12" i="15" s="1"/>
  <c r="E11" i="15"/>
  <c r="H11" i="15" s="1"/>
  <c r="E10" i="15"/>
  <c r="F10" i="15" s="1"/>
  <c r="E9" i="15"/>
  <c r="G9" i="15" s="1"/>
  <c r="E8" i="15"/>
  <c r="F8" i="15" s="1"/>
  <c r="E7" i="15"/>
  <c r="F7" i="15" s="1"/>
  <c r="E6" i="15"/>
  <c r="H6" i="15" s="1"/>
  <c r="E5" i="15"/>
  <c r="G5" i="15" s="1"/>
  <c r="E4" i="15"/>
  <c r="G4" i="15" s="1"/>
  <c r="E3" i="15"/>
  <c r="G3" i="15" s="1"/>
  <c r="E13" i="15"/>
  <c r="F13" i="15" s="1"/>
  <c r="F12" i="15" l="1"/>
  <c r="H12" i="15"/>
  <c r="F3" i="15"/>
  <c r="F11" i="15"/>
  <c r="G6" i="15"/>
  <c r="F9" i="15"/>
  <c r="H9" i="15"/>
  <c r="F6" i="15"/>
  <c r="H10" i="15"/>
  <c r="H2" i="15"/>
  <c r="G2" i="15"/>
  <c r="G10" i="15"/>
  <c r="G11" i="15"/>
  <c r="F5" i="15"/>
  <c r="F4" i="15"/>
  <c r="H5" i="15"/>
  <c r="H8" i="15"/>
  <c r="H4" i="15"/>
  <c r="H3" i="15"/>
  <c r="H13" i="15"/>
  <c r="G8" i="15"/>
  <c r="G13" i="15"/>
  <c r="G7" i="15"/>
  <c r="H7" i="15"/>
</calcChain>
</file>

<file path=xl/sharedStrings.xml><?xml version="1.0" encoding="utf-8"?>
<sst xmlns="http://schemas.openxmlformats.org/spreadsheetml/2006/main" count="9076" uniqueCount="2114">
  <si>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</si>
  <si>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</si>
  <si>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</si>
  <si>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</si>
  <si>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</si>
  <si>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</si>
  <si>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</si>
  <si>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</si>
  <si>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</si>
  <si>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</si>
  <si>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</si>
  <si>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</si>
  <si>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</si>
  <si>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</si>
  <si>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</si>
  <si>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</si>
  <si>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</si>
  <si>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</si>
  <si>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</si>
  <si>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</si>
  <si>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</si>
  <si>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</si>
  <si>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</si>
  <si>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</si>
  <si>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</si>
  <si>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</si>
  <si>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</si>
  <si>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</si>
  <si>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</si>
  <si>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</si>
  <si>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</si>
  <si>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</si>
  <si>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</si>
  <si>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</si>
  <si>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</si>
  <si>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</si>
  <si>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</si>
  <si>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</si>
  <si>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</si>
  <si>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</si>
  <si>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</si>
  <si>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</si>
  <si>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</si>
  <si>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</si>
  <si>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</si>
  <si>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</si>
  <si>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</si>
  <si>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</si>
  <si>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</si>
  <si>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</si>
  <si>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</si>
  <si>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</si>
  <si>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</si>
  <si>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</si>
  <si>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</si>
  <si>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</si>
  <si>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</si>
  <si>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</si>
  <si>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</si>
  <si>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</si>
  <si>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</si>
  <si>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</si>
  <si>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</si>
  <si>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</si>
  <si>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</si>
  <si>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</si>
  <si>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</si>
  <si>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</si>
  <si>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</si>
  <si>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</si>
  <si>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</si>
  <si>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</si>
  <si>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</si>
  <si>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</si>
  <si>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</si>
  <si>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</si>
  <si>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</si>
  <si>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</si>
  <si>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</si>
  <si>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</si>
  <si>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</si>
  <si>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</si>
  <si>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</si>
  <si>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</si>
  <si>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</si>
  <si>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</si>
  <si>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</si>
  <si>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</si>
  <si>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</si>
  <si>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</si>
  <si>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</si>
  <si>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</si>
  <si>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</si>
  <si>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</si>
  <si>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</si>
  <si>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</si>
  <si>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</si>
  <si>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</si>
  <si>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</si>
  <si>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</si>
  <si>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</si>
  <si>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</si>
  <si>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</si>
  <si>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</si>
  <si>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</si>
  <si>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</si>
  <si>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</si>
  <si>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</si>
  <si>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</si>
  <si>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</si>
  <si>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</si>
  <si>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</si>
  <si>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</si>
  <si>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</si>
  <si>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</si>
  <si>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</si>
  <si>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</si>
  <si>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</si>
  <si>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</si>
  <si>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</si>
  <si>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</si>
  <si>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</si>
  <si>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</si>
  <si>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</si>
  <si>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</si>
  <si>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</si>
  <si>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</si>
  <si>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</si>
  <si>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</si>
  <si>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</si>
  <si>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</si>
  <si>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</si>
  <si>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</si>
  <si>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</si>
  <si>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</si>
  <si>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</si>
  <si>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</si>
  <si>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</si>
  <si>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</si>
  <si>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</si>
  <si>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</si>
  <si>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</si>
  <si>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</si>
  <si>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</si>
  <si>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</si>
  <si>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</si>
  <si>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</si>
  <si>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</si>
  <si>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</si>
  <si>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</si>
  <si>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</si>
  <si>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</si>
  <si>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</si>
  <si>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</si>
  <si>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</si>
  <si>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</si>
  <si>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</si>
  <si>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</si>
  <si>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</si>
  <si>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</si>
  <si>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</si>
  <si>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</si>
  <si>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</si>
  <si>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</si>
  <si>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</si>
  <si>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</si>
  <si>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</si>
  <si>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</si>
  <si>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</si>
  <si>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</si>
  <si>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</si>
  <si>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</si>
  <si>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</si>
  <si>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</si>
  <si>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</si>
  <si>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</si>
  <si>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</si>
  <si>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</si>
  <si>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</si>
  <si>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</si>
  <si>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</si>
  <si>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</si>
  <si>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</si>
  <si>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</si>
  <si>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</si>
  <si>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</si>
  <si>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</si>
  <si>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</si>
  <si>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</si>
  <si>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</si>
  <si>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</si>
  <si>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</si>
  <si>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</si>
  <si>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</si>
  <si>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</si>
  <si>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</si>
  <si>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</si>
  <si>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</si>
  <si>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</si>
  <si>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</si>
  <si>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</si>
  <si>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</si>
  <si>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</si>
  <si>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</si>
  <si>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</si>
  <si>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</si>
  <si>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</si>
  <si>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</si>
  <si>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</si>
  <si>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</si>
  <si>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</si>
  <si>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</si>
  <si>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</si>
  <si>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</si>
  <si>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</si>
  <si>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</si>
  <si>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</si>
  <si>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</si>
  <si>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</si>
  <si>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</si>
  <si>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</si>
  <si>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</si>
  <si>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</si>
  <si>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</si>
  <si>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</si>
  <si>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</si>
  <si>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</si>
  <si>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</si>
  <si>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</si>
  <si>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</si>
  <si>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</si>
  <si>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</si>
  <si>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</si>
  <si>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</si>
  <si>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</si>
  <si>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</si>
  <si>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</si>
  <si>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</si>
  <si>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</si>
  <si>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</si>
  <si>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</si>
  <si>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</si>
  <si>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</si>
  <si>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</si>
  <si>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</si>
  <si>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</si>
  <si>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</si>
  <si>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</si>
  <si>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</si>
  <si>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</si>
  <si>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</si>
  <si>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</si>
  <si>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</si>
  <si>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</si>
  <si>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</si>
  <si>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</si>
  <si>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</si>
  <si>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</si>
  <si>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</si>
  <si>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</si>
  <si>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</si>
  <si>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</si>
  <si>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</si>
  <si>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</si>
  <si>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</si>
  <si>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</si>
  <si>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</si>
  <si>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</si>
  <si>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</si>
  <si>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</si>
  <si>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</si>
  <si>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</si>
  <si>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</si>
  <si>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</si>
  <si>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</si>
  <si>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</si>
  <si>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</si>
  <si>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</si>
  <si>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</si>
  <si>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</si>
  <si>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</si>
  <si>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</si>
  <si>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</si>
  <si>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</si>
  <si>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</si>
  <si>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</si>
  <si>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</si>
  <si>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</si>
  <si>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</si>
  <si>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</si>
  <si>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</si>
  <si>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</si>
  <si>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</si>
  <si>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</si>
  <si>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</si>
  <si>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</si>
  <si>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</si>
  <si>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</si>
  <si>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</si>
  <si>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</si>
  <si>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</si>
  <si>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</si>
  <si>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</si>
  <si>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</si>
  <si>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</si>
  <si>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</si>
  <si>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</si>
  <si>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</si>
  <si>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</si>
  <si>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</si>
  <si>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</si>
  <si>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</si>
  <si>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</si>
  <si>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</si>
  <si>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</si>
  <si>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</si>
  <si>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</si>
  <si>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</si>
  <si>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</si>
  <si>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</si>
  <si>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</si>
  <si>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</si>
  <si>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</si>
  <si>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</si>
  <si>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</si>
  <si>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</si>
  <si>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</si>
  <si>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</si>
  <si>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</si>
  <si>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</si>
  <si>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</si>
  <si>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</si>
  <si>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</si>
  <si>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</si>
  <si>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</si>
  <si>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</si>
  <si>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</si>
  <si>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</si>
  <si>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</si>
  <si>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</si>
  <si>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</si>
  <si>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</si>
  <si>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</si>
  <si>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</si>
  <si>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</si>
  <si>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</si>
  <si>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</si>
  <si>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</si>
  <si>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</si>
  <si>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</si>
  <si>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</si>
  <si>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</si>
  <si>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</si>
  <si>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</si>
  <si>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</si>
  <si>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</si>
  <si>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</si>
  <si>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</si>
  <si>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</si>
  <si>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</si>
  <si>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</si>
  <si>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</si>
  <si>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</si>
  <si>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</si>
  <si>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</si>
  <si>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</si>
  <si>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</si>
  <si>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</si>
  <si>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</si>
  <si>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</si>
  <si>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</si>
  <si>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</si>
  <si>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</si>
  <si>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</si>
  <si>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</si>
  <si>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</si>
  <si>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</si>
  <si>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</si>
  <si>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</si>
  <si>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</si>
  <si>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</si>
  <si>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</si>
  <si>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</si>
  <si>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</si>
  <si>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</si>
  <si>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</si>
  <si>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</si>
  <si>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</si>
  <si>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</si>
  <si>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</si>
  <si>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</si>
  <si>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</si>
  <si>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</si>
  <si>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</si>
  <si>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</si>
  <si>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</si>
  <si>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</si>
  <si>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</si>
  <si>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</si>
  <si>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</si>
  <si>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</si>
  <si>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</si>
  <si>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</si>
  <si>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</si>
  <si>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</si>
  <si>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</si>
  <si>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</si>
  <si>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</si>
  <si>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</si>
  <si>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</si>
  <si>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</si>
  <si>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</si>
  <si>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</si>
  <si>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</si>
  <si>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</si>
  <si>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</si>
  <si>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</si>
  <si>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</si>
  <si>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</si>
  <si>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</si>
  <si>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</si>
  <si>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</si>
  <si>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</si>
  <si>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</si>
  <si>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</si>
  <si>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</si>
  <si>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</si>
  <si>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</si>
  <si>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</si>
  <si>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</si>
  <si>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</si>
  <si>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</si>
  <si>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</si>
  <si>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</si>
  <si>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</si>
  <si>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</si>
  <si>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</si>
  <si>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</si>
  <si>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</si>
  <si>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</si>
  <si>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</si>
  <si>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</si>
  <si>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</si>
  <si>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</si>
  <si>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</si>
  <si>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</si>
  <si>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</si>
  <si>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</si>
  <si>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</si>
  <si>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</si>
  <si>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</si>
  <si>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</si>
  <si>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</si>
  <si>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</si>
  <si>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</si>
  <si>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</si>
  <si>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</si>
  <si>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</si>
  <si>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</si>
  <si>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</si>
  <si>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</si>
  <si>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</si>
  <si>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</si>
  <si>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</si>
  <si>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</si>
  <si>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</si>
  <si>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</si>
  <si>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</si>
  <si>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</si>
  <si>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</si>
  <si>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</si>
  <si>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</si>
  <si>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</si>
  <si>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</si>
  <si>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</si>
  <si>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</si>
  <si>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</si>
  <si>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</si>
  <si>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</si>
  <si>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</si>
  <si>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</si>
  <si>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</si>
  <si>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</si>
  <si>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</si>
  <si>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</si>
  <si>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</si>
  <si>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</si>
  <si>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</si>
  <si>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</si>
  <si>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</si>
  <si>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</si>
  <si>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</si>
  <si>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</si>
  <si>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</si>
  <si>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</si>
  <si>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</si>
  <si>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</si>
  <si>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</si>
  <si>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</si>
  <si>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</si>
  <si>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</si>
  <si>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</si>
  <si>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</si>
  <si>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</si>
  <si>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</si>
  <si>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</si>
  <si>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</si>
  <si>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</si>
  <si>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</si>
  <si>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</si>
  <si>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</si>
  <si>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</si>
  <si>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</si>
  <si>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</si>
  <si>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</si>
  <si>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</si>
  <si>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</si>
  <si>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</si>
  <si>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</si>
  <si>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</si>
  <si>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</si>
  <si>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</si>
  <si>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</si>
  <si>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</si>
  <si>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</si>
  <si>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</si>
  <si>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</si>
  <si>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</si>
  <si>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</si>
  <si>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</si>
  <si>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</si>
  <si>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</si>
  <si>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</si>
  <si>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</si>
  <si>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</si>
  <si>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</si>
  <si>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</si>
  <si>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</si>
  <si>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</si>
  <si>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</si>
  <si>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</si>
  <si>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</si>
  <si>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</si>
  <si>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</si>
  <si>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</si>
  <si>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</si>
  <si>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</si>
  <si>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</si>
  <si>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</si>
  <si>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</si>
  <si>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</si>
  <si>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</si>
  <si>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</si>
  <si>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</si>
  <si>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</si>
  <si>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</si>
  <si>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</si>
  <si>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</si>
  <si>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</si>
  <si>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</si>
  <si>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</si>
  <si>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</si>
  <si>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</si>
  <si>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</si>
  <si>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</si>
  <si>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</si>
  <si>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</si>
  <si>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</si>
  <si>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</si>
  <si>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</si>
  <si>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</si>
  <si>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</si>
  <si>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</si>
  <si>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</si>
  <si>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</si>
  <si>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</si>
  <si>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</si>
  <si>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</si>
  <si>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</si>
  <si>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</si>
  <si>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</si>
  <si>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</si>
  <si>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</si>
  <si>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</si>
  <si>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</si>
  <si>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</si>
  <si>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</si>
  <si>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</si>
  <si>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</si>
  <si>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</si>
  <si>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</si>
  <si>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</si>
  <si>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</si>
  <si>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</si>
  <si>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</si>
  <si>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</si>
  <si>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</si>
  <si>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</si>
  <si>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</si>
  <si>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</si>
  <si>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</si>
  <si>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</si>
  <si>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</si>
  <si>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</si>
  <si>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</si>
  <si>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</si>
  <si>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</si>
  <si>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</si>
  <si>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</si>
  <si>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</si>
  <si>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</si>
  <si>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</si>
  <si>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</si>
  <si>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</si>
  <si>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</si>
  <si>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</si>
  <si>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</si>
  <si>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</si>
  <si>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</si>
  <si>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</si>
  <si>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</si>
  <si>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</si>
  <si>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</si>
  <si>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</si>
  <si>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</si>
  <si>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</si>
  <si>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</si>
  <si>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</si>
  <si>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</si>
  <si>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</si>
  <si>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</si>
  <si>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</si>
  <si>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</si>
  <si>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</si>
  <si>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</si>
  <si>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</si>
  <si>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</si>
  <si>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</si>
  <si>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</si>
  <si>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</si>
  <si>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</si>
  <si>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</si>
  <si>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</si>
  <si>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</si>
  <si>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</si>
  <si>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</si>
  <si>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</si>
  <si>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</si>
  <si>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</si>
  <si>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</si>
  <si>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</si>
  <si>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</si>
  <si>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</si>
  <si>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</si>
  <si>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</si>
  <si>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</si>
  <si>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</si>
  <si>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</si>
  <si>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</si>
  <si>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</si>
  <si>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</si>
  <si>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</si>
  <si>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</si>
  <si>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</si>
  <si>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</si>
  <si>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</si>
  <si>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</si>
  <si>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</si>
  <si>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</si>
  <si>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</si>
  <si>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</si>
  <si>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</si>
  <si>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</si>
  <si>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</si>
  <si>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</si>
  <si>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</si>
  <si>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</si>
  <si>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</si>
  <si>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</si>
  <si>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</si>
  <si>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</si>
  <si>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</si>
  <si>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</si>
  <si>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</si>
  <si>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</si>
  <si>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</si>
  <si>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</si>
  <si>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</si>
  <si>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</si>
  <si>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</si>
  <si>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</si>
  <si>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</si>
  <si>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</si>
  <si>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</si>
  <si>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</si>
  <si>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</si>
  <si>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</si>
  <si>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</si>
  <si>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</si>
  <si>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</si>
  <si>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</si>
  <si>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</si>
  <si>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</si>
  <si>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</si>
  <si>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</si>
  <si>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</si>
  <si>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</si>
  <si>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</si>
  <si>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</si>
  <si>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</si>
  <si>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</si>
  <si>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</si>
  <si>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</si>
  <si>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</si>
  <si>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</si>
  <si>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</si>
  <si>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</si>
  <si>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</si>
  <si>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</si>
  <si>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</si>
  <si>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</si>
  <si>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</si>
  <si>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</si>
  <si>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</si>
  <si>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</si>
  <si>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</si>
  <si>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</si>
  <si>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</si>
  <si>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</si>
  <si>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</si>
  <si>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</si>
  <si>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</si>
  <si>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</si>
  <si>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</si>
  <si>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</si>
  <si>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</si>
  <si>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</si>
  <si>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</si>
  <si>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</si>
  <si>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</si>
  <si>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</si>
  <si>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</si>
  <si>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</si>
  <si>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</si>
  <si>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</si>
  <si>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</si>
  <si>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</si>
  <si>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</si>
  <si>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</si>
  <si>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</si>
  <si>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</si>
  <si>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</si>
  <si>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</si>
  <si>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</si>
  <si>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</si>
  <si>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</si>
  <si>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</si>
  <si>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</si>
  <si>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</si>
  <si>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</si>
  <si>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</si>
  <si>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</si>
  <si>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</si>
  <si>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</si>
  <si>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</si>
  <si>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</si>
  <si>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</si>
  <si>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</si>
  <si>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</si>
  <si>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</si>
  <si>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</si>
  <si>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</si>
  <si>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</si>
  <si>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</si>
  <si>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</si>
  <si>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</si>
  <si>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</si>
  <si>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</si>
  <si>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</si>
  <si>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</si>
  <si>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</si>
  <si>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</si>
  <si>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</si>
  <si>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</si>
  <si>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</si>
  <si>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</si>
  <si>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</si>
  <si>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</si>
  <si>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</si>
  <si>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</si>
  <si>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</si>
  <si>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</si>
  <si>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</si>
  <si>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</si>
  <si>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</si>
  <si>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</si>
  <si>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</si>
  <si>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</si>
  <si>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</si>
  <si>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</si>
  <si>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</si>
  <si>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</si>
  <si>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</si>
  <si>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</si>
  <si>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</si>
  <si>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</si>
  <si>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</si>
  <si>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</si>
  <si>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</si>
  <si>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</si>
  <si>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</si>
  <si>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</si>
  <si>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</si>
  <si>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</si>
  <si>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</si>
  <si>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</si>
  <si>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</si>
  <si>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</si>
  <si>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</si>
  <si>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</si>
  <si>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</si>
  <si>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</si>
  <si>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</si>
  <si>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</si>
  <si>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</si>
  <si>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</si>
  <si>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</si>
  <si>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</si>
  <si>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</si>
  <si>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</si>
  <si>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</si>
  <si>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</si>
  <si>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</si>
  <si>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</si>
  <si>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</si>
  <si>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</si>
  <si>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</si>
  <si>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</si>
  <si>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</si>
  <si>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</si>
  <si>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</si>
  <si>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</si>
  <si>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</si>
  <si>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</si>
  <si>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</si>
  <si>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</si>
  <si>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</si>
  <si>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</si>
  <si>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</si>
  <si>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</si>
  <si>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</si>
  <si>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</si>
  <si>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</si>
  <si>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</si>
  <si>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</si>
  <si>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</si>
  <si>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</si>
  <si>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</si>
  <si>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</si>
  <si>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</si>
  <si>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</si>
  <si>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</si>
  <si>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</si>
  <si>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</si>
  <si>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</si>
  <si>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</si>
  <si>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</si>
  <si>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</si>
  <si>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</si>
  <si>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</si>
  <si>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</si>
  <si>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</si>
  <si>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</si>
  <si>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</si>
  <si>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</si>
  <si>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</si>
  <si>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</si>
  <si>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</si>
  <si>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</si>
  <si>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</si>
  <si>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</si>
  <si>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</si>
  <si>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</si>
  <si>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</si>
  <si>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</si>
  <si>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</si>
  <si>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</si>
  <si>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</si>
  <si>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</si>
  <si>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</si>
  <si>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</si>
  <si>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</si>
  <si>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</si>
  <si>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</si>
  <si>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</si>
  <si>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</si>
  <si>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</si>
  <si>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</si>
  <si>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</si>
  <si>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</si>
  <si>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</si>
  <si>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</si>
  <si>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</si>
  <si>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</si>
  <si>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</si>
  <si>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</si>
  <si>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</si>
  <si>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</si>
  <si>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</si>
  <si>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</si>
  <si>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</si>
  <si>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</si>
  <si>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</si>
  <si>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</si>
  <si>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</si>
  <si>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</si>
  <si>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</si>
  <si>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</si>
  <si>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</si>
  <si>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</si>
  <si>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</si>
  <si>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</si>
  <si>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</si>
  <si>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</si>
  <si>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</si>
  <si>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</si>
  <si>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</si>
  <si>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</si>
  <si>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</si>
  <si>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</si>
  <si>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</si>
  <si>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</si>
  <si>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</si>
  <si>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</si>
  <si>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</si>
  <si>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</si>
  <si>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</si>
  <si>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</si>
  <si>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</si>
  <si>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</si>
  <si>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</si>
  <si>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</si>
  <si>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</si>
  <si>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</si>
  <si>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</si>
  <si>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</si>
  <si>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</si>
  <si>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</si>
  <si>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</si>
  <si>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</si>
  <si>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</si>
  <si>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</si>
  <si>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</si>
  <si>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</si>
  <si>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</si>
  <si>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</si>
  <si>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</si>
  <si>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</si>
  <si>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</si>
  <si>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</si>
  <si>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</si>
  <si>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</si>
  <si>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</si>
  <si>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</si>
  <si>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</si>
  <si>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</si>
  <si>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</si>
  <si>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</si>
  <si>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</si>
  <si>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</si>
  <si>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</si>
  <si>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</si>
  <si>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</si>
  <si>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</si>
  <si>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</si>
  <si>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</si>
  <si>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</si>
  <si>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</si>
  <si>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</si>
  <si>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</si>
  <si>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</si>
  <si>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</si>
  <si>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</si>
  <si>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</si>
  <si>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</si>
  <si>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</si>
  <si>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</si>
  <si>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</si>
  <si>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</si>
  <si>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</si>
  <si>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</si>
  <si>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</si>
  <si>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</si>
  <si>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</si>
  <si>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</si>
  <si>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</si>
  <si>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</si>
  <si>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</si>
  <si>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</si>
  <si>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</si>
  <si>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</si>
  <si>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</si>
  <si>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</si>
  <si>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</si>
  <si>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</si>
  <si>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</si>
  <si>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</si>
  <si>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</si>
  <si>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</si>
  <si>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</si>
  <si>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</si>
  <si>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</si>
  <si>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</si>
  <si>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</si>
  <si>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</si>
  <si>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</si>
  <si>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</si>
  <si>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</si>
  <si>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</si>
  <si>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</si>
  <si>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</si>
  <si>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</si>
  <si>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</si>
  <si>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</si>
  <si>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</si>
  <si>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</si>
  <si>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</si>
  <si>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</si>
  <si>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</si>
  <si>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</si>
  <si>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</si>
  <si>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</si>
  <si>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</si>
  <si>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</si>
  <si>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</si>
  <si>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</si>
  <si>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</si>
  <si>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</si>
  <si>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</si>
  <si>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</si>
  <si>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</si>
  <si>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</si>
  <si>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</si>
  <si>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</si>
  <si>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</si>
  <si>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</si>
  <si>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</si>
  <si>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</si>
  <si>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</si>
  <si>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</si>
  <si>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</si>
  <si>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</si>
  <si>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</si>
  <si>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</si>
  <si>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</si>
  <si>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</si>
  <si>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</si>
  <si>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</si>
  <si>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</si>
  <si>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</si>
  <si>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</si>
  <si>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</si>
  <si>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</si>
  <si>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</si>
  <si>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</si>
  <si>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</si>
  <si>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</si>
  <si>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</si>
  <si>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</si>
  <si>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</si>
  <si>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</si>
  <si>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</si>
  <si>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</si>
  <si>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</si>
  <si>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</si>
  <si>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</si>
  <si>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</si>
  <si>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</si>
  <si>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</si>
  <si>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</si>
  <si>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</si>
  <si>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</si>
  <si>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</si>
  <si>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</si>
  <si>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</si>
  <si>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</si>
  <si>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</si>
  <si>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</si>
  <si>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</si>
  <si>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</si>
  <si>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</si>
  <si>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</si>
  <si>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</si>
  <si>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</si>
  <si>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</si>
  <si>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</si>
  <si>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</si>
  <si>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</si>
  <si>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</si>
  <si>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</si>
  <si>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</si>
  <si>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</si>
  <si>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</si>
  <si>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</si>
  <si>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</si>
  <si>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</si>
  <si>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</si>
  <si>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</si>
  <si>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</si>
  <si>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</si>
  <si>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</si>
  <si>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</si>
  <si>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</si>
  <si>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</si>
  <si>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</si>
  <si>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</si>
  <si>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</si>
  <si>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</si>
  <si>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</si>
  <si>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</si>
  <si>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</si>
  <si>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</si>
  <si>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</si>
  <si>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</si>
  <si>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</si>
  <si>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</si>
  <si>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</si>
  <si>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</si>
  <si>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</si>
  <si>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</si>
  <si>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</si>
  <si>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</si>
  <si>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</si>
  <si>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</si>
  <si>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</si>
  <si>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</si>
  <si>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</si>
  <si>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</si>
  <si>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</si>
  <si>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</si>
  <si>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</si>
  <si>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</si>
  <si>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</si>
  <si>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</si>
  <si>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</si>
  <si>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</si>
  <si>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</si>
  <si>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</si>
  <si>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</si>
  <si>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</si>
  <si>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</si>
  <si>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</si>
  <si>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</si>
  <si>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</si>
  <si>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</si>
  <si>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</si>
  <si>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</si>
  <si>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</si>
  <si>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</si>
  <si>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</si>
  <si>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</si>
  <si>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</si>
  <si>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</si>
  <si>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</si>
  <si>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</si>
  <si>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</si>
  <si>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</si>
  <si>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</si>
  <si>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</si>
  <si>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</si>
  <si>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</si>
  <si>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</si>
  <si>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</si>
  <si>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</si>
  <si>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</si>
  <si>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</si>
  <si>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</si>
  <si>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</si>
  <si>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</si>
  <si>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</si>
  <si>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</si>
  <si>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</si>
  <si>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</si>
  <si>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</si>
  <si>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</si>
  <si>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</si>
  <si>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</si>
  <si>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</si>
  <si>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</si>
  <si>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</si>
  <si>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</si>
  <si>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</si>
  <si>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</si>
  <si>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</si>
  <si>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</si>
  <si>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</si>
  <si>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</si>
  <si>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</si>
  <si>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</si>
  <si>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</si>
  <si>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</si>
  <si>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</si>
  <si>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</si>
  <si>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</si>
  <si>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</si>
  <si>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</si>
  <si>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</si>
  <si>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</si>
  <si>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</si>
  <si>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</si>
  <si>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</si>
  <si>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</si>
  <si>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</si>
  <si>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</si>
  <si>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</si>
  <si>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</si>
  <si>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</si>
  <si>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</si>
  <si>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</si>
  <si>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</si>
  <si>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</si>
  <si>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</si>
  <si>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</si>
  <si>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</si>
  <si>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</si>
  <si>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</si>
  <si>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</si>
  <si>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</si>
  <si>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</si>
  <si>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</si>
  <si>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</si>
  <si>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</si>
  <si>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</si>
  <si>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</si>
  <si>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</si>
  <si>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</si>
  <si>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</si>
  <si>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</si>
  <si>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</si>
  <si>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</si>
  <si>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</si>
  <si>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</si>
  <si>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</si>
  <si>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</si>
  <si>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</si>
  <si>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</si>
  <si>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</si>
  <si>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</si>
  <si>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</si>
  <si>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</si>
  <si>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</si>
  <si>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</si>
  <si>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</si>
  <si>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</si>
  <si>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</si>
  <si>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</si>
  <si>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</si>
  <si>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</si>
  <si>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</si>
  <si>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</si>
  <si>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</si>
  <si>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</si>
  <si>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</si>
  <si>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</si>
  <si>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</si>
  <si>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</si>
  <si>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</si>
  <si>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</si>
  <si>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</si>
  <si>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</si>
  <si>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</si>
  <si>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</si>
  <si>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</si>
  <si>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</si>
  <si>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</si>
  <si>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</si>
  <si>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</si>
  <si>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</si>
  <si>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</si>
  <si>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</si>
  <si>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</si>
  <si>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</si>
  <si>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</si>
  <si>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</si>
  <si>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</si>
  <si>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</si>
  <si>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</si>
  <si>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</si>
  <si>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</si>
  <si>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</si>
  <si>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</si>
  <si>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</si>
  <si>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</si>
  <si>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</si>
  <si>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</si>
  <si>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</si>
  <si>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</si>
  <si>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</si>
  <si>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</si>
  <si>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</si>
  <si>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</si>
  <si>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</si>
  <si>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</si>
  <si>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</si>
  <si>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</si>
  <si>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</si>
  <si>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</si>
  <si>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</si>
  <si>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</si>
  <si>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</si>
  <si>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</si>
  <si>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</si>
  <si>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</si>
  <si>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</si>
  <si>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</si>
  <si>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</si>
  <si>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</si>
  <si>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</si>
  <si>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</si>
  <si>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</si>
  <si>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</si>
  <si>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</si>
  <si>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</si>
  <si>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</si>
  <si>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</si>
  <si>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</si>
  <si>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</si>
  <si>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</si>
  <si>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</si>
  <si>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</si>
  <si>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</si>
  <si>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</si>
  <si>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</si>
  <si>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</si>
  <si>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</si>
  <si>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</si>
  <si>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</si>
  <si>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</si>
  <si>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</si>
  <si>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</si>
  <si>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</si>
  <si>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</si>
  <si>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</si>
  <si>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</si>
  <si>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</si>
  <si>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</si>
  <si>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</si>
  <si>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</si>
  <si>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</si>
  <si>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</si>
  <si>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</si>
  <si>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</si>
  <si>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</si>
  <si>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</si>
  <si>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</si>
  <si>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</si>
  <si>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</si>
  <si>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</si>
  <si>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</si>
  <si>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</si>
  <si>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</si>
  <si>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</si>
  <si>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</si>
  <si>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</si>
  <si>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</si>
  <si>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</si>
  <si>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</si>
  <si>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</si>
  <si>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</si>
  <si>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</si>
  <si>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</si>
  <si>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</si>
  <si>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</si>
  <si>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</si>
  <si>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</si>
  <si>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</si>
  <si>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</si>
  <si>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</si>
  <si>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</si>
  <si>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</si>
  <si>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</si>
  <si>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</si>
  <si>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</si>
  <si>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</si>
  <si>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</si>
  <si>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</si>
  <si>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</si>
  <si>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</si>
  <si>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</si>
  <si>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</si>
  <si>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</si>
  <si>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</si>
  <si>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</si>
  <si>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</si>
  <si>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</si>
  <si>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</si>
  <si>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</si>
  <si>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</si>
  <si>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</si>
  <si>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</si>
  <si>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</si>
  <si>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</si>
  <si>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</si>
  <si>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</si>
  <si>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</si>
  <si>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</si>
  <si>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</si>
  <si>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</si>
  <si>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</si>
  <si>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</si>
  <si>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</si>
  <si>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</si>
  <si>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</si>
  <si>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</si>
  <si>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</si>
  <si>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</si>
  <si>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</si>
  <si>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</si>
  <si>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</si>
  <si>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</si>
  <si>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</si>
  <si>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</si>
  <si>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</si>
  <si>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</si>
  <si>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</si>
  <si>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</si>
  <si>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</si>
  <si>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</si>
  <si>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</si>
  <si>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</si>
  <si>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</si>
  <si>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</si>
  <si>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</si>
  <si>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</si>
  <si>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</si>
  <si>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</si>
  <si>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</si>
  <si>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</si>
  <si>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</si>
  <si>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</si>
  <si>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</si>
  <si>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</si>
  <si>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</si>
  <si>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</si>
  <si>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</si>
  <si>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</si>
  <si>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</si>
  <si>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</si>
  <si>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</si>
  <si>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</si>
  <si>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</si>
  <si>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</si>
  <si>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</si>
  <si>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</si>
  <si>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</si>
  <si>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</si>
  <si>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</si>
  <si>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</si>
  <si>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</si>
  <si>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</si>
  <si>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</si>
  <si>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</si>
  <si>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</si>
  <si>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</si>
  <si>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</si>
  <si>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</si>
  <si>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</si>
  <si>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</si>
  <si>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</si>
  <si>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</si>
  <si>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</si>
  <si>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</si>
  <si>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</si>
  <si>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</si>
  <si>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</si>
  <si>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</si>
  <si>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</si>
  <si>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</si>
  <si>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</si>
  <si>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</si>
  <si>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</si>
  <si>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</si>
  <si>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</si>
  <si>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</si>
  <si>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</si>
  <si>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</si>
  <si>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</si>
  <si>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</si>
  <si>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</si>
  <si>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</si>
  <si>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</si>
  <si>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</si>
  <si>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</si>
  <si>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</si>
  <si>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</si>
  <si>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</si>
  <si>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</si>
  <si>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</si>
  <si>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</si>
  <si>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</si>
  <si>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</si>
  <si>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</si>
  <si>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</si>
  <si>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</si>
  <si>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</si>
  <si>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</si>
  <si>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</si>
  <si>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</si>
  <si>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</si>
  <si>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</si>
  <si>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</si>
  <si>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</si>
  <si>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</si>
  <si>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</si>
  <si>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</si>
  <si>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</si>
  <si>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</si>
  <si>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</si>
  <si>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</si>
  <si>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</si>
  <si>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</si>
  <si>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</si>
  <si>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</si>
  <si>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</si>
  <si>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</si>
  <si>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</si>
  <si>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</si>
  <si>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</si>
  <si>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</si>
  <si>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</si>
  <si>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</si>
  <si>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</si>
  <si>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</si>
  <si>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</si>
  <si>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</si>
  <si>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</si>
  <si>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</si>
  <si>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</si>
  <si>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</si>
  <si>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</si>
  <si>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</si>
  <si>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</si>
  <si>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</si>
  <si>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</si>
  <si>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</si>
  <si>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</si>
  <si>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</si>
  <si>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</si>
  <si>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</si>
  <si>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</si>
  <si>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</si>
  <si>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</si>
  <si>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</si>
  <si>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</si>
  <si>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</si>
  <si>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</si>
  <si>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</si>
  <si>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</si>
  <si>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</si>
  <si>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</si>
  <si>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</si>
  <si>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</si>
  <si>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</si>
  <si>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</si>
  <si>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</si>
  <si>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</si>
  <si>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</si>
  <si>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</si>
  <si>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</si>
  <si>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</si>
  <si>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</si>
  <si>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</si>
  <si>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</si>
  <si>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</si>
  <si>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</si>
  <si>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</si>
  <si>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</si>
  <si>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</si>
  <si>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</si>
  <si>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</si>
  <si>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</si>
  <si>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</si>
  <si>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</si>
  <si>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</si>
  <si>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</si>
  <si>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</si>
  <si>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</si>
  <si>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</si>
  <si>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</si>
  <si>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</si>
  <si>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</si>
  <si>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</si>
  <si>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</si>
  <si>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</si>
  <si>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</si>
  <si>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</si>
  <si>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</si>
  <si>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</si>
  <si>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</si>
  <si>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</si>
  <si>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</si>
  <si>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</si>
  <si>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</si>
  <si>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</si>
  <si>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</si>
  <si>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</si>
  <si>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</si>
  <si>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</si>
  <si>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</si>
  <si>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</si>
  <si>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</si>
  <si>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</si>
  <si>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</si>
  <si>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</si>
  <si>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</si>
  <si>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</si>
  <si>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</si>
  <si>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</si>
  <si>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</si>
  <si>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</si>
  <si>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</si>
  <si>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</si>
  <si>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</si>
  <si>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</si>
  <si>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</si>
  <si>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</si>
  <si>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</si>
  <si>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</si>
  <si>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</si>
  <si>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</si>
  <si>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</si>
  <si>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</si>
  <si>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</si>
  <si>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</si>
  <si>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</si>
  <si>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</si>
  <si>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</si>
  <si>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</si>
  <si>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</si>
  <si>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</si>
  <si>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</si>
  <si>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</si>
  <si>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</si>
  <si>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</si>
  <si>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</si>
  <si>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</si>
  <si>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</si>
  <si>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</si>
  <si>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</si>
  <si>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</si>
  <si>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</si>
  <si>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</si>
  <si>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</si>
  <si>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</si>
  <si>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</si>
  <si>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</si>
  <si>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</si>
  <si>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</si>
  <si>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</si>
  <si>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</si>
  <si>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</si>
  <si>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</si>
  <si>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</si>
  <si>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</si>
  <si>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</si>
  <si>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</si>
  <si>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</si>
  <si>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</si>
  <si>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</si>
  <si>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</si>
  <si>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</si>
  <si>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</si>
  <si>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</si>
  <si>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</si>
  <si>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</si>
  <si>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</si>
  <si>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</si>
  <si>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</si>
  <si>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</si>
  <si>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</si>
  <si>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</si>
  <si>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</si>
  <si>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</si>
  <si>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</si>
  <si>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</si>
  <si>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</si>
  <si>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</si>
  <si>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</si>
  <si>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</si>
  <si>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</si>
  <si>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</si>
  <si>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</si>
  <si>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</si>
  <si>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</si>
  <si>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</si>
  <si>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</si>
  <si>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</si>
  <si>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</si>
  <si>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</si>
  <si>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</si>
  <si>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</si>
  <si>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</si>
  <si>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</si>
  <si>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</si>
  <si>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</si>
  <si>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</si>
  <si>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</si>
  <si>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</si>
  <si>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</si>
  <si>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</si>
  <si>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</si>
  <si>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</si>
  <si>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</si>
  <si>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</si>
  <si>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</si>
  <si>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</si>
  <si>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</si>
  <si>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</si>
  <si>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</si>
  <si>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</si>
  <si>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</si>
  <si>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</si>
  <si>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</si>
  <si>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</si>
  <si>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</si>
  <si>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</si>
  <si>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</si>
  <si>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</si>
  <si>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</si>
  <si>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</si>
  <si>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</si>
  <si>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</si>
  <si>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</si>
  <si>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</si>
  <si>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</si>
  <si>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</si>
  <si>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</si>
  <si>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</si>
  <si>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</si>
  <si>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</si>
  <si>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</si>
  <si>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</si>
  <si>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</si>
  <si>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</si>
  <si>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</si>
  <si>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</si>
  <si>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</si>
  <si>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</si>
  <si>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</si>
  <si>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</si>
  <si>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</si>
  <si>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</si>
  <si>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</si>
  <si>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</si>
  <si>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</si>
  <si>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</si>
  <si>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</si>
  <si>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</si>
  <si>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</si>
  <si>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</si>
  <si>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</si>
  <si>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</si>
  <si>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</si>
  <si>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</si>
  <si>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</si>
  <si>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</si>
  <si>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</si>
  <si>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</si>
  <si>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</si>
  <si>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</si>
  <si>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</si>
  <si>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</si>
  <si>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</si>
  <si>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</si>
  <si>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</si>
  <si>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</si>
  <si>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</si>
  <si>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</si>
  <si>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</si>
  <si>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</si>
  <si>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</si>
  <si>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</si>
  <si>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</si>
  <si>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</si>
  <si>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</si>
  <si>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</si>
  <si>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</si>
  <si>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</si>
  <si>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</si>
  <si>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</si>
  <si>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</si>
  <si>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</si>
  <si>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</si>
  <si>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</si>
  <si>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</si>
  <si>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</si>
  <si>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</si>
  <si>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</si>
  <si>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</si>
  <si>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</si>
  <si>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</si>
  <si>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</si>
  <si>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</si>
  <si>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</si>
  <si>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</si>
  <si>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</si>
  <si>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</si>
  <si>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</si>
  <si>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</si>
  <si>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</si>
  <si>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</si>
  <si>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</si>
  <si>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</si>
  <si>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</si>
  <si>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</si>
  <si>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</si>
  <si>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</si>
  <si>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</si>
  <si>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</si>
  <si>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</si>
  <si>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</si>
  <si>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</si>
  <si>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</si>
  <si>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</si>
  <si>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</si>
  <si>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</si>
  <si>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</si>
  <si>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</si>
  <si>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</si>
  <si>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</si>
  <si>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</si>
  <si>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</si>
  <si>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</si>
  <si>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</si>
  <si>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</si>
  <si>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</si>
  <si>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</si>
  <si>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</si>
  <si>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</si>
  <si>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</si>
  <si>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</si>
  <si>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</si>
  <si>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</si>
  <si>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</si>
  <si>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</si>
  <si>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</si>
  <si>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</si>
  <si>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</si>
  <si>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</si>
  <si>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</si>
  <si>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</si>
  <si>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</si>
  <si>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</si>
  <si>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</si>
  <si>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</si>
  <si>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</si>
  <si>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</si>
  <si>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</si>
  <si>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</si>
  <si>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</si>
  <si>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</si>
  <si>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</si>
  <si>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</si>
  <si>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</si>
  <si>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</si>
  <si>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</si>
  <si>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</si>
  <si>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</si>
  <si>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</si>
  <si>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</si>
  <si>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</si>
  <si>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</si>
  <si>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</si>
  <si>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</si>
  <si>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</si>
  <si>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</si>
  <si>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</si>
  <si>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</si>
  <si>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</si>
  <si>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</si>
  <si>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</si>
  <si>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</si>
  <si>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</si>
  <si>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</si>
  <si>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</si>
  <si>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</si>
  <si>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</si>
  <si>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</si>
  <si>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</si>
  <si>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</si>
  <si>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</si>
  <si>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</si>
  <si>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</si>
  <si>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</si>
  <si>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</si>
  <si>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</si>
  <si>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</si>
  <si>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</si>
  <si>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</si>
  <si>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</si>
  <si>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</si>
  <si>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</si>
  <si>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</si>
  <si>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</si>
  <si>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</si>
  <si>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</si>
  <si>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</si>
  <si>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</si>
  <si>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</si>
  <si>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</si>
  <si>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</si>
  <si>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</si>
  <si>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</si>
  <si>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</si>
  <si>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</si>
  <si>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</si>
  <si>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</si>
  <si>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</si>
  <si>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</si>
  <si>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</si>
  <si>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</si>
  <si>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</si>
  <si>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</si>
  <si>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</si>
  <si>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</si>
  <si>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</si>
  <si>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</si>
  <si>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</si>
  <si>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</si>
  <si>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</si>
  <si>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</si>
  <si>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</si>
  <si>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</si>
  <si>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</si>
  <si>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</si>
  <si>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</si>
  <si>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</si>
  <si>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</si>
  <si>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</si>
  <si>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</si>
  <si>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</si>
  <si>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</si>
  <si>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</si>
  <si>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</si>
  <si>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</si>
  <si>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</si>
  <si>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</si>
  <si>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</si>
  <si>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</si>
  <si>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</si>
  <si>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</si>
  <si>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</si>
  <si>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</si>
  <si>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</si>
  <si>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</si>
  <si>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</si>
  <si>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</si>
  <si>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</si>
  <si>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</si>
  <si>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</si>
  <si>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</si>
  <si>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</si>
  <si>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</si>
  <si>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</si>
  <si>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</si>
  <si>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</si>
  <si>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</si>
  <si>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</si>
  <si>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</si>
  <si>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</si>
  <si>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</si>
  <si>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</si>
  <si>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</si>
  <si>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</si>
  <si>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</si>
  <si>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</si>
  <si>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</si>
  <si>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</si>
  <si>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</si>
  <si>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</si>
  <si>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</si>
  <si>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</si>
  <si>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</si>
  <si>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</si>
  <si>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</si>
  <si>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</si>
  <si>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</si>
  <si>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</si>
  <si>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</si>
  <si>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</si>
  <si>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</si>
  <si>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</si>
  <si>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</si>
  <si>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</si>
  <si>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</si>
  <si>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</si>
  <si>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</si>
  <si>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</si>
  <si>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</si>
  <si>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</si>
  <si>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</si>
  <si>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</si>
  <si>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</si>
  <si>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</si>
  <si>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</si>
  <si>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</si>
  <si>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</si>
  <si>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</si>
  <si>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</si>
  <si>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</si>
  <si>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</si>
  <si>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</si>
  <si>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</si>
  <si>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</si>
  <si>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</si>
  <si>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</si>
  <si>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</si>
  <si>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</si>
  <si>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</si>
  <si>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</si>
  <si>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</si>
  <si>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</si>
  <si>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</si>
  <si>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</si>
  <si>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</si>
  <si>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</si>
  <si>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</si>
  <si>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</si>
  <si>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</si>
  <si>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</si>
  <si>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</si>
  <si>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</si>
  <si>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</si>
  <si>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</si>
  <si>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</si>
  <si>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Column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</si>
  <si>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</si>
  <si>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</si>
  <si>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</si>
  <si>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</si>
  <si>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</si>
  <si>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</si>
  <si>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</si>
  <si>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</si>
  <si>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</si>
  <si>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</si>
  <si>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</si>
  <si>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</si>
  <si>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</si>
  <si>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</si>
  <si>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</si>
  <si>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</si>
  <si>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</si>
  <si>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</si>
  <si>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</si>
  <si>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</si>
  <si>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</si>
  <si>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</si>
  <si>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</si>
  <si>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</si>
  <si>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</si>
  <si>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</si>
  <si>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</si>
  <si>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</si>
  <si>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</si>
  <si>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</si>
  <si>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</si>
  <si>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</si>
  <si>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</si>
  <si>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</si>
  <si>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</si>
  <si>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</si>
  <si>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</si>
  <si>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</si>
  <si>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</si>
  <si>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</si>
  <si>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</si>
  <si>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</si>
  <si>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</si>
  <si>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</si>
  <si>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</si>
  <si>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</si>
  <si>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</si>
  <si>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</si>
  <si>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</si>
  <si>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</si>
  <si>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</si>
  <si>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</si>
  <si>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</si>
  <si>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</si>
  <si>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Failed</t>
  </si>
  <si>
    <t>Percentage Canceled</t>
  </si>
  <si>
    <t>Number Canceled</t>
  </si>
  <si>
    <t>Less than 1000</t>
  </si>
  <si>
    <t>1000 - 4999</t>
  </si>
  <si>
    <t>5000 - 9999</t>
  </si>
  <si>
    <t>10000 - 14999</t>
  </si>
  <si>
    <t>15000 - 19999</t>
  </si>
  <si>
    <t>20000 - 24999</t>
  </si>
  <si>
    <t>25000 - 29999</t>
  </si>
  <si>
    <t>30000 - 34999</t>
  </si>
  <si>
    <t>35000 - 39999</t>
  </si>
  <si>
    <t>40000 - 44999</t>
  </si>
  <si>
    <t>45000 - 49999</t>
  </si>
  <si>
    <t>Greater than or equal to 50000</t>
  </si>
  <si>
    <t>Percentage Succesful</t>
  </si>
  <si>
    <t>Successful</t>
  </si>
  <si>
    <t>Failed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</si>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</sst>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[CrowdfundingBook.xlsx]Cateogry Pivot!PivotTable2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'Cateogry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8-4818-9D44-4BF8D79FB376}"/>
            </c:ext>
          </c:extLst>
        </c:ser>
        <c:ser>
          <c:idx val="1"/>
          <c:order val="1"/>
          <c:tx>
            <c:strRef>
              <c:f>'Cateogry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8-4818-9D44-4BF8D79FB376}"/>
            </c:ext>
          </c:extLst>
        </c:ser>
        <c:ser>
          <c:idx val="2"/>
          <c:order val="2"/>
          <c:tx>
            <c:strRef>
              <c:f>'Cateogry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E8-4818-9D44-4BF8D79FB376}"/>
            </c:ext>
          </c:extLst>
        </c:ser>
        <c:ser>
          <c:idx val="3"/>
          <c:order val="3"/>
          <c:tx>
            <c:strRef>
              <c:f>'Cateogry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'Cateogry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'Cateogry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E8-4818-9D44-4BF8D79FB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98384"/>
        <c:axId val="347701728"/>
      </c:barChart>
      <c:catAx>
        <c:axId val="3479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01728"/>
        <c:crosses val="autoZero"/>
        <c:auto val="1"/>
        <c:lblAlgn val="ctr"/>
        <c:lblOffset val="100"/>
        <c:noMultiLvlLbl val="0"/>
      </c:catAx>
      <c:valAx>
        <c:axId val="3477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Pivot!PivotTable5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38D-B10B-30E05E466FEA}"/>
            </c:ext>
          </c:extLst>
        </c:ser>
        <c:ser>
          <c:idx val="1"/>
          <c:order val="1"/>
          <c:tx>
            <c:strRef>
              <c:f>'Subcategory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F-438D-B10B-30E05E466FEA}"/>
            </c:ext>
          </c:extLst>
        </c:ser>
        <c:ser>
          <c:idx val="2"/>
          <c:order val="2"/>
          <c:tx>
            <c:strRef>
              <c:f>'Subcategory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F-438D-B10B-30E05E466FEA}"/>
            </c:ext>
          </c:extLst>
        </c:ser>
        <c:ser>
          <c:idx val="3"/>
          <c:order val="3"/>
          <c:tx>
            <c:strRef>
              <c:f>'Subcategory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F-438D-B10B-30E05E46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993232"/>
        <c:axId val="563994064"/>
      </c:barChart>
      <c:catAx>
        <c:axId val="563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4064"/>
        <c:crosses val="autoZero"/>
        <c:auto val="1"/>
        <c:lblAlgn val="ctr"/>
        <c:lblOffset val="100"/>
        <c:noMultiLvlLbl val="0"/>
      </c:catAx>
      <c:valAx>
        <c:axId val="563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51E-9D25-109986912CC5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8-451E-9D25-109986912CC5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8-451E-9D25-109986912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171792"/>
        <c:axId val="656173872"/>
      </c:lineChart>
      <c:catAx>
        <c:axId val="6561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3872"/>
        <c:crosses val="autoZero"/>
        <c:auto val="1"/>
        <c:lblAlgn val="ctr"/>
        <c:lblOffset val="100"/>
        <c:noMultiLvlLbl val="0"/>
      </c:catAx>
      <c:valAx>
        <c:axId val="656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</a:t>
            </a:r>
            <a:r>
              <a:rPr lang="en-US" baseline="0"/>
              <a:t>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'Bonus Sheet'!$F$1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0.37171052631578949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5-45D0-B682-E18C998FEAE0}"/>
            </c:ext>
          </c:extLst>
        </c:ser>
        <c:ser>
          <c:idx val="5"/>
          <c:order val="5"/>
          <c:tx>
            <c:strRef>
              <c:f>'Bonus Sheet'!$G$1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0.53618421052631582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5-45D0-B682-E18C998FEAE0}"/>
            </c:ext>
          </c:extLst>
        </c:ser>
        <c:ser>
          <c:idx val="6"/>
          <c:order val="6"/>
          <c:tx>
            <c:strRef>
              <c:f>'Bonus Sheet'!$H$1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Sheet'!$A$2:$A$13</c:f>
              <c:strCache>
                <c:ptCount val="12"/>
                <c:pt idx="0">
                  <c:v>Less than 1000</c:v>
                </c:pt>
                <c:pt idx="1">
                  <c:v>1000 - 4999</c:v>
                </c:pt>
                <c:pt idx="2">
                  <c:v>5000 - 9999</c:v>
                </c:pt>
                <c:pt idx="3">
                  <c:v>10000 - 14999</c:v>
                </c:pt>
                <c:pt idx="4">
                  <c:v>15000 - 19999</c:v>
                </c:pt>
                <c:pt idx="5">
                  <c:v>20000 - 24999</c:v>
                </c:pt>
                <c:pt idx="6">
                  <c:v>25000 - 29999</c:v>
                </c:pt>
                <c:pt idx="7">
                  <c:v>30000 - 34999</c:v>
                </c:pt>
                <c:pt idx="8">
                  <c:v>35000 - 39999</c:v>
                </c:pt>
                <c:pt idx="9">
                  <c:v>40000 - 44999</c:v>
                </c:pt>
                <c:pt idx="10">
                  <c:v>45000 - 49999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Sheet'!$H$2:$H$13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9.2105263157894732E-2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D5-45D0-B682-E18C998FE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13087"/>
        <c:axId val="19329110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 Sheet'!$B$1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 Sheet'!$B$2:$B$13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D5-45D0-B682-E18C998FEA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D5-45D0-B682-E18C998FEA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BD5-45D0-B682-E18C998FEA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 Sheet'!$A$2:$A$13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1000 - 4999</c:v>
                      </c:pt>
                      <c:pt idx="2">
                        <c:v>5000 - 9999</c:v>
                      </c:pt>
                      <c:pt idx="3">
                        <c:v>10000 - 14999</c:v>
                      </c:pt>
                      <c:pt idx="4">
                        <c:v>15000 - 19999</c:v>
                      </c:pt>
                      <c:pt idx="5">
                        <c:v>20000 - 24999</c:v>
                      </c:pt>
                      <c:pt idx="6">
                        <c:v>25000 - 29999</c:v>
                      </c:pt>
                      <c:pt idx="7">
                        <c:v>30000 - 34999</c:v>
                      </c:pt>
                      <c:pt idx="8">
                        <c:v>35000 - 39999</c:v>
                      </c:pt>
                      <c:pt idx="9">
                        <c:v>40000 - 44999</c:v>
                      </c:pt>
                      <c:pt idx="10">
                        <c:v>45000 - 49999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 Sheet'!$E$2:$E$13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D5-45D0-B682-E18C998FEAE0}"/>
                  </c:ext>
                </c:extLst>
              </c15:ser>
            </c15:filteredLineSeries>
          </c:ext>
        </c:extLst>
      </c:lineChart>
      <c:catAx>
        <c:axId val="193291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11007"/>
        <c:crosses val="autoZero"/>
        <c:auto val="1"/>
        <c:lblAlgn val="ctr"/>
        <c:lblOffset val="100"/>
        <c:noMultiLvlLbl val="0"/>
      </c:catAx>
      <c:valAx>
        <c:axId val="19329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9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142874</xdr:rowOff>
    </xdr:from>
    <xdr:to>
      <xdr:col>15</xdr:col>
      <xdr:colOff>552449</xdr:colOff>
      <xdr:row>23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AC2F5-65A4-43ED-F238-DCBF49AD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190498</xdr:rowOff>
    </xdr:from>
    <xdr:to>
      <xdr:col>19</xdr:col>
      <xdr:colOff>466725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60ED1-F8FD-A0C0-D422-10CD1087B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2</xdr:row>
      <xdr:rowOff>152399</xdr:rowOff>
    </xdr:from>
    <xdr:to>
      <xdr:col>13</xdr:col>
      <xdr:colOff>152400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1F150-4E89-81CA-1DE2-47E426473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13</xdr:row>
      <xdr:rowOff>195262</xdr:rowOff>
    </xdr:from>
    <xdr:to>
      <xdr:col>7</xdr:col>
      <xdr:colOff>1171575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3959B-E062-3138-C922-2919D5329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ss" refreshedDate="44826.75909097222" createdVersion="8" refreshedVersion="8" minRefreshableVersion="3" recordCount="1000" xr:uid="{5542D989-DDAF-48B7-A400-72B6888DF9AC}">
  <cacheSource type="worksheet">
    <worksheetSource ref="A1:T1001" sheet="Crowdfunding"/>
  </cacheSource>
  <cacheFields count="18">
    <cacheField name="id" numFmtId="0">
      <sharedItems containsString="0" containsBlank="1" containsNumber="1" containsInteger="1" minValue="1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ss" refreshedDate="44828.572521412039" createdVersion="8" refreshedVersion="8" minRefreshableVersion="3" recordCount="1000" xr:uid="{6CB3D038-AE82-432C-A73D-8C58963BAB7C}">
  <cacheSource type="worksheet">
    <worksheetSource ref="A1:H1001" sheet="Extra for broken pivot"/>
  </cacheSource>
  <cacheFields count="10">
    <cacheField name="outcome" numFmtId="0">
      <sharedItems count="4">
        <s v="failed"/>
        <s v="successful"/>
        <s v="live"/>
        <s v="canceled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9" base="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s v="Baldwin, Riley and Jackson"/>
    <s v="Pre-emptive tertiary standardization"/>
    <n v="100"/>
    <n v="0"/>
    <x v="0"/>
    <n v="0"/>
    <x v="0"/>
    <s v="CAD"/>
    <x v="0"/>
    <x v="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x v="1"/>
    <x v="1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x v="2"/>
    <x v="2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x v="3"/>
    <x v="3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x v="4"/>
    <x v="4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x v="5"/>
    <x v="5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x v="6"/>
    <x v="6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x v="7"/>
    <x v="7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x v="8"/>
    <x v="8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x v="9"/>
    <x v="9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x v="10"/>
    <x v="1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x v="11"/>
    <x v="11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x v="12"/>
    <x v="12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x v="13"/>
    <x v="13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x v="14"/>
    <x v="14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x v="15"/>
    <x v="15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x v="16"/>
    <x v="16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x v="17"/>
    <x v="17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x v="18"/>
    <x v="18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x v="19"/>
    <x v="19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x v="20"/>
    <x v="2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x v="21"/>
    <x v="21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x v="22"/>
    <x v="22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x v="23"/>
    <x v="23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x v="24"/>
    <x v="24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x v="25"/>
    <x v="25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x v="26"/>
    <x v="26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x v="27"/>
    <x v="27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x v="28"/>
    <x v="28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x v="29"/>
    <x v="29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x v="30"/>
    <x v="3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x v="31"/>
    <x v="31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x v="32"/>
    <x v="32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x v="33"/>
    <x v="33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x v="34"/>
    <x v="34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x v="35"/>
    <x v="35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x v="36"/>
    <x v="36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x v="37"/>
    <x v="37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x v="38"/>
    <x v="38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x v="39"/>
    <x v="39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x v="40"/>
    <x v="4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x v="41"/>
    <x v="41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x v="42"/>
    <x v="42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x v="43"/>
    <x v="43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x v="44"/>
    <x v="44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x v="45"/>
    <x v="45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x v="46"/>
    <x v="46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x v="47"/>
    <x v="47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x v="48"/>
    <x v="48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x v="49"/>
    <x v="49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x v="50"/>
    <x v="5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x v="51"/>
    <x v="51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x v="52"/>
    <x v="52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x v="53"/>
    <x v="53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x v="54"/>
    <x v="54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x v="55"/>
    <x v="55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x v="56"/>
    <x v="56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x v="57"/>
    <x v="57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x v="58"/>
    <x v="58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x v="59"/>
    <x v="59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x v="60"/>
    <x v="6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x v="61"/>
    <x v="61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x v="62"/>
    <x v="62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x v="63"/>
    <x v="63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x v="64"/>
    <x v="64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x v="65"/>
    <x v="65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x v="66"/>
    <x v="66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x v="67"/>
    <x v="67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x v="68"/>
    <x v="68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x v="69"/>
    <x v="69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x v="70"/>
    <x v="7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x v="71"/>
    <x v="49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x v="72"/>
    <x v="71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x v="73"/>
    <x v="72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x v="74"/>
    <x v="73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x v="75"/>
    <x v="74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x v="76"/>
    <x v="75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x v="77"/>
    <x v="76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x v="78"/>
    <x v="77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x v="79"/>
    <x v="78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x v="80"/>
    <x v="79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x v="81"/>
    <x v="8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x v="82"/>
    <x v="4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x v="83"/>
    <x v="81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x v="84"/>
    <x v="82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x v="85"/>
    <x v="83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x v="86"/>
    <x v="84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x v="87"/>
    <x v="85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x v="88"/>
    <x v="86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x v="89"/>
    <x v="87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x v="90"/>
    <x v="88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x v="91"/>
    <x v="89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x v="92"/>
    <x v="4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x v="93"/>
    <x v="9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x v="94"/>
    <x v="91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x v="95"/>
    <x v="92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x v="96"/>
    <x v="36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x v="48"/>
    <x v="93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x v="97"/>
    <x v="94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x v="98"/>
    <x v="95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x v="99"/>
    <x v="96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x v="100"/>
    <x v="97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x v="101"/>
    <x v="98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x v="102"/>
    <x v="99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x v="103"/>
    <x v="1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x v="104"/>
    <x v="101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x v="105"/>
    <x v="102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x v="106"/>
    <x v="103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x v="107"/>
    <x v="104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x v="108"/>
    <x v="105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x v="109"/>
    <x v="106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x v="110"/>
    <x v="107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x v="111"/>
    <x v="108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x v="112"/>
    <x v="109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x v="113"/>
    <x v="11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x v="114"/>
    <x v="111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x v="115"/>
    <x v="112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x v="116"/>
    <x v="113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x v="117"/>
    <x v="114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x v="118"/>
    <x v="115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x v="119"/>
    <x v="116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x v="33"/>
    <x v="117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x v="120"/>
    <x v="95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x v="121"/>
    <x v="118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x v="122"/>
    <x v="119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x v="123"/>
    <x v="12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x v="124"/>
    <x v="121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x v="125"/>
    <x v="122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x v="126"/>
    <x v="123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x v="127"/>
    <x v="97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x v="128"/>
    <x v="124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x v="129"/>
    <x v="125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x v="130"/>
    <x v="126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x v="131"/>
    <x v="127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x v="132"/>
    <x v="128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x v="133"/>
    <x v="129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x v="134"/>
    <x v="13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x v="135"/>
    <x v="131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x v="136"/>
    <x v="132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x v="137"/>
    <x v="133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x v="138"/>
    <x v="134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x v="139"/>
    <x v="135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x v="107"/>
    <x v="136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x v="140"/>
    <x v="137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x v="141"/>
    <x v="138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x v="142"/>
    <x v="139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x v="143"/>
    <x v="14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x v="144"/>
    <x v="141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x v="145"/>
    <x v="142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x v="146"/>
    <x v="143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x v="147"/>
    <x v="144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x v="148"/>
    <x v="145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x v="149"/>
    <x v="146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x v="150"/>
    <x v="147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x v="151"/>
    <x v="148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x v="152"/>
    <x v="149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x v="153"/>
    <x v="15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x v="154"/>
    <x v="151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x v="155"/>
    <x v="152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x v="156"/>
    <x v="153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x v="157"/>
    <x v="154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x v="158"/>
    <x v="155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x v="159"/>
    <x v="156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x v="160"/>
    <x v="157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x v="161"/>
    <x v="158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x v="162"/>
    <x v="159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x v="163"/>
    <x v="16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x v="164"/>
    <x v="161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x v="165"/>
    <x v="162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x v="166"/>
    <x v="163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x v="167"/>
    <x v="164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x v="168"/>
    <x v="165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x v="169"/>
    <x v="166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x v="170"/>
    <x v="167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x v="171"/>
    <x v="168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x v="172"/>
    <x v="169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x v="173"/>
    <x v="17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x v="174"/>
    <x v="171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x v="175"/>
    <x v="172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x v="176"/>
    <x v="173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x v="177"/>
    <x v="174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x v="178"/>
    <x v="175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x v="179"/>
    <x v="176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x v="180"/>
    <x v="177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x v="181"/>
    <x v="178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x v="182"/>
    <x v="179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x v="183"/>
    <x v="18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x v="184"/>
    <x v="181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x v="185"/>
    <x v="182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x v="186"/>
    <x v="183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x v="187"/>
    <x v="184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x v="188"/>
    <x v="185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x v="189"/>
    <x v="186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x v="190"/>
    <x v="187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x v="191"/>
    <x v="188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x v="192"/>
    <x v="189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x v="173"/>
    <x v="19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x v="193"/>
    <x v="191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x v="194"/>
    <x v="192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x v="195"/>
    <x v="193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x v="152"/>
    <x v="194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x v="196"/>
    <x v="195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x v="197"/>
    <x v="196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x v="198"/>
    <x v="197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x v="199"/>
    <x v="198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x v="200"/>
    <x v="199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x v="201"/>
    <x v="2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x v="202"/>
    <x v="201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x v="203"/>
    <x v="202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x v="204"/>
    <x v="203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x v="205"/>
    <x v="204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x v="206"/>
    <x v="205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x v="207"/>
    <x v="206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x v="208"/>
    <x v="207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x v="209"/>
    <x v="208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x v="210"/>
    <x v="209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x v="211"/>
    <x v="21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x v="212"/>
    <x v="211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x v="213"/>
    <x v="212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x v="214"/>
    <x v="213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x v="215"/>
    <x v="214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x v="216"/>
    <x v="215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x v="217"/>
    <x v="216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x v="218"/>
    <x v="217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x v="219"/>
    <x v="218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x v="220"/>
    <x v="219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x v="221"/>
    <x v="122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x v="222"/>
    <x v="22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x v="172"/>
    <x v="221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x v="223"/>
    <x v="222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x v="224"/>
    <x v="223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x v="225"/>
    <x v="224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x v="226"/>
    <x v="225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x v="227"/>
    <x v="226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x v="228"/>
    <x v="227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x v="229"/>
    <x v="228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x v="230"/>
    <x v="229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x v="231"/>
    <x v="23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x v="232"/>
    <x v="231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x v="233"/>
    <x v="232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x v="194"/>
    <x v="233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x v="234"/>
    <x v="234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x v="235"/>
    <x v="235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x v="236"/>
    <x v="236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x v="237"/>
    <x v="237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x v="238"/>
    <x v="238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x v="239"/>
    <x v="239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x v="240"/>
    <x v="24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x v="241"/>
    <x v="241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x v="242"/>
    <x v="242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x v="67"/>
    <x v="243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x v="243"/>
    <x v="244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x v="244"/>
    <x v="245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x v="245"/>
    <x v="246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x v="246"/>
    <x v="247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x v="247"/>
    <x v="248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x v="248"/>
    <x v="249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x v="249"/>
    <x v="25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x v="250"/>
    <x v="251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x v="251"/>
    <x v="252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x v="136"/>
    <x v="253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x v="252"/>
    <x v="254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x v="253"/>
    <x v="255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x v="254"/>
    <x v="256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x v="255"/>
    <x v="257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x v="256"/>
    <x v="258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x v="257"/>
    <x v="259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x v="258"/>
    <x v="26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x v="259"/>
    <x v="261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x v="260"/>
    <x v="262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x v="261"/>
    <x v="263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x v="262"/>
    <x v="264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x v="263"/>
    <x v="265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x v="264"/>
    <x v="266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x v="265"/>
    <x v="267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x v="266"/>
    <x v="153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x v="267"/>
    <x v="268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x v="268"/>
    <x v="269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x v="269"/>
    <x v="27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x v="270"/>
    <x v="271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x v="271"/>
    <x v="272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x v="272"/>
    <x v="273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x v="73"/>
    <x v="274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x v="273"/>
    <x v="148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x v="274"/>
    <x v="275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x v="275"/>
    <x v="276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x v="276"/>
    <x v="72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x v="277"/>
    <x v="277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x v="278"/>
    <x v="278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x v="279"/>
    <x v="71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x v="280"/>
    <x v="279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x v="281"/>
    <x v="28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x v="282"/>
    <x v="281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x v="283"/>
    <x v="282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x v="284"/>
    <x v="283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x v="285"/>
    <x v="284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x v="286"/>
    <x v="285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x v="287"/>
    <x v="286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x v="288"/>
    <x v="287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x v="289"/>
    <x v="288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x v="290"/>
    <x v="289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x v="291"/>
    <x v="29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x v="292"/>
    <x v="18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x v="293"/>
    <x v="291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x v="294"/>
    <x v="292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x v="295"/>
    <x v="293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x v="296"/>
    <x v="294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x v="297"/>
    <x v="295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x v="298"/>
    <x v="296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x v="299"/>
    <x v="297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x v="300"/>
    <x v="298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x v="247"/>
    <x v="299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x v="244"/>
    <x v="3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x v="301"/>
    <x v="301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x v="188"/>
    <x v="162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x v="302"/>
    <x v="302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x v="303"/>
    <x v="303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x v="304"/>
    <x v="304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x v="305"/>
    <x v="305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x v="306"/>
    <x v="306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x v="307"/>
    <x v="307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x v="308"/>
    <x v="308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x v="309"/>
    <x v="309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x v="310"/>
    <x v="31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x v="311"/>
    <x v="311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x v="79"/>
    <x v="312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x v="312"/>
    <x v="313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x v="313"/>
    <x v="314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x v="314"/>
    <x v="315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x v="315"/>
    <x v="316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x v="316"/>
    <x v="317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x v="317"/>
    <x v="318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x v="318"/>
    <x v="319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x v="319"/>
    <x v="32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x v="32"/>
    <x v="321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x v="320"/>
    <x v="322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x v="321"/>
    <x v="323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x v="322"/>
    <x v="324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x v="323"/>
    <x v="325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x v="324"/>
    <x v="326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x v="325"/>
    <x v="327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x v="326"/>
    <x v="328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x v="327"/>
    <x v="329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x v="328"/>
    <x v="151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x v="329"/>
    <x v="33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x v="330"/>
    <x v="331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x v="331"/>
    <x v="332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x v="332"/>
    <x v="333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x v="333"/>
    <x v="334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x v="296"/>
    <x v="335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x v="334"/>
    <x v="336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x v="335"/>
    <x v="337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x v="336"/>
    <x v="338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x v="337"/>
    <x v="339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x v="338"/>
    <x v="34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x v="339"/>
    <x v="341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x v="340"/>
    <x v="342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x v="341"/>
    <x v="343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x v="342"/>
    <x v="344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x v="343"/>
    <x v="127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x v="344"/>
    <x v="345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x v="345"/>
    <x v="346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x v="65"/>
    <x v="347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x v="346"/>
    <x v="348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x v="347"/>
    <x v="349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x v="348"/>
    <x v="35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x v="349"/>
    <x v="351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x v="350"/>
    <x v="33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x v="351"/>
    <x v="352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x v="352"/>
    <x v="353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x v="353"/>
    <x v="354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x v="354"/>
    <x v="355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x v="355"/>
    <x v="356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x v="356"/>
    <x v="357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x v="357"/>
    <x v="358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x v="358"/>
    <x v="359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x v="359"/>
    <x v="36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x v="12"/>
    <x v="361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x v="360"/>
    <x v="362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x v="361"/>
    <x v="363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x v="362"/>
    <x v="364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x v="363"/>
    <x v="365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x v="364"/>
    <x v="366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x v="210"/>
    <x v="285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x v="365"/>
    <x v="367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x v="366"/>
    <x v="368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x v="367"/>
    <x v="369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x v="368"/>
    <x v="37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x v="369"/>
    <x v="371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x v="370"/>
    <x v="372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x v="371"/>
    <x v="373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x v="287"/>
    <x v="374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x v="372"/>
    <x v="375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x v="373"/>
    <x v="376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x v="374"/>
    <x v="377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x v="375"/>
    <x v="378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x v="376"/>
    <x v="379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x v="377"/>
    <x v="38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x v="378"/>
    <x v="103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x v="379"/>
    <x v="381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x v="380"/>
    <x v="382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x v="381"/>
    <x v="383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x v="382"/>
    <x v="384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x v="125"/>
    <x v="385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x v="383"/>
    <x v="386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x v="384"/>
    <x v="387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x v="385"/>
    <x v="388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x v="386"/>
    <x v="389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x v="387"/>
    <x v="39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x v="388"/>
    <x v="391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x v="277"/>
    <x v="277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x v="389"/>
    <x v="392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x v="390"/>
    <x v="393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x v="391"/>
    <x v="394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x v="392"/>
    <x v="395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x v="393"/>
    <x v="396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x v="394"/>
    <x v="397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x v="395"/>
    <x v="398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x v="396"/>
    <x v="399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x v="397"/>
    <x v="348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x v="398"/>
    <x v="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x v="399"/>
    <x v="401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x v="400"/>
    <x v="402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x v="116"/>
    <x v="403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x v="401"/>
    <x v="404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x v="402"/>
    <x v="405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x v="403"/>
    <x v="406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x v="404"/>
    <x v="407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x v="405"/>
    <x v="408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x v="406"/>
    <x v="409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x v="407"/>
    <x v="41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x v="408"/>
    <x v="312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x v="409"/>
    <x v="411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x v="410"/>
    <x v="412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x v="411"/>
    <x v="413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x v="412"/>
    <x v="414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x v="413"/>
    <x v="354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x v="414"/>
    <x v="415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x v="415"/>
    <x v="416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x v="416"/>
    <x v="417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x v="417"/>
    <x v="418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x v="418"/>
    <x v="419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x v="419"/>
    <x v="42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x v="420"/>
    <x v="421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x v="421"/>
    <x v="422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x v="422"/>
    <x v="423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x v="423"/>
    <x v="424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x v="424"/>
    <x v="425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x v="425"/>
    <x v="426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x v="426"/>
    <x v="427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x v="427"/>
    <x v="428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x v="428"/>
    <x v="429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x v="429"/>
    <x v="43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x v="411"/>
    <x v="431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x v="430"/>
    <x v="432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x v="431"/>
    <x v="433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x v="432"/>
    <x v="434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x v="433"/>
    <x v="435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x v="434"/>
    <x v="436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x v="435"/>
    <x v="437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x v="8"/>
    <x v="438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x v="436"/>
    <x v="439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x v="385"/>
    <x v="44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x v="437"/>
    <x v="441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x v="438"/>
    <x v="442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x v="439"/>
    <x v="443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x v="440"/>
    <x v="444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x v="441"/>
    <x v="445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x v="442"/>
    <x v="368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x v="443"/>
    <x v="446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x v="315"/>
    <x v="447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x v="444"/>
    <x v="448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x v="445"/>
    <x v="178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x v="446"/>
    <x v="449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x v="447"/>
    <x v="45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x v="448"/>
    <x v="451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x v="342"/>
    <x v="452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x v="449"/>
    <x v="453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x v="450"/>
    <x v="454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x v="451"/>
    <x v="455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x v="452"/>
    <x v="456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x v="453"/>
    <x v="457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x v="454"/>
    <x v="458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x v="455"/>
    <x v="459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x v="456"/>
    <x v="46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x v="457"/>
    <x v="461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x v="458"/>
    <x v="462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x v="459"/>
    <x v="463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x v="460"/>
    <x v="464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x v="461"/>
    <x v="465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x v="462"/>
    <x v="466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x v="463"/>
    <x v="467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x v="464"/>
    <x v="468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x v="465"/>
    <x v="469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x v="466"/>
    <x v="47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x v="467"/>
    <x v="471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x v="468"/>
    <x v="472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x v="469"/>
    <x v="473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x v="470"/>
    <x v="474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x v="471"/>
    <x v="475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x v="472"/>
    <x v="38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x v="473"/>
    <x v="353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x v="474"/>
    <x v="476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x v="72"/>
    <x v="477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x v="443"/>
    <x v="478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x v="475"/>
    <x v="479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x v="81"/>
    <x v="48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x v="476"/>
    <x v="481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x v="192"/>
    <x v="482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x v="477"/>
    <x v="483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x v="478"/>
    <x v="484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x v="479"/>
    <x v="265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x v="480"/>
    <x v="485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x v="180"/>
    <x v="486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x v="481"/>
    <x v="412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x v="482"/>
    <x v="487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x v="194"/>
    <x v="488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x v="483"/>
    <x v="489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x v="484"/>
    <x v="442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x v="355"/>
    <x v="437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x v="485"/>
    <x v="49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x v="486"/>
    <x v="491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x v="487"/>
    <x v="163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x v="488"/>
    <x v="492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x v="489"/>
    <x v="493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x v="490"/>
    <x v="494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x v="312"/>
    <x v="495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x v="491"/>
    <x v="496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x v="492"/>
    <x v="497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x v="493"/>
    <x v="18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x v="494"/>
    <x v="498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x v="495"/>
    <x v="499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x v="496"/>
    <x v="5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x v="497"/>
    <x v="5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x v="498"/>
    <x v="501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x v="499"/>
    <x v="502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x v="500"/>
    <x v="52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x v="501"/>
    <x v="503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x v="502"/>
    <x v="504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x v="503"/>
    <x v="505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x v="504"/>
    <x v="506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x v="505"/>
    <x v="507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x v="506"/>
    <x v="508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x v="507"/>
    <x v="509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x v="508"/>
    <x v="51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x v="509"/>
    <x v="511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x v="510"/>
    <x v="512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x v="511"/>
    <x v="513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x v="512"/>
    <x v="514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x v="513"/>
    <x v="515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x v="514"/>
    <x v="516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x v="515"/>
    <x v="517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x v="516"/>
    <x v="518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x v="517"/>
    <x v="519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x v="518"/>
    <x v="52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x v="519"/>
    <x v="219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x v="520"/>
    <x v="521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x v="521"/>
    <x v="522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x v="522"/>
    <x v="523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x v="523"/>
    <x v="524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x v="524"/>
    <x v="348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x v="525"/>
    <x v="28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x v="188"/>
    <x v="525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x v="526"/>
    <x v="526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x v="527"/>
    <x v="527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x v="528"/>
    <x v="528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x v="522"/>
    <x v="529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x v="529"/>
    <x v="36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x v="530"/>
    <x v="254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x v="531"/>
    <x v="53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x v="515"/>
    <x v="531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x v="532"/>
    <x v="532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x v="533"/>
    <x v="533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x v="409"/>
    <x v="534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x v="534"/>
    <x v="535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x v="53"/>
    <x v="536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x v="535"/>
    <x v="537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x v="536"/>
    <x v="538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x v="537"/>
    <x v="539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x v="538"/>
    <x v="54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x v="539"/>
    <x v="541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x v="540"/>
    <x v="542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x v="505"/>
    <x v="543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x v="541"/>
    <x v="544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x v="542"/>
    <x v="545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x v="543"/>
    <x v="546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x v="544"/>
    <x v="547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x v="35"/>
    <x v="548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x v="152"/>
    <x v="298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x v="545"/>
    <x v="549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x v="546"/>
    <x v="55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x v="547"/>
    <x v="551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x v="548"/>
    <x v="552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x v="549"/>
    <x v="238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x v="550"/>
    <x v="553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x v="551"/>
    <x v="554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x v="552"/>
    <x v="496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x v="462"/>
    <x v="555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x v="553"/>
    <x v="556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x v="554"/>
    <x v="557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x v="555"/>
    <x v="558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x v="548"/>
    <x v="559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x v="62"/>
    <x v="56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x v="556"/>
    <x v="561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x v="557"/>
    <x v="562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x v="27"/>
    <x v="563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x v="558"/>
    <x v="529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x v="559"/>
    <x v="564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x v="426"/>
    <x v="565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x v="560"/>
    <x v="566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x v="561"/>
    <x v="567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x v="562"/>
    <x v="568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x v="563"/>
    <x v="569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x v="564"/>
    <x v="57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x v="565"/>
    <x v="571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x v="566"/>
    <x v="572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x v="567"/>
    <x v="573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x v="568"/>
    <x v="471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x v="569"/>
    <x v="574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x v="570"/>
    <x v="575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x v="571"/>
    <x v="576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x v="572"/>
    <x v="577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x v="573"/>
    <x v="578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x v="574"/>
    <x v="477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x v="511"/>
    <x v="579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x v="575"/>
    <x v="58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x v="576"/>
    <x v="581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x v="577"/>
    <x v="582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x v="578"/>
    <x v="581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x v="579"/>
    <x v="583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x v="580"/>
    <x v="584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x v="581"/>
    <x v="585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x v="582"/>
    <x v="586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x v="336"/>
    <x v="587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x v="583"/>
    <x v="588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x v="584"/>
    <x v="589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x v="585"/>
    <x v="59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x v="586"/>
    <x v="591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x v="587"/>
    <x v="592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x v="588"/>
    <x v="593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x v="589"/>
    <x v="51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x v="590"/>
    <x v="594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x v="591"/>
    <x v="595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x v="592"/>
    <x v="596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x v="593"/>
    <x v="597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x v="594"/>
    <x v="598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x v="595"/>
    <x v="599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x v="596"/>
    <x v="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x v="597"/>
    <x v="601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x v="598"/>
    <x v="602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x v="599"/>
    <x v="603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x v="600"/>
    <x v="604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x v="601"/>
    <x v="292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x v="602"/>
    <x v="605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x v="335"/>
    <x v="606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x v="603"/>
    <x v="607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x v="604"/>
    <x v="608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x v="605"/>
    <x v="609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x v="606"/>
    <x v="61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x v="65"/>
    <x v="611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x v="607"/>
    <x v="612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x v="608"/>
    <x v="613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x v="609"/>
    <x v="614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x v="610"/>
    <x v="615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x v="541"/>
    <x v="616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x v="611"/>
    <x v="453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x v="612"/>
    <x v="617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x v="613"/>
    <x v="618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x v="614"/>
    <x v="619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x v="615"/>
    <x v="62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x v="90"/>
    <x v="621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x v="616"/>
    <x v="622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x v="617"/>
    <x v="623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x v="618"/>
    <x v="624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x v="619"/>
    <x v="625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x v="620"/>
    <x v="626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x v="621"/>
    <x v="627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x v="622"/>
    <x v="491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x v="35"/>
    <x v="628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x v="623"/>
    <x v="629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x v="624"/>
    <x v="63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x v="625"/>
    <x v="631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x v="626"/>
    <x v="632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x v="627"/>
    <x v="633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x v="628"/>
    <x v="634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x v="629"/>
    <x v="415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x v="630"/>
    <x v="635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x v="631"/>
    <x v="607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x v="632"/>
    <x v="636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x v="633"/>
    <x v="637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x v="634"/>
    <x v="638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x v="635"/>
    <x v="639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x v="636"/>
    <x v="64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x v="637"/>
    <x v="641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x v="638"/>
    <x v="642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x v="639"/>
    <x v="445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x v="640"/>
    <x v="116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x v="641"/>
    <x v="643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x v="642"/>
    <x v="644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x v="230"/>
    <x v="645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x v="67"/>
    <x v="646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x v="643"/>
    <x v="647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x v="644"/>
    <x v="467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x v="645"/>
    <x v="648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x v="646"/>
    <x v="649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x v="626"/>
    <x v="65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x v="647"/>
    <x v="651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x v="159"/>
    <x v="652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x v="648"/>
    <x v="653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x v="267"/>
    <x v="654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x v="649"/>
    <x v="655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x v="248"/>
    <x v="656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x v="571"/>
    <x v="657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x v="650"/>
    <x v="89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x v="1"/>
    <x v="658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x v="651"/>
    <x v="438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x v="652"/>
    <x v="659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x v="653"/>
    <x v="66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x v="654"/>
    <x v="661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x v="655"/>
    <x v="662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x v="656"/>
    <x v="236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x v="657"/>
    <x v="663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x v="265"/>
    <x v="202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x v="658"/>
    <x v="664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x v="659"/>
    <x v="665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x v="660"/>
    <x v="666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x v="661"/>
    <x v="602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x v="4"/>
    <x v="667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x v="662"/>
    <x v="668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x v="663"/>
    <x v="669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x v="664"/>
    <x v="67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x v="665"/>
    <x v="601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x v="666"/>
    <x v="671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x v="43"/>
    <x v="672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x v="667"/>
    <x v="673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x v="668"/>
    <x v="674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x v="669"/>
    <x v="675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x v="670"/>
    <x v="676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x v="671"/>
    <x v="677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x v="672"/>
    <x v="678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x v="673"/>
    <x v="679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x v="674"/>
    <x v="68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x v="675"/>
    <x v="681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x v="676"/>
    <x v="682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x v="342"/>
    <x v="683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x v="677"/>
    <x v="684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x v="678"/>
    <x v="685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x v="679"/>
    <x v="488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x v="680"/>
    <x v="686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x v="681"/>
    <x v="687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x v="682"/>
    <x v="688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x v="683"/>
    <x v="689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x v="684"/>
    <x v="69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x v="674"/>
    <x v="691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x v="685"/>
    <x v="424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x v="605"/>
    <x v="231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x v="686"/>
    <x v="692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x v="687"/>
    <x v="693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x v="688"/>
    <x v="694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x v="689"/>
    <x v="236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x v="690"/>
    <x v="695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x v="691"/>
    <x v="696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x v="692"/>
    <x v="697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x v="693"/>
    <x v="698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x v="694"/>
    <x v="699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x v="695"/>
    <x v="489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x v="123"/>
    <x v="512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x v="696"/>
    <x v="7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x v="626"/>
    <x v="701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x v="697"/>
    <x v="34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x v="698"/>
    <x v="702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x v="699"/>
    <x v="703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x v="700"/>
    <x v="704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x v="701"/>
    <x v="705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x v="702"/>
    <x v="706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x v="703"/>
    <x v="707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x v="704"/>
    <x v="708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x v="431"/>
    <x v="709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x v="705"/>
    <x v="71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x v="706"/>
    <x v="711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x v="707"/>
    <x v="712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x v="708"/>
    <x v="7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x v="709"/>
    <x v="713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x v="710"/>
    <x v="714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x v="711"/>
    <x v="715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x v="157"/>
    <x v="716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x v="630"/>
    <x v="717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x v="712"/>
    <x v="718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x v="93"/>
    <x v="719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x v="713"/>
    <x v="115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x v="714"/>
    <x v="72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x v="715"/>
    <x v="721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x v="716"/>
    <x v="722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x v="448"/>
    <x v="451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x v="717"/>
    <x v="642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x v="718"/>
    <x v="723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x v="719"/>
    <x v="724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x v="720"/>
    <x v="725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x v="721"/>
    <x v="726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x v="722"/>
    <x v="727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x v="139"/>
    <x v="56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x v="723"/>
    <x v="728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x v="704"/>
    <x v="339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x v="724"/>
    <x v="35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x v="725"/>
    <x v="729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x v="660"/>
    <x v="241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x v="726"/>
    <x v="73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x v="727"/>
    <x v="322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x v="728"/>
    <x v="731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x v="729"/>
    <x v="732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x v="730"/>
    <x v="157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x v="731"/>
    <x v="733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x v="78"/>
    <x v="734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x v="732"/>
    <x v="735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x v="733"/>
    <x v="736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x v="734"/>
    <x v="737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x v="406"/>
    <x v="738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x v="735"/>
    <x v="739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x v="736"/>
    <x v="74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x v="737"/>
    <x v="697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x v="192"/>
    <x v="741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x v="738"/>
    <x v="742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x v="739"/>
    <x v="743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x v="613"/>
    <x v="744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x v="740"/>
    <x v="269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x v="145"/>
    <x v="745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x v="741"/>
    <x v="746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x v="742"/>
    <x v="747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x v="202"/>
    <x v="503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x v="743"/>
    <x v="748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x v="744"/>
    <x v="33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x v="745"/>
    <x v="749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x v="746"/>
    <x v="75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x v="747"/>
    <x v="751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x v="362"/>
    <x v="451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x v="748"/>
    <x v="752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x v="749"/>
    <x v="753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x v="643"/>
    <x v="754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x v="750"/>
    <x v="755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x v="751"/>
    <x v="756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x v="752"/>
    <x v="757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x v="753"/>
    <x v="758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x v="754"/>
    <x v="759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x v="755"/>
    <x v="76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x v="756"/>
    <x v="761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x v="757"/>
    <x v="78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x v="758"/>
    <x v="762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x v="759"/>
    <x v="763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x v="760"/>
    <x v="764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x v="761"/>
    <x v="765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x v="762"/>
    <x v="539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x v="444"/>
    <x v="766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x v="763"/>
    <x v="422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x v="764"/>
    <x v="767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x v="765"/>
    <x v="768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x v="766"/>
    <x v="214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x v="767"/>
    <x v="769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x v="768"/>
    <x v="77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x v="769"/>
    <x v="771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x v="770"/>
    <x v="25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x v="771"/>
    <x v="772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x v="772"/>
    <x v="773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x v="773"/>
    <x v="774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x v="774"/>
    <x v="331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x v="775"/>
    <x v="775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x v="776"/>
    <x v="776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x v="777"/>
    <x v="777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x v="778"/>
    <x v="778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x v="779"/>
    <x v="779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x v="780"/>
    <x v="78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x v="335"/>
    <x v="781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x v="535"/>
    <x v="782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x v="270"/>
    <x v="783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x v="781"/>
    <x v="393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x v="782"/>
    <x v="784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x v="783"/>
    <x v="785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x v="784"/>
    <x v="229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x v="785"/>
    <x v="786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x v="786"/>
    <x v="787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x v="787"/>
    <x v="341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x v="788"/>
    <x v="788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x v="330"/>
    <x v="789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x v="789"/>
    <x v="79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x v="790"/>
    <x v="791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x v="791"/>
    <x v="792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x v="792"/>
    <x v="556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x v="793"/>
    <x v="488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x v="794"/>
    <x v="232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x v="795"/>
    <x v="793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x v="796"/>
    <x v="794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x v="797"/>
    <x v="138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x v="798"/>
    <x v="795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x v="799"/>
    <x v="796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x v="800"/>
    <x v="797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x v="801"/>
    <x v="798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x v="802"/>
    <x v="799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x v="803"/>
    <x v="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x v="212"/>
    <x v="368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x v="804"/>
    <x v="801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x v="805"/>
    <x v="802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x v="806"/>
    <x v="803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x v="807"/>
    <x v="482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x v="722"/>
    <x v="496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x v="477"/>
    <x v="804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x v="259"/>
    <x v="805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x v="9"/>
    <x v="806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x v="808"/>
    <x v="807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x v="809"/>
    <x v="808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x v="444"/>
    <x v="104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x v="384"/>
    <x v="809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x v="810"/>
    <x v="81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x v="811"/>
    <x v="811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x v="812"/>
    <x v="812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x v="813"/>
    <x v="813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x v="814"/>
    <x v="814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x v="80"/>
    <x v="815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x v="815"/>
    <x v="414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x v="816"/>
    <x v="816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x v="474"/>
    <x v="82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x v="817"/>
    <x v="817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x v="818"/>
    <x v="818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x v="819"/>
    <x v="819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x v="609"/>
    <x v="32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x v="547"/>
    <x v="82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x v="820"/>
    <x v="821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x v="821"/>
    <x v="822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x v="151"/>
    <x v="823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x v="822"/>
    <x v="824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x v="823"/>
    <x v="497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x v="824"/>
    <x v="825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x v="825"/>
    <x v="826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x v="826"/>
    <x v="827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x v="827"/>
    <x v="828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x v="828"/>
    <x v="829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x v="829"/>
    <x v="83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x v="830"/>
    <x v="94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x v="831"/>
    <x v="831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x v="832"/>
    <x v="832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x v="833"/>
    <x v="833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x v="834"/>
    <x v="834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x v="835"/>
    <x v="835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x v="836"/>
    <x v="836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x v="837"/>
    <x v="611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x v="219"/>
    <x v="837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x v="365"/>
    <x v="334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x v="838"/>
    <x v="838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x v="839"/>
    <x v="839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x v="840"/>
    <x v="216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x v="841"/>
    <x v="84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x v="842"/>
    <x v="133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x v="843"/>
    <x v="354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x v="844"/>
    <x v="721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x v="845"/>
    <x v="841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x v="846"/>
    <x v="842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x v="110"/>
    <x v="843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x v="847"/>
    <x v="844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x v="848"/>
    <x v="845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x v="849"/>
    <x v="846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x v="780"/>
    <x v="847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x v="140"/>
    <x v="688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x v="850"/>
    <x v="848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x v="851"/>
    <x v="248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x v="852"/>
    <x v="849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x v="853"/>
    <x v="85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x v="854"/>
    <x v="851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x v="67"/>
    <x v="852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x v="855"/>
    <x v="853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x v="107"/>
    <x v="104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x v="344"/>
    <x v="854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x v="856"/>
    <x v="855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x v="857"/>
    <x v="856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x v="858"/>
    <x v="857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x v="859"/>
    <x v="858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x v="860"/>
    <x v="859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x v="170"/>
    <x v="86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x v="861"/>
    <x v="264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x v="862"/>
    <x v="65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x v="863"/>
    <x v="861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x v="864"/>
    <x v="862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x v="527"/>
    <x v="454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x v="865"/>
    <x v="863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x v="866"/>
    <x v="864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x v="867"/>
    <x v="865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x v="868"/>
    <x v="866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x v="105"/>
    <x v="867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x v="481"/>
    <x v="868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x v="253"/>
    <x v="296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x v="869"/>
    <x v="869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x v="864"/>
    <x v="274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x v="843"/>
    <x v="354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x v="289"/>
    <x v="87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x v="870"/>
    <x v="871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x v="871"/>
    <x v="98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x v="872"/>
    <x v="872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x v="873"/>
    <x v="873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x v="874"/>
    <x v="526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x v="875"/>
    <x v="874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x v="876"/>
    <x v="875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x v="877"/>
    <x v="876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x v="878"/>
    <x v="877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448690400"/>
    <x v="0"/>
    <n v="1450159200"/>
    <d v="2015-12-15T06:00:00"/>
    <s v="food/food trucks"/>
    <x v="0"/>
    <s v="food trucks"/>
  </r>
  <r>
    <x v="1"/>
    <n v="1408424400"/>
    <x v="1"/>
    <n v="1408597200"/>
    <d v="2014-08-21T05:00:00"/>
    <s v="music/rock"/>
    <x v="1"/>
    <s v="rock"/>
  </r>
  <r>
    <x v="1"/>
    <n v="1384668000"/>
    <x v="2"/>
    <n v="1384840800"/>
    <d v="2013-11-19T06:00:00"/>
    <s v="technology/web"/>
    <x v="2"/>
    <s v="web"/>
  </r>
  <r>
    <x v="0"/>
    <n v="1565499600"/>
    <x v="3"/>
    <n v="1568955600"/>
    <d v="2019-09-20T05:00:00"/>
    <s v="music/rock"/>
    <x v="1"/>
    <s v="rock"/>
  </r>
  <r>
    <x v="0"/>
    <n v="1547964000"/>
    <x v="4"/>
    <n v="1548309600"/>
    <d v="2019-01-24T06:00:00"/>
    <s v="theater/plays"/>
    <x v="3"/>
    <s v="plays"/>
  </r>
  <r>
    <x v="1"/>
    <n v="1346130000"/>
    <x v="5"/>
    <n v="1347080400"/>
    <d v="2012-09-08T05:00:00"/>
    <s v="theater/plays"/>
    <x v="3"/>
    <s v="plays"/>
  </r>
  <r>
    <x v="0"/>
    <n v="1505278800"/>
    <x v="6"/>
    <n v="1505365200"/>
    <d v="2017-09-14T05:00:00"/>
    <s v="film &amp; video/documentary"/>
    <x v="4"/>
    <s v="documentary"/>
  </r>
  <r>
    <x v="1"/>
    <n v="1439442000"/>
    <x v="7"/>
    <n v="1439614800"/>
    <d v="2015-08-15T05:00:00"/>
    <s v="theater/plays"/>
    <x v="3"/>
    <s v="plays"/>
  </r>
  <r>
    <x v="2"/>
    <n v="1281330000"/>
    <x v="8"/>
    <n v="1281502800"/>
    <d v="2010-08-11T05:00:00"/>
    <s v="theater/plays"/>
    <x v="3"/>
    <s v="plays"/>
  </r>
  <r>
    <x v="0"/>
    <n v="1379566800"/>
    <x v="9"/>
    <n v="1383804000"/>
    <d v="2013-11-07T06:00:00"/>
    <s v="music/electric music"/>
    <x v="1"/>
    <s v="electric music"/>
  </r>
  <r>
    <x v="1"/>
    <n v="1281762000"/>
    <x v="10"/>
    <n v="1285909200"/>
    <d v="2010-10-01T05:00:00"/>
    <s v="film &amp; video/drama"/>
    <x v="4"/>
    <s v="drama"/>
  </r>
  <r>
    <x v="0"/>
    <n v="1285045200"/>
    <x v="11"/>
    <n v="1285563600"/>
    <d v="2010-09-27T05:00:00"/>
    <s v="theater/plays"/>
    <x v="3"/>
    <s v="plays"/>
  </r>
  <r>
    <x v="0"/>
    <n v="1571720400"/>
    <x v="12"/>
    <n v="1572411600"/>
    <d v="2019-10-30T05:00:00"/>
    <s v="film &amp; video/drama"/>
    <x v="4"/>
    <s v="drama"/>
  </r>
  <r>
    <x v="1"/>
    <n v="1465621200"/>
    <x v="13"/>
    <n v="1466658000"/>
    <d v="2016-06-23T05:00:00"/>
    <s v="music/indie rock"/>
    <x v="1"/>
    <s v="indie rock"/>
  </r>
  <r>
    <x v="0"/>
    <n v="1331013600"/>
    <x v="14"/>
    <n v="1333342800"/>
    <d v="2012-04-02T05:00:00"/>
    <s v="music/indie rock"/>
    <x v="1"/>
    <s v="indie rock"/>
  </r>
  <r>
    <x v="0"/>
    <n v="1575957600"/>
    <x v="15"/>
    <n v="1576303200"/>
    <d v="2019-12-14T06:00:00"/>
    <s v="technology/wearables"/>
    <x v="2"/>
    <s v="wearables"/>
  </r>
  <r>
    <x v="1"/>
    <n v="1390370400"/>
    <x v="16"/>
    <n v="1392271200"/>
    <d v="2014-02-13T06:00:00"/>
    <s v="publishing/nonfiction"/>
    <x v="5"/>
    <s v="nonfiction"/>
  </r>
  <r>
    <x v="1"/>
    <n v="1294812000"/>
    <x v="17"/>
    <n v="1294898400"/>
    <d v="2011-01-13T06:00:00"/>
    <s v="film &amp; video/animation"/>
    <x v="4"/>
    <s v="animation"/>
  </r>
  <r>
    <x v="3"/>
    <n v="1536382800"/>
    <x v="18"/>
    <n v="1537074000"/>
    <d v="2018-09-16T05:00:00"/>
    <s v="theater/plays"/>
    <x v="3"/>
    <s v="plays"/>
  </r>
  <r>
    <x v="0"/>
    <n v="1551679200"/>
    <x v="19"/>
    <n v="1553490000"/>
    <d v="2019-03-25T05:00:00"/>
    <s v="theater/plays"/>
    <x v="3"/>
    <s v="plays"/>
  </r>
  <r>
    <x v="1"/>
    <n v="1406523600"/>
    <x v="20"/>
    <n v="1406523600"/>
    <d v="2014-07-28T05:00:00"/>
    <s v="film &amp; video/drama"/>
    <x v="4"/>
    <s v="drama"/>
  </r>
  <r>
    <x v="0"/>
    <n v="1313384400"/>
    <x v="21"/>
    <n v="1316322000"/>
    <d v="2011-09-18T05:00:00"/>
    <s v="theater/plays"/>
    <x v="3"/>
    <s v="plays"/>
  </r>
  <r>
    <x v="1"/>
    <n v="1522731600"/>
    <x v="22"/>
    <n v="1524027600"/>
    <d v="2018-04-18T05:00:00"/>
    <s v="theater/plays"/>
    <x v="3"/>
    <s v="plays"/>
  </r>
  <r>
    <x v="1"/>
    <n v="1550124000"/>
    <x v="23"/>
    <n v="1554699600"/>
    <d v="2019-04-08T05:00:00"/>
    <s v="film &amp; video/documentary"/>
    <x v="4"/>
    <s v="documentary"/>
  </r>
  <r>
    <x v="1"/>
    <n v="1403326800"/>
    <x v="24"/>
    <n v="1403499600"/>
    <d v="2014-06-23T05:00:00"/>
    <s v="technology/wearables"/>
    <x v="2"/>
    <s v="wearables"/>
  </r>
  <r>
    <x v="1"/>
    <n v="1305694800"/>
    <x v="25"/>
    <n v="1307422800"/>
    <d v="2011-06-07T05:00:00"/>
    <s v="games/video games"/>
    <x v="6"/>
    <s v="video games"/>
  </r>
  <r>
    <x v="3"/>
    <n v="1533013200"/>
    <x v="26"/>
    <n v="1535346000"/>
    <d v="2018-08-27T05:00:00"/>
    <s v="theater/plays"/>
    <x v="3"/>
    <s v="plays"/>
  </r>
  <r>
    <x v="0"/>
    <n v="1443848400"/>
    <x v="27"/>
    <n v="1444539600"/>
    <d v="2015-10-11T05:00:00"/>
    <s v="music/rock"/>
    <x v="1"/>
    <s v="rock"/>
  </r>
  <r>
    <x v="1"/>
    <n v="1265695200"/>
    <x v="28"/>
    <n v="1267682400"/>
    <d v="2010-03-04T06:00:00"/>
    <s v="theater/plays"/>
    <x v="3"/>
    <s v="plays"/>
  </r>
  <r>
    <x v="1"/>
    <n v="1532062800"/>
    <x v="29"/>
    <n v="1535518800"/>
    <d v="2018-08-29T05:00:00"/>
    <s v="film &amp; video/shorts"/>
    <x v="4"/>
    <s v="shorts"/>
  </r>
  <r>
    <x v="1"/>
    <n v="1558674000"/>
    <x v="30"/>
    <n v="1559106000"/>
    <d v="2019-05-29T05:00:00"/>
    <s v="film &amp; video/animation"/>
    <x v="4"/>
    <s v="animation"/>
  </r>
  <r>
    <x v="1"/>
    <n v="1451973600"/>
    <x v="31"/>
    <n v="1454392800"/>
    <d v="2016-02-02T06:00:00"/>
    <s v="games/video games"/>
    <x v="6"/>
    <s v="video games"/>
  </r>
  <r>
    <x v="0"/>
    <n v="1515564000"/>
    <x v="32"/>
    <n v="1517896800"/>
    <d v="2018-02-06T06:00:00"/>
    <s v="film &amp; video/documentary"/>
    <x v="4"/>
    <s v="documentary"/>
  </r>
  <r>
    <x v="1"/>
    <n v="1412485200"/>
    <x v="33"/>
    <n v="1415685600"/>
    <d v="2014-11-11T06:00:00"/>
    <s v="theater/plays"/>
    <x v="3"/>
    <s v="plays"/>
  </r>
  <r>
    <x v="1"/>
    <n v="1490245200"/>
    <x v="34"/>
    <n v="1490677200"/>
    <d v="2017-03-28T05:00:00"/>
    <s v="film &amp; video/documentary"/>
    <x v="4"/>
    <s v="documentary"/>
  </r>
  <r>
    <x v="1"/>
    <n v="1547877600"/>
    <x v="35"/>
    <n v="1551506400"/>
    <d v="2019-03-02T06:00:00"/>
    <s v="film &amp; video/drama"/>
    <x v="4"/>
    <s v="drama"/>
  </r>
  <r>
    <x v="1"/>
    <n v="1298700000"/>
    <x v="36"/>
    <n v="1300856400"/>
    <d v="2011-03-23T05:00:00"/>
    <s v="theater/plays"/>
    <x v="3"/>
    <s v="plays"/>
  </r>
  <r>
    <x v="1"/>
    <n v="1570338000"/>
    <x v="37"/>
    <n v="1573192800"/>
    <d v="2019-11-08T06:00:00"/>
    <s v="publishing/fiction"/>
    <x v="5"/>
    <s v="fiction"/>
  </r>
  <r>
    <x v="1"/>
    <n v="1287378000"/>
    <x v="38"/>
    <n v="1287810000"/>
    <d v="2010-10-23T05:00:00"/>
    <s v="photography/photography books"/>
    <x v="7"/>
    <s v="photography books"/>
  </r>
  <r>
    <x v="0"/>
    <n v="1361772000"/>
    <x v="39"/>
    <n v="1362978000"/>
    <d v="2013-03-11T05:00:00"/>
    <s v="theater/plays"/>
    <x v="3"/>
    <s v="plays"/>
  </r>
  <r>
    <x v="1"/>
    <n v="1275714000"/>
    <x v="40"/>
    <n v="1277355600"/>
    <d v="2010-06-24T05:00:00"/>
    <s v="technology/wearables"/>
    <x v="2"/>
    <s v="wearables"/>
  </r>
  <r>
    <x v="1"/>
    <n v="1346734800"/>
    <x v="41"/>
    <n v="1348981200"/>
    <d v="2012-09-30T05:00:00"/>
    <s v="music/rock"/>
    <x v="1"/>
    <s v="rock"/>
  </r>
  <r>
    <x v="1"/>
    <n v="1309755600"/>
    <x v="42"/>
    <n v="1310533200"/>
    <d v="2011-07-13T05:00:00"/>
    <s v="food/food trucks"/>
    <x v="0"/>
    <s v="food trucks"/>
  </r>
  <r>
    <x v="1"/>
    <n v="1406178000"/>
    <x v="43"/>
    <n v="1407560400"/>
    <d v="2014-08-09T05:00:00"/>
    <s v="publishing/radio &amp; podcasts"/>
    <x v="5"/>
    <s v="radio &amp; podcasts"/>
  </r>
  <r>
    <x v="1"/>
    <n v="1552798800"/>
    <x v="44"/>
    <n v="1552885200"/>
    <d v="2019-03-18T05:00:00"/>
    <s v="publishing/fiction"/>
    <x v="5"/>
    <s v="fiction"/>
  </r>
  <r>
    <x v="0"/>
    <n v="1478062800"/>
    <x v="45"/>
    <n v="1479362400"/>
    <d v="2016-11-17T06:00:00"/>
    <s v="theater/plays"/>
    <x v="3"/>
    <s v="plays"/>
  </r>
  <r>
    <x v="1"/>
    <n v="1278565200"/>
    <x v="46"/>
    <n v="1280552400"/>
    <d v="2010-07-31T05:00:00"/>
    <s v="music/rock"/>
    <x v="1"/>
    <s v="rock"/>
  </r>
  <r>
    <x v="1"/>
    <n v="1396069200"/>
    <x v="47"/>
    <n v="1398661200"/>
    <d v="2014-04-28T05:00:00"/>
    <s v="theater/plays"/>
    <x v="3"/>
    <s v="plays"/>
  </r>
  <r>
    <x v="1"/>
    <n v="1435208400"/>
    <x v="48"/>
    <n v="1436245200"/>
    <d v="2015-07-07T05:00:00"/>
    <s v="theater/plays"/>
    <x v="3"/>
    <s v="plays"/>
  </r>
  <r>
    <x v="1"/>
    <n v="1571547600"/>
    <x v="49"/>
    <n v="1575439200"/>
    <d v="2019-12-04T06:00:00"/>
    <s v="music/rock"/>
    <x v="1"/>
    <s v="rock"/>
  </r>
  <r>
    <x v="0"/>
    <n v="1375333200"/>
    <x v="50"/>
    <n v="1377752400"/>
    <d v="2013-08-29T05:00:00"/>
    <s v="music/metal"/>
    <x v="1"/>
    <s v="metal"/>
  </r>
  <r>
    <x v="0"/>
    <n v="1332824400"/>
    <x v="51"/>
    <n v="1334206800"/>
    <d v="2012-04-12T05:00:00"/>
    <s v="technology/wearables"/>
    <x v="2"/>
    <s v="wearables"/>
  </r>
  <r>
    <x v="0"/>
    <n v="1284526800"/>
    <x v="52"/>
    <n v="1284872400"/>
    <d v="2010-09-19T05:00:00"/>
    <s v="theater/plays"/>
    <x v="3"/>
    <s v="plays"/>
  </r>
  <r>
    <x v="1"/>
    <n v="1400562000"/>
    <x v="53"/>
    <n v="1403931600"/>
    <d v="2014-06-28T05:00:00"/>
    <s v="film &amp; video/drama"/>
    <x v="4"/>
    <s v="drama"/>
  </r>
  <r>
    <x v="0"/>
    <n v="1520748000"/>
    <x v="54"/>
    <n v="1521262800"/>
    <d v="2018-03-17T05:00:00"/>
    <s v="technology/wearables"/>
    <x v="2"/>
    <s v="wearables"/>
  </r>
  <r>
    <x v="1"/>
    <n v="1532926800"/>
    <x v="55"/>
    <n v="1533358800"/>
    <d v="2018-08-04T05:00:00"/>
    <s v="music/jazz"/>
    <x v="1"/>
    <s v="jazz"/>
  </r>
  <r>
    <x v="1"/>
    <n v="1420869600"/>
    <x v="56"/>
    <n v="1421474400"/>
    <d v="2015-01-17T06:00:00"/>
    <s v="technology/wearables"/>
    <x v="2"/>
    <s v="wearables"/>
  </r>
  <r>
    <x v="1"/>
    <n v="1504242000"/>
    <x v="57"/>
    <n v="1505278800"/>
    <d v="2017-09-13T05:00:00"/>
    <s v="games/video games"/>
    <x v="6"/>
    <s v="video games"/>
  </r>
  <r>
    <x v="1"/>
    <n v="1442811600"/>
    <x v="58"/>
    <n v="1443934800"/>
    <d v="2015-10-04T05:00:00"/>
    <s v="theater/plays"/>
    <x v="3"/>
    <s v="plays"/>
  </r>
  <r>
    <x v="1"/>
    <n v="1497243600"/>
    <x v="59"/>
    <n v="1498539600"/>
    <d v="2017-06-27T05:00:00"/>
    <s v="theater/plays"/>
    <x v="3"/>
    <s v="plays"/>
  </r>
  <r>
    <x v="1"/>
    <n v="1342501200"/>
    <x v="60"/>
    <n v="1342760400"/>
    <d v="2012-07-20T05:00:00"/>
    <s v="theater/plays"/>
    <x v="3"/>
    <s v="plays"/>
  </r>
  <r>
    <x v="0"/>
    <n v="1298268000"/>
    <x v="61"/>
    <n v="1301720400"/>
    <d v="2011-04-02T05:00:00"/>
    <s v="theater/plays"/>
    <x v="3"/>
    <s v="plays"/>
  </r>
  <r>
    <x v="1"/>
    <n v="1433480400"/>
    <x v="62"/>
    <n v="1433566800"/>
    <d v="2015-06-06T05:00:00"/>
    <s v="technology/web"/>
    <x v="2"/>
    <s v="web"/>
  </r>
  <r>
    <x v="0"/>
    <n v="1493355600"/>
    <x v="63"/>
    <n v="1493874000"/>
    <d v="2017-05-04T05:00:00"/>
    <s v="theater/plays"/>
    <x v="3"/>
    <s v="plays"/>
  </r>
  <r>
    <x v="0"/>
    <n v="1530507600"/>
    <x v="64"/>
    <n v="1531803600"/>
    <d v="2018-07-17T05:00:00"/>
    <s v="technology/web"/>
    <x v="2"/>
    <s v="web"/>
  </r>
  <r>
    <x v="1"/>
    <n v="1296108000"/>
    <x v="65"/>
    <n v="1296712800"/>
    <d v="2011-02-03T06:00:00"/>
    <s v="theater/plays"/>
    <x v="3"/>
    <s v="plays"/>
  </r>
  <r>
    <x v="0"/>
    <n v="1428469200"/>
    <x v="66"/>
    <n v="1428901200"/>
    <d v="2015-04-13T05:00:00"/>
    <s v="theater/plays"/>
    <x v="3"/>
    <s v="plays"/>
  </r>
  <r>
    <x v="1"/>
    <n v="1264399200"/>
    <x v="67"/>
    <n v="1264831200"/>
    <d v="2010-01-30T06:00:00"/>
    <s v="technology/wearables"/>
    <x v="2"/>
    <s v="wearables"/>
  </r>
  <r>
    <x v="1"/>
    <n v="1501131600"/>
    <x v="68"/>
    <n v="1505192400"/>
    <d v="2017-09-12T05:00:00"/>
    <s v="theater/plays"/>
    <x v="3"/>
    <s v="plays"/>
  </r>
  <r>
    <x v="3"/>
    <n v="1292738400"/>
    <x v="69"/>
    <n v="1295676000"/>
    <d v="2011-01-22T06:00:00"/>
    <s v="theater/plays"/>
    <x v="3"/>
    <s v="plays"/>
  </r>
  <r>
    <x v="1"/>
    <n v="1288674000"/>
    <x v="70"/>
    <n v="1292911200"/>
    <d v="2010-12-21T06:00:00"/>
    <s v="theater/plays"/>
    <x v="3"/>
    <s v="plays"/>
  </r>
  <r>
    <x v="1"/>
    <n v="1575093600"/>
    <x v="71"/>
    <n v="1575439200"/>
    <d v="2019-12-04T06:00:00"/>
    <s v="theater/plays"/>
    <x v="3"/>
    <s v="plays"/>
  </r>
  <r>
    <x v="1"/>
    <n v="1435726800"/>
    <x v="72"/>
    <n v="1438837200"/>
    <d v="2015-08-06T05:00:00"/>
    <s v="film &amp; video/animation"/>
    <x v="4"/>
    <s v="animation"/>
  </r>
  <r>
    <x v="1"/>
    <n v="1480226400"/>
    <x v="73"/>
    <n v="1480485600"/>
    <d v="2016-11-30T06:00:00"/>
    <s v="music/jazz"/>
    <x v="1"/>
    <s v="jazz"/>
  </r>
  <r>
    <x v="1"/>
    <n v="1459054800"/>
    <x v="74"/>
    <n v="1459141200"/>
    <d v="2016-03-28T05:00:00"/>
    <s v="music/metal"/>
    <x v="1"/>
    <s v="metal"/>
  </r>
  <r>
    <x v="1"/>
    <n v="1531630800"/>
    <x v="75"/>
    <n v="1532322000"/>
    <d v="2018-07-23T05:00:00"/>
    <s v="photography/photography books"/>
    <x v="7"/>
    <s v="photography books"/>
  </r>
  <r>
    <x v="0"/>
    <n v="1421992800"/>
    <x v="76"/>
    <n v="1426222800"/>
    <d v="2015-03-13T05:00:00"/>
    <s v="theater/plays"/>
    <x v="3"/>
    <s v="plays"/>
  </r>
  <r>
    <x v="0"/>
    <n v="1285563600"/>
    <x v="77"/>
    <n v="1286773200"/>
    <d v="2010-10-11T05:00:00"/>
    <s v="film &amp; video/animation"/>
    <x v="4"/>
    <s v="animation"/>
  </r>
  <r>
    <x v="1"/>
    <n v="1523854800"/>
    <x v="78"/>
    <n v="1523941200"/>
    <d v="2018-04-17T05:00:00"/>
    <s v="publishing/translations"/>
    <x v="5"/>
    <s v="translations"/>
  </r>
  <r>
    <x v="0"/>
    <n v="1529125200"/>
    <x v="79"/>
    <n v="1529557200"/>
    <d v="2018-06-21T05:00:00"/>
    <s v="theater/plays"/>
    <x v="3"/>
    <s v="plays"/>
  </r>
  <r>
    <x v="1"/>
    <n v="1503982800"/>
    <x v="80"/>
    <n v="1506574800"/>
    <d v="2017-09-28T05:00:00"/>
    <s v="games/video games"/>
    <x v="6"/>
    <s v="video games"/>
  </r>
  <r>
    <x v="1"/>
    <n v="1511416800"/>
    <x v="81"/>
    <n v="1513576800"/>
    <d v="2017-12-18T06:00:00"/>
    <s v="music/rock"/>
    <x v="1"/>
    <s v="rock"/>
  </r>
  <r>
    <x v="1"/>
    <n v="1547704800"/>
    <x v="82"/>
    <n v="1548309600"/>
    <d v="2019-01-24T06:00:00"/>
    <s v="games/video games"/>
    <x v="6"/>
    <s v="video games"/>
  </r>
  <r>
    <x v="0"/>
    <n v="1469682000"/>
    <x v="83"/>
    <n v="1471582800"/>
    <d v="2016-08-19T05:00:00"/>
    <s v="music/electric music"/>
    <x v="1"/>
    <s v="electric music"/>
  </r>
  <r>
    <x v="1"/>
    <n v="1343451600"/>
    <x v="84"/>
    <n v="1344315600"/>
    <d v="2012-08-07T05:00:00"/>
    <s v="technology/wearables"/>
    <x v="2"/>
    <s v="wearables"/>
  </r>
  <r>
    <x v="1"/>
    <n v="1315717200"/>
    <x v="85"/>
    <n v="1316408400"/>
    <d v="2011-09-19T05:00:00"/>
    <s v="music/indie rock"/>
    <x v="1"/>
    <s v="indie rock"/>
  </r>
  <r>
    <x v="1"/>
    <n v="1430715600"/>
    <x v="86"/>
    <n v="1431838800"/>
    <d v="2015-05-17T05:00:00"/>
    <s v="theater/plays"/>
    <x v="3"/>
    <s v="plays"/>
  </r>
  <r>
    <x v="0"/>
    <n v="1299564000"/>
    <x v="87"/>
    <n v="1300510800"/>
    <d v="2011-03-19T05:00:00"/>
    <s v="music/rock"/>
    <x v="1"/>
    <s v="rock"/>
  </r>
  <r>
    <x v="1"/>
    <n v="1429160400"/>
    <x v="88"/>
    <n v="1431061200"/>
    <d v="2015-05-08T05:00:00"/>
    <s v="publishing/translations"/>
    <x v="5"/>
    <s v="translations"/>
  </r>
  <r>
    <x v="1"/>
    <n v="1271307600"/>
    <x v="89"/>
    <n v="1271480400"/>
    <d v="2010-04-17T05:00:00"/>
    <s v="theater/plays"/>
    <x v="3"/>
    <s v="plays"/>
  </r>
  <r>
    <x v="0"/>
    <n v="1456380000"/>
    <x v="90"/>
    <n v="1456380000"/>
    <d v="2016-02-25T06:00:00"/>
    <s v="theater/plays"/>
    <x v="3"/>
    <s v="plays"/>
  </r>
  <r>
    <x v="0"/>
    <n v="1470459600"/>
    <x v="91"/>
    <n v="1472878800"/>
    <d v="2016-09-03T05:00:00"/>
    <s v="publishing/translations"/>
    <x v="5"/>
    <s v="translations"/>
  </r>
  <r>
    <x v="1"/>
    <n v="1277269200"/>
    <x v="92"/>
    <n v="1277355600"/>
    <d v="2010-06-24T05:00:00"/>
    <s v="games/video games"/>
    <x v="6"/>
    <s v="video games"/>
  </r>
  <r>
    <x v="3"/>
    <n v="1350709200"/>
    <x v="93"/>
    <n v="1351054800"/>
    <d v="2012-10-24T05:00:00"/>
    <s v="theater/plays"/>
    <x v="3"/>
    <s v="plays"/>
  </r>
  <r>
    <x v="1"/>
    <n v="1554613200"/>
    <x v="94"/>
    <n v="1555563600"/>
    <d v="2019-04-18T05:00:00"/>
    <s v="technology/web"/>
    <x v="2"/>
    <s v="web"/>
  </r>
  <r>
    <x v="1"/>
    <n v="1571029200"/>
    <x v="95"/>
    <n v="1571634000"/>
    <d v="2019-10-21T05:00:00"/>
    <s v="film &amp; video/documentary"/>
    <x v="4"/>
    <s v="documentary"/>
  </r>
  <r>
    <x v="1"/>
    <n v="1299736800"/>
    <x v="96"/>
    <n v="1300856400"/>
    <d v="2011-03-23T05:00:00"/>
    <s v="theater/plays"/>
    <x v="3"/>
    <s v="plays"/>
  </r>
  <r>
    <x v="1"/>
    <n v="1435208400"/>
    <x v="48"/>
    <n v="1439874000"/>
    <d v="2015-08-18T05:00:00"/>
    <s v="food/food trucks"/>
    <x v="0"/>
    <s v="food trucks"/>
  </r>
  <r>
    <x v="0"/>
    <n v="1437973200"/>
    <x v="97"/>
    <n v="1438318800"/>
    <d v="2015-07-31T05:00:00"/>
    <s v="games/video games"/>
    <x v="6"/>
    <s v="video games"/>
  </r>
  <r>
    <x v="1"/>
    <n v="1416895200"/>
    <x v="98"/>
    <n v="1419400800"/>
    <d v="2014-12-24T06:00:00"/>
    <s v="theater/plays"/>
    <x v="3"/>
    <s v="plays"/>
  </r>
  <r>
    <x v="0"/>
    <n v="1319000400"/>
    <x v="99"/>
    <n v="1320555600"/>
    <d v="2011-11-06T05:00:00"/>
    <s v="theater/plays"/>
    <x v="3"/>
    <s v="plays"/>
  </r>
  <r>
    <x v="1"/>
    <n v="1424498400"/>
    <x v="100"/>
    <n v="1425103200"/>
    <d v="2015-02-28T06:00:00"/>
    <s v="music/electric music"/>
    <x v="1"/>
    <s v="electric music"/>
  </r>
  <r>
    <x v="1"/>
    <n v="1526274000"/>
    <x v="101"/>
    <n v="1526878800"/>
    <d v="2018-05-21T05:00:00"/>
    <s v="technology/wearables"/>
    <x v="2"/>
    <s v="wearables"/>
  </r>
  <r>
    <x v="0"/>
    <n v="1287896400"/>
    <x v="102"/>
    <n v="1288674000"/>
    <d v="2010-11-02T05:00:00"/>
    <s v="music/electric music"/>
    <x v="1"/>
    <s v="electric music"/>
  </r>
  <r>
    <x v="1"/>
    <n v="1495515600"/>
    <x v="103"/>
    <n v="1495602000"/>
    <d v="2017-05-24T05:00:00"/>
    <s v="music/indie rock"/>
    <x v="1"/>
    <s v="indie rock"/>
  </r>
  <r>
    <x v="1"/>
    <n v="1364878800"/>
    <x v="104"/>
    <n v="1366434000"/>
    <d v="2013-04-20T05:00:00"/>
    <s v="technology/web"/>
    <x v="2"/>
    <s v="web"/>
  </r>
  <r>
    <x v="1"/>
    <n v="1567918800"/>
    <x v="105"/>
    <n v="1568350800"/>
    <d v="2019-09-13T05:00:00"/>
    <s v="theater/plays"/>
    <x v="3"/>
    <s v="plays"/>
  </r>
  <r>
    <x v="1"/>
    <n v="1524459600"/>
    <x v="106"/>
    <n v="1525928400"/>
    <d v="2018-05-10T05:00:00"/>
    <s v="theater/plays"/>
    <x v="3"/>
    <s v="plays"/>
  </r>
  <r>
    <x v="1"/>
    <n v="1333688400"/>
    <x v="107"/>
    <n v="1336885200"/>
    <d v="2012-05-13T05:00:00"/>
    <s v="film &amp; video/documentary"/>
    <x v="4"/>
    <s v="documentary"/>
  </r>
  <r>
    <x v="0"/>
    <n v="1389506400"/>
    <x v="108"/>
    <n v="1389679200"/>
    <d v="2014-01-14T06:00:00"/>
    <s v="film &amp; video/television"/>
    <x v="4"/>
    <s v="television"/>
  </r>
  <r>
    <x v="0"/>
    <n v="1536642000"/>
    <x v="109"/>
    <n v="1538283600"/>
    <d v="2018-09-30T05:00:00"/>
    <s v="food/food trucks"/>
    <x v="0"/>
    <s v="food trucks"/>
  </r>
  <r>
    <x v="1"/>
    <n v="1348290000"/>
    <x v="110"/>
    <n v="1348808400"/>
    <d v="2012-09-28T05:00:00"/>
    <s v="publishing/radio &amp; podcasts"/>
    <x v="5"/>
    <s v="radio &amp; podcasts"/>
  </r>
  <r>
    <x v="1"/>
    <n v="1408856400"/>
    <x v="111"/>
    <n v="1410152400"/>
    <d v="2014-09-08T05:00:00"/>
    <s v="technology/web"/>
    <x v="2"/>
    <s v="web"/>
  </r>
  <r>
    <x v="1"/>
    <n v="1505192400"/>
    <x v="112"/>
    <n v="1505797200"/>
    <d v="2017-09-19T05:00:00"/>
    <s v="food/food trucks"/>
    <x v="0"/>
    <s v="food trucks"/>
  </r>
  <r>
    <x v="1"/>
    <n v="1554786000"/>
    <x v="113"/>
    <n v="1554872400"/>
    <d v="2019-04-10T05:00:00"/>
    <s v="technology/wearables"/>
    <x v="2"/>
    <s v="wearables"/>
  </r>
  <r>
    <x v="0"/>
    <n v="1510898400"/>
    <x v="114"/>
    <n v="1513922400"/>
    <d v="2017-12-22T06:00:00"/>
    <s v="publishing/fiction"/>
    <x v="5"/>
    <s v="fiction"/>
  </r>
  <r>
    <x v="0"/>
    <n v="1442552400"/>
    <x v="115"/>
    <n v="1442638800"/>
    <d v="2015-09-19T05:00:00"/>
    <s v="theater/plays"/>
    <x v="3"/>
    <s v="plays"/>
  </r>
  <r>
    <x v="1"/>
    <n v="1316667600"/>
    <x v="116"/>
    <n v="1317186000"/>
    <d v="2011-09-28T05:00:00"/>
    <s v="film &amp; video/television"/>
    <x v="4"/>
    <s v="television"/>
  </r>
  <r>
    <x v="1"/>
    <n v="1390716000"/>
    <x v="117"/>
    <n v="1391234400"/>
    <d v="2014-02-01T06:00:00"/>
    <s v="photography/photography books"/>
    <x v="7"/>
    <s v="photography books"/>
  </r>
  <r>
    <x v="1"/>
    <n v="1402894800"/>
    <x v="118"/>
    <n v="1404363600"/>
    <d v="2014-07-03T05:00:00"/>
    <s v="film &amp; video/documentary"/>
    <x v="4"/>
    <s v="documentary"/>
  </r>
  <r>
    <x v="1"/>
    <n v="1429246800"/>
    <x v="119"/>
    <n v="1429592400"/>
    <d v="2015-04-21T05:00:00"/>
    <s v="games/mobile games"/>
    <x v="6"/>
    <s v="mobile games"/>
  </r>
  <r>
    <x v="1"/>
    <n v="1412485200"/>
    <x v="33"/>
    <n v="1413608400"/>
    <d v="2014-10-18T05:00:00"/>
    <s v="games/video games"/>
    <x v="6"/>
    <s v="video games"/>
  </r>
  <r>
    <x v="0"/>
    <n v="1417068000"/>
    <x v="120"/>
    <n v="1419400800"/>
    <d v="2014-12-24T06:00:00"/>
    <s v="publishing/fiction"/>
    <x v="5"/>
    <s v="fiction"/>
  </r>
  <r>
    <x v="0"/>
    <n v="1448344800"/>
    <x v="121"/>
    <n v="1448604000"/>
    <d v="2015-11-27T06:00:00"/>
    <s v="theater/plays"/>
    <x v="3"/>
    <s v="plays"/>
  </r>
  <r>
    <x v="1"/>
    <n v="1557723600"/>
    <x v="122"/>
    <n v="1562302800"/>
    <d v="2019-07-05T05:00:00"/>
    <s v="photography/photography books"/>
    <x v="7"/>
    <s v="photography books"/>
  </r>
  <r>
    <x v="1"/>
    <n v="1537333200"/>
    <x v="123"/>
    <n v="1537678800"/>
    <d v="2018-09-23T05:00:00"/>
    <s v="theater/plays"/>
    <x v="3"/>
    <s v="plays"/>
  </r>
  <r>
    <x v="0"/>
    <n v="1471150800"/>
    <x v="124"/>
    <n v="1473570000"/>
    <d v="2016-09-11T05:00:00"/>
    <s v="theater/plays"/>
    <x v="3"/>
    <s v="plays"/>
  </r>
  <r>
    <x v="0"/>
    <n v="1273640400"/>
    <x v="125"/>
    <n v="1273899600"/>
    <d v="2010-05-15T05:00:00"/>
    <s v="theater/plays"/>
    <x v="3"/>
    <s v="plays"/>
  </r>
  <r>
    <x v="3"/>
    <n v="1282885200"/>
    <x v="126"/>
    <n v="1284008400"/>
    <d v="2010-09-09T05:00:00"/>
    <s v="music/rock"/>
    <x v="1"/>
    <s v="rock"/>
  </r>
  <r>
    <x v="3"/>
    <n v="1422943200"/>
    <x v="127"/>
    <n v="1425103200"/>
    <d v="2015-02-28T06:00:00"/>
    <s v="food/food trucks"/>
    <x v="0"/>
    <s v="food trucks"/>
  </r>
  <r>
    <x v="1"/>
    <n v="1319605200"/>
    <x v="128"/>
    <n v="1320991200"/>
    <d v="2011-11-11T06:00:00"/>
    <s v="film &amp; video/drama"/>
    <x v="4"/>
    <s v="drama"/>
  </r>
  <r>
    <x v="1"/>
    <n v="1385704800"/>
    <x v="129"/>
    <n v="1386828000"/>
    <d v="2013-12-12T06:00:00"/>
    <s v="technology/web"/>
    <x v="2"/>
    <s v="web"/>
  </r>
  <r>
    <x v="1"/>
    <n v="1515736800"/>
    <x v="130"/>
    <n v="1517119200"/>
    <d v="2018-01-28T06:00:00"/>
    <s v="theater/plays"/>
    <x v="3"/>
    <s v="plays"/>
  </r>
  <r>
    <x v="1"/>
    <n v="1313125200"/>
    <x v="131"/>
    <n v="1315026000"/>
    <d v="2011-09-03T05:00:00"/>
    <s v="music/world music"/>
    <x v="1"/>
    <s v="world music"/>
  </r>
  <r>
    <x v="0"/>
    <n v="1308459600"/>
    <x v="132"/>
    <n v="1312693200"/>
    <d v="2011-08-07T05:00:00"/>
    <s v="film &amp; video/documentary"/>
    <x v="4"/>
    <s v="documentary"/>
  </r>
  <r>
    <x v="0"/>
    <n v="1362636000"/>
    <x v="133"/>
    <n v="1363064400"/>
    <d v="2013-03-12T05:00:00"/>
    <s v="theater/plays"/>
    <x v="3"/>
    <s v="plays"/>
  </r>
  <r>
    <x v="3"/>
    <n v="1402117200"/>
    <x v="134"/>
    <n v="1403154000"/>
    <d v="2014-06-19T05:00:00"/>
    <s v="film &amp; video/drama"/>
    <x v="4"/>
    <s v="drama"/>
  </r>
  <r>
    <x v="1"/>
    <n v="1286341200"/>
    <x v="135"/>
    <n v="1286859600"/>
    <d v="2010-10-12T05:00:00"/>
    <s v="publishing/nonfiction"/>
    <x v="5"/>
    <s v="nonfiction"/>
  </r>
  <r>
    <x v="0"/>
    <n v="1348808400"/>
    <x v="136"/>
    <n v="1349326800"/>
    <d v="2012-10-04T05:00:00"/>
    <s v="games/mobile games"/>
    <x v="6"/>
    <s v="mobile games"/>
  </r>
  <r>
    <x v="0"/>
    <n v="1429592400"/>
    <x v="137"/>
    <n v="1430974800"/>
    <d v="2015-05-07T05:00:00"/>
    <s v="technology/wearables"/>
    <x v="2"/>
    <s v="wearables"/>
  </r>
  <r>
    <x v="1"/>
    <n v="1519538400"/>
    <x v="138"/>
    <n v="1519970400"/>
    <d v="2018-03-02T06:00:00"/>
    <s v="film &amp; video/documentary"/>
    <x v="4"/>
    <s v="documentary"/>
  </r>
  <r>
    <x v="1"/>
    <n v="1434085200"/>
    <x v="139"/>
    <n v="1434603600"/>
    <d v="2015-06-18T05:00:00"/>
    <s v="technology/web"/>
    <x v="2"/>
    <s v="web"/>
  </r>
  <r>
    <x v="1"/>
    <n v="1333688400"/>
    <x v="107"/>
    <n v="1337230800"/>
    <d v="2012-05-17T05:00:00"/>
    <s v="technology/web"/>
    <x v="2"/>
    <s v="web"/>
  </r>
  <r>
    <x v="1"/>
    <n v="1277701200"/>
    <x v="140"/>
    <n v="1279429200"/>
    <d v="2010-07-18T05:00:00"/>
    <s v="music/indie rock"/>
    <x v="1"/>
    <s v="indie rock"/>
  </r>
  <r>
    <x v="1"/>
    <n v="1560747600"/>
    <x v="141"/>
    <n v="1561438800"/>
    <d v="2019-06-25T05:00:00"/>
    <s v="theater/plays"/>
    <x v="3"/>
    <s v="plays"/>
  </r>
  <r>
    <x v="1"/>
    <n v="1410066000"/>
    <x v="142"/>
    <n v="1410498000"/>
    <d v="2014-09-12T05:00:00"/>
    <s v="technology/wearables"/>
    <x v="2"/>
    <s v="wearables"/>
  </r>
  <r>
    <x v="3"/>
    <n v="1320732000"/>
    <x v="143"/>
    <n v="1322460000"/>
    <d v="2011-11-28T06:00:00"/>
    <s v="theater/plays"/>
    <x v="3"/>
    <s v="plays"/>
  </r>
  <r>
    <x v="1"/>
    <n v="1465794000"/>
    <x v="144"/>
    <n v="1466312400"/>
    <d v="2016-06-19T05:00:00"/>
    <s v="theater/plays"/>
    <x v="3"/>
    <s v="plays"/>
  </r>
  <r>
    <x v="1"/>
    <n v="1500958800"/>
    <x v="145"/>
    <n v="1501736400"/>
    <d v="2017-08-03T05:00:00"/>
    <s v="technology/wearables"/>
    <x v="2"/>
    <s v="wearables"/>
  </r>
  <r>
    <x v="1"/>
    <n v="1357020000"/>
    <x v="146"/>
    <n v="1361512800"/>
    <d v="2013-02-22T06:00:00"/>
    <s v="music/indie rock"/>
    <x v="1"/>
    <s v="indie rock"/>
  </r>
  <r>
    <x v="0"/>
    <n v="1544940000"/>
    <x v="147"/>
    <n v="1545026400"/>
    <d v="2018-12-17T06:00:00"/>
    <s v="music/rock"/>
    <x v="1"/>
    <s v="rock"/>
  </r>
  <r>
    <x v="0"/>
    <n v="1402290000"/>
    <x v="148"/>
    <n v="1406696400"/>
    <d v="2014-07-30T05:00:00"/>
    <s v="music/electric music"/>
    <x v="1"/>
    <s v="electric music"/>
  </r>
  <r>
    <x v="1"/>
    <n v="1487311200"/>
    <x v="149"/>
    <n v="1487916000"/>
    <d v="2017-02-24T06:00:00"/>
    <s v="music/indie rock"/>
    <x v="1"/>
    <s v="indie rock"/>
  </r>
  <r>
    <x v="0"/>
    <n v="1350622800"/>
    <x v="150"/>
    <n v="1351141200"/>
    <d v="2012-10-25T05:00:00"/>
    <s v="theater/plays"/>
    <x v="3"/>
    <s v="plays"/>
  </r>
  <r>
    <x v="0"/>
    <n v="1463029200"/>
    <x v="151"/>
    <n v="1465016400"/>
    <d v="2016-06-04T05:00:00"/>
    <s v="music/indie rock"/>
    <x v="1"/>
    <s v="indie rock"/>
  </r>
  <r>
    <x v="0"/>
    <n v="1269493200"/>
    <x v="152"/>
    <n v="1270789200"/>
    <d v="2010-04-09T05:00:00"/>
    <s v="theater/plays"/>
    <x v="3"/>
    <s v="plays"/>
  </r>
  <r>
    <x v="3"/>
    <n v="1570251600"/>
    <x v="153"/>
    <n v="1572325200"/>
    <d v="2019-10-29T05:00:00"/>
    <s v="music/rock"/>
    <x v="1"/>
    <s v="rock"/>
  </r>
  <r>
    <x v="0"/>
    <n v="1388383200"/>
    <x v="154"/>
    <n v="1389420000"/>
    <d v="2014-01-11T06:00:00"/>
    <s v="photography/photography books"/>
    <x v="7"/>
    <s v="photography books"/>
  </r>
  <r>
    <x v="1"/>
    <n v="1449554400"/>
    <x v="155"/>
    <n v="1449640800"/>
    <d v="2015-12-09T06:00:00"/>
    <s v="music/rock"/>
    <x v="1"/>
    <s v="rock"/>
  </r>
  <r>
    <x v="1"/>
    <n v="1553662800"/>
    <x v="156"/>
    <n v="1555218000"/>
    <d v="2019-04-14T05:00:00"/>
    <s v="theater/plays"/>
    <x v="3"/>
    <s v="plays"/>
  </r>
  <r>
    <x v="1"/>
    <n v="1556341200"/>
    <x v="157"/>
    <n v="1557723600"/>
    <d v="2019-05-13T05:00:00"/>
    <s v="technology/wearables"/>
    <x v="2"/>
    <s v="wearables"/>
  </r>
  <r>
    <x v="0"/>
    <n v="1442984400"/>
    <x v="158"/>
    <n v="1443502800"/>
    <d v="2015-09-29T05:00:00"/>
    <s v="technology/web"/>
    <x v="2"/>
    <s v="web"/>
  </r>
  <r>
    <x v="1"/>
    <n v="1544248800"/>
    <x v="159"/>
    <n v="1546840800"/>
    <d v="2019-01-07T06:00:00"/>
    <s v="music/rock"/>
    <x v="1"/>
    <s v="rock"/>
  </r>
  <r>
    <x v="1"/>
    <n v="1508475600"/>
    <x v="160"/>
    <n v="1512712800"/>
    <d v="2017-12-08T06:00:00"/>
    <s v="photography/photography books"/>
    <x v="7"/>
    <s v="photography books"/>
  </r>
  <r>
    <x v="1"/>
    <n v="1507438800"/>
    <x v="161"/>
    <n v="1507525200"/>
    <d v="2017-10-09T05:00:00"/>
    <s v="theater/plays"/>
    <x v="3"/>
    <s v="plays"/>
  </r>
  <r>
    <x v="1"/>
    <n v="1501563600"/>
    <x v="162"/>
    <n v="1504328400"/>
    <d v="2017-09-02T05:00:00"/>
    <s v="technology/web"/>
    <x v="2"/>
    <s v="web"/>
  </r>
  <r>
    <x v="1"/>
    <n v="1292997600"/>
    <x v="163"/>
    <n v="1293343200"/>
    <d v="2010-12-26T06:00:00"/>
    <s v="photography/photography books"/>
    <x v="7"/>
    <s v="photography books"/>
  </r>
  <r>
    <x v="1"/>
    <n v="1370840400"/>
    <x v="164"/>
    <n v="1371704400"/>
    <d v="2013-06-20T05:00:00"/>
    <s v="theater/plays"/>
    <x v="3"/>
    <s v="plays"/>
  </r>
  <r>
    <x v="0"/>
    <n v="1550815200"/>
    <x v="165"/>
    <n v="1552798800"/>
    <d v="2019-03-17T05:00:00"/>
    <s v="music/indie rock"/>
    <x v="1"/>
    <s v="indie rock"/>
  </r>
  <r>
    <x v="1"/>
    <n v="1339909200"/>
    <x v="166"/>
    <n v="1342328400"/>
    <d v="2012-07-15T05:00:00"/>
    <s v="film &amp; video/shorts"/>
    <x v="4"/>
    <s v="shorts"/>
  </r>
  <r>
    <x v="0"/>
    <n v="1501736400"/>
    <x v="167"/>
    <n v="1502341200"/>
    <d v="2017-08-10T05:00:00"/>
    <s v="music/indie rock"/>
    <x v="1"/>
    <s v="indie rock"/>
  </r>
  <r>
    <x v="0"/>
    <n v="1395291600"/>
    <x v="168"/>
    <n v="1397192400"/>
    <d v="2014-04-11T05:00:00"/>
    <s v="publishing/translations"/>
    <x v="5"/>
    <s v="translations"/>
  </r>
  <r>
    <x v="0"/>
    <n v="1405746000"/>
    <x v="169"/>
    <n v="1407042000"/>
    <d v="2014-08-03T05:00:00"/>
    <s v="film &amp; video/documentary"/>
    <x v="4"/>
    <s v="documentary"/>
  </r>
  <r>
    <x v="1"/>
    <n v="1368853200"/>
    <x v="170"/>
    <n v="1369371600"/>
    <d v="2013-05-24T05:00:00"/>
    <s v="theater/plays"/>
    <x v="3"/>
    <s v="plays"/>
  </r>
  <r>
    <x v="1"/>
    <n v="1444021200"/>
    <x v="171"/>
    <n v="1444107600"/>
    <d v="2015-10-06T05:00:00"/>
    <s v="technology/wearables"/>
    <x v="2"/>
    <s v="wearables"/>
  </r>
  <r>
    <x v="0"/>
    <n v="1472619600"/>
    <x v="172"/>
    <n v="1474261200"/>
    <d v="2016-09-19T05:00:00"/>
    <s v="theater/plays"/>
    <x v="3"/>
    <s v="plays"/>
  </r>
  <r>
    <x v="0"/>
    <n v="1472878800"/>
    <x v="173"/>
    <n v="1473656400"/>
    <d v="2016-09-12T05:00:00"/>
    <s v="theater/plays"/>
    <x v="3"/>
    <s v="plays"/>
  </r>
  <r>
    <x v="1"/>
    <n v="1289800800"/>
    <x v="174"/>
    <n v="1291960800"/>
    <d v="2010-12-10T06:00:00"/>
    <s v="theater/plays"/>
    <x v="3"/>
    <s v="plays"/>
  </r>
  <r>
    <x v="0"/>
    <n v="1505970000"/>
    <x v="175"/>
    <n v="1506747600"/>
    <d v="2017-09-30T05:00:00"/>
    <s v="food/food trucks"/>
    <x v="0"/>
    <s v="food trucks"/>
  </r>
  <r>
    <x v="1"/>
    <n v="1363496400"/>
    <x v="176"/>
    <n v="1363582800"/>
    <d v="2013-03-18T05:00:00"/>
    <s v="theater/plays"/>
    <x v="3"/>
    <s v="plays"/>
  </r>
  <r>
    <x v="1"/>
    <n v="1269234000"/>
    <x v="177"/>
    <n v="1269666000"/>
    <d v="2010-03-27T05:00:00"/>
    <s v="technology/wearables"/>
    <x v="2"/>
    <s v="wearables"/>
  </r>
  <r>
    <x v="0"/>
    <n v="1507093200"/>
    <x v="178"/>
    <n v="1508648400"/>
    <d v="2017-10-22T05:00:00"/>
    <s v="technology/web"/>
    <x v="2"/>
    <s v="web"/>
  </r>
  <r>
    <x v="1"/>
    <n v="1560574800"/>
    <x v="179"/>
    <n v="1561957200"/>
    <d v="2019-07-01T05:00:00"/>
    <s v="theater/plays"/>
    <x v="3"/>
    <s v="plays"/>
  </r>
  <r>
    <x v="0"/>
    <n v="1284008400"/>
    <x v="180"/>
    <n v="1285131600"/>
    <d v="2010-09-22T05:00:00"/>
    <s v="music/rock"/>
    <x v="1"/>
    <s v="rock"/>
  </r>
  <r>
    <x v="1"/>
    <n v="1556859600"/>
    <x v="181"/>
    <n v="1556946000"/>
    <d v="2019-05-04T05:00:00"/>
    <s v="theater/plays"/>
    <x v="3"/>
    <s v="plays"/>
  </r>
  <r>
    <x v="0"/>
    <n v="1526187600"/>
    <x v="182"/>
    <n v="1527138000"/>
    <d v="2018-05-24T05:00:00"/>
    <s v="film &amp; video/television"/>
    <x v="4"/>
    <s v="television"/>
  </r>
  <r>
    <x v="0"/>
    <n v="1400821200"/>
    <x v="183"/>
    <n v="1402117200"/>
    <d v="2014-06-07T05:00:00"/>
    <s v="theater/plays"/>
    <x v="3"/>
    <s v="plays"/>
  </r>
  <r>
    <x v="1"/>
    <n v="1361599200"/>
    <x v="184"/>
    <n v="1364014800"/>
    <d v="2013-03-23T05:00:00"/>
    <s v="film &amp; video/shorts"/>
    <x v="4"/>
    <s v="shorts"/>
  </r>
  <r>
    <x v="0"/>
    <n v="1417500000"/>
    <x v="185"/>
    <n v="1417586400"/>
    <d v="2014-12-03T06:00:00"/>
    <s v="theater/plays"/>
    <x v="3"/>
    <s v="plays"/>
  </r>
  <r>
    <x v="3"/>
    <n v="1457071200"/>
    <x v="186"/>
    <n v="1457071200"/>
    <d v="2016-03-04T06:00:00"/>
    <s v="theater/plays"/>
    <x v="3"/>
    <s v="plays"/>
  </r>
  <r>
    <x v="0"/>
    <n v="1370322000"/>
    <x v="187"/>
    <n v="1370408400"/>
    <d v="2013-06-05T05:00:00"/>
    <s v="theater/plays"/>
    <x v="3"/>
    <s v="plays"/>
  </r>
  <r>
    <x v="0"/>
    <n v="1552366800"/>
    <x v="188"/>
    <n v="1552626000"/>
    <d v="2019-03-15T05:00:00"/>
    <s v="theater/plays"/>
    <x v="3"/>
    <s v="plays"/>
  </r>
  <r>
    <x v="0"/>
    <n v="1403845200"/>
    <x v="189"/>
    <n v="1404190800"/>
    <d v="2014-07-01T05:00:00"/>
    <s v="music/rock"/>
    <x v="1"/>
    <s v="rock"/>
  </r>
  <r>
    <x v="0"/>
    <n v="1523163600"/>
    <x v="190"/>
    <n v="1523509200"/>
    <d v="2018-04-12T05:00:00"/>
    <s v="music/indie rock"/>
    <x v="1"/>
    <s v="indie rock"/>
  </r>
  <r>
    <x v="1"/>
    <n v="1442206800"/>
    <x v="191"/>
    <n v="1443589200"/>
    <d v="2015-09-30T05:00:00"/>
    <s v="music/metal"/>
    <x v="1"/>
    <s v="metal"/>
  </r>
  <r>
    <x v="1"/>
    <n v="1532840400"/>
    <x v="192"/>
    <n v="1533445200"/>
    <d v="2018-08-05T05:00:00"/>
    <s v="music/electric music"/>
    <x v="1"/>
    <s v="electric music"/>
  </r>
  <r>
    <x v="0"/>
    <n v="1472878800"/>
    <x v="173"/>
    <n v="1474520400"/>
    <d v="2016-09-22T05:00:00"/>
    <s v="technology/wearables"/>
    <x v="2"/>
    <s v="wearables"/>
  </r>
  <r>
    <x v="1"/>
    <n v="1498194000"/>
    <x v="193"/>
    <n v="1499403600"/>
    <d v="2017-07-07T05:00:00"/>
    <s v="film &amp; video/drama"/>
    <x v="4"/>
    <s v="drama"/>
  </r>
  <r>
    <x v="0"/>
    <n v="1281070800"/>
    <x v="194"/>
    <n v="1283576400"/>
    <d v="2010-09-04T05:00:00"/>
    <s v="music/electric music"/>
    <x v="1"/>
    <s v="electric music"/>
  </r>
  <r>
    <x v="0"/>
    <n v="1436245200"/>
    <x v="195"/>
    <n v="1436590800"/>
    <d v="2015-07-11T05:00:00"/>
    <s v="music/rock"/>
    <x v="1"/>
    <s v="rock"/>
  </r>
  <r>
    <x v="0"/>
    <n v="1269493200"/>
    <x v="152"/>
    <n v="1270443600"/>
    <d v="2010-04-05T05:00:00"/>
    <s v="theater/plays"/>
    <x v="3"/>
    <s v="plays"/>
  </r>
  <r>
    <x v="1"/>
    <n v="1406264400"/>
    <x v="196"/>
    <n v="1407819600"/>
    <d v="2014-08-12T05:00:00"/>
    <s v="technology/web"/>
    <x v="2"/>
    <s v="web"/>
  </r>
  <r>
    <x v="3"/>
    <n v="1317531600"/>
    <x v="197"/>
    <n v="1317877200"/>
    <d v="2011-10-06T05:00:00"/>
    <s v="food/food trucks"/>
    <x v="0"/>
    <s v="food trucks"/>
  </r>
  <r>
    <x v="1"/>
    <n v="1484632800"/>
    <x v="198"/>
    <n v="1484805600"/>
    <d v="2017-01-19T06:00:00"/>
    <s v="theater/plays"/>
    <x v="3"/>
    <s v="plays"/>
  </r>
  <r>
    <x v="0"/>
    <n v="1301806800"/>
    <x v="199"/>
    <n v="1302670800"/>
    <d v="2011-04-13T05:00:00"/>
    <s v="music/jazz"/>
    <x v="1"/>
    <s v="jazz"/>
  </r>
  <r>
    <x v="1"/>
    <n v="1539752400"/>
    <x v="200"/>
    <n v="1540789200"/>
    <d v="2018-10-29T05:00:00"/>
    <s v="theater/plays"/>
    <x v="3"/>
    <s v="plays"/>
  </r>
  <r>
    <x v="3"/>
    <n v="1267250400"/>
    <x v="201"/>
    <n v="1268028000"/>
    <d v="2010-03-08T06:00:00"/>
    <s v="publishing/fiction"/>
    <x v="5"/>
    <s v="fiction"/>
  </r>
  <r>
    <x v="1"/>
    <n v="1535432400"/>
    <x v="202"/>
    <n v="1537160400"/>
    <d v="2018-09-17T05:00:00"/>
    <s v="music/rock"/>
    <x v="1"/>
    <s v="rock"/>
  </r>
  <r>
    <x v="1"/>
    <n v="1510207200"/>
    <x v="203"/>
    <n v="1512280800"/>
    <d v="2017-12-03T06:00:00"/>
    <s v="film &amp; video/documentary"/>
    <x v="4"/>
    <s v="documentary"/>
  </r>
  <r>
    <x v="2"/>
    <n v="1462510800"/>
    <x v="204"/>
    <n v="1463115600"/>
    <d v="2016-05-13T05:00:00"/>
    <s v="film &amp; video/documentary"/>
    <x v="4"/>
    <s v="documentary"/>
  </r>
  <r>
    <x v="0"/>
    <n v="1488520800"/>
    <x v="205"/>
    <n v="1490850000"/>
    <d v="2017-03-30T05:00:00"/>
    <s v="film &amp; video/science fiction"/>
    <x v="4"/>
    <s v="science fiction"/>
  </r>
  <r>
    <x v="0"/>
    <n v="1377579600"/>
    <x v="206"/>
    <n v="1379653200"/>
    <d v="2013-09-20T05:00:00"/>
    <s v="theater/plays"/>
    <x v="3"/>
    <s v="plays"/>
  </r>
  <r>
    <x v="1"/>
    <n v="1576389600"/>
    <x v="207"/>
    <n v="1580364000"/>
    <d v="2020-01-30T06:00:00"/>
    <s v="theater/plays"/>
    <x v="3"/>
    <s v="plays"/>
  </r>
  <r>
    <x v="1"/>
    <n v="1289019600"/>
    <x v="208"/>
    <n v="1289714400"/>
    <d v="2010-11-14T06:00:00"/>
    <s v="music/indie rock"/>
    <x v="1"/>
    <s v="indie rock"/>
  </r>
  <r>
    <x v="1"/>
    <n v="1282194000"/>
    <x v="209"/>
    <n v="1282712400"/>
    <d v="2010-08-25T05:00:00"/>
    <s v="music/rock"/>
    <x v="1"/>
    <s v="rock"/>
  </r>
  <r>
    <x v="0"/>
    <n v="1550037600"/>
    <x v="210"/>
    <n v="1550210400"/>
    <d v="2019-02-15T06:00:00"/>
    <s v="theater/plays"/>
    <x v="3"/>
    <s v="plays"/>
  </r>
  <r>
    <x v="1"/>
    <n v="1321941600"/>
    <x v="211"/>
    <n v="1322114400"/>
    <d v="2011-11-24T06:00:00"/>
    <s v="theater/plays"/>
    <x v="3"/>
    <s v="plays"/>
  </r>
  <r>
    <x v="0"/>
    <n v="1556427600"/>
    <x v="212"/>
    <n v="1557205200"/>
    <d v="2019-05-07T05:00:00"/>
    <s v="film &amp; video/science fiction"/>
    <x v="4"/>
    <s v="science fiction"/>
  </r>
  <r>
    <x v="1"/>
    <n v="1320991200"/>
    <x v="213"/>
    <n v="1323928800"/>
    <d v="2011-12-15T06:00:00"/>
    <s v="film &amp; video/shorts"/>
    <x v="4"/>
    <s v="shorts"/>
  </r>
  <r>
    <x v="1"/>
    <n v="1345093200"/>
    <x v="214"/>
    <n v="1346130000"/>
    <d v="2012-08-28T05:00:00"/>
    <s v="film &amp; video/animation"/>
    <x v="4"/>
    <s v="animation"/>
  </r>
  <r>
    <x v="0"/>
    <n v="1309496400"/>
    <x v="215"/>
    <n v="1311051600"/>
    <d v="2011-07-19T05:00:00"/>
    <s v="theater/plays"/>
    <x v="3"/>
    <s v="plays"/>
  </r>
  <r>
    <x v="0"/>
    <n v="1340254800"/>
    <x v="216"/>
    <n v="1340427600"/>
    <d v="2012-06-23T05:00:00"/>
    <s v="food/food trucks"/>
    <x v="0"/>
    <s v="food trucks"/>
  </r>
  <r>
    <x v="1"/>
    <n v="1412226000"/>
    <x v="217"/>
    <n v="1412312400"/>
    <d v="2014-10-03T05:00:00"/>
    <s v="photography/photography books"/>
    <x v="7"/>
    <s v="photography books"/>
  </r>
  <r>
    <x v="0"/>
    <n v="1458104400"/>
    <x v="218"/>
    <n v="1459314000"/>
    <d v="2016-03-30T05:00:00"/>
    <s v="theater/plays"/>
    <x v="3"/>
    <s v="plays"/>
  </r>
  <r>
    <x v="1"/>
    <n v="1411534800"/>
    <x v="219"/>
    <n v="1415426400"/>
    <d v="2014-11-08T06:00:00"/>
    <s v="film &amp; video/science fiction"/>
    <x v="4"/>
    <s v="science fiction"/>
  </r>
  <r>
    <x v="1"/>
    <n v="1399093200"/>
    <x v="220"/>
    <n v="1399093200"/>
    <d v="2014-05-03T05:00:00"/>
    <s v="music/rock"/>
    <x v="1"/>
    <s v="rock"/>
  </r>
  <r>
    <x v="1"/>
    <n v="1270702800"/>
    <x v="221"/>
    <n v="1273899600"/>
    <d v="2010-05-15T05:00:00"/>
    <s v="photography/photography books"/>
    <x v="7"/>
    <s v="photography books"/>
  </r>
  <r>
    <x v="1"/>
    <n v="1431666000"/>
    <x v="222"/>
    <n v="1432184400"/>
    <d v="2015-05-21T05:00:00"/>
    <s v="games/mobile games"/>
    <x v="6"/>
    <s v="mobile games"/>
  </r>
  <r>
    <x v="1"/>
    <n v="1472619600"/>
    <x v="172"/>
    <n v="1474779600"/>
    <d v="2016-09-25T05:00:00"/>
    <s v="film &amp; video/animation"/>
    <x v="4"/>
    <s v="animation"/>
  </r>
  <r>
    <x v="1"/>
    <n v="1496293200"/>
    <x v="223"/>
    <n v="1500440400"/>
    <d v="2017-07-19T05:00:00"/>
    <s v="games/mobile games"/>
    <x v="6"/>
    <s v="mobile games"/>
  </r>
  <r>
    <x v="1"/>
    <n v="1575612000"/>
    <x v="224"/>
    <n v="1575612000"/>
    <d v="2019-12-06T06:00:00"/>
    <s v="games/video games"/>
    <x v="6"/>
    <s v="video games"/>
  </r>
  <r>
    <x v="3"/>
    <n v="1369112400"/>
    <x v="225"/>
    <n v="1374123600"/>
    <d v="2013-07-18T05:00:00"/>
    <s v="theater/plays"/>
    <x v="3"/>
    <s v="plays"/>
  </r>
  <r>
    <x v="1"/>
    <n v="1469422800"/>
    <x v="226"/>
    <n v="1469509200"/>
    <d v="2016-07-26T05:00:00"/>
    <s v="theater/plays"/>
    <x v="3"/>
    <s v="plays"/>
  </r>
  <r>
    <x v="1"/>
    <n v="1307854800"/>
    <x v="227"/>
    <n v="1309237200"/>
    <d v="2011-06-28T05:00:00"/>
    <s v="film &amp; video/animation"/>
    <x v="4"/>
    <s v="animation"/>
  </r>
  <r>
    <x v="1"/>
    <n v="1503378000"/>
    <x v="228"/>
    <n v="1503982800"/>
    <d v="2017-08-29T05:00:00"/>
    <s v="games/video games"/>
    <x v="6"/>
    <s v="video games"/>
  </r>
  <r>
    <x v="0"/>
    <n v="1486965600"/>
    <x v="229"/>
    <n v="1487397600"/>
    <d v="2017-02-18T06:00:00"/>
    <s v="film &amp; video/animation"/>
    <x v="4"/>
    <s v="animation"/>
  </r>
  <r>
    <x v="0"/>
    <n v="1561438800"/>
    <x v="230"/>
    <n v="1562043600"/>
    <d v="2019-07-02T05:00:00"/>
    <s v="music/rock"/>
    <x v="1"/>
    <s v="rock"/>
  </r>
  <r>
    <x v="1"/>
    <n v="1398402000"/>
    <x v="231"/>
    <n v="1398574800"/>
    <d v="2014-04-27T05:00:00"/>
    <s v="film &amp; video/animation"/>
    <x v="4"/>
    <s v="animation"/>
  </r>
  <r>
    <x v="1"/>
    <n v="1513231200"/>
    <x v="232"/>
    <n v="1515391200"/>
    <d v="2018-01-08T06:00:00"/>
    <s v="theater/plays"/>
    <x v="3"/>
    <s v="plays"/>
  </r>
  <r>
    <x v="0"/>
    <n v="1440824400"/>
    <x v="233"/>
    <n v="1441170000"/>
    <d v="2015-09-02T05:00:00"/>
    <s v="technology/wearables"/>
    <x v="2"/>
    <s v="wearables"/>
  </r>
  <r>
    <x v="1"/>
    <n v="1281070800"/>
    <x v="194"/>
    <n v="1281157200"/>
    <d v="2010-08-07T05:00:00"/>
    <s v="theater/plays"/>
    <x v="3"/>
    <s v="plays"/>
  </r>
  <r>
    <x v="1"/>
    <n v="1397365200"/>
    <x v="234"/>
    <n v="1398229200"/>
    <d v="2014-04-23T05:00:00"/>
    <s v="publishing/nonfiction"/>
    <x v="5"/>
    <s v="nonfiction"/>
  </r>
  <r>
    <x v="1"/>
    <n v="1494392400"/>
    <x v="235"/>
    <n v="1495256400"/>
    <d v="2017-05-20T05:00:00"/>
    <s v="music/rock"/>
    <x v="1"/>
    <s v="rock"/>
  </r>
  <r>
    <x v="1"/>
    <n v="1520143200"/>
    <x v="236"/>
    <n v="1520402400"/>
    <d v="2018-03-07T06:00:00"/>
    <s v="theater/plays"/>
    <x v="3"/>
    <s v="plays"/>
  </r>
  <r>
    <x v="1"/>
    <n v="1405314000"/>
    <x v="237"/>
    <n v="1409806800"/>
    <d v="2014-09-04T05:00:00"/>
    <s v="theater/plays"/>
    <x v="3"/>
    <s v="plays"/>
  </r>
  <r>
    <x v="1"/>
    <n v="1396846800"/>
    <x v="238"/>
    <n v="1396933200"/>
    <d v="2014-04-08T05:00:00"/>
    <s v="theater/plays"/>
    <x v="3"/>
    <s v="plays"/>
  </r>
  <r>
    <x v="1"/>
    <n v="1375678800"/>
    <x v="239"/>
    <n v="1376024400"/>
    <d v="2013-08-09T05:00:00"/>
    <s v="technology/web"/>
    <x v="2"/>
    <s v="web"/>
  </r>
  <r>
    <x v="1"/>
    <n v="1482386400"/>
    <x v="240"/>
    <n v="1483682400"/>
    <d v="2017-01-06T06:00:00"/>
    <s v="publishing/fiction"/>
    <x v="5"/>
    <s v="fiction"/>
  </r>
  <r>
    <x v="1"/>
    <n v="1420005600"/>
    <x v="241"/>
    <n v="1420437600"/>
    <d v="2015-01-05T06:00:00"/>
    <s v="games/mobile games"/>
    <x v="6"/>
    <s v="mobile games"/>
  </r>
  <r>
    <x v="1"/>
    <n v="1420178400"/>
    <x v="242"/>
    <n v="1420783200"/>
    <d v="2015-01-09T06:00:00"/>
    <s v="publishing/translations"/>
    <x v="5"/>
    <s v="translations"/>
  </r>
  <r>
    <x v="0"/>
    <n v="1264399200"/>
    <x v="67"/>
    <n v="1267423200"/>
    <d v="2010-03-01T06:00:00"/>
    <s v="music/rock"/>
    <x v="1"/>
    <s v="rock"/>
  </r>
  <r>
    <x v="0"/>
    <n v="1355032800"/>
    <x v="243"/>
    <n v="1355205600"/>
    <d v="2012-12-11T06:00:00"/>
    <s v="theater/plays"/>
    <x v="3"/>
    <s v="plays"/>
  </r>
  <r>
    <x v="1"/>
    <n v="1382677200"/>
    <x v="244"/>
    <n v="1383109200"/>
    <d v="2013-10-30T05:00:00"/>
    <s v="theater/plays"/>
    <x v="3"/>
    <s v="plays"/>
  </r>
  <r>
    <x v="0"/>
    <n v="1302238800"/>
    <x v="245"/>
    <n v="1303275600"/>
    <d v="2011-04-20T05:00:00"/>
    <s v="film &amp; video/drama"/>
    <x v="4"/>
    <s v="drama"/>
  </r>
  <r>
    <x v="1"/>
    <n v="1487656800"/>
    <x v="246"/>
    <n v="1487829600"/>
    <d v="2017-02-23T06:00:00"/>
    <s v="publishing/nonfiction"/>
    <x v="5"/>
    <s v="nonfiction"/>
  </r>
  <r>
    <x v="1"/>
    <n v="1297836000"/>
    <x v="247"/>
    <n v="1298268000"/>
    <d v="2011-02-21T06:00:00"/>
    <s v="music/rock"/>
    <x v="1"/>
    <s v="rock"/>
  </r>
  <r>
    <x v="0"/>
    <n v="1453615200"/>
    <x v="248"/>
    <n v="1456812000"/>
    <d v="2016-03-01T06:00:00"/>
    <s v="music/rock"/>
    <x v="1"/>
    <s v="rock"/>
  </r>
  <r>
    <x v="1"/>
    <n v="1362463200"/>
    <x v="249"/>
    <n v="1363669200"/>
    <d v="2013-03-19T05:00:00"/>
    <s v="theater/plays"/>
    <x v="3"/>
    <s v="plays"/>
  </r>
  <r>
    <x v="1"/>
    <n v="1481176800"/>
    <x v="250"/>
    <n v="1482904800"/>
    <d v="2016-12-28T06:00:00"/>
    <s v="theater/plays"/>
    <x v="3"/>
    <s v="plays"/>
  </r>
  <r>
    <x v="1"/>
    <n v="1354946400"/>
    <x v="251"/>
    <n v="1356588000"/>
    <d v="2012-12-27T06:00:00"/>
    <s v="photography/photography books"/>
    <x v="7"/>
    <s v="photography books"/>
  </r>
  <r>
    <x v="1"/>
    <n v="1348808400"/>
    <x v="136"/>
    <n v="1349845200"/>
    <d v="2012-10-10T05:00:00"/>
    <s v="music/rock"/>
    <x v="1"/>
    <s v="rock"/>
  </r>
  <r>
    <x v="0"/>
    <n v="1282712400"/>
    <x v="252"/>
    <n v="1283058000"/>
    <d v="2010-08-29T05:00:00"/>
    <s v="music/rock"/>
    <x v="1"/>
    <s v="rock"/>
  </r>
  <r>
    <x v="1"/>
    <n v="1301979600"/>
    <x v="253"/>
    <n v="1304226000"/>
    <d v="2011-05-01T05:00:00"/>
    <s v="music/indie rock"/>
    <x v="1"/>
    <s v="indie rock"/>
  </r>
  <r>
    <x v="1"/>
    <n v="1263016800"/>
    <x v="254"/>
    <n v="1263016800"/>
    <d v="2010-01-09T06:00:00"/>
    <s v="photography/photography books"/>
    <x v="7"/>
    <s v="photography books"/>
  </r>
  <r>
    <x v="1"/>
    <n v="1360648800"/>
    <x v="255"/>
    <n v="1362031200"/>
    <d v="2013-02-28T06:00:00"/>
    <s v="theater/plays"/>
    <x v="3"/>
    <s v="plays"/>
  </r>
  <r>
    <x v="1"/>
    <n v="1451800800"/>
    <x v="256"/>
    <n v="1455602400"/>
    <d v="2016-02-16T06:00:00"/>
    <s v="theater/plays"/>
    <x v="3"/>
    <s v="plays"/>
  </r>
  <r>
    <x v="0"/>
    <n v="1415340000"/>
    <x v="257"/>
    <n v="1418191200"/>
    <d v="2014-12-10T06:00:00"/>
    <s v="music/jazz"/>
    <x v="1"/>
    <s v="jazz"/>
  </r>
  <r>
    <x v="1"/>
    <n v="1351054800"/>
    <x v="258"/>
    <n v="1352440800"/>
    <d v="2012-11-09T06:00:00"/>
    <s v="theater/plays"/>
    <x v="3"/>
    <s v="plays"/>
  </r>
  <r>
    <x v="1"/>
    <n v="1349326800"/>
    <x v="259"/>
    <n v="1353304800"/>
    <d v="2012-11-19T06:00:00"/>
    <s v="film &amp; video/documentary"/>
    <x v="4"/>
    <s v="documentary"/>
  </r>
  <r>
    <x v="1"/>
    <n v="1548914400"/>
    <x v="260"/>
    <n v="1550728800"/>
    <d v="2019-02-21T06:00:00"/>
    <s v="film &amp; video/television"/>
    <x v="4"/>
    <s v="television"/>
  </r>
  <r>
    <x v="3"/>
    <n v="1291269600"/>
    <x v="261"/>
    <n v="1291442400"/>
    <d v="2010-12-04T06:00:00"/>
    <s v="games/video games"/>
    <x v="6"/>
    <s v="video games"/>
  </r>
  <r>
    <x v="2"/>
    <n v="1449468000"/>
    <x v="262"/>
    <n v="1452146400"/>
    <d v="2016-01-07T06:00:00"/>
    <s v="photography/photography books"/>
    <x v="7"/>
    <s v="photography books"/>
  </r>
  <r>
    <x v="1"/>
    <n v="1562734800"/>
    <x v="263"/>
    <n v="1564894800"/>
    <d v="2019-08-04T05:00:00"/>
    <s v="theater/plays"/>
    <x v="3"/>
    <s v="plays"/>
  </r>
  <r>
    <x v="1"/>
    <n v="1505624400"/>
    <x v="264"/>
    <n v="1505883600"/>
    <d v="2017-09-20T05:00:00"/>
    <s v="theater/plays"/>
    <x v="3"/>
    <s v="plays"/>
  </r>
  <r>
    <x v="0"/>
    <n v="1509948000"/>
    <x v="265"/>
    <n v="1510380000"/>
    <d v="2017-11-11T06:00:00"/>
    <s v="theater/plays"/>
    <x v="3"/>
    <s v="plays"/>
  </r>
  <r>
    <x v="1"/>
    <n v="1554526800"/>
    <x v="266"/>
    <n v="1555218000"/>
    <d v="2019-04-14T05:00:00"/>
    <s v="publishing/translations"/>
    <x v="5"/>
    <s v="translations"/>
  </r>
  <r>
    <x v="0"/>
    <n v="1334811600"/>
    <x v="267"/>
    <n v="1335243600"/>
    <d v="2012-04-24T05:00:00"/>
    <s v="games/video games"/>
    <x v="6"/>
    <s v="video games"/>
  </r>
  <r>
    <x v="1"/>
    <n v="1279515600"/>
    <x v="268"/>
    <n v="1279688400"/>
    <d v="2010-07-21T05:00:00"/>
    <s v="theater/plays"/>
    <x v="3"/>
    <s v="plays"/>
  </r>
  <r>
    <x v="1"/>
    <n v="1353909600"/>
    <x v="269"/>
    <n v="1356069600"/>
    <d v="2012-12-21T06:00:00"/>
    <s v="technology/web"/>
    <x v="2"/>
    <s v="web"/>
  </r>
  <r>
    <x v="1"/>
    <n v="1535950800"/>
    <x v="270"/>
    <n v="1536210000"/>
    <d v="2018-09-06T05:00:00"/>
    <s v="theater/plays"/>
    <x v="3"/>
    <s v="plays"/>
  </r>
  <r>
    <x v="1"/>
    <n v="1511244000"/>
    <x v="271"/>
    <n v="1511762400"/>
    <d v="2017-11-27T06:00:00"/>
    <s v="film &amp; video/animation"/>
    <x v="4"/>
    <s v="animation"/>
  </r>
  <r>
    <x v="0"/>
    <n v="1331445600"/>
    <x v="272"/>
    <n v="1333256400"/>
    <d v="2012-04-01T05:00:00"/>
    <s v="theater/plays"/>
    <x v="3"/>
    <s v="plays"/>
  </r>
  <r>
    <x v="1"/>
    <n v="1480226400"/>
    <x v="73"/>
    <n v="1480744800"/>
    <d v="2016-12-03T06:00:00"/>
    <s v="film &amp; video/television"/>
    <x v="4"/>
    <s v="television"/>
  </r>
  <r>
    <x v="0"/>
    <n v="1464584400"/>
    <x v="273"/>
    <n v="1465016400"/>
    <d v="2016-06-04T05:00:00"/>
    <s v="music/rock"/>
    <x v="1"/>
    <s v="rock"/>
  </r>
  <r>
    <x v="0"/>
    <n v="1335848400"/>
    <x v="274"/>
    <n v="1336280400"/>
    <d v="2012-05-06T05:00:00"/>
    <s v="technology/web"/>
    <x v="2"/>
    <s v="web"/>
  </r>
  <r>
    <x v="1"/>
    <n v="1473483600"/>
    <x v="275"/>
    <n v="1476766800"/>
    <d v="2016-10-18T05:00:00"/>
    <s v="theater/plays"/>
    <x v="3"/>
    <s v="plays"/>
  </r>
  <r>
    <x v="3"/>
    <n v="1479880800"/>
    <x v="276"/>
    <n v="1480485600"/>
    <d v="2016-11-30T06:00:00"/>
    <s v="theater/plays"/>
    <x v="3"/>
    <s v="plays"/>
  </r>
  <r>
    <x v="1"/>
    <n v="1430197200"/>
    <x v="277"/>
    <n v="1430197200"/>
    <d v="2015-04-28T05:00:00"/>
    <s v="music/electric music"/>
    <x v="1"/>
    <s v="electric music"/>
  </r>
  <r>
    <x v="0"/>
    <n v="1331701200"/>
    <x v="278"/>
    <n v="1331787600"/>
    <d v="2012-03-15T05:00:00"/>
    <s v="music/metal"/>
    <x v="1"/>
    <s v="metal"/>
  </r>
  <r>
    <x v="1"/>
    <n v="1438578000"/>
    <x v="279"/>
    <n v="1438837200"/>
    <d v="2015-08-06T05:00:00"/>
    <s v="theater/plays"/>
    <x v="3"/>
    <s v="plays"/>
  </r>
  <r>
    <x v="0"/>
    <n v="1368162000"/>
    <x v="280"/>
    <n v="1370926800"/>
    <d v="2013-06-11T05:00:00"/>
    <s v="film &amp; video/documentary"/>
    <x v="4"/>
    <s v="documentary"/>
  </r>
  <r>
    <x v="1"/>
    <n v="1318654800"/>
    <x v="281"/>
    <n v="1319000400"/>
    <d v="2011-10-19T05:00:00"/>
    <s v="technology/web"/>
    <x v="2"/>
    <s v="web"/>
  </r>
  <r>
    <x v="0"/>
    <n v="1331874000"/>
    <x v="282"/>
    <n v="1333429200"/>
    <d v="2012-04-03T05:00:00"/>
    <s v="food/food trucks"/>
    <x v="0"/>
    <s v="food trucks"/>
  </r>
  <r>
    <x v="3"/>
    <n v="1286254800"/>
    <x v="283"/>
    <n v="1287032400"/>
    <d v="2010-10-14T05:00:00"/>
    <s v="theater/plays"/>
    <x v="3"/>
    <s v="plays"/>
  </r>
  <r>
    <x v="1"/>
    <n v="1540530000"/>
    <x v="284"/>
    <n v="1541570400"/>
    <d v="2018-11-07T06:00:00"/>
    <s v="theater/plays"/>
    <x v="3"/>
    <s v="plays"/>
  </r>
  <r>
    <x v="0"/>
    <n v="1381813200"/>
    <x v="285"/>
    <n v="1383976800"/>
    <d v="2013-11-09T06:00:00"/>
    <s v="theater/plays"/>
    <x v="3"/>
    <s v="plays"/>
  </r>
  <r>
    <x v="0"/>
    <n v="1548655200"/>
    <x v="286"/>
    <n v="1550556000"/>
    <d v="2019-02-19T06:00:00"/>
    <s v="theater/plays"/>
    <x v="3"/>
    <s v="plays"/>
  </r>
  <r>
    <x v="0"/>
    <n v="1389679200"/>
    <x v="287"/>
    <n v="1390456800"/>
    <d v="2014-01-23T06:00:00"/>
    <s v="theater/plays"/>
    <x v="3"/>
    <s v="plays"/>
  </r>
  <r>
    <x v="1"/>
    <n v="1456466400"/>
    <x v="288"/>
    <n v="1458018000"/>
    <d v="2016-03-15T05:00:00"/>
    <s v="music/rock"/>
    <x v="1"/>
    <s v="rock"/>
  </r>
  <r>
    <x v="0"/>
    <n v="1456984800"/>
    <x v="289"/>
    <n v="1461819600"/>
    <d v="2016-04-28T05:00:00"/>
    <s v="food/food trucks"/>
    <x v="0"/>
    <s v="food trucks"/>
  </r>
  <r>
    <x v="0"/>
    <n v="1504069200"/>
    <x v="290"/>
    <n v="1504155600"/>
    <d v="2017-08-31T05:00:00"/>
    <s v="publishing/nonfiction"/>
    <x v="5"/>
    <s v="nonfiction"/>
  </r>
  <r>
    <x v="1"/>
    <n v="1424930400"/>
    <x v="291"/>
    <n v="1426395600"/>
    <d v="2015-03-15T05:00:00"/>
    <s v="film &amp; video/documentary"/>
    <x v="4"/>
    <s v="documentary"/>
  </r>
  <r>
    <x v="0"/>
    <n v="1535864400"/>
    <x v="292"/>
    <n v="1537074000"/>
    <d v="2018-09-16T05:00:00"/>
    <s v="theater/plays"/>
    <x v="3"/>
    <s v="plays"/>
  </r>
  <r>
    <x v="0"/>
    <n v="1452146400"/>
    <x v="293"/>
    <n v="1452578400"/>
    <d v="2016-01-12T06:00:00"/>
    <s v="music/indie rock"/>
    <x v="1"/>
    <s v="indie rock"/>
  </r>
  <r>
    <x v="1"/>
    <n v="1470546000"/>
    <x v="294"/>
    <n v="1474088400"/>
    <d v="2016-09-17T05:00:00"/>
    <s v="film &amp; video/documentary"/>
    <x v="4"/>
    <s v="documentary"/>
  </r>
  <r>
    <x v="1"/>
    <n v="1458363600"/>
    <x v="295"/>
    <n v="1461906000"/>
    <d v="2016-04-29T05:00:00"/>
    <s v="theater/plays"/>
    <x v="3"/>
    <s v="plays"/>
  </r>
  <r>
    <x v="0"/>
    <n v="1500008400"/>
    <x v="296"/>
    <n v="1500267600"/>
    <d v="2017-07-17T05:00:00"/>
    <s v="theater/plays"/>
    <x v="3"/>
    <s v="plays"/>
  </r>
  <r>
    <x v="1"/>
    <n v="1338958800"/>
    <x v="297"/>
    <n v="1340686800"/>
    <d v="2012-06-26T05:00:00"/>
    <s v="publishing/fiction"/>
    <x v="5"/>
    <s v="fiction"/>
  </r>
  <r>
    <x v="0"/>
    <n v="1303102800"/>
    <x v="298"/>
    <n v="1303189200"/>
    <d v="2011-04-19T05:00:00"/>
    <s v="theater/plays"/>
    <x v="3"/>
    <s v="plays"/>
  </r>
  <r>
    <x v="3"/>
    <n v="1316581200"/>
    <x v="299"/>
    <n v="1318309200"/>
    <d v="2011-10-11T05:00:00"/>
    <s v="music/indie rock"/>
    <x v="1"/>
    <s v="indie rock"/>
  </r>
  <r>
    <x v="0"/>
    <n v="1270789200"/>
    <x v="300"/>
    <n v="1272171600"/>
    <d v="2010-04-25T05:00:00"/>
    <s v="games/video games"/>
    <x v="6"/>
    <s v="video games"/>
  </r>
  <r>
    <x v="1"/>
    <n v="1297836000"/>
    <x v="247"/>
    <n v="1298872800"/>
    <d v="2011-02-28T06:00:00"/>
    <s v="theater/plays"/>
    <x v="3"/>
    <s v="plays"/>
  </r>
  <r>
    <x v="1"/>
    <n v="1382677200"/>
    <x v="244"/>
    <n v="1383282000"/>
    <d v="2013-11-01T05:00:00"/>
    <s v="theater/plays"/>
    <x v="3"/>
    <s v="plays"/>
  </r>
  <r>
    <x v="1"/>
    <n v="1330322400"/>
    <x v="301"/>
    <n v="1330495200"/>
    <d v="2012-02-29T06:00:00"/>
    <s v="music/rock"/>
    <x v="1"/>
    <s v="rock"/>
  </r>
  <r>
    <x v="1"/>
    <n v="1552366800"/>
    <x v="188"/>
    <n v="1552798800"/>
    <d v="2019-03-17T05:00:00"/>
    <s v="film &amp; video/documentary"/>
    <x v="4"/>
    <s v="documentary"/>
  </r>
  <r>
    <x v="0"/>
    <n v="1400907600"/>
    <x v="302"/>
    <n v="1403413200"/>
    <d v="2014-06-22T05:00:00"/>
    <s v="theater/plays"/>
    <x v="3"/>
    <s v="plays"/>
  </r>
  <r>
    <x v="0"/>
    <n v="1574143200"/>
    <x v="303"/>
    <n v="1574229600"/>
    <d v="2019-11-20T06:00:00"/>
    <s v="food/food trucks"/>
    <x v="0"/>
    <s v="food trucks"/>
  </r>
  <r>
    <x v="0"/>
    <n v="1494738000"/>
    <x v="304"/>
    <n v="1495861200"/>
    <d v="2017-05-27T05:00:00"/>
    <s v="theater/plays"/>
    <x v="3"/>
    <s v="plays"/>
  </r>
  <r>
    <x v="0"/>
    <n v="1392357600"/>
    <x v="305"/>
    <n v="1392530400"/>
    <d v="2014-02-16T06:00:00"/>
    <s v="music/rock"/>
    <x v="1"/>
    <s v="rock"/>
  </r>
  <r>
    <x v="3"/>
    <n v="1281589200"/>
    <x v="306"/>
    <n v="1283662800"/>
    <d v="2010-09-05T05:00:00"/>
    <s v="technology/web"/>
    <x v="2"/>
    <s v="web"/>
  </r>
  <r>
    <x v="0"/>
    <n v="1305003600"/>
    <x v="307"/>
    <n v="1305781200"/>
    <d v="2011-05-19T05:00:00"/>
    <s v="publishing/fiction"/>
    <x v="5"/>
    <s v="fiction"/>
  </r>
  <r>
    <x v="0"/>
    <n v="1301634000"/>
    <x v="308"/>
    <n v="1302325200"/>
    <d v="2011-04-09T05:00:00"/>
    <s v="film &amp; video/shorts"/>
    <x v="4"/>
    <s v="shorts"/>
  </r>
  <r>
    <x v="1"/>
    <n v="1290664800"/>
    <x v="309"/>
    <n v="1291788000"/>
    <d v="2010-12-08T06:00:00"/>
    <s v="theater/plays"/>
    <x v="3"/>
    <s v="plays"/>
  </r>
  <r>
    <x v="0"/>
    <n v="1395896400"/>
    <x v="310"/>
    <n v="1396069200"/>
    <d v="2014-03-29T05:00:00"/>
    <s v="film &amp; video/documentary"/>
    <x v="4"/>
    <s v="documentary"/>
  </r>
  <r>
    <x v="1"/>
    <n v="1434862800"/>
    <x v="311"/>
    <n v="1435899600"/>
    <d v="2015-07-03T05:00:00"/>
    <s v="theater/plays"/>
    <x v="3"/>
    <s v="plays"/>
  </r>
  <r>
    <x v="0"/>
    <n v="1529125200"/>
    <x v="79"/>
    <n v="1531112400"/>
    <d v="2018-07-09T05:00:00"/>
    <s v="theater/plays"/>
    <x v="3"/>
    <s v="plays"/>
  </r>
  <r>
    <x v="0"/>
    <n v="1451109600"/>
    <x v="312"/>
    <n v="1451628000"/>
    <d v="2016-01-01T06:00:00"/>
    <s v="film &amp; video/animation"/>
    <x v="4"/>
    <s v="animation"/>
  </r>
  <r>
    <x v="0"/>
    <n v="1566968400"/>
    <x v="313"/>
    <n v="1567314000"/>
    <d v="2019-09-01T05:00:00"/>
    <s v="theater/plays"/>
    <x v="3"/>
    <s v="plays"/>
  </r>
  <r>
    <x v="1"/>
    <n v="1543557600"/>
    <x v="314"/>
    <n v="1544508000"/>
    <d v="2018-12-11T06:00:00"/>
    <s v="music/rock"/>
    <x v="1"/>
    <s v="rock"/>
  </r>
  <r>
    <x v="2"/>
    <n v="1481522400"/>
    <x v="315"/>
    <n v="1482472800"/>
    <d v="2016-12-23T06:00:00"/>
    <s v="games/video games"/>
    <x v="6"/>
    <s v="video games"/>
  </r>
  <r>
    <x v="1"/>
    <n v="1512712800"/>
    <x v="316"/>
    <n v="1512799200"/>
    <d v="2017-12-09T06:00:00"/>
    <s v="film &amp; video/documentary"/>
    <x v="4"/>
    <s v="documentary"/>
  </r>
  <r>
    <x v="1"/>
    <n v="1324274400"/>
    <x v="317"/>
    <n v="1324360800"/>
    <d v="2011-12-20T06:00:00"/>
    <s v="food/food trucks"/>
    <x v="0"/>
    <s v="food trucks"/>
  </r>
  <r>
    <x v="1"/>
    <n v="1364446800"/>
    <x v="318"/>
    <n v="1364533200"/>
    <d v="2013-03-29T05:00:00"/>
    <s v="technology/wearables"/>
    <x v="2"/>
    <s v="wearables"/>
  </r>
  <r>
    <x v="1"/>
    <n v="1542693600"/>
    <x v="319"/>
    <n v="1545112800"/>
    <d v="2018-12-18T06:00:00"/>
    <s v="theater/plays"/>
    <x v="3"/>
    <s v="plays"/>
  </r>
  <r>
    <x v="1"/>
    <n v="1515564000"/>
    <x v="32"/>
    <n v="1516168800"/>
    <d v="2018-01-17T06:00:00"/>
    <s v="music/rock"/>
    <x v="1"/>
    <s v="rock"/>
  </r>
  <r>
    <x v="1"/>
    <n v="1573797600"/>
    <x v="320"/>
    <n v="1574920800"/>
    <d v="2019-11-28T06:00:00"/>
    <s v="music/rock"/>
    <x v="1"/>
    <s v="rock"/>
  </r>
  <r>
    <x v="0"/>
    <n v="1292392800"/>
    <x v="321"/>
    <n v="1292479200"/>
    <d v="2010-12-16T06:00:00"/>
    <s v="music/rock"/>
    <x v="1"/>
    <s v="rock"/>
  </r>
  <r>
    <x v="1"/>
    <n v="1573452000"/>
    <x v="322"/>
    <n v="1573538400"/>
    <d v="2019-11-12T06:00:00"/>
    <s v="theater/plays"/>
    <x v="3"/>
    <s v="plays"/>
  </r>
  <r>
    <x v="1"/>
    <n v="1317790800"/>
    <x v="323"/>
    <n v="1320382800"/>
    <d v="2011-11-04T05:00:00"/>
    <s v="theater/plays"/>
    <x v="3"/>
    <s v="plays"/>
  </r>
  <r>
    <x v="3"/>
    <n v="1501650000"/>
    <x v="324"/>
    <n v="1502859600"/>
    <d v="2017-08-16T05:00:00"/>
    <s v="theater/plays"/>
    <x v="3"/>
    <s v="plays"/>
  </r>
  <r>
    <x v="0"/>
    <n v="1323669600"/>
    <x v="325"/>
    <n v="1323756000"/>
    <d v="2011-12-13T06:00:00"/>
    <s v="photography/photography books"/>
    <x v="7"/>
    <s v="photography books"/>
  </r>
  <r>
    <x v="0"/>
    <n v="1440738000"/>
    <x v="326"/>
    <n v="1441342800"/>
    <d v="2015-09-04T05:00:00"/>
    <s v="music/indie rock"/>
    <x v="1"/>
    <s v="indie rock"/>
  </r>
  <r>
    <x v="0"/>
    <n v="1374296400"/>
    <x v="327"/>
    <n v="1375333200"/>
    <d v="2013-08-01T05:00:00"/>
    <s v="theater/plays"/>
    <x v="3"/>
    <s v="plays"/>
  </r>
  <r>
    <x v="0"/>
    <n v="1384840800"/>
    <x v="328"/>
    <n v="1389420000"/>
    <d v="2014-01-11T06:00:00"/>
    <s v="theater/plays"/>
    <x v="3"/>
    <s v="plays"/>
  </r>
  <r>
    <x v="0"/>
    <n v="1516600800"/>
    <x v="329"/>
    <n v="1520056800"/>
    <d v="2018-03-03T06:00:00"/>
    <s v="games/video games"/>
    <x v="6"/>
    <s v="video games"/>
  </r>
  <r>
    <x v="0"/>
    <n v="1436418000"/>
    <x v="330"/>
    <n v="1436504400"/>
    <d v="2015-07-10T05:00:00"/>
    <s v="film &amp; video/drama"/>
    <x v="4"/>
    <s v="drama"/>
  </r>
  <r>
    <x v="0"/>
    <n v="1503550800"/>
    <x v="331"/>
    <n v="1508302800"/>
    <d v="2017-10-18T05:00:00"/>
    <s v="music/indie rock"/>
    <x v="1"/>
    <s v="indie rock"/>
  </r>
  <r>
    <x v="1"/>
    <n v="1423634400"/>
    <x v="332"/>
    <n v="1425708000"/>
    <d v="2015-03-07T06:00:00"/>
    <s v="technology/web"/>
    <x v="2"/>
    <s v="web"/>
  </r>
  <r>
    <x v="0"/>
    <n v="1487224800"/>
    <x v="333"/>
    <n v="1488348000"/>
    <d v="2017-03-01T06:00:00"/>
    <s v="food/food trucks"/>
    <x v="0"/>
    <s v="food trucks"/>
  </r>
  <r>
    <x v="0"/>
    <n v="1500008400"/>
    <x v="296"/>
    <n v="1502600400"/>
    <d v="2017-08-13T05:00:00"/>
    <s v="theater/plays"/>
    <x v="3"/>
    <s v="plays"/>
  </r>
  <r>
    <x v="0"/>
    <n v="1432098000"/>
    <x v="334"/>
    <n v="1433653200"/>
    <d v="2015-06-07T05:00:00"/>
    <s v="music/jazz"/>
    <x v="1"/>
    <s v="jazz"/>
  </r>
  <r>
    <x v="1"/>
    <n v="1440392400"/>
    <x v="335"/>
    <n v="1441602000"/>
    <d v="2015-09-07T05:00:00"/>
    <s v="music/rock"/>
    <x v="1"/>
    <s v="rock"/>
  </r>
  <r>
    <x v="0"/>
    <n v="1446876000"/>
    <x v="336"/>
    <n v="1447567200"/>
    <d v="2015-11-15T06:00:00"/>
    <s v="theater/plays"/>
    <x v="3"/>
    <s v="plays"/>
  </r>
  <r>
    <x v="1"/>
    <n v="1562302800"/>
    <x v="337"/>
    <n v="1562389200"/>
    <d v="2019-07-06T05:00:00"/>
    <s v="theater/plays"/>
    <x v="3"/>
    <s v="plays"/>
  </r>
  <r>
    <x v="1"/>
    <n v="1378184400"/>
    <x v="338"/>
    <n v="1378789200"/>
    <d v="2013-09-10T05:00:00"/>
    <s v="film &amp; video/documentary"/>
    <x v="4"/>
    <s v="documentary"/>
  </r>
  <r>
    <x v="2"/>
    <n v="1485064800"/>
    <x v="339"/>
    <n v="1488520800"/>
    <d v="2017-03-03T06:00:00"/>
    <s v="technology/wearables"/>
    <x v="2"/>
    <s v="wearables"/>
  </r>
  <r>
    <x v="0"/>
    <n v="1326520800"/>
    <x v="340"/>
    <n v="1327298400"/>
    <d v="2012-01-23T06:00:00"/>
    <s v="theater/plays"/>
    <x v="3"/>
    <s v="plays"/>
  </r>
  <r>
    <x v="1"/>
    <n v="1441256400"/>
    <x v="341"/>
    <n v="1443416400"/>
    <d v="2015-09-28T05:00:00"/>
    <s v="games/video games"/>
    <x v="6"/>
    <s v="video games"/>
  </r>
  <r>
    <x v="0"/>
    <n v="1533877200"/>
    <x v="342"/>
    <n v="1534136400"/>
    <d v="2018-08-13T05:00:00"/>
    <s v="photography/photography books"/>
    <x v="7"/>
    <s v="photography books"/>
  </r>
  <r>
    <x v="1"/>
    <n v="1314421200"/>
    <x v="343"/>
    <n v="1315026000"/>
    <d v="2011-09-03T05:00:00"/>
    <s v="film &amp; video/animation"/>
    <x v="4"/>
    <s v="animation"/>
  </r>
  <r>
    <x v="1"/>
    <n v="1293861600"/>
    <x v="344"/>
    <n v="1295071200"/>
    <d v="2011-01-15T06:00:00"/>
    <s v="theater/plays"/>
    <x v="3"/>
    <s v="plays"/>
  </r>
  <r>
    <x v="1"/>
    <n v="1507352400"/>
    <x v="345"/>
    <n v="1509426000"/>
    <d v="2017-10-31T05:00:00"/>
    <s v="theater/plays"/>
    <x v="3"/>
    <s v="plays"/>
  </r>
  <r>
    <x v="1"/>
    <n v="1296108000"/>
    <x v="65"/>
    <n v="1299391200"/>
    <d v="2011-03-06T06:00:00"/>
    <s v="music/rock"/>
    <x v="1"/>
    <s v="rock"/>
  </r>
  <r>
    <x v="1"/>
    <n v="1324965600"/>
    <x v="346"/>
    <n v="1325052000"/>
    <d v="2011-12-28T06:00:00"/>
    <s v="music/rock"/>
    <x v="1"/>
    <s v="rock"/>
  </r>
  <r>
    <x v="1"/>
    <n v="1520229600"/>
    <x v="347"/>
    <n v="1522818000"/>
    <d v="2018-04-04T05:00:00"/>
    <s v="music/indie rock"/>
    <x v="1"/>
    <s v="indie rock"/>
  </r>
  <r>
    <x v="1"/>
    <n v="1482991200"/>
    <x v="348"/>
    <n v="1485324000"/>
    <d v="2017-01-25T06:00:00"/>
    <s v="theater/plays"/>
    <x v="3"/>
    <s v="plays"/>
  </r>
  <r>
    <x v="1"/>
    <n v="1294034400"/>
    <x v="349"/>
    <n v="1294120800"/>
    <d v="2011-01-04T06:00:00"/>
    <s v="theater/plays"/>
    <x v="3"/>
    <s v="plays"/>
  </r>
  <r>
    <x v="0"/>
    <n v="1413608400"/>
    <x v="350"/>
    <n v="1415685600"/>
    <d v="2014-11-11T06:00:00"/>
    <s v="theater/plays"/>
    <x v="3"/>
    <s v="plays"/>
  </r>
  <r>
    <x v="1"/>
    <n v="1286946000"/>
    <x v="351"/>
    <n v="1288933200"/>
    <d v="2010-11-05T05:00:00"/>
    <s v="film &amp; video/documentary"/>
    <x v="4"/>
    <s v="documentary"/>
  </r>
  <r>
    <x v="1"/>
    <n v="1359871200"/>
    <x v="352"/>
    <n v="1363237200"/>
    <d v="2013-03-14T05:00:00"/>
    <s v="film &amp; video/television"/>
    <x v="4"/>
    <s v="television"/>
  </r>
  <r>
    <x v="1"/>
    <n v="1555304400"/>
    <x v="353"/>
    <n v="1555822800"/>
    <d v="2019-04-21T05:00:00"/>
    <s v="theater/plays"/>
    <x v="3"/>
    <s v="plays"/>
  </r>
  <r>
    <x v="0"/>
    <n v="1423375200"/>
    <x v="354"/>
    <n v="1427778000"/>
    <d v="2015-03-31T05:00:00"/>
    <s v="theater/plays"/>
    <x v="3"/>
    <s v="plays"/>
  </r>
  <r>
    <x v="1"/>
    <n v="1420696800"/>
    <x v="355"/>
    <n v="1422424800"/>
    <d v="2015-01-28T06:00:00"/>
    <s v="film &amp; video/documentary"/>
    <x v="4"/>
    <s v="documentary"/>
  </r>
  <r>
    <x v="1"/>
    <n v="1502946000"/>
    <x v="356"/>
    <n v="1503637200"/>
    <d v="2017-08-25T05:00:00"/>
    <s v="theater/plays"/>
    <x v="3"/>
    <s v="plays"/>
  </r>
  <r>
    <x v="0"/>
    <n v="1547186400"/>
    <x v="357"/>
    <n v="1547618400"/>
    <d v="2019-01-16T06:00:00"/>
    <s v="film &amp; video/documentary"/>
    <x v="4"/>
    <s v="documentary"/>
  </r>
  <r>
    <x v="0"/>
    <n v="1444971600"/>
    <x v="358"/>
    <n v="1449900000"/>
    <d v="2015-12-12T06:00:00"/>
    <s v="music/indie rock"/>
    <x v="1"/>
    <s v="indie rock"/>
  </r>
  <r>
    <x v="1"/>
    <n v="1404622800"/>
    <x v="359"/>
    <n v="1405141200"/>
    <d v="2014-07-12T05:00:00"/>
    <s v="music/rock"/>
    <x v="1"/>
    <s v="rock"/>
  </r>
  <r>
    <x v="0"/>
    <n v="1571720400"/>
    <x v="12"/>
    <n v="1572933600"/>
    <d v="2019-11-05T06:00:00"/>
    <s v="theater/plays"/>
    <x v="3"/>
    <s v="plays"/>
  </r>
  <r>
    <x v="0"/>
    <n v="1526878800"/>
    <x v="360"/>
    <n v="1530162000"/>
    <d v="2018-06-28T05:00:00"/>
    <s v="film &amp; video/documentary"/>
    <x v="4"/>
    <s v="documentary"/>
  </r>
  <r>
    <x v="0"/>
    <n v="1319691600"/>
    <x v="361"/>
    <n v="1320904800"/>
    <d v="2011-11-10T06:00:00"/>
    <s v="theater/plays"/>
    <x v="3"/>
    <s v="plays"/>
  </r>
  <r>
    <x v="1"/>
    <n v="1371963600"/>
    <x v="362"/>
    <n v="1372395600"/>
    <d v="2013-06-28T05:00:00"/>
    <s v="theater/plays"/>
    <x v="3"/>
    <s v="plays"/>
  </r>
  <r>
    <x v="1"/>
    <n v="1433739600"/>
    <x v="363"/>
    <n v="1437714000"/>
    <d v="2015-07-24T05:00:00"/>
    <s v="theater/plays"/>
    <x v="3"/>
    <s v="plays"/>
  </r>
  <r>
    <x v="0"/>
    <n v="1508130000"/>
    <x v="364"/>
    <n v="1509771600"/>
    <d v="2017-11-04T05:00:00"/>
    <s v="photography/photography books"/>
    <x v="7"/>
    <s v="photography books"/>
  </r>
  <r>
    <x v="1"/>
    <n v="1550037600"/>
    <x v="210"/>
    <n v="1550556000"/>
    <d v="2019-02-19T06:00:00"/>
    <s v="food/food trucks"/>
    <x v="0"/>
    <s v="food trucks"/>
  </r>
  <r>
    <x v="1"/>
    <n v="1486706400"/>
    <x v="365"/>
    <n v="1489039200"/>
    <d v="2017-03-09T06:00:00"/>
    <s v="film &amp; video/documentary"/>
    <x v="4"/>
    <s v="documentary"/>
  </r>
  <r>
    <x v="1"/>
    <n v="1553835600"/>
    <x v="366"/>
    <n v="1556600400"/>
    <d v="2019-04-30T05:00:00"/>
    <s v="publishing/nonfiction"/>
    <x v="5"/>
    <s v="nonfiction"/>
  </r>
  <r>
    <x v="0"/>
    <n v="1277528400"/>
    <x v="367"/>
    <n v="1278565200"/>
    <d v="2010-07-08T05:00:00"/>
    <s v="theater/plays"/>
    <x v="3"/>
    <s v="plays"/>
  </r>
  <r>
    <x v="0"/>
    <n v="1339477200"/>
    <x v="368"/>
    <n v="1339909200"/>
    <d v="2012-06-17T05:00:00"/>
    <s v="technology/wearables"/>
    <x v="2"/>
    <s v="wearables"/>
  </r>
  <r>
    <x v="3"/>
    <n v="1325656800"/>
    <x v="369"/>
    <n v="1325829600"/>
    <d v="2012-01-06T06:00:00"/>
    <s v="music/indie rock"/>
    <x v="1"/>
    <s v="indie rock"/>
  </r>
  <r>
    <x v="1"/>
    <n v="1288242000"/>
    <x v="370"/>
    <n v="1290578400"/>
    <d v="2010-11-24T06:00:00"/>
    <s v="theater/plays"/>
    <x v="3"/>
    <s v="plays"/>
  </r>
  <r>
    <x v="1"/>
    <n v="1379048400"/>
    <x v="371"/>
    <n v="1380344400"/>
    <d v="2013-09-28T05:00:00"/>
    <s v="photography/photography books"/>
    <x v="7"/>
    <s v="photography books"/>
  </r>
  <r>
    <x v="0"/>
    <n v="1389679200"/>
    <x v="287"/>
    <n v="1389852000"/>
    <d v="2014-01-16T06:00:00"/>
    <s v="publishing/nonfiction"/>
    <x v="5"/>
    <s v="nonfiction"/>
  </r>
  <r>
    <x v="0"/>
    <n v="1294293600"/>
    <x v="372"/>
    <n v="1294466400"/>
    <d v="2011-01-08T06:00:00"/>
    <s v="technology/wearables"/>
    <x v="2"/>
    <s v="wearables"/>
  </r>
  <r>
    <x v="1"/>
    <n v="1500267600"/>
    <x v="373"/>
    <n v="1500354000"/>
    <d v="2017-07-18T05:00:00"/>
    <s v="music/jazz"/>
    <x v="1"/>
    <s v="jazz"/>
  </r>
  <r>
    <x v="1"/>
    <n v="1375074000"/>
    <x v="374"/>
    <n v="1375938000"/>
    <d v="2013-08-08T05:00:00"/>
    <s v="film &amp; video/documentary"/>
    <x v="4"/>
    <s v="documentary"/>
  </r>
  <r>
    <x v="1"/>
    <n v="1323324000"/>
    <x v="375"/>
    <n v="1323410400"/>
    <d v="2011-12-09T06:00:00"/>
    <s v="theater/plays"/>
    <x v="3"/>
    <s v="plays"/>
  </r>
  <r>
    <x v="1"/>
    <n v="1538715600"/>
    <x v="376"/>
    <n v="1539406800"/>
    <d v="2018-10-13T05:00:00"/>
    <s v="film &amp; video/drama"/>
    <x v="4"/>
    <s v="drama"/>
  </r>
  <r>
    <x v="1"/>
    <n v="1369285200"/>
    <x v="377"/>
    <n v="1369803600"/>
    <d v="2013-05-29T05:00:00"/>
    <s v="music/rock"/>
    <x v="1"/>
    <s v="rock"/>
  </r>
  <r>
    <x v="1"/>
    <n v="1525755600"/>
    <x v="378"/>
    <n v="1525928400"/>
    <d v="2018-05-10T05:00:00"/>
    <s v="film &amp; video/animation"/>
    <x v="4"/>
    <s v="animation"/>
  </r>
  <r>
    <x v="0"/>
    <n v="1296626400"/>
    <x v="379"/>
    <n v="1297231200"/>
    <d v="2011-02-09T06:00:00"/>
    <s v="music/indie rock"/>
    <x v="1"/>
    <s v="indie rock"/>
  </r>
  <r>
    <x v="0"/>
    <n v="1376629200"/>
    <x v="380"/>
    <n v="1378530000"/>
    <d v="2013-09-07T05:00:00"/>
    <s v="photography/photography books"/>
    <x v="7"/>
    <s v="photography books"/>
  </r>
  <r>
    <x v="1"/>
    <n v="1572152400"/>
    <x v="381"/>
    <n v="1572152400"/>
    <d v="2019-10-27T05:00:00"/>
    <s v="theater/plays"/>
    <x v="3"/>
    <s v="plays"/>
  </r>
  <r>
    <x v="0"/>
    <n v="1325829600"/>
    <x v="382"/>
    <n v="1329890400"/>
    <d v="2012-02-22T06:00:00"/>
    <s v="film &amp; video/shorts"/>
    <x v="4"/>
    <s v="shorts"/>
  </r>
  <r>
    <x v="0"/>
    <n v="1273640400"/>
    <x v="125"/>
    <n v="1276750800"/>
    <d v="2010-06-17T05:00:00"/>
    <s v="theater/plays"/>
    <x v="3"/>
    <s v="plays"/>
  </r>
  <r>
    <x v="1"/>
    <n v="1510639200"/>
    <x v="383"/>
    <n v="1510898400"/>
    <d v="2017-11-17T06:00:00"/>
    <s v="theater/plays"/>
    <x v="3"/>
    <s v="plays"/>
  </r>
  <r>
    <x v="0"/>
    <n v="1528088400"/>
    <x v="384"/>
    <n v="1532408400"/>
    <d v="2018-07-24T05:00:00"/>
    <s v="theater/plays"/>
    <x v="3"/>
    <s v="plays"/>
  </r>
  <r>
    <x v="1"/>
    <n v="1359525600"/>
    <x v="385"/>
    <n v="1360562400"/>
    <d v="2013-02-11T06:00:00"/>
    <s v="film &amp; video/documentary"/>
    <x v="4"/>
    <s v="documentary"/>
  </r>
  <r>
    <x v="1"/>
    <n v="1570942800"/>
    <x v="386"/>
    <n v="1571547600"/>
    <d v="2019-10-20T05:00:00"/>
    <s v="theater/plays"/>
    <x v="3"/>
    <s v="plays"/>
  </r>
  <r>
    <x v="1"/>
    <n v="1466398800"/>
    <x v="387"/>
    <n v="1468126800"/>
    <d v="2016-07-10T05:00:00"/>
    <s v="film &amp; video/documentary"/>
    <x v="4"/>
    <s v="documentary"/>
  </r>
  <r>
    <x v="0"/>
    <n v="1492491600"/>
    <x v="388"/>
    <n v="1492837200"/>
    <d v="2017-04-22T05:00:00"/>
    <s v="music/rock"/>
    <x v="1"/>
    <s v="rock"/>
  </r>
  <r>
    <x v="2"/>
    <n v="1430197200"/>
    <x v="277"/>
    <n v="1430197200"/>
    <d v="2015-04-28T05:00:00"/>
    <s v="games/mobile games"/>
    <x v="6"/>
    <s v="mobile games"/>
  </r>
  <r>
    <x v="1"/>
    <n v="1496034000"/>
    <x v="389"/>
    <n v="1496206800"/>
    <d v="2017-05-31T05:00:00"/>
    <s v="theater/plays"/>
    <x v="3"/>
    <s v="plays"/>
  </r>
  <r>
    <x v="1"/>
    <n v="1388728800"/>
    <x v="390"/>
    <n v="1389592800"/>
    <d v="2014-01-13T06:00:00"/>
    <s v="publishing/fiction"/>
    <x v="5"/>
    <s v="fiction"/>
  </r>
  <r>
    <x v="2"/>
    <n v="1543298400"/>
    <x v="391"/>
    <n v="1545631200"/>
    <d v="2018-12-24T06:00:00"/>
    <s v="film &amp; video/animation"/>
    <x v="4"/>
    <s v="animation"/>
  </r>
  <r>
    <x v="0"/>
    <n v="1271739600"/>
    <x v="392"/>
    <n v="1272430800"/>
    <d v="2010-04-28T05:00:00"/>
    <s v="food/food trucks"/>
    <x v="0"/>
    <s v="food trucks"/>
  </r>
  <r>
    <x v="0"/>
    <n v="1326434400"/>
    <x v="393"/>
    <n v="1327903200"/>
    <d v="2012-01-30T06:00:00"/>
    <s v="theater/plays"/>
    <x v="3"/>
    <s v="plays"/>
  </r>
  <r>
    <x v="0"/>
    <n v="1295244000"/>
    <x v="394"/>
    <n v="1296021600"/>
    <d v="2011-01-26T06:00:00"/>
    <s v="film &amp; video/documentary"/>
    <x v="4"/>
    <s v="documentary"/>
  </r>
  <r>
    <x v="0"/>
    <n v="1541221200"/>
    <x v="395"/>
    <n v="1543298400"/>
    <d v="2018-11-27T06:00:00"/>
    <s v="theater/plays"/>
    <x v="3"/>
    <s v="plays"/>
  </r>
  <r>
    <x v="0"/>
    <n v="1336280400"/>
    <x v="396"/>
    <n v="1336366800"/>
    <d v="2012-05-07T05:00:00"/>
    <s v="film &amp; video/documentary"/>
    <x v="4"/>
    <s v="documentary"/>
  </r>
  <r>
    <x v="1"/>
    <n v="1324533600"/>
    <x v="397"/>
    <n v="1325052000"/>
    <d v="2011-12-28T06:00:00"/>
    <s v="technology/web"/>
    <x v="2"/>
    <s v="web"/>
  </r>
  <r>
    <x v="1"/>
    <n v="1498366800"/>
    <x v="398"/>
    <n v="1499576400"/>
    <d v="2017-07-09T05:00:00"/>
    <s v="theater/plays"/>
    <x v="3"/>
    <s v="plays"/>
  </r>
  <r>
    <x v="0"/>
    <n v="1498712400"/>
    <x v="399"/>
    <n v="1501304400"/>
    <d v="2017-07-29T05:00:00"/>
    <s v="technology/wearables"/>
    <x v="2"/>
    <s v="wearables"/>
  </r>
  <r>
    <x v="1"/>
    <n v="1271480400"/>
    <x v="400"/>
    <n v="1273208400"/>
    <d v="2010-05-07T05:00:00"/>
    <s v="theater/plays"/>
    <x v="3"/>
    <s v="plays"/>
  </r>
  <r>
    <x v="0"/>
    <n v="1316667600"/>
    <x v="116"/>
    <n v="1316840400"/>
    <d v="2011-09-24T05:00:00"/>
    <s v="food/food trucks"/>
    <x v="0"/>
    <s v="food trucks"/>
  </r>
  <r>
    <x v="0"/>
    <n v="1524027600"/>
    <x v="401"/>
    <n v="1524546000"/>
    <d v="2018-04-24T05:00:00"/>
    <s v="music/indie rock"/>
    <x v="1"/>
    <s v="indie rock"/>
  </r>
  <r>
    <x v="1"/>
    <n v="1438059600"/>
    <x v="402"/>
    <n v="1438578000"/>
    <d v="2015-08-03T05:00:00"/>
    <s v="photography/photography books"/>
    <x v="7"/>
    <s v="photography books"/>
  </r>
  <r>
    <x v="1"/>
    <n v="1361944800"/>
    <x v="403"/>
    <n v="1362549600"/>
    <d v="2013-03-06T06:00:00"/>
    <s v="theater/plays"/>
    <x v="3"/>
    <s v="plays"/>
  </r>
  <r>
    <x v="1"/>
    <n v="1410584400"/>
    <x v="404"/>
    <n v="1413349200"/>
    <d v="2014-10-15T05:00:00"/>
    <s v="theater/plays"/>
    <x v="3"/>
    <s v="plays"/>
  </r>
  <r>
    <x v="0"/>
    <n v="1297404000"/>
    <x v="405"/>
    <n v="1298008800"/>
    <d v="2011-02-18T06:00:00"/>
    <s v="film &amp; video/animation"/>
    <x v="4"/>
    <s v="animation"/>
  </r>
  <r>
    <x v="3"/>
    <n v="1392012000"/>
    <x v="406"/>
    <n v="1394427600"/>
    <d v="2014-03-10T05:00:00"/>
    <s v="photography/photography books"/>
    <x v="7"/>
    <s v="photography books"/>
  </r>
  <r>
    <x v="0"/>
    <n v="1569733200"/>
    <x v="407"/>
    <n v="1572670800"/>
    <d v="2019-11-02T05:00:00"/>
    <s v="theater/plays"/>
    <x v="3"/>
    <s v="plays"/>
  </r>
  <r>
    <x v="1"/>
    <n v="1529643600"/>
    <x v="408"/>
    <n v="1531112400"/>
    <d v="2018-07-09T05:00:00"/>
    <s v="theater/plays"/>
    <x v="3"/>
    <s v="plays"/>
  </r>
  <r>
    <x v="0"/>
    <n v="1399006800"/>
    <x v="409"/>
    <n v="1400734800"/>
    <d v="2014-05-22T05:00:00"/>
    <s v="theater/plays"/>
    <x v="3"/>
    <s v="plays"/>
  </r>
  <r>
    <x v="0"/>
    <n v="1385359200"/>
    <x v="410"/>
    <n v="1386741600"/>
    <d v="2013-12-11T06:00:00"/>
    <s v="film &amp; video/documentary"/>
    <x v="4"/>
    <s v="documentary"/>
  </r>
  <r>
    <x v="3"/>
    <n v="1480572000"/>
    <x v="411"/>
    <n v="1481781600"/>
    <d v="2016-12-15T06:00:00"/>
    <s v="theater/plays"/>
    <x v="3"/>
    <s v="plays"/>
  </r>
  <r>
    <x v="1"/>
    <n v="1418623200"/>
    <x v="412"/>
    <n v="1419660000"/>
    <d v="2014-12-27T06:00:00"/>
    <s v="theater/plays"/>
    <x v="3"/>
    <s v="plays"/>
  </r>
  <r>
    <x v="1"/>
    <n v="1555736400"/>
    <x v="413"/>
    <n v="1555822800"/>
    <d v="2019-04-21T05:00:00"/>
    <s v="music/jazz"/>
    <x v="1"/>
    <s v="jazz"/>
  </r>
  <r>
    <x v="1"/>
    <n v="1442120400"/>
    <x v="414"/>
    <n v="1442379600"/>
    <d v="2015-09-16T05:00:00"/>
    <s v="film &amp; video/animation"/>
    <x v="4"/>
    <s v="animation"/>
  </r>
  <r>
    <x v="1"/>
    <n v="1362376800"/>
    <x v="415"/>
    <n v="1364965200"/>
    <d v="2013-04-03T05:00:00"/>
    <s v="theater/plays"/>
    <x v="3"/>
    <s v="plays"/>
  </r>
  <r>
    <x v="1"/>
    <n v="1478408400"/>
    <x v="416"/>
    <n v="1479016800"/>
    <d v="2016-11-13T06:00:00"/>
    <s v="film &amp; video/science fiction"/>
    <x v="4"/>
    <s v="science fiction"/>
  </r>
  <r>
    <x v="1"/>
    <n v="1498798800"/>
    <x v="417"/>
    <n v="1499662800"/>
    <d v="2017-07-10T05:00:00"/>
    <s v="film &amp; video/television"/>
    <x v="4"/>
    <s v="television"/>
  </r>
  <r>
    <x v="0"/>
    <n v="1335416400"/>
    <x v="418"/>
    <n v="1337835600"/>
    <d v="2012-05-24T05:00:00"/>
    <s v="technology/wearables"/>
    <x v="2"/>
    <s v="wearables"/>
  </r>
  <r>
    <x v="1"/>
    <n v="1504328400"/>
    <x v="419"/>
    <n v="1505710800"/>
    <d v="2017-09-18T05:00:00"/>
    <s v="theater/plays"/>
    <x v="3"/>
    <s v="plays"/>
  </r>
  <r>
    <x v="3"/>
    <n v="1285822800"/>
    <x v="420"/>
    <n v="1287464400"/>
    <d v="2010-10-19T05:00:00"/>
    <s v="theater/plays"/>
    <x v="3"/>
    <s v="plays"/>
  </r>
  <r>
    <x v="1"/>
    <n v="1311483600"/>
    <x v="421"/>
    <n v="1311656400"/>
    <d v="2011-07-26T05:00:00"/>
    <s v="music/indie rock"/>
    <x v="1"/>
    <s v="indie rock"/>
  </r>
  <r>
    <x v="1"/>
    <n v="1291356000"/>
    <x v="422"/>
    <n v="1293170400"/>
    <d v="2010-12-24T06:00:00"/>
    <s v="theater/plays"/>
    <x v="3"/>
    <s v="plays"/>
  </r>
  <r>
    <x v="0"/>
    <n v="1355810400"/>
    <x v="423"/>
    <n v="1355983200"/>
    <d v="2012-12-20T06:00:00"/>
    <s v="technology/wearables"/>
    <x v="2"/>
    <s v="wearables"/>
  </r>
  <r>
    <x v="3"/>
    <n v="1513663200"/>
    <x v="424"/>
    <n v="1515045600"/>
    <d v="2018-01-04T06:00:00"/>
    <s v="film &amp; video/television"/>
    <x v="4"/>
    <s v="television"/>
  </r>
  <r>
    <x v="0"/>
    <n v="1365915600"/>
    <x v="425"/>
    <n v="1366088400"/>
    <d v="2013-04-16T05:00:00"/>
    <s v="games/video games"/>
    <x v="6"/>
    <s v="video games"/>
  </r>
  <r>
    <x v="1"/>
    <n v="1551852000"/>
    <x v="426"/>
    <n v="1553317200"/>
    <d v="2019-03-23T05:00:00"/>
    <s v="games/video games"/>
    <x v="6"/>
    <s v="video games"/>
  </r>
  <r>
    <x v="0"/>
    <n v="1540098000"/>
    <x v="427"/>
    <n v="1542088800"/>
    <d v="2018-11-13T06:00:00"/>
    <s v="film &amp; video/animation"/>
    <x v="4"/>
    <s v="animation"/>
  </r>
  <r>
    <x v="1"/>
    <n v="1500440400"/>
    <x v="428"/>
    <n v="1503118800"/>
    <d v="2017-08-19T05:00:00"/>
    <s v="music/rock"/>
    <x v="1"/>
    <s v="rock"/>
  </r>
  <r>
    <x v="0"/>
    <n v="1278392400"/>
    <x v="429"/>
    <n v="1278478800"/>
    <d v="2010-07-07T05:00:00"/>
    <s v="film &amp; video/drama"/>
    <x v="4"/>
    <s v="drama"/>
  </r>
  <r>
    <x v="0"/>
    <n v="1480572000"/>
    <x v="411"/>
    <n v="1484114400"/>
    <d v="2017-01-11T06:00:00"/>
    <s v="film &amp; video/science fiction"/>
    <x v="4"/>
    <s v="science fiction"/>
  </r>
  <r>
    <x v="0"/>
    <n v="1382331600"/>
    <x v="430"/>
    <n v="1385445600"/>
    <d v="2013-11-26T06:00:00"/>
    <s v="film &amp; video/drama"/>
    <x v="4"/>
    <s v="drama"/>
  </r>
  <r>
    <x v="1"/>
    <n v="1316754000"/>
    <x v="431"/>
    <n v="1318741200"/>
    <d v="2011-10-16T05:00:00"/>
    <s v="theater/plays"/>
    <x v="3"/>
    <s v="plays"/>
  </r>
  <r>
    <x v="1"/>
    <n v="1518242400"/>
    <x v="432"/>
    <n v="1518242400"/>
    <d v="2018-02-10T06:00:00"/>
    <s v="music/indie rock"/>
    <x v="1"/>
    <s v="indie rock"/>
  </r>
  <r>
    <x v="0"/>
    <n v="1476421200"/>
    <x v="433"/>
    <n v="1476594000"/>
    <d v="2016-10-16T05:00:00"/>
    <s v="theater/plays"/>
    <x v="3"/>
    <s v="plays"/>
  </r>
  <r>
    <x v="1"/>
    <n v="1269752400"/>
    <x v="434"/>
    <n v="1273554000"/>
    <d v="2010-05-11T05:00:00"/>
    <s v="theater/plays"/>
    <x v="3"/>
    <s v="plays"/>
  </r>
  <r>
    <x v="0"/>
    <n v="1419746400"/>
    <x v="435"/>
    <n v="1421906400"/>
    <d v="2015-01-22T06:00:00"/>
    <s v="film &amp; video/documentary"/>
    <x v="4"/>
    <s v="documentary"/>
  </r>
  <r>
    <x v="1"/>
    <n v="1281330000"/>
    <x v="8"/>
    <n v="1281589200"/>
    <d v="2010-08-12T05:00:00"/>
    <s v="theater/plays"/>
    <x v="3"/>
    <s v="plays"/>
  </r>
  <r>
    <x v="1"/>
    <n v="1398661200"/>
    <x v="436"/>
    <n v="1400389200"/>
    <d v="2014-05-18T05:00:00"/>
    <s v="film &amp; video/drama"/>
    <x v="4"/>
    <s v="drama"/>
  </r>
  <r>
    <x v="0"/>
    <n v="1359525600"/>
    <x v="385"/>
    <n v="1362808800"/>
    <d v="2013-03-09T06:00:00"/>
    <s v="games/mobile games"/>
    <x v="6"/>
    <s v="mobile games"/>
  </r>
  <r>
    <x v="1"/>
    <n v="1388469600"/>
    <x v="437"/>
    <n v="1388815200"/>
    <d v="2014-01-04T06:00:00"/>
    <s v="film &amp; video/animation"/>
    <x v="4"/>
    <s v="animation"/>
  </r>
  <r>
    <x v="1"/>
    <n v="1518328800"/>
    <x v="438"/>
    <n v="1519538400"/>
    <d v="2018-02-25T06:00:00"/>
    <s v="theater/plays"/>
    <x v="3"/>
    <s v="plays"/>
  </r>
  <r>
    <x v="1"/>
    <n v="1517032800"/>
    <x v="439"/>
    <n v="1517810400"/>
    <d v="2018-02-05T06:00:00"/>
    <s v="publishing/translations"/>
    <x v="5"/>
    <s v="translations"/>
  </r>
  <r>
    <x v="1"/>
    <n v="1368594000"/>
    <x v="440"/>
    <n v="1370581200"/>
    <d v="2013-06-07T05:00:00"/>
    <s v="technology/wearables"/>
    <x v="2"/>
    <s v="wearables"/>
  </r>
  <r>
    <x v="1"/>
    <n v="1448258400"/>
    <x v="441"/>
    <n v="1448863200"/>
    <d v="2015-11-30T06:00:00"/>
    <s v="technology/web"/>
    <x v="2"/>
    <s v="web"/>
  </r>
  <r>
    <x v="0"/>
    <n v="1555218000"/>
    <x v="442"/>
    <n v="1556600400"/>
    <d v="2019-04-30T05:00:00"/>
    <s v="theater/plays"/>
    <x v="3"/>
    <s v="plays"/>
  </r>
  <r>
    <x v="1"/>
    <n v="1431925200"/>
    <x v="443"/>
    <n v="1432098000"/>
    <d v="2015-05-20T05:00:00"/>
    <s v="film &amp; video/drama"/>
    <x v="4"/>
    <s v="drama"/>
  </r>
  <r>
    <x v="1"/>
    <n v="1481522400"/>
    <x v="315"/>
    <n v="1482127200"/>
    <d v="2016-12-19T06:00:00"/>
    <s v="technology/wearables"/>
    <x v="2"/>
    <s v="wearables"/>
  </r>
  <r>
    <x v="1"/>
    <n v="1335934800"/>
    <x v="444"/>
    <n v="1335934800"/>
    <d v="2012-05-02T05:00:00"/>
    <s v="food/food trucks"/>
    <x v="0"/>
    <s v="food trucks"/>
  </r>
  <r>
    <x v="0"/>
    <n v="1552280400"/>
    <x v="445"/>
    <n v="1556946000"/>
    <d v="2019-05-04T05:00:00"/>
    <s v="music/rock"/>
    <x v="1"/>
    <s v="rock"/>
  </r>
  <r>
    <x v="1"/>
    <n v="1529989200"/>
    <x v="446"/>
    <n v="1530075600"/>
    <d v="2018-06-27T05:00:00"/>
    <s v="music/electric music"/>
    <x v="1"/>
    <s v="electric music"/>
  </r>
  <r>
    <x v="1"/>
    <n v="1418709600"/>
    <x v="447"/>
    <n v="1418796000"/>
    <d v="2014-12-17T06:00:00"/>
    <s v="film &amp; video/television"/>
    <x v="4"/>
    <s v="television"/>
  </r>
  <r>
    <x v="1"/>
    <n v="1372136400"/>
    <x v="448"/>
    <n v="1372482000"/>
    <d v="2013-06-29T05:00:00"/>
    <s v="publishing/translations"/>
    <x v="5"/>
    <s v="translations"/>
  </r>
  <r>
    <x v="0"/>
    <n v="1533877200"/>
    <x v="342"/>
    <n v="1534395600"/>
    <d v="2018-08-16T05:00:00"/>
    <s v="publishing/fiction"/>
    <x v="5"/>
    <s v="fiction"/>
  </r>
  <r>
    <x v="0"/>
    <n v="1309064400"/>
    <x v="449"/>
    <n v="1311397200"/>
    <d v="2011-07-23T05:00:00"/>
    <s v="film &amp; video/science fiction"/>
    <x v="4"/>
    <s v="science fiction"/>
  </r>
  <r>
    <x v="1"/>
    <n v="1425877200"/>
    <x v="450"/>
    <n v="1426914000"/>
    <d v="2015-03-21T05:00:00"/>
    <s v="technology/wearables"/>
    <x v="2"/>
    <s v="wearables"/>
  </r>
  <r>
    <x v="1"/>
    <n v="1501304400"/>
    <x v="451"/>
    <n v="1501477200"/>
    <d v="2017-07-31T05:00:00"/>
    <s v="food/food trucks"/>
    <x v="0"/>
    <s v="food trucks"/>
  </r>
  <r>
    <x v="1"/>
    <n v="1268287200"/>
    <x v="452"/>
    <n v="1269061200"/>
    <d v="2010-03-20T05:00:00"/>
    <s v="photography/photography books"/>
    <x v="7"/>
    <s v="photography books"/>
  </r>
  <r>
    <x v="0"/>
    <n v="1412139600"/>
    <x v="453"/>
    <n v="1415772000"/>
    <d v="2014-11-12T06:00:00"/>
    <s v="theater/plays"/>
    <x v="3"/>
    <s v="plays"/>
  </r>
  <r>
    <x v="0"/>
    <n v="1330063200"/>
    <x v="454"/>
    <n v="1331013600"/>
    <d v="2012-03-06T06:00:00"/>
    <s v="publishing/fiction"/>
    <x v="5"/>
    <s v="fiction"/>
  </r>
  <r>
    <x v="0"/>
    <n v="1576130400"/>
    <x v="455"/>
    <n v="1576735200"/>
    <d v="2019-12-19T06:00:00"/>
    <s v="theater/plays"/>
    <x v="3"/>
    <s v="plays"/>
  </r>
  <r>
    <x v="1"/>
    <n v="1407128400"/>
    <x v="456"/>
    <n v="1411362000"/>
    <d v="2014-09-22T05:00:00"/>
    <s v="food/food trucks"/>
    <x v="0"/>
    <s v="food trucks"/>
  </r>
  <r>
    <x v="0"/>
    <n v="1560142800"/>
    <x v="457"/>
    <n v="1563685200"/>
    <d v="2019-07-21T05:00:00"/>
    <s v="theater/plays"/>
    <x v="3"/>
    <s v="plays"/>
  </r>
  <r>
    <x v="0"/>
    <n v="1520575200"/>
    <x v="458"/>
    <n v="1521867600"/>
    <d v="2018-03-24T05:00:00"/>
    <s v="publishing/translations"/>
    <x v="5"/>
    <s v="translations"/>
  </r>
  <r>
    <x v="1"/>
    <n v="1492664400"/>
    <x v="459"/>
    <n v="1495515600"/>
    <d v="2017-05-23T05:00:00"/>
    <s v="theater/plays"/>
    <x v="3"/>
    <s v="plays"/>
  </r>
  <r>
    <x v="1"/>
    <n v="1454479200"/>
    <x v="460"/>
    <n v="1455948000"/>
    <d v="2016-02-20T06:00:00"/>
    <s v="theater/plays"/>
    <x v="3"/>
    <s v="plays"/>
  </r>
  <r>
    <x v="1"/>
    <n v="1281934800"/>
    <x v="461"/>
    <n v="1282366800"/>
    <d v="2010-08-21T05:00:00"/>
    <s v="technology/wearables"/>
    <x v="2"/>
    <s v="wearables"/>
  </r>
  <r>
    <x v="1"/>
    <n v="1573970400"/>
    <x v="462"/>
    <n v="1574575200"/>
    <d v="2019-11-24T06:00:00"/>
    <s v="journalism/audio"/>
    <x v="8"/>
    <s v="audio"/>
  </r>
  <r>
    <x v="1"/>
    <n v="1372654800"/>
    <x v="463"/>
    <n v="1374901200"/>
    <d v="2013-07-27T05:00:00"/>
    <s v="food/food trucks"/>
    <x v="0"/>
    <s v="food trucks"/>
  </r>
  <r>
    <x v="3"/>
    <n v="1275886800"/>
    <x v="464"/>
    <n v="1278910800"/>
    <d v="2010-07-12T05:00:00"/>
    <s v="film &amp; video/shorts"/>
    <x v="4"/>
    <s v="shorts"/>
  </r>
  <r>
    <x v="1"/>
    <n v="1561784400"/>
    <x v="465"/>
    <n v="1562907600"/>
    <d v="2019-07-12T05:00:00"/>
    <s v="photography/photography books"/>
    <x v="7"/>
    <s v="photography books"/>
  </r>
  <r>
    <x v="1"/>
    <n v="1332392400"/>
    <x v="466"/>
    <n v="1332478800"/>
    <d v="2012-03-23T05:00:00"/>
    <s v="technology/wearables"/>
    <x v="2"/>
    <s v="wearables"/>
  </r>
  <r>
    <x v="1"/>
    <n v="1402376400"/>
    <x v="467"/>
    <n v="1402722000"/>
    <d v="2014-06-14T05:00:00"/>
    <s v="theater/plays"/>
    <x v="3"/>
    <s v="plays"/>
  </r>
  <r>
    <x v="0"/>
    <n v="1495342800"/>
    <x v="468"/>
    <n v="1496811600"/>
    <d v="2017-06-07T05:00:00"/>
    <s v="film &amp; video/animation"/>
    <x v="4"/>
    <s v="animation"/>
  </r>
  <r>
    <x v="0"/>
    <n v="1482213600"/>
    <x v="469"/>
    <n v="1482213600"/>
    <d v="2016-12-20T06:00:00"/>
    <s v="technology/wearables"/>
    <x v="2"/>
    <s v="wearables"/>
  </r>
  <r>
    <x v="0"/>
    <n v="1420092000"/>
    <x v="470"/>
    <n v="1420264800"/>
    <d v="2015-01-03T06:00:00"/>
    <s v="technology/web"/>
    <x v="2"/>
    <s v="web"/>
  </r>
  <r>
    <x v="0"/>
    <n v="1458018000"/>
    <x v="471"/>
    <n v="1458450000"/>
    <d v="2016-03-20T05:00:00"/>
    <s v="film &amp; video/documentary"/>
    <x v="4"/>
    <s v="documentary"/>
  </r>
  <r>
    <x v="0"/>
    <n v="1367384400"/>
    <x v="472"/>
    <n v="1369803600"/>
    <d v="2013-05-29T05:00:00"/>
    <s v="theater/plays"/>
    <x v="3"/>
    <s v="plays"/>
  </r>
  <r>
    <x v="0"/>
    <n v="1363064400"/>
    <x v="473"/>
    <n v="1363237200"/>
    <d v="2013-03-14T05:00:00"/>
    <s v="film &amp; video/documentary"/>
    <x v="4"/>
    <s v="documentary"/>
  </r>
  <r>
    <x v="1"/>
    <n v="1343365200"/>
    <x v="474"/>
    <n v="1345870800"/>
    <d v="2012-08-25T05:00:00"/>
    <s v="games/video games"/>
    <x v="6"/>
    <s v="video games"/>
  </r>
  <r>
    <x v="1"/>
    <n v="1435726800"/>
    <x v="72"/>
    <n v="1437454800"/>
    <d v="2015-07-21T05:00:00"/>
    <s v="film &amp; video/drama"/>
    <x v="4"/>
    <s v="drama"/>
  </r>
  <r>
    <x v="0"/>
    <n v="1431925200"/>
    <x v="443"/>
    <n v="1432011600"/>
    <d v="2015-05-19T05:00:00"/>
    <s v="music/rock"/>
    <x v="1"/>
    <s v="rock"/>
  </r>
  <r>
    <x v="0"/>
    <n v="1362722400"/>
    <x v="475"/>
    <n v="1366347600"/>
    <d v="2013-04-19T05:00:00"/>
    <s v="publishing/radio &amp; podcasts"/>
    <x v="5"/>
    <s v="radio &amp; podcasts"/>
  </r>
  <r>
    <x v="1"/>
    <n v="1511416800"/>
    <x v="81"/>
    <n v="1512885600"/>
    <d v="2017-12-10T06:00:00"/>
    <s v="theater/plays"/>
    <x v="3"/>
    <s v="plays"/>
  </r>
  <r>
    <x v="0"/>
    <n v="1365483600"/>
    <x v="476"/>
    <n v="1369717200"/>
    <d v="2013-05-28T05:00:00"/>
    <s v="technology/web"/>
    <x v="2"/>
    <s v="web"/>
  </r>
  <r>
    <x v="1"/>
    <n v="1532840400"/>
    <x v="192"/>
    <n v="1534654800"/>
    <d v="2018-08-19T05:00:00"/>
    <s v="theater/plays"/>
    <x v="3"/>
    <s v="plays"/>
  </r>
  <r>
    <x v="0"/>
    <n v="1336194000"/>
    <x v="477"/>
    <n v="1337058000"/>
    <d v="2012-05-15T05:00:00"/>
    <s v="theater/plays"/>
    <x v="3"/>
    <s v="plays"/>
  </r>
  <r>
    <x v="1"/>
    <n v="1527742800"/>
    <x v="478"/>
    <n v="1529816400"/>
    <d v="2018-06-24T05:00:00"/>
    <s v="film &amp; video/drama"/>
    <x v="4"/>
    <s v="drama"/>
  </r>
  <r>
    <x v="0"/>
    <n v="1564030800"/>
    <x v="479"/>
    <n v="1564894800"/>
    <d v="2019-08-04T05:00:00"/>
    <s v="theater/plays"/>
    <x v="3"/>
    <s v="plays"/>
  </r>
  <r>
    <x v="1"/>
    <n v="1404536400"/>
    <x v="480"/>
    <n v="1404622800"/>
    <d v="2014-07-06T05:00:00"/>
    <s v="games/video games"/>
    <x v="6"/>
    <s v="video games"/>
  </r>
  <r>
    <x v="3"/>
    <n v="1284008400"/>
    <x v="180"/>
    <n v="1284181200"/>
    <d v="2010-09-11T05:00:00"/>
    <s v="film &amp; video/television"/>
    <x v="4"/>
    <s v="television"/>
  </r>
  <r>
    <x v="3"/>
    <n v="1386309600"/>
    <x v="481"/>
    <n v="1386741600"/>
    <d v="2013-12-11T06:00:00"/>
    <s v="music/rock"/>
    <x v="1"/>
    <s v="rock"/>
  </r>
  <r>
    <x v="0"/>
    <n v="1324620000"/>
    <x v="482"/>
    <n v="1324792800"/>
    <d v="2011-12-25T06:00:00"/>
    <s v="theater/plays"/>
    <x v="3"/>
    <s v="plays"/>
  </r>
  <r>
    <x v="0"/>
    <n v="1281070800"/>
    <x v="194"/>
    <n v="1284354000"/>
    <d v="2010-09-13T05:00:00"/>
    <s v="publishing/nonfiction"/>
    <x v="5"/>
    <s v="nonfiction"/>
  </r>
  <r>
    <x v="1"/>
    <n v="1493960400"/>
    <x v="483"/>
    <n v="1494392400"/>
    <d v="2017-05-10T05:00:00"/>
    <s v="food/food trucks"/>
    <x v="0"/>
    <s v="food trucks"/>
  </r>
  <r>
    <x v="0"/>
    <n v="1519365600"/>
    <x v="484"/>
    <n v="1519538400"/>
    <d v="2018-02-25T06:00:00"/>
    <s v="film &amp; video/animation"/>
    <x v="4"/>
    <s v="animation"/>
  </r>
  <r>
    <x v="1"/>
    <n v="1420696800"/>
    <x v="355"/>
    <n v="1421906400"/>
    <d v="2015-01-22T06:00:00"/>
    <s v="music/rock"/>
    <x v="1"/>
    <s v="rock"/>
  </r>
  <r>
    <x v="1"/>
    <n v="1555650000"/>
    <x v="485"/>
    <n v="1555909200"/>
    <d v="2019-04-22T05:00:00"/>
    <s v="theater/plays"/>
    <x v="3"/>
    <s v="plays"/>
  </r>
  <r>
    <x v="1"/>
    <n v="1471928400"/>
    <x v="486"/>
    <n v="1472446800"/>
    <d v="2016-08-29T05:00:00"/>
    <s v="film &amp; video/drama"/>
    <x v="4"/>
    <s v="drama"/>
  </r>
  <r>
    <x v="0"/>
    <n v="1341291600"/>
    <x v="487"/>
    <n v="1342328400"/>
    <d v="2012-07-15T05:00:00"/>
    <s v="film &amp; video/shorts"/>
    <x v="4"/>
    <s v="shorts"/>
  </r>
  <r>
    <x v="1"/>
    <n v="1267682400"/>
    <x v="488"/>
    <n v="1268114400"/>
    <d v="2010-03-09T06:00:00"/>
    <s v="film &amp; video/shorts"/>
    <x v="4"/>
    <s v="shorts"/>
  </r>
  <r>
    <x v="0"/>
    <n v="1272258000"/>
    <x v="489"/>
    <n v="1273381200"/>
    <d v="2010-05-09T05:00:00"/>
    <s v="theater/plays"/>
    <x v="3"/>
    <s v="plays"/>
  </r>
  <r>
    <x v="0"/>
    <n v="1290492000"/>
    <x v="490"/>
    <n v="1290837600"/>
    <d v="2010-11-27T06:00:00"/>
    <s v="technology/wearables"/>
    <x v="2"/>
    <s v="wearables"/>
  </r>
  <r>
    <x v="1"/>
    <n v="1451109600"/>
    <x v="312"/>
    <n v="1454306400"/>
    <d v="2016-02-01T06:00:00"/>
    <s v="theater/plays"/>
    <x v="3"/>
    <s v="plays"/>
  </r>
  <r>
    <x v="0"/>
    <n v="1454652000"/>
    <x v="491"/>
    <n v="1457762400"/>
    <d v="2016-03-12T06:00:00"/>
    <s v="film &amp; video/animation"/>
    <x v="4"/>
    <s v="animation"/>
  </r>
  <r>
    <x v="0"/>
    <n v="1385186400"/>
    <x v="492"/>
    <n v="1389074400"/>
    <d v="2014-01-07T06:00:00"/>
    <s v="music/indie rock"/>
    <x v="1"/>
    <s v="indie rock"/>
  </r>
  <r>
    <x v="0"/>
    <n v="1399698000"/>
    <x v="493"/>
    <n v="1402117200"/>
    <d v="2014-06-07T05:00:00"/>
    <s v="games/video games"/>
    <x v="6"/>
    <s v="video games"/>
  </r>
  <r>
    <x v="0"/>
    <n v="1283230800"/>
    <x v="494"/>
    <n v="1284440400"/>
    <d v="2010-09-14T05:00:00"/>
    <s v="publishing/fiction"/>
    <x v="5"/>
    <s v="fiction"/>
  </r>
  <r>
    <x v="2"/>
    <n v="1384149600"/>
    <x v="495"/>
    <n v="1388988000"/>
    <d v="2014-01-06T06:00:00"/>
    <s v="games/video games"/>
    <x v="6"/>
    <s v="video games"/>
  </r>
  <r>
    <x v="1"/>
    <n v="1516860000"/>
    <x v="496"/>
    <n v="1516946400"/>
    <d v="2018-01-26T06:00:00"/>
    <s v="theater/plays"/>
    <x v="3"/>
    <s v="plays"/>
  </r>
  <r>
    <x v="1"/>
    <n v="1374642000"/>
    <x v="497"/>
    <n v="1377752400"/>
    <d v="2013-08-29T05:00:00"/>
    <s v="music/indie rock"/>
    <x v="1"/>
    <s v="indie rock"/>
  </r>
  <r>
    <x v="0"/>
    <n v="1534482000"/>
    <x v="498"/>
    <n v="1534568400"/>
    <d v="2018-08-18T05:00:00"/>
    <s v="film &amp; video/drama"/>
    <x v="4"/>
    <s v="drama"/>
  </r>
  <r>
    <x v="1"/>
    <n v="1528434000"/>
    <x v="499"/>
    <n v="1528606800"/>
    <d v="2018-06-10T05:00:00"/>
    <s v="theater/plays"/>
    <x v="3"/>
    <s v="plays"/>
  </r>
  <r>
    <x v="1"/>
    <n v="1282626000"/>
    <x v="500"/>
    <n v="1284872400"/>
    <d v="2010-09-19T05:00:00"/>
    <s v="publishing/fiction"/>
    <x v="5"/>
    <s v="fiction"/>
  </r>
  <r>
    <x v="1"/>
    <n v="1535605200"/>
    <x v="501"/>
    <n v="1537592400"/>
    <d v="2018-09-22T05:00:00"/>
    <s v="film &amp; video/documentary"/>
    <x v="4"/>
    <s v="documentary"/>
  </r>
  <r>
    <x v="0"/>
    <n v="1379826000"/>
    <x v="502"/>
    <n v="1381208400"/>
    <d v="2013-10-08T05:00:00"/>
    <s v="games/mobile games"/>
    <x v="6"/>
    <s v="mobile games"/>
  </r>
  <r>
    <x v="0"/>
    <n v="1561957200"/>
    <x v="503"/>
    <n v="1562475600"/>
    <d v="2019-07-07T05:00:00"/>
    <s v="food/food trucks"/>
    <x v="0"/>
    <s v="food trucks"/>
  </r>
  <r>
    <x v="1"/>
    <n v="1525496400"/>
    <x v="504"/>
    <n v="1527397200"/>
    <d v="2018-05-27T05:00:00"/>
    <s v="photography/photography books"/>
    <x v="7"/>
    <s v="photography books"/>
  </r>
  <r>
    <x v="0"/>
    <n v="1433912400"/>
    <x v="505"/>
    <n v="1436158800"/>
    <d v="2015-07-06T05:00:00"/>
    <s v="games/mobile games"/>
    <x v="6"/>
    <s v="mobile games"/>
  </r>
  <r>
    <x v="0"/>
    <n v="1453442400"/>
    <x v="506"/>
    <n v="1456034400"/>
    <d v="2016-02-21T06:00:00"/>
    <s v="music/indie rock"/>
    <x v="1"/>
    <s v="indie rock"/>
  </r>
  <r>
    <x v="0"/>
    <n v="1378875600"/>
    <x v="507"/>
    <n v="1380171600"/>
    <d v="2013-09-26T05:00:00"/>
    <s v="games/video games"/>
    <x v="6"/>
    <s v="video games"/>
  </r>
  <r>
    <x v="1"/>
    <n v="1452232800"/>
    <x v="508"/>
    <n v="1453356000"/>
    <d v="2016-01-21T06:00:00"/>
    <s v="music/rock"/>
    <x v="1"/>
    <s v="rock"/>
  </r>
  <r>
    <x v="0"/>
    <n v="1577253600"/>
    <x v="509"/>
    <n v="1578981600"/>
    <d v="2020-01-14T06:00:00"/>
    <s v="theater/plays"/>
    <x v="3"/>
    <s v="plays"/>
  </r>
  <r>
    <x v="1"/>
    <n v="1537160400"/>
    <x v="510"/>
    <n v="1537419600"/>
    <d v="2018-09-20T05:00:00"/>
    <s v="theater/plays"/>
    <x v="3"/>
    <s v="plays"/>
  </r>
  <r>
    <x v="1"/>
    <n v="1422165600"/>
    <x v="511"/>
    <n v="1423202400"/>
    <d v="2015-02-06T06:00:00"/>
    <s v="film &amp; video/drama"/>
    <x v="4"/>
    <s v="drama"/>
  </r>
  <r>
    <x v="1"/>
    <n v="1459486800"/>
    <x v="512"/>
    <n v="1460610000"/>
    <d v="2016-04-14T05:00:00"/>
    <s v="theater/plays"/>
    <x v="3"/>
    <s v="plays"/>
  </r>
  <r>
    <x v="1"/>
    <n v="1369717200"/>
    <x v="513"/>
    <n v="1370494800"/>
    <d v="2013-06-06T05:00:00"/>
    <s v="technology/wearables"/>
    <x v="2"/>
    <s v="wearables"/>
  </r>
  <r>
    <x v="3"/>
    <n v="1330495200"/>
    <x v="514"/>
    <n v="1332306000"/>
    <d v="2012-03-21T05:00:00"/>
    <s v="music/indie rock"/>
    <x v="1"/>
    <s v="indie rock"/>
  </r>
  <r>
    <x v="0"/>
    <n v="1419055200"/>
    <x v="515"/>
    <n v="1422511200"/>
    <d v="2015-01-29T06:00:00"/>
    <s v="technology/web"/>
    <x v="2"/>
    <s v="web"/>
  </r>
  <r>
    <x v="0"/>
    <n v="1480140000"/>
    <x v="516"/>
    <n v="1480312800"/>
    <d v="2016-11-28T06:00:00"/>
    <s v="theater/plays"/>
    <x v="3"/>
    <s v="plays"/>
  </r>
  <r>
    <x v="0"/>
    <n v="1293948000"/>
    <x v="517"/>
    <n v="1294034400"/>
    <d v="2011-01-03T06:00:00"/>
    <s v="music/rock"/>
    <x v="1"/>
    <s v="rock"/>
  </r>
  <r>
    <x v="1"/>
    <n v="1482127200"/>
    <x v="518"/>
    <n v="1482645600"/>
    <d v="2016-12-25T06:00:00"/>
    <s v="music/indie rock"/>
    <x v="1"/>
    <s v="indie rock"/>
  </r>
  <r>
    <x v="1"/>
    <n v="1396414800"/>
    <x v="519"/>
    <n v="1399093200"/>
    <d v="2014-05-03T05:00:00"/>
    <s v="music/rock"/>
    <x v="1"/>
    <s v="rock"/>
  </r>
  <r>
    <x v="1"/>
    <n v="1315285200"/>
    <x v="520"/>
    <n v="1315890000"/>
    <d v="2011-09-13T05:00:00"/>
    <s v="publishing/translations"/>
    <x v="5"/>
    <s v="translations"/>
  </r>
  <r>
    <x v="1"/>
    <n v="1443762000"/>
    <x v="521"/>
    <n v="1444021200"/>
    <d v="2015-10-05T05:00:00"/>
    <s v="film &amp; video/science fiction"/>
    <x v="4"/>
    <s v="science fiction"/>
  </r>
  <r>
    <x v="1"/>
    <n v="1456293600"/>
    <x v="522"/>
    <n v="1460005200"/>
    <d v="2016-04-07T05:00:00"/>
    <s v="theater/plays"/>
    <x v="3"/>
    <s v="plays"/>
  </r>
  <r>
    <x v="1"/>
    <n v="1470114000"/>
    <x v="523"/>
    <n v="1470718800"/>
    <d v="2016-08-09T05:00:00"/>
    <s v="theater/plays"/>
    <x v="3"/>
    <s v="plays"/>
  </r>
  <r>
    <x v="1"/>
    <n v="1321596000"/>
    <x v="524"/>
    <n v="1325052000"/>
    <d v="2011-12-28T06:00:00"/>
    <s v="film &amp; video/animation"/>
    <x v="4"/>
    <s v="animation"/>
  </r>
  <r>
    <x v="1"/>
    <n v="1318827600"/>
    <x v="525"/>
    <n v="1319000400"/>
    <d v="2011-10-19T05:00:00"/>
    <s v="theater/plays"/>
    <x v="3"/>
    <s v="plays"/>
  </r>
  <r>
    <x v="0"/>
    <n v="1552366800"/>
    <x v="188"/>
    <n v="1552539600"/>
    <d v="2019-03-14T05:00:00"/>
    <s v="music/rock"/>
    <x v="1"/>
    <s v="rock"/>
  </r>
  <r>
    <x v="1"/>
    <n v="1542088800"/>
    <x v="526"/>
    <n v="1543816800"/>
    <d v="2018-12-03T06:00:00"/>
    <s v="film &amp; video/documentary"/>
    <x v="4"/>
    <s v="documentary"/>
  </r>
  <r>
    <x v="0"/>
    <n v="1426395600"/>
    <x v="527"/>
    <n v="1427086800"/>
    <d v="2015-03-23T05:00:00"/>
    <s v="theater/plays"/>
    <x v="3"/>
    <s v="plays"/>
  </r>
  <r>
    <x v="1"/>
    <n v="1321336800"/>
    <x v="528"/>
    <n v="1323064800"/>
    <d v="2011-12-05T06:00:00"/>
    <s v="theater/plays"/>
    <x v="3"/>
    <s v="plays"/>
  </r>
  <r>
    <x v="0"/>
    <n v="1456293600"/>
    <x v="522"/>
    <n v="1458277200"/>
    <d v="2016-03-18T05:00:00"/>
    <s v="music/electric music"/>
    <x v="1"/>
    <s v="electric music"/>
  </r>
  <r>
    <x v="1"/>
    <n v="1404968400"/>
    <x v="529"/>
    <n v="1405141200"/>
    <d v="2014-07-12T05:00:00"/>
    <s v="music/rock"/>
    <x v="1"/>
    <s v="rock"/>
  </r>
  <r>
    <x v="1"/>
    <n v="1279170000"/>
    <x v="530"/>
    <n v="1283058000"/>
    <d v="2010-08-29T05:00:00"/>
    <s v="theater/plays"/>
    <x v="3"/>
    <s v="plays"/>
  </r>
  <r>
    <x v="1"/>
    <n v="1294725600"/>
    <x v="531"/>
    <n v="1295762400"/>
    <d v="2011-01-23T06:00:00"/>
    <s v="film &amp; video/animation"/>
    <x v="4"/>
    <s v="animation"/>
  </r>
  <r>
    <x v="1"/>
    <n v="1419055200"/>
    <x v="515"/>
    <n v="1419573600"/>
    <d v="2014-12-26T06:00:00"/>
    <s v="music/rock"/>
    <x v="1"/>
    <s v="rock"/>
  </r>
  <r>
    <x v="0"/>
    <n v="1434690000"/>
    <x v="532"/>
    <n v="1438750800"/>
    <d v="2015-08-05T05:00:00"/>
    <s v="film &amp; video/shorts"/>
    <x v="4"/>
    <s v="shorts"/>
  </r>
  <r>
    <x v="3"/>
    <n v="1443416400"/>
    <x v="533"/>
    <n v="1444798800"/>
    <d v="2015-10-14T05:00:00"/>
    <s v="music/rock"/>
    <x v="1"/>
    <s v="rock"/>
  </r>
  <r>
    <x v="1"/>
    <n v="1399006800"/>
    <x v="409"/>
    <n v="1399179600"/>
    <d v="2014-05-04T05:00:00"/>
    <s v="journalism/audio"/>
    <x v="8"/>
    <s v="audio"/>
  </r>
  <r>
    <x v="1"/>
    <n v="1575698400"/>
    <x v="534"/>
    <n v="1576562400"/>
    <d v="2019-12-17T06:00:00"/>
    <s v="food/food trucks"/>
    <x v="0"/>
    <s v="food trucks"/>
  </r>
  <r>
    <x v="0"/>
    <n v="1400562000"/>
    <x v="53"/>
    <n v="1400821200"/>
    <d v="2014-05-23T05:00:00"/>
    <s v="theater/plays"/>
    <x v="3"/>
    <s v="plays"/>
  </r>
  <r>
    <x v="0"/>
    <n v="1509512400"/>
    <x v="535"/>
    <n v="1510984800"/>
    <d v="2017-11-18T06:00:00"/>
    <s v="theater/plays"/>
    <x v="3"/>
    <s v="plays"/>
  </r>
  <r>
    <x v="3"/>
    <n v="1299823200"/>
    <x v="536"/>
    <n v="1302066000"/>
    <d v="2011-04-06T05:00:00"/>
    <s v="music/jazz"/>
    <x v="1"/>
    <s v="jazz"/>
  </r>
  <r>
    <x v="0"/>
    <n v="1322719200"/>
    <x v="537"/>
    <n v="1322978400"/>
    <d v="2011-12-04T06:00:00"/>
    <s v="film &amp; video/science fiction"/>
    <x v="4"/>
    <s v="science fiction"/>
  </r>
  <r>
    <x v="1"/>
    <n v="1312693200"/>
    <x v="538"/>
    <n v="1313730000"/>
    <d v="2011-08-19T05:00:00"/>
    <s v="music/jazz"/>
    <x v="1"/>
    <s v="jazz"/>
  </r>
  <r>
    <x v="1"/>
    <n v="1393394400"/>
    <x v="539"/>
    <n v="1394085600"/>
    <d v="2014-03-06T06:00:00"/>
    <s v="theater/plays"/>
    <x v="3"/>
    <s v="plays"/>
  </r>
  <r>
    <x v="0"/>
    <n v="1304053200"/>
    <x v="540"/>
    <n v="1305349200"/>
    <d v="2011-05-14T05:00:00"/>
    <s v="technology/web"/>
    <x v="2"/>
    <s v="web"/>
  </r>
  <r>
    <x v="0"/>
    <n v="1433912400"/>
    <x v="505"/>
    <n v="1434344400"/>
    <d v="2015-06-15T05:00:00"/>
    <s v="games/video games"/>
    <x v="6"/>
    <s v="video games"/>
  </r>
  <r>
    <x v="1"/>
    <n v="1329717600"/>
    <x v="541"/>
    <n v="1331186400"/>
    <d v="2012-03-08T06:00:00"/>
    <s v="film &amp; video/documentary"/>
    <x v="4"/>
    <s v="documentary"/>
  </r>
  <r>
    <x v="1"/>
    <n v="1335330000"/>
    <x v="542"/>
    <n v="1336539600"/>
    <d v="2012-05-09T05:00:00"/>
    <s v="technology/web"/>
    <x v="2"/>
    <s v="web"/>
  </r>
  <r>
    <x v="1"/>
    <n v="1268888400"/>
    <x v="543"/>
    <n v="1269752400"/>
    <d v="2010-03-28T05:00:00"/>
    <s v="publishing/translations"/>
    <x v="5"/>
    <s v="translations"/>
  </r>
  <r>
    <x v="1"/>
    <n v="1289973600"/>
    <x v="544"/>
    <n v="1291615200"/>
    <d v="2010-12-06T06:00:00"/>
    <s v="music/rock"/>
    <x v="1"/>
    <s v="rock"/>
  </r>
  <r>
    <x v="0"/>
    <n v="1547877600"/>
    <x v="35"/>
    <n v="1552366800"/>
    <d v="2019-03-12T05:00:00"/>
    <s v="food/food trucks"/>
    <x v="0"/>
    <s v="food trucks"/>
  </r>
  <r>
    <x v="0"/>
    <n v="1269493200"/>
    <x v="152"/>
    <n v="1272171600"/>
    <d v="2010-04-25T05:00:00"/>
    <s v="theater/plays"/>
    <x v="3"/>
    <s v="plays"/>
  </r>
  <r>
    <x v="0"/>
    <n v="1436072400"/>
    <x v="545"/>
    <n v="1436677200"/>
    <d v="2015-07-12T05:00:00"/>
    <s v="film &amp; video/documentary"/>
    <x v="4"/>
    <s v="documentary"/>
  </r>
  <r>
    <x v="0"/>
    <n v="1419141600"/>
    <x v="546"/>
    <n v="1420092000"/>
    <d v="2015-01-01T06:00:00"/>
    <s v="publishing/radio &amp; podcasts"/>
    <x v="5"/>
    <s v="radio &amp; podcasts"/>
  </r>
  <r>
    <x v="1"/>
    <n v="1279083600"/>
    <x v="547"/>
    <n v="1279947600"/>
    <d v="2010-07-24T05:00:00"/>
    <s v="games/video games"/>
    <x v="6"/>
    <s v="video games"/>
  </r>
  <r>
    <x v="0"/>
    <n v="1401426000"/>
    <x v="548"/>
    <n v="1402203600"/>
    <d v="2014-06-08T05:00:00"/>
    <s v="theater/plays"/>
    <x v="3"/>
    <s v="plays"/>
  </r>
  <r>
    <x v="1"/>
    <n v="1395810000"/>
    <x v="549"/>
    <n v="1396933200"/>
    <d v="2014-04-08T05:00:00"/>
    <s v="film &amp; video/animation"/>
    <x v="4"/>
    <s v="animation"/>
  </r>
  <r>
    <x v="0"/>
    <n v="1467003600"/>
    <x v="550"/>
    <n v="1467262800"/>
    <d v="2016-06-30T05:00:00"/>
    <s v="theater/plays"/>
    <x v="3"/>
    <s v="plays"/>
  </r>
  <r>
    <x v="1"/>
    <n v="1268715600"/>
    <x v="551"/>
    <n v="1270530000"/>
    <d v="2010-04-06T05:00:00"/>
    <s v="theater/plays"/>
    <x v="3"/>
    <s v="plays"/>
  </r>
  <r>
    <x v="0"/>
    <n v="1457157600"/>
    <x v="552"/>
    <n v="1457762400"/>
    <d v="2016-03-12T06:00:00"/>
    <s v="film &amp; video/drama"/>
    <x v="4"/>
    <s v="drama"/>
  </r>
  <r>
    <x v="1"/>
    <n v="1573970400"/>
    <x v="462"/>
    <n v="1575525600"/>
    <d v="2019-12-05T06:00:00"/>
    <s v="theater/plays"/>
    <x v="3"/>
    <s v="plays"/>
  </r>
  <r>
    <x v="1"/>
    <n v="1276578000"/>
    <x v="553"/>
    <n v="1279083600"/>
    <d v="2010-07-14T05:00:00"/>
    <s v="music/rock"/>
    <x v="1"/>
    <s v="rock"/>
  </r>
  <r>
    <x v="0"/>
    <n v="1423720800"/>
    <x v="554"/>
    <n v="1424412000"/>
    <d v="2015-02-20T06:00:00"/>
    <s v="film &amp; video/documentary"/>
    <x v="4"/>
    <s v="documentary"/>
  </r>
  <r>
    <x v="0"/>
    <n v="1375160400"/>
    <x v="555"/>
    <n v="1376197200"/>
    <d v="2013-08-11T05:00:00"/>
    <s v="food/food trucks"/>
    <x v="0"/>
    <s v="food trucks"/>
  </r>
  <r>
    <x v="1"/>
    <n v="1401426000"/>
    <x v="548"/>
    <n v="1402894800"/>
    <d v="2014-06-16T05:00:00"/>
    <s v="technology/wearables"/>
    <x v="2"/>
    <s v="wearables"/>
  </r>
  <r>
    <x v="1"/>
    <n v="1433480400"/>
    <x v="62"/>
    <n v="1434430800"/>
    <d v="2015-06-16T05:00:00"/>
    <s v="theater/plays"/>
    <x v="3"/>
    <s v="plays"/>
  </r>
  <r>
    <x v="1"/>
    <n v="1555563600"/>
    <x v="556"/>
    <n v="1557896400"/>
    <d v="2019-05-15T05:00:00"/>
    <s v="theater/plays"/>
    <x v="3"/>
    <s v="plays"/>
  </r>
  <r>
    <x v="1"/>
    <n v="1295676000"/>
    <x v="557"/>
    <n v="1297490400"/>
    <d v="2011-02-12T06:00:00"/>
    <s v="theater/plays"/>
    <x v="3"/>
    <s v="plays"/>
  </r>
  <r>
    <x v="1"/>
    <n v="1443848400"/>
    <x v="27"/>
    <n v="1447394400"/>
    <d v="2015-11-13T06:00:00"/>
    <s v="publishing/nonfiction"/>
    <x v="5"/>
    <s v="nonfiction"/>
  </r>
  <r>
    <x v="1"/>
    <n v="1457330400"/>
    <x v="558"/>
    <n v="1458277200"/>
    <d v="2016-03-18T05:00:00"/>
    <s v="music/rock"/>
    <x v="1"/>
    <s v="rock"/>
  </r>
  <r>
    <x v="1"/>
    <n v="1395550800"/>
    <x v="559"/>
    <n v="1395723600"/>
    <d v="2014-03-25T05:00:00"/>
    <s v="food/food trucks"/>
    <x v="0"/>
    <s v="food trucks"/>
  </r>
  <r>
    <x v="1"/>
    <n v="1551852000"/>
    <x v="426"/>
    <n v="1552197600"/>
    <d v="2019-03-10T06:00:00"/>
    <s v="music/jazz"/>
    <x v="1"/>
    <s v="jazz"/>
  </r>
  <r>
    <x v="1"/>
    <n v="1547618400"/>
    <x v="560"/>
    <n v="1549087200"/>
    <d v="2019-02-02T06:00:00"/>
    <s v="film &amp; video/science fiction"/>
    <x v="4"/>
    <s v="science fiction"/>
  </r>
  <r>
    <x v="1"/>
    <n v="1355637600"/>
    <x v="561"/>
    <n v="1356847200"/>
    <d v="2012-12-30T06:00:00"/>
    <s v="theater/plays"/>
    <x v="3"/>
    <s v="plays"/>
  </r>
  <r>
    <x v="3"/>
    <n v="1374728400"/>
    <x v="562"/>
    <n v="1375765200"/>
    <d v="2013-08-06T05:00:00"/>
    <s v="theater/plays"/>
    <x v="3"/>
    <s v="plays"/>
  </r>
  <r>
    <x v="1"/>
    <n v="1287810000"/>
    <x v="563"/>
    <n v="1289800800"/>
    <d v="2010-11-15T06:00:00"/>
    <s v="music/electric music"/>
    <x v="1"/>
    <s v="electric music"/>
  </r>
  <r>
    <x v="1"/>
    <n v="1503723600"/>
    <x v="564"/>
    <n v="1504501200"/>
    <d v="2017-09-04T05:00:00"/>
    <s v="theater/plays"/>
    <x v="3"/>
    <s v="plays"/>
  </r>
  <r>
    <x v="1"/>
    <n v="1484114400"/>
    <x v="565"/>
    <n v="1485669600"/>
    <d v="2017-01-29T06:00:00"/>
    <s v="theater/plays"/>
    <x v="3"/>
    <s v="plays"/>
  </r>
  <r>
    <x v="1"/>
    <n v="1461906000"/>
    <x v="566"/>
    <n v="1462770000"/>
    <d v="2016-05-09T05:00:00"/>
    <s v="theater/plays"/>
    <x v="3"/>
    <s v="plays"/>
  </r>
  <r>
    <x v="1"/>
    <n v="1379653200"/>
    <x v="567"/>
    <n v="1379739600"/>
    <d v="2013-09-21T05:00:00"/>
    <s v="music/indie rock"/>
    <x v="1"/>
    <s v="indie rock"/>
  </r>
  <r>
    <x v="1"/>
    <n v="1401858000"/>
    <x v="568"/>
    <n v="1402722000"/>
    <d v="2014-06-14T05:00:00"/>
    <s v="theater/plays"/>
    <x v="3"/>
    <s v="plays"/>
  </r>
  <r>
    <x v="0"/>
    <n v="1367470800"/>
    <x v="569"/>
    <n v="1369285200"/>
    <d v="2013-05-23T05:00:00"/>
    <s v="publishing/nonfiction"/>
    <x v="5"/>
    <s v="nonfiction"/>
  </r>
  <r>
    <x v="0"/>
    <n v="1304658000"/>
    <x v="570"/>
    <n v="1304744400"/>
    <d v="2011-05-07T05:00:00"/>
    <s v="theater/plays"/>
    <x v="3"/>
    <s v="plays"/>
  </r>
  <r>
    <x v="1"/>
    <n v="1467954000"/>
    <x v="571"/>
    <n v="1468299600"/>
    <d v="2016-07-12T05:00:00"/>
    <s v="photography/photography books"/>
    <x v="7"/>
    <s v="photography books"/>
  </r>
  <r>
    <x v="1"/>
    <n v="1473742800"/>
    <x v="572"/>
    <n v="1474174800"/>
    <d v="2016-09-18T05:00:00"/>
    <s v="theater/plays"/>
    <x v="3"/>
    <s v="plays"/>
  </r>
  <r>
    <x v="0"/>
    <n v="1523768400"/>
    <x v="573"/>
    <n v="1526014800"/>
    <d v="2018-05-11T05:00:00"/>
    <s v="music/indie rock"/>
    <x v="1"/>
    <s v="indie rock"/>
  </r>
  <r>
    <x v="1"/>
    <n v="1437022800"/>
    <x v="574"/>
    <n v="1437454800"/>
    <d v="2015-07-21T05:00:00"/>
    <s v="theater/plays"/>
    <x v="3"/>
    <s v="plays"/>
  </r>
  <r>
    <x v="1"/>
    <n v="1422165600"/>
    <x v="511"/>
    <n v="1422684000"/>
    <d v="2015-01-31T06:00:00"/>
    <s v="photography/photography books"/>
    <x v="7"/>
    <s v="photography books"/>
  </r>
  <r>
    <x v="0"/>
    <n v="1580104800"/>
    <x v="575"/>
    <n v="1581314400"/>
    <d v="2020-02-10T06:00:00"/>
    <s v="theater/plays"/>
    <x v="3"/>
    <s v="plays"/>
  </r>
  <r>
    <x v="1"/>
    <n v="1285650000"/>
    <x v="576"/>
    <n v="1286427600"/>
    <d v="2010-10-07T05:00:00"/>
    <s v="theater/plays"/>
    <x v="3"/>
    <s v="plays"/>
  </r>
  <r>
    <x v="1"/>
    <n v="1276664400"/>
    <x v="577"/>
    <n v="1278738000"/>
    <d v="2010-07-10T05:00:00"/>
    <s v="food/food trucks"/>
    <x v="0"/>
    <s v="food trucks"/>
  </r>
  <r>
    <x v="1"/>
    <n v="1286168400"/>
    <x v="578"/>
    <n v="1286427600"/>
    <d v="2010-10-07T05:00:00"/>
    <s v="music/indie rock"/>
    <x v="1"/>
    <s v="indie rock"/>
  </r>
  <r>
    <x v="0"/>
    <n v="1467781200"/>
    <x v="579"/>
    <n v="1467954000"/>
    <d v="2016-07-08T05:00:00"/>
    <s v="theater/plays"/>
    <x v="3"/>
    <s v="plays"/>
  </r>
  <r>
    <x v="3"/>
    <n v="1556686800"/>
    <x v="580"/>
    <n v="1557637200"/>
    <d v="2019-05-12T05:00:00"/>
    <s v="theater/plays"/>
    <x v="3"/>
    <s v="plays"/>
  </r>
  <r>
    <x v="1"/>
    <n v="1553576400"/>
    <x v="581"/>
    <n v="1553922000"/>
    <d v="2019-03-30T05:00:00"/>
    <s v="theater/plays"/>
    <x v="3"/>
    <s v="plays"/>
  </r>
  <r>
    <x v="2"/>
    <n v="1414904400"/>
    <x v="582"/>
    <n v="1416463200"/>
    <d v="2014-11-20T06:00:00"/>
    <s v="theater/plays"/>
    <x v="3"/>
    <s v="plays"/>
  </r>
  <r>
    <x v="0"/>
    <n v="1446876000"/>
    <x v="336"/>
    <n v="1447221600"/>
    <d v="2015-11-11T06:00:00"/>
    <s v="film &amp; video/animation"/>
    <x v="4"/>
    <s v="animation"/>
  </r>
  <r>
    <x v="3"/>
    <n v="1490418000"/>
    <x v="583"/>
    <n v="1491627600"/>
    <d v="2017-04-08T05:00:00"/>
    <s v="film &amp; video/television"/>
    <x v="4"/>
    <s v="television"/>
  </r>
  <r>
    <x v="1"/>
    <n v="1360389600"/>
    <x v="584"/>
    <n v="1363150800"/>
    <d v="2013-03-13T05:00:00"/>
    <s v="film &amp; video/television"/>
    <x v="4"/>
    <s v="television"/>
  </r>
  <r>
    <x v="0"/>
    <n v="1326866400"/>
    <x v="585"/>
    <n v="1330754400"/>
    <d v="2012-03-03T06:00:00"/>
    <s v="film &amp; video/animation"/>
    <x v="4"/>
    <s v="animation"/>
  </r>
  <r>
    <x v="0"/>
    <n v="1479103200"/>
    <x v="586"/>
    <n v="1479794400"/>
    <d v="2016-11-22T06:00:00"/>
    <s v="theater/plays"/>
    <x v="3"/>
    <s v="plays"/>
  </r>
  <r>
    <x v="0"/>
    <n v="1280206800"/>
    <x v="587"/>
    <n v="1281243600"/>
    <d v="2010-08-08T05:00:00"/>
    <s v="theater/plays"/>
    <x v="3"/>
    <s v="plays"/>
  </r>
  <r>
    <x v="2"/>
    <n v="1532754000"/>
    <x v="588"/>
    <n v="1532754000"/>
    <d v="2018-07-28T05:00:00"/>
    <s v="film &amp; video/drama"/>
    <x v="4"/>
    <s v="drama"/>
  </r>
  <r>
    <x v="0"/>
    <n v="1453096800"/>
    <x v="589"/>
    <n v="1453356000"/>
    <d v="2016-01-21T06:00:00"/>
    <s v="theater/plays"/>
    <x v="3"/>
    <s v="plays"/>
  </r>
  <r>
    <x v="1"/>
    <n v="1487570400"/>
    <x v="590"/>
    <n v="1489986000"/>
    <d v="2017-03-20T05:00:00"/>
    <s v="theater/plays"/>
    <x v="3"/>
    <s v="plays"/>
  </r>
  <r>
    <x v="1"/>
    <n v="1545026400"/>
    <x v="591"/>
    <n v="1545804000"/>
    <d v="2018-12-26T06:00:00"/>
    <s v="technology/wearables"/>
    <x v="2"/>
    <s v="wearables"/>
  </r>
  <r>
    <x v="1"/>
    <n v="1488348000"/>
    <x v="592"/>
    <n v="1489899600"/>
    <d v="2017-03-19T05:00:00"/>
    <s v="theater/plays"/>
    <x v="3"/>
    <s v="plays"/>
  </r>
  <r>
    <x v="0"/>
    <n v="1545112800"/>
    <x v="593"/>
    <n v="1546495200"/>
    <d v="2019-01-03T06:00:00"/>
    <s v="theater/plays"/>
    <x v="3"/>
    <s v="plays"/>
  </r>
  <r>
    <x v="0"/>
    <n v="1537938000"/>
    <x v="594"/>
    <n v="1539752400"/>
    <d v="2018-10-17T05:00:00"/>
    <s v="music/rock"/>
    <x v="1"/>
    <s v="rock"/>
  </r>
  <r>
    <x v="0"/>
    <n v="1363150800"/>
    <x v="595"/>
    <n v="1364101200"/>
    <d v="2013-03-24T05:00:00"/>
    <s v="games/video games"/>
    <x v="6"/>
    <s v="video games"/>
  </r>
  <r>
    <x v="0"/>
    <n v="1523250000"/>
    <x v="596"/>
    <n v="1525323600"/>
    <d v="2018-05-03T05:00:00"/>
    <s v="publishing/translations"/>
    <x v="5"/>
    <s v="translations"/>
  </r>
  <r>
    <x v="3"/>
    <n v="1499317200"/>
    <x v="597"/>
    <n v="1500872400"/>
    <d v="2017-07-24T05:00:00"/>
    <s v="food/food trucks"/>
    <x v="0"/>
    <s v="food trucks"/>
  </r>
  <r>
    <x v="0"/>
    <n v="1287550800"/>
    <x v="598"/>
    <n v="1288501200"/>
    <d v="2010-10-31T05:00:00"/>
    <s v="theater/plays"/>
    <x v="3"/>
    <s v="plays"/>
  </r>
  <r>
    <x v="0"/>
    <n v="1404795600"/>
    <x v="599"/>
    <n v="1407128400"/>
    <d v="2014-08-04T05:00:00"/>
    <s v="music/jazz"/>
    <x v="1"/>
    <s v="jazz"/>
  </r>
  <r>
    <x v="0"/>
    <n v="1393048800"/>
    <x v="600"/>
    <n v="1394344800"/>
    <d v="2014-03-09T06:00:00"/>
    <s v="film &amp; video/shorts"/>
    <x v="4"/>
    <s v="shorts"/>
  </r>
  <r>
    <x v="1"/>
    <n v="1470373200"/>
    <x v="601"/>
    <n v="1474088400"/>
    <d v="2016-09-17T05:00:00"/>
    <s v="technology/web"/>
    <x v="2"/>
    <s v="web"/>
  </r>
  <r>
    <x v="1"/>
    <n v="1460091600"/>
    <x v="602"/>
    <n v="1460264400"/>
    <d v="2016-04-10T05:00:00"/>
    <s v="technology/web"/>
    <x v="2"/>
    <s v="web"/>
  </r>
  <r>
    <x v="1"/>
    <n v="1440392400"/>
    <x v="335"/>
    <n v="1440824400"/>
    <d v="2015-08-29T05:00:00"/>
    <s v="music/metal"/>
    <x v="1"/>
    <s v="metal"/>
  </r>
  <r>
    <x v="1"/>
    <n v="1488434400"/>
    <x v="603"/>
    <n v="1489554000"/>
    <d v="2017-03-15T05:00:00"/>
    <s v="photography/photography books"/>
    <x v="7"/>
    <s v="photography books"/>
  </r>
  <r>
    <x v="0"/>
    <n v="1514440800"/>
    <x v="604"/>
    <n v="1514872800"/>
    <d v="2018-01-02T06:00:00"/>
    <s v="food/food trucks"/>
    <x v="0"/>
    <s v="food trucks"/>
  </r>
  <r>
    <x v="0"/>
    <n v="1514354400"/>
    <x v="605"/>
    <n v="1515736800"/>
    <d v="2018-01-12T06:00:00"/>
    <s v="film &amp; video/science fiction"/>
    <x v="4"/>
    <s v="science fiction"/>
  </r>
  <r>
    <x v="3"/>
    <n v="1440910800"/>
    <x v="606"/>
    <n v="1442898000"/>
    <d v="2015-09-22T05:00:00"/>
    <s v="music/rock"/>
    <x v="1"/>
    <s v="rock"/>
  </r>
  <r>
    <x v="0"/>
    <n v="1296108000"/>
    <x v="65"/>
    <n v="1296194400"/>
    <d v="2011-01-28T06:00:00"/>
    <s v="film &amp; video/documentary"/>
    <x v="4"/>
    <s v="documentary"/>
  </r>
  <r>
    <x v="0"/>
    <n v="1440133200"/>
    <x v="607"/>
    <n v="1440910800"/>
    <d v="2015-08-30T05:00:00"/>
    <s v="theater/plays"/>
    <x v="3"/>
    <s v="plays"/>
  </r>
  <r>
    <x v="0"/>
    <n v="1332910800"/>
    <x v="608"/>
    <n v="1335502800"/>
    <d v="2012-04-27T05:00:00"/>
    <s v="music/jazz"/>
    <x v="1"/>
    <s v="jazz"/>
  </r>
  <r>
    <x v="0"/>
    <n v="1544335200"/>
    <x v="609"/>
    <n v="1544680800"/>
    <d v="2018-12-13T06:00:00"/>
    <s v="theater/plays"/>
    <x v="3"/>
    <s v="plays"/>
  </r>
  <r>
    <x v="0"/>
    <n v="1286427600"/>
    <x v="610"/>
    <n v="1288414800"/>
    <d v="2010-10-30T05:00:00"/>
    <s v="theater/plays"/>
    <x v="3"/>
    <s v="plays"/>
  </r>
  <r>
    <x v="0"/>
    <n v="1329717600"/>
    <x v="541"/>
    <n v="1330581600"/>
    <d v="2012-03-01T06:00:00"/>
    <s v="music/jazz"/>
    <x v="1"/>
    <s v="jazz"/>
  </r>
  <r>
    <x v="1"/>
    <n v="1310187600"/>
    <x v="611"/>
    <n v="1311397200"/>
    <d v="2011-07-23T05:00:00"/>
    <s v="film &amp; video/documentary"/>
    <x v="4"/>
    <s v="documentary"/>
  </r>
  <r>
    <x v="3"/>
    <n v="1377838800"/>
    <x v="612"/>
    <n v="1378357200"/>
    <d v="2013-09-05T05:00:00"/>
    <s v="theater/plays"/>
    <x v="3"/>
    <s v="plays"/>
  </r>
  <r>
    <x v="1"/>
    <n v="1410325200"/>
    <x v="613"/>
    <n v="1411102800"/>
    <d v="2014-09-19T05:00:00"/>
    <s v="journalism/audio"/>
    <x v="8"/>
    <s v="audio"/>
  </r>
  <r>
    <x v="0"/>
    <n v="1343797200"/>
    <x v="614"/>
    <n v="1344834000"/>
    <d v="2012-08-13T05:00:00"/>
    <s v="theater/plays"/>
    <x v="3"/>
    <s v="plays"/>
  </r>
  <r>
    <x v="1"/>
    <n v="1498453200"/>
    <x v="615"/>
    <n v="1499230800"/>
    <d v="2017-07-05T05:00:00"/>
    <s v="theater/plays"/>
    <x v="3"/>
    <s v="plays"/>
  </r>
  <r>
    <x v="1"/>
    <n v="1456380000"/>
    <x v="90"/>
    <n v="1457416800"/>
    <d v="2016-03-08T06:00:00"/>
    <s v="music/indie rock"/>
    <x v="1"/>
    <s v="indie rock"/>
  </r>
  <r>
    <x v="1"/>
    <n v="1280552400"/>
    <x v="616"/>
    <n v="1280898000"/>
    <d v="2010-08-04T05:00:00"/>
    <s v="theater/plays"/>
    <x v="3"/>
    <s v="plays"/>
  </r>
  <r>
    <x v="0"/>
    <n v="1521608400"/>
    <x v="617"/>
    <n v="1522472400"/>
    <d v="2018-03-31T05:00:00"/>
    <s v="theater/plays"/>
    <x v="3"/>
    <s v="plays"/>
  </r>
  <r>
    <x v="0"/>
    <n v="1460696400"/>
    <x v="618"/>
    <n v="1462510800"/>
    <d v="2016-05-06T05:00:00"/>
    <s v="music/indie rock"/>
    <x v="1"/>
    <s v="indie rock"/>
  </r>
  <r>
    <x v="3"/>
    <n v="1313730000"/>
    <x v="619"/>
    <n v="1317790800"/>
    <d v="2011-10-05T05:00:00"/>
    <s v="photography/photography books"/>
    <x v="7"/>
    <s v="photography books"/>
  </r>
  <r>
    <x v="1"/>
    <n v="1568178000"/>
    <x v="620"/>
    <n v="1568782800"/>
    <d v="2019-09-18T05:00:00"/>
    <s v="journalism/audio"/>
    <x v="8"/>
    <s v="audio"/>
  </r>
  <r>
    <x v="1"/>
    <n v="1348635600"/>
    <x v="621"/>
    <n v="1349413200"/>
    <d v="2012-10-05T05:00:00"/>
    <s v="photography/photography books"/>
    <x v="7"/>
    <s v="photography books"/>
  </r>
  <r>
    <x v="0"/>
    <n v="1468126800"/>
    <x v="622"/>
    <n v="1472446800"/>
    <d v="2016-08-29T05:00:00"/>
    <s v="publishing/fiction"/>
    <x v="5"/>
    <s v="fiction"/>
  </r>
  <r>
    <x v="3"/>
    <n v="1547877600"/>
    <x v="35"/>
    <n v="1548050400"/>
    <d v="2019-01-21T06:00:00"/>
    <s v="film &amp; video/drama"/>
    <x v="4"/>
    <s v="drama"/>
  </r>
  <r>
    <x v="1"/>
    <n v="1571374800"/>
    <x v="623"/>
    <n v="1571806800"/>
    <d v="2019-10-23T05:00:00"/>
    <s v="food/food trucks"/>
    <x v="0"/>
    <s v="food trucks"/>
  </r>
  <r>
    <x v="0"/>
    <n v="1576303200"/>
    <x v="624"/>
    <n v="1576476000"/>
    <d v="2019-12-16T06:00:00"/>
    <s v="games/mobile games"/>
    <x v="6"/>
    <s v="mobile games"/>
  </r>
  <r>
    <x v="0"/>
    <n v="1324447200"/>
    <x v="625"/>
    <n v="1324965600"/>
    <d v="2011-12-27T06:00:00"/>
    <s v="theater/plays"/>
    <x v="3"/>
    <s v="plays"/>
  </r>
  <r>
    <x v="1"/>
    <n v="1386741600"/>
    <x v="626"/>
    <n v="1387519200"/>
    <d v="2013-12-20T06:00:00"/>
    <s v="theater/plays"/>
    <x v="3"/>
    <s v="plays"/>
  </r>
  <r>
    <x v="1"/>
    <n v="1537074000"/>
    <x v="627"/>
    <n v="1537246800"/>
    <d v="2018-09-18T05:00:00"/>
    <s v="theater/plays"/>
    <x v="3"/>
    <s v="plays"/>
  </r>
  <r>
    <x v="1"/>
    <n v="1277787600"/>
    <x v="628"/>
    <n v="1279515600"/>
    <d v="2010-07-19T05:00:00"/>
    <s v="publishing/nonfiction"/>
    <x v="5"/>
    <s v="nonfiction"/>
  </r>
  <r>
    <x v="0"/>
    <n v="1440306000"/>
    <x v="629"/>
    <n v="1442379600"/>
    <d v="2015-09-16T05:00:00"/>
    <s v="theater/plays"/>
    <x v="3"/>
    <s v="plays"/>
  </r>
  <r>
    <x v="1"/>
    <n v="1522126800"/>
    <x v="630"/>
    <n v="1523077200"/>
    <d v="2018-04-07T05:00:00"/>
    <s v="technology/wearables"/>
    <x v="2"/>
    <s v="wearables"/>
  </r>
  <r>
    <x v="1"/>
    <n v="1489298400"/>
    <x v="631"/>
    <n v="1489554000"/>
    <d v="2017-03-15T05:00:00"/>
    <s v="theater/plays"/>
    <x v="3"/>
    <s v="plays"/>
  </r>
  <r>
    <x v="1"/>
    <n v="1547100000"/>
    <x v="632"/>
    <n v="1548482400"/>
    <d v="2019-01-26T06:00:00"/>
    <s v="film &amp; video/television"/>
    <x v="4"/>
    <s v="television"/>
  </r>
  <r>
    <x v="1"/>
    <n v="1383022800"/>
    <x v="633"/>
    <n v="1384063200"/>
    <d v="2013-11-10T06:00:00"/>
    <s v="technology/web"/>
    <x v="2"/>
    <s v="web"/>
  </r>
  <r>
    <x v="1"/>
    <n v="1322373600"/>
    <x v="634"/>
    <n v="1322892000"/>
    <d v="2011-12-03T06:00:00"/>
    <s v="film &amp; video/documentary"/>
    <x v="4"/>
    <s v="documentary"/>
  </r>
  <r>
    <x v="1"/>
    <n v="1349240400"/>
    <x v="635"/>
    <n v="1350709200"/>
    <d v="2012-10-20T05:00:00"/>
    <s v="film &amp; video/documentary"/>
    <x v="4"/>
    <s v="documentary"/>
  </r>
  <r>
    <x v="0"/>
    <n v="1562648400"/>
    <x v="636"/>
    <n v="1564203600"/>
    <d v="2019-07-27T05:00:00"/>
    <s v="music/rock"/>
    <x v="1"/>
    <s v="rock"/>
  </r>
  <r>
    <x v="0"/>
    <n v="1508216400"/>
    <x v="637"/>
    <n v="1509685200"/>
    <d v="2017-11-03T05:00:00"/>
    <s v="theater/plays"/>
    <x v="3"/>
    <s v="plays"/>
  </r>
  <r>
    <x v="0"/>
    <n v="1511762400"/>
    <x v="638"/>
    <n v="1514959200"/>
    <d v="2018-01-03T06:00:00"/>
    <s v="theater/plays"/>
    <x v="3"/>
    <s v="plays"/>
  </r>
  <r>
    <x v="1"/>
    <n v="1447480800"/>
    <x v="639"/>
    <n v="1448863200"/>
    <d v="2015-11-30T06:00:00"/>
    <s v="music/rock"/>
    <x v="1"/>
    <s v="rock"/>
  </r>
  <r>
    <x v="0"/>
    <n v="1429506000"/>
    <x v="640"/>
    <n v="1429592400"/>
    <d v="2015-04-21T05:00:00"/>
    <s v="theater/plays"/>
    <x v="3"/>
    <s v="plays"/>
  </r>
  <r>
    <x v="1"/>
    <n v="1522472400"/>
    <x v="641"/>
    <n v="1522645200"/>
    <d v="2018-04-02T05:00:00"/>
    <s v="music/electric music"/>
    <x v="1"/>
    <s v="electric music"/>
  </r>
  <r>
    <x v="1"/>
    <n v="1322114400"/>
    <x v="642"/>
    <n v="1323324000"/>
    <d v="2011-12-08T06:00:00"/>
    <s v="technology/wearables"/>
    <x v="2"/>
    <s v="wearables"/>
  </r>
  <r>
    <x v="0"/>
    <n v="1561438800"/>
    <x v="230"/>
    <n v="1561525200"/>
    <d v="2019-06-26T05:00:00"/>
    <s v="film &amp; video/drama"/>
    <x v="4"/>
    <s v="drama"/>
  </r>
  <r>
    <x v="0"/>
    <n v="1264399200"/>
    <x v="67"/>
    <n v="1265695200"/>
    <d v="2010-02-09T06:00:00"/>
    <s v="technology/wearables"/>
    <x v="2"/>
    <s v="wearables"/>
  </r>
  <r>
    <x v="1"/>
    <n v="1301202000"/>
    <x v="643"/>
    <n v="1301806800"/>
    <d v="2011-04-03T05:00:00"/>
    <s v="theater/plays"/>
    <x v="3"/>
    <s v="plays"/>
  </r>
  <r>
    <x v="0"/>
    <n v="1374469200"/>
    <x v="644"/>
    <n v="1374901200"/>
    <d v="2013-07-27T05:00:00"/>
    <s v="technology/wearables"/>
    <x v="2"/>
    <s v="wearables"/>
  </r>
  <r>
    <x v="1"/>
    <n v="1334984400"/>
    <x v="645"/>
    <n v="1336453200"/>
    <d v="2012-05-08T05:00:00"/>
    <s v="publishing/translations"/>
    <x v="5"/>
    <s v="translations"/>
  </r>
  <r>
    <x v="1"/>
    <n v="1467608400"/>
    <x v="646"/>
    <n v="1468904400"/>
    <d v="2016-07-19T05:00:00"/>
    <s v="film &amp; video/animation"/>
    <x v="4"/>
    <s v="animation"/>
  </r>
  <r>
    <x v="0"/>
    <n v="1386741600"/>
    <x v="626"/>
    <n v="1387087200"/>
    <d v="2013-12-15T06:00:00"/>
    <s v="publishing/nonfiction"/>
    <x v="5"/>
    <s v="nonfiction"/>
  </r>
  <r>
    <x v="1"/>
    <n v="1546754400"/>
    <x v="647"/>
    <n v="1547445600"/>
    <d v="2019-01-14T06:00:00"/>
    <s v="technology/web"/>
    <x v="2"/>
    <s v="web"/>
  </r>
  <r>
    <x v="1"/>
    <n v="1544248800"/>
    <x v="159"/>
    <n v="1547359200"/>
    <d v="2019-01-13T06:00:00"/>
    <s v="film &amp; video/drama"/>
    <x v="4"/>
    <s v="drama"/>
  </r>
  <r>
    <x v="1"/>
    <n v="1495429200"/>
    <x v="648"/>
    <n v="1496293200"/>
    <d v="2017-06-01T05:00:00"/>
    <s v="theater/plays"/>
    <x v="3"/>
    <s v="plays"/>
  </r>
  <r>
    <x v="1"/>
    <n v="1334811600"/>
    <x v="267"/>
    <n v="1335416400"/>
    <d v="2012-04-26T05:00:00"/>
    <s v="theater/plays"/>
    <x v="3"/>
    <s v="plays"/>
  </r>
  <r>
    <x v="1"/>
    <n v="1531544400"/>
    <x v="649"/>
    <n v="1532149200"/>
    <d v="2018-07-21T05:00:00"/>
    <s v="theater/plays"/>
    <x v="3"/>
    <s v="plays"/>
  </r>
  <r>
    <x v="0"/>
    <n v="1453615200"/>
    <x v="248"/>
    <n v="1453788000"/>
    <d v="2016-01-26T06:00:00"/>
    <s v="theater/plays"/>
    <x v="3"/>
    <s v="plays"/>
  </r>
  <r>
    <x v="1"/>
    <n v="1467954000"/>
    <x v="571"/>
    <n v="1471496400"/>
    <d v="2016-08-18T05:00:00"/>
    <s v="theater/plays"/>
    <x v="3"/>
    <s v="plays"/>
  </r>
  <r>
    <x v="1"/>
    <n v="1471842000"/>
    <x v="650"/>
    <n v="1472878800"/>
    <d v="2016-09-03T05:00:00"/>
    <s v="publishing/radio &amp; podcasts"/>
    <x v="5"/>
    <s v="radio &amp; podcasts"/>
  </r>
  <r>
    <x v="1"/>
    <n v="1408424400"/>
    <x v="1"/>
    <n v="1408510800"/>
    <d v="2014-08-20T05:00:00"/>
    <s v="music/rock"/>
    <x v="1"/>
    <s v="rock"/>
  </r>
  <r>
    <x v="0"/>
    <n v="1281157200"/>
    <x v="651"/>
    <n v="1281589200"/>
    <d v="2010-08-12T05:00:00"/>
    <s v="games/mobile games"/>
    <x v="6"/>
    <s v="mobile games"/>
  </r>
  <r>
    <x v="1"/>
    <n v="1373432400"/>
    <x v="652"/>
    <n v="1375851600"/>
    <d v="2013-08-07T05:00:00"/>
    <s v="theater/plays"/>
    <x v="3"/>
    <s v="plays"/>
  </r>
  <r>
    <x v="1"/>
    <n v="1313989200"/>
    <x v="653"/>
    <n v="1315803600"/>
    <d v="2011-09-12T05:00:00"/>
    <s v="film &amp; video/documentary"/>
    <x v="4"/>
    <s v="documentary"/>
  </r>
  <r>
    <x v="1"/>
    <n v="1371445200"/>
    <x v="654"/>
    <n v="1373691600"/>
    <d v="2013-07-13T05:00:00"/>
    <s v="technology/wearables"/>
    <x v="2"/>
    <s v="wearables"/>
  </r>
  <r>
    <x v="1"/>
    <n v="1338267600"/>
    <x v="655"/>
    <n v="1339218000"/>
    <d v="2012-06-09T05:00:00"/>
    <s v="publishing/fiction"/>
    <x v="5"/>
    <s v="fiction"/>
  </r>
  <r>
    <x v="3"/>
    <n v="1519192800"/>
    <x v="656"/>
    <n v="1520402400"/>
    <d v="2018-03-07T06:00:00"/>
    <s v="theater/plays"/>
    <x v="3"/>
    <s v="plays"/>
  </r>
  <r>
    <x v="3"/>
    <n v="1522818000"/>
    <x v="657"/>
    <n v="1523336400"/>
    <d v="2018-04-10T05:00:00"/>
    <s v="music/rock"/>
    <x v="1"/>
    <s v="rock"/>
  </r>
  <r>
    <x v="1"/>
    <n v="1509948000"/>
    <x v="265"/>
    <n v="1512280800"/>
    <d v="2017-12-03T06:00:00"/>
    <s v="film &amp; video/documentary"/>
    <x v="4"/>
    <s v="documentary"/>
  </r>
  <r>
    <x v="1"/>
    <n v="1456898400"/>
    <x v="658"/>
    <n v="1458709200"/>
    <d v="2016-03-23T05:00:00"/>
    <s v="theater/plays"/>
    <x v="3"/>
    <s v="plays"/>
  </r>
  <r>
    <x v="1"/>
    <n v="1413954000"/>
    <x v="659"/>
    <n v="1414126800"/>
    <d v="2014-10-24T05:00:00"/>
    <s v="theater/plays"/>
    <x v="3"/>
    <s v="plays"/>
  </r>
  <r>
    <x v="0"/>
    <n v="1416031200"/>
    <x v="660"/>
    <n v="1416204000"/>
    <d v="2014-11-17T06:00:00"/>
    <s v="games/mobile games"/>
    <x v="6"/>
    <s v="mobile games"/>
  </r>
  <r>
    <x v="3"/>
    <n v="1287982800"/>
    <x v="661"/>
    <n v="1288501200"/>
    <d v="2010-10-31T05:00:00"/>
    <s v="theater/plays"/>
    <x v="3"/>
    <s v="plays"/>
  </r>
  <r>
    <x v="1"/>
    <n v="1547964000"/>
    <x v="4"/>
    <n v="1552971600"/>
    <d v="2019-03-19T05:00:00"/>
    <s v="technology/web"/>
    <x v="2"/>
    <s v="web"/>
  </r>
  <r>
    <x v="0"/>
    <n v="1464152400"/>
    <x v="662"/>
    <n v="1465102800"/>
    <d v="2016-06-05T05:00:00"/>
    <s v="theater/plays"/>
    <x v="3"/>
    <s v="plays"/>
  </r>
  <r>
    <x v="1"/>
    <n v="1359957600"/>
    <x v="663"/>
    <n v="1360130400"/>
    <d v="2013-02-06T06:00:00"/>
    <s v="film &amp; video/drama"/>
    <x v="4"/>
    <s v="drama"/>
  </r>
  <r>
    <x v="1"/>
    <n v="1432357200"/>
    <x v="664"/>
    <n v="1432875600"/>
    <d v="2015-05-29T05:00:00"/>
    <s v="technology/wearables"/>
    <x v="2"/>
    <s v="wearables"/>
  </r>
  <r>
    <x v="3"/>
    <n v="1500786000"/>
    <x v="665"/>
    <n v="1500872400"/>
    <d v="2017-07-24T05:00:00"/>
    <s v="technology/web"/>
    <x v="2"/>
    <s v="web"/>
  </r>
  <r>
    <x v="0"/>
    <n v="1490158800"/>
    <x v="666"/>
    <n v="1492146000"/>
    <d v="2017-04-14T05:00:00"/>
    <s v="music/rock"/>
    <x v="1"/>
    <s v="rock"/>
  </r>
  <r>
    <x v="1"/>
    <n v="1406178000"/>
    <x v="43"/>
    <n v="1407301200"/>
    <d v="2014-08-06T05:00:00"/>
    <s v="music/metal"/>
    <x v="1"/>
    <s v="metal"/>
  </r>
  <r>
    <x v="1"/>
    <n v="1485583200"/>
    <x v="667"/>
    <n v="1486620000"/>
    <d v="2017-02-09T06:00:00"/>
    <s v="theater/plays"/>
    <x v="3"/>
    <s v="plays"/>
  </r>
  <r>
    <x v="1"/>
    <n v="1459314000"/>
    <x v="668"/>
    <n v="1459918800"/>
    <d v="2016-04-06T05:00:00"/>
    <s v="photography/photography books"/>
    <x v="7"/>
    <s v="photography books"/>
  </r>
  <r>
    <x v="3"/>
    <n v="1424412000"/>
    <x v="669"/>
    <n v="1424757600"/>
    <d v="2015-02-24T06:00:00"/>
    <s v="publishing/nonfiction"/>
    <x v="5"/>
    <s v="nonfiction"/>
  </r>
  <r>
    <x v="1"/>
    <n v="1478844000"/>
    <x v="670"/>
    <n v="1479880800"/>
    <d v="2016-11-23T06:00:00"/>
    <s v="music/indie rock"/>
    <x v="1"/>
    <s v="indie rock"/>
  </r>
  <r>
    <x v="0"/>
    <n v="1416117600"/>
    <x v="671"/>
    <n v="1418018400"/>
    <d v="2014-12-08T06:00:00"/>
    <s v="theater/plays"/>
    <x v="3"/>
    <s v="plays"/>
  </r>
  <r>
    <x v="0"/>
    <n v="1340946000"/>
    <x v="672"/>
    <n v="1341032400"/>
    <d v="2012-06-30T05:00:00"/>
    <s v="music/indie rock"/>
    <x v="1"/>
    <s v="indie rock"/>
  </r>
  <r>
    <x v="0"/>
    <n v="1486101600"/>
    <x v="673"/>
    <n v="1486360800"/>
    <d v="2017-02-06T06:00:00"/>
    <s v="theater/plays"/>
    <x v="3"/>
    <s v="plays"/>
  </r>
  <r>
    <x v="1"/>
    <n v="1274590800"/>
    <x v="674"/>
    <n v="1274677200"/>
    <d v="2010-05-24T05:00:00"/>
    <s v="theater/plays"/>
    <x v="3"/>
    <s v="plays"/>
  </r>
  <r>
    <x v="1"/>
    <n v="1263880800"/>
    <x v="675"/>
    <n v="1267509600"/>
    <d v="2010-03-02T06:00:00"/>
    <s v="music/electric music"/>
    <x v="1"/>
    <s v="electric music"/>
  </r>
  <r>
    <x v="0"/>
    <n v="1445403600"/>
    <x v="676"/>
    <n v="1445922000"/>
    <d v="2015-10-27T05:00:00"/>
    <s v="theater/plays"/>
    <x v="3"/>
    <s v="plays"/>
  </r>
  <r>
    <x v="1"/>
    <n v="1533877200"/>
    <x v="342"/>
    <n v="1534050000"/>
    <d v="2018-08-12T05:00:00"/>
    <s v="theater/plays"/>
    <x v="3"/>
    <s v="plays"/>
  </r>
  <r>
    <x v="0"/>
    <n v="1275195600"/>
    <x v="677"/>
    <n v="1277528400"/>
    <d v="2010-06-26T05:00:00"/>
    <s v="technology/wearables"/>
    <x v="2"/>
    <s v="wearables"/>
  </r>
  <r>
    <x v="1"/>
    <n v="1318136400"/>
    <x v="678"/>
    <n v="1318568400"/>
    <d v="2011-10-14T05:00:00"/>
    <s v="technology/web"/>
    <x v="2"/>
    <s v="web"/>
  </r>
  <r>
    <x v="1"/>
    <n v="1283403600"/>
    <x v="679"/>
    <n v="1284354000"/>
    <d v="2010-09-13T05:00:00"/>
    <s v="theater/plays"/>
    <x v="3"/>
    <s v="plays"/>
  </r>
  <r>
    <x v="3"/>
    <n v="1267423200"/>
    <x v="680"/>
    <n v="1269579600"/>
    <d v="2010-03-26T05:00:00"/>
    <s v="film &amp; video/animation"/>
    <x v="4"/>
    <s v="animation"/>
  </r>
  <r>
    <x v="1"/>
    <n v="1412744400"/>
    <x v="681"/>
    <n v="1413781200"/>
    <d v="2014-10-20T05:00:00"/>
    <s v="technology/wearables"/>
    <x v="2"/>
    <s v="wearables"/>
  </r>
  <r>
    <x v="0"/>
    <n v="1277960400"/>
    <x v="682"/>
    <n v="1280120400"/>
    <d v="2010-07-26T05:00:00"/>
    <s v="music/electric music"/>
    <x v="1"/>
    <s v="electric music"/>
  </r>
  <r>
    <x v="1"/>
    <n v="1458190800"/>
    <x v="683"/>
    <n v="1459486800"/>
    <d v="2016-04-01T05:00:00"/>
    <s v="publishing/nonfiction"/>
    <x v="5"/>
    <s v="nonfiction"/>
  </r>
  <r>
    <x v="3"/>
    <n v="1280984400"/>
    <x v="684"/>
    <n v="1282539600"/>
    <d v="2010-08-23T05:00:00"/>
    <s v="theater/plays"/>
    <x v="3"/>
    <s v="plays"/>
  </r>
  <r>
    <x v="1"/>
    <n v="1274590800"/>
    <x v="674"/>
    <n v="1275886800"/>
    <d v="2010-06-07T05:00:00"/>
    <s v="photography/photography books"/>
    <x v="7"/>
    <s v="photography books"/>
  </r>
  <r>
    <x v="1"/>
    <n v="1351400400"/>
    <x v="685"/>
    <n v="1355983200"/>
    <d v="2012-12-20T06:00:00"/>
    <s v="theater/plays"/>
    <x v="3"/>
    <s v="plays"/>
  </r>
  <r>
    <x v="1"/>
    <n v="1514354400"/>
    <x v="605"/>
    <n v="1515391200"/>
    <d v="2018-01-08T06:00:00"/>
    <s v="theater/plays"/>
    <x v="3"/>
    <s v="plays"/>
  </r>
  <r>
    <x v="1"/>
    <n v="1421733600"/>
    <x v="686"/>
    <n v="1422252000"/>
    <d v="2015-01-26T06:00:00"/>
    <s v="theater/plays"/>
    <x v="3"/>
    <s v="plays"/>
  </r>
  <r>
    <x v="1"/>
    <n v="1305176400"/>
    <x v="687"/>
    <n v="1305522000"/>
    <d v="2011-05-16T05:00:00"/>
    <s v="film &amp; video/drama"/>
    <x v="4"/>
    <s v="drama"/>
  </r>
  <r>
    <x v="1"/>
    <n v="1414126800"/>
    <x v="688"/>
    <n v="1414904400"/>
    <d v="2014-11-02T05:00:00"/>
    <s v="music/rock"/>
    <x v="1"/>
    <s v="rock"/>
  </r>
  <r>
    <x v="0"/>
    <n v="1517810400"/>
    <x v="689"/>
    <n v="1520402400"/>
    <d v="2018-03-07T06:00:00"/>
    <s v="music/electric music"/>
    <x v="1"/>
    <s v="electric music"/>
  </r>
  <r>
    <x v="0"/>
    <n v="1564635600"/>
    <x v="690"/>
    <n v="1567141200"/>
    <d v="2019-08-30T05:00:00"/>
    <s v="games/video games"/>
    <x v="6"/>
    <s v="video games"/>
  </r>
  <r>
    <x v="1"/>
    <n v="1500699600"/>
    <x v="691"/>
    <n v="1501131600"/>
    <d v="2017-07-27T05:00:00"/>
    <s v="music/rock"/>
    <x v="1"/>
    <s v="rock"/>
  </r>
  <r>
    <x v="1"/>
    <n v="1354082400"/>
    <x v="692"/>
    <n v="1355032800"/>
    <d v="2012-12-09T06:00:00"/>
    <s v="music/jazz"/>
    <x v="1"/>
    <s v="jazz"/>
  </r>
  <r>
    <x v="1"/>
    <n v="1336453200"/>
    <x v="693"/>
    <n v="1339477200"/>
    <d v="2012-06-12T05:00:00"/>
    <s v="theater/plays"/>
    <x v="3"/>
    <s v="plays"/>
  </r>
  <r>
    <x v="1"/>
    <n v="1305262800"/>
    <x v="694"/>
    <n v="1305954000"/>
    <d v="2011-05-21T05:00:00"/>
    <s v="music/rock"/>
    <x v="1"/>
    <s v="rock"/>
  </r>
  <r>
    <x v="1"/>
    <n v="1492232400"/>
    <x v="695"/>
    <n v="1494392400"/>
    <d v="2017-05-10T05:00:00"/>
    <s v="music/indie rock"/>
    <x v="1"/>
    <s v="indie rock"/>
  </r>
  <r>
    <x v="0"/>
    <n v="1537333200"/>
    <x v="123"/>
    <n v="1537419600"/>
    <d v="2018-09-20T05:00:00"/>
    <s v="film &amp; video/science fiction"/>
    <x v="4"/>
    <s v="science fiction"/>
  </r>
  <r>
    <x v="0"/>
    <n v="1444107600"/>
    <x v="696"/>
    <n v="1447999200"/>
    <d v="2015-11-20T06:00:00"/>
    <s v="publishing/translations"/>
    <x v="5"/>
    <s v="translations"/>
  </r>
  <r>
    <x v="1"/>
    <n v="1386741600"/>
    <x v="626"/>
    <n v="1388037600"/>
    <d v="2013-12-26T06:00:00"/>
    <s v="theater/plays"/>
    <x v="3"/>
    <s v="plays"/>
  </r>
  <r>
    <x v="0"/>
    <n v="1376542800"/>
    <x v="697"/>
    <n v="1378789200"/>
    <d v="2013-09-10T05:00:00"/>
    <s v="games/video games"/>
    <x v="6"/>
    <s v="video games"/>
  </r>
  <r>
    <x v="1"/>
    <n v="1397451600"/>
    <x v="698"/>
    <n v="1398056400"/>
    <d v="2014-04-21T05:00:00"/>
    <s v="theater/plays"/>
    <x v="3"/>
    <s v="plays"/>
  </r>
  <r>
    <x v="3"/>
    <n v="1548482400"/>
    <x v="699"/>
    <n v="1550815200"/>
    <d v="2019-02-22T06:00:00"/>
    <s v="theater/plays"/>
    <x v="3"/>
    <s v="plays"/>
  </r>
  <r>
    <x v="1"/>
    <n v="1549692000"/>
    <x v="700"/>
    <n v="1550037600"/>
    <d v="2019-02-13T06:00:00"/>
    <s v="music/indie rock"/>
    <x v="1"/>
    <s v="indie rock"/>
  </r>
  <r>
    <x v="1"/>
    <n v="1492059600"/>
    <x v="701"/>
    <n v="1492923600"/>
    <d v="2017-04-23T05:00:00"/>
    <s v="theater/plays"/>
    <x v="3"/>
    <s v="plays"/>
  </r>
  <r>
    <x v="1"/>
    <n v="1463979600"/>
    <x v="702"/>
    <n v="1467522000"/>
    <d v="2016-07-03T05:00:00"/>
    <s v="technology/web"/>
    <x v="2"/>
    <s v="web"/>
  </r>
  <r>
    <x v="0"/>
    <n v="1415253600"/>
    <x v="703"/>
    <n v="1416117600"/>
    <d v="2014-11-16T06:00:00"/>
    <s v="music/rock"/>
    <x v="1"/>
    <s v="rock"/>
  </r>
  <r>
    <x v="0"/>
    <n v="1562216400"/>
    <x v="704"/>
    <n v="1563771600"/>
    <d v="2019-07-22T05:00:00"/>
    <s v="theater/plays"/>
    <x v="3"/>
    <s v="plays"/>
  </r>
  <r>
    <x v="0"/>
    <n v="1316754000"/>
    <x v="431"/>
    <n v="1319259600"/>
    <d v="2011-10-22T05:00:00"/>
    <s v="theater/plays"/>
    <x v="3"/>
    <s v="plays"/>
  </r>
  <r>
    <x v="1"/>
    <n v="1313211600"/>
    <x v="705"/>
    <n v="1313643600"/>
    <d v="2011-08-18T05:00:00"/>
    <s v="film &amp; video/animation"/>
    <x v="4"/>
    <s v="animation"/>
  </r>
  <r>
    <x v="0"/>
    <n v="1439528400"/>
    <x v="706"/>
    <n v="1440306000"/>
    <d v="2015-08-23T05:00:00"/>
    <s v="theater/plays"/>
    <x v="3"/>
    <s v="plays"/>
  </r>
  <r>
    <x v="1"/>
    <n v="1469163600"/>
    <x v="707"/>
    <n v="1470805200"/>
    <d v="2016-08-10T05:00:00"/>
    <s v="film &amp; video/drama"/>
    <x v="4"/>
    <s v="drama"/>
  </r>
  <r>
    <x v="3"/>
    <n v="1288501200"/>
    <x v="708"/>
    <n v="1292911200"/>
    <d v="2010-12-21T06:00:00"/>
    <s v="theater/plays"/>
    <x v="3"/>
    <s v="plays"/>
  </r>
  <r>
    <x v="1"/>
    <n v="1298959200"/>
    <x v="709"/>
    <n v="1301374800"/>
    <d v="2011-03-29T05:00:00"/>
    <s v="film &amp; video/animation"/>
    <x v="4"/>
    <s v="animation"/>
  </r>
  <r>
    <x v="1"/>
    <n v="1387260000"/>
    <x v="710"/>
    <n v="1387864800"/>
    <d v="2013-12-24T06:00:00"/>
    <s v="music/rock"/>
    <x v="1"/>
    <s v="rock"/>
  </r>
  <r>
    <x v="1"/>
    <n v="1457244000"/>
    <x v="711"/>
    <n v="1458190800"/>
    <d v="2016-03-17T05:00:00"/>
    <s v="technology/web"/>
    <x v="2"/>
    <s v="web"/>
  </r>
  <r>
    <x v="1"/>
    <n v="1556341200"/>
    <x v="157"/>
    <n v="1559278800"/>
    <d v="2019-05-31T05:00:00"/>
    <s v="film &amp; video/animation"/>
    <x v="4"/>
    <s v="animation"/>
  </r>
  <r>
    <x v="1"/>
    <n v="1522126800"/>
    <x v="630"/>
    <n v="1522731600"/>
    <d v="2018-04-03T05:00:00"/>
    <s v="music/jazz"/>
    <x v="1"/>
    <s v="jazz"/>
  </r>
  <r>
    <x v="0"/>
    <n v="1305954000"/>
    <x v="712"/>
    <n v="1306731600"/>
    <d v="2011-05-30T05:00:00"/>
    <s v="music/rock"/>
    <x v="1"/>
    <s v="rock"/>
  </r>
  <r>
    <x v="2"/>
    <n v="1350709200"/>
    <x v="93"/>
    <n v="1352527200"/>
    <d v="2012-11-10T06:00:00"/>
    <s v="film &amp; video/animation"/>
    <x v="4"/>
    <s v="animation"/>
  </r>
  <r>
    <x v="0"/>
    <n v="1401166800"/>
    <x v="713"/>
    <n v="1404363600"/>
    <d v="2014-07-03T05:00:00"/>
    <s v="theater/plays"/>
    <x v="3"/>
    <s v="plays"/>
  </r>
  <r>
    <x v="3"/>
    <n v="1266127200"/>
    <x v="714"/>
    <n v="1266645600"/>
    <d v="2010-02-20T06:00:00"/>
    <s v="theater/plays"/>
    <x v="3"/>
    <s v="plays"/>
  </r>
  <r>
    <x v="0"/>
    <n v="1481436000"/>
    <x v="715"/>
    <n v="1482818400"/>
    <d v="2016-12-27T06:00:00"/>
    <s v="food/food trucks"/>
    <x v="0"/>
    <s v="food trucks"/>
  </r>
  <r>
    <x v="0"/>
    <n v="1372222800"/>
    <x v="716"/>
    <n v="1374642000"/>
    <d v="2013-07-24T05:00:00"/>
    <s v="theater/plays"/>
    <x v="3"/>
    <s v="plays"/>
  </r>
  <r>
    <x v="1"/>
    <n v="1372136400"/>
    <x v="448"/>
    <n v="1372482000"/>
    <d v="2013-06-29T05:00:00"/>
    <s v="publishing/nonfiction"/>
    <x v="5"/>
    <s v="nonfiction"/>
  </r>
  <r>
    <x v="1"/>
    <n v="1513922400"/>
    <x v="717"/>
    <n v="1514959200"/>
    <d v="2018-01-03T06:00:00"/>
    <s v="music/rock"/>
    <x v="1"/>
    <s v="rock"/>
  </r>
  <r>
    <x v="0"/>
    <n v="1477976400"/>
    <x v="718"/>
    <n v="1478235600"/>
    <d v="2016-11-04T05:00:00"/>
    <s v="film &amp; video/drama"/>
    <x v="4"/>
    <s v="drama"/>
  </r>
  <r>
    <x v="0"/>
    <n v="1407474000"/>
    <x v="719"/>
    <n v="1408078800"/>
    <d v="2014-08-15T05:00:00"/>
    <s v="games/mobile games"/>
    <x v="6"/>
    <s v="mobile games"/>
  </r>
  <r>
    <x v="1"/>
    <n v="1546149600"/>
    <x v="720"/>
    <n v="1548136800"/>
    <d v="2019-01-22T06:00:00"/>
    <s v="technology/web"/>
    <x v="2"/>
    <s v="web"/>
  </r>
  <r>
    <x v="1"/>
    <n v="1338440400"/>
    <x v="721"/>
    <n v="1340859600"/>
    <d v="2012-06-28T05:00:00"/>
    <s v="theater/plays"/>
    <x v="3"/>
    <s v="plays"/>
  </r>
  <r>
    <x v="0"/>
    <n v="1454133600"/>
    <x v="722"/>
    <n v="1454479200"/>
    <d v="2016-02-03T06:00:00"/>
    <s v="theater/plays"/>
    <x v="3"/>
    <s v="plays"/>
  </r>
  <r>
    <x v="0"/>
    <n v="1434085200"/>
    <x v="139"/>
    <n v="1434430800"/>
    <d v="2015-06-16T05:00:00"/>
    <s v="music/rock"/>
    <x v="1"/>
    <s v="rock"/>
  </r>
  <r>
    <x v="1"/>
    <n v="1577772000"/>
    <x v="723"/>
    <n v="1579672800"/>
    <d v="2020-01-22T06:00:00"/>
    <s v="photography/photography books"/>
    <x v="7"/>
    <s v="photography books"/>
  </r>
  <r>
    <x v="1"/>
    <n v="1562216400"/>
    <x v="704"/>
    <n v="1562389200"/>
    <d v="2019-07-06T05:00:00"/>
    <s v="photography/photography books"/>
    <x v="7"/>
    <s v="photography books"/>
  </r>
  <r>
    <x v="1"/>
    <n v="1548568800"/>
    <x v="724"/>
    <n v="1551506400"/>
    <d v="2019-03-02T06:00:00"/>
    <s v="theater/plays"/>
    <x v="3"/>
    <s v="plays"/>
  </r>
  <r>
    <x v="1"/>
    <n v="1514872800"/>
    <x v="725"/>
    <n v="1516600800"/>
    <d v="2018-01-22T06:00:00"/>
    <s v="music/rock"/>
    <x v="1"/>
    <s v="rock"/>
  </r>
  <r>
    <x v="0"/>
    <n v="1416031200"/>
    <x v="660"/>
    <n v="1420437600"/>
    <d v="2015-01-05T06:00:00"/>
    <s v="film &amp; video/documentary"/>
    <x v="4"/>
    <s v="documentary"/>
  </r>
  <r>
    <x v="1"/>
    <n v="1330927200"/>
    <x v="726"/>
    <n v="1332997200"/>
    <d v="2012-03-29T05:00:00"/>
    <s v="film &amp; video/drama"/>
    <x v="4"/>
    <s v="drama"/>
  </r>
  <r>
    <x v="1"/>
    <n v="1571115600"/>
    <x v="727"/>
    <n v="1574920800"/>
    <d v="2019-11-28T06:00:00"/>
    <s v="theater/plays"/>
    <x v="3"/>
    <s v="plays"/>
  </r>
  <r>
    <x v="0"/>
    <n v="1463461200"/>
    <x v="728"/>
    <n v="1464930000"/>
    <d v="2016-06-03T05:00:00"/>
    <s v="food/food trucks"/>
    <x v="0"/>
    <s v="food trucks"/>
  </r>
  <r>
    <x v="0"/>
    <n v="1344920400"/>
    <x v="729"/>
    <n v="1345006800"/>
    <d v="2012-08-15T05:00:00"/>
    <s v="film &amp; video/documentary"/>
    <x v="4"/>
    <s v="documentary"/>
  </r>
  <r>
    <x v="1"/>
    <n v="1511848800"/>
    <x v="730"/>
    <n v="1512712800"/>
    <d v="2017-12-08T06:00:00"/>
    <s v="theater/plays"/>
    <x v="3"/>
    <s v="plays"/>
  </r>
  <r>
    <x v="0"/>
    <n v="1452319200"/>
    <x v="731"/>
    <n v="1452492000"/>
    <d v="2016-01-11T06:00:00"/>
    <s v="games/video games"/>
    <x v="6"/>
    <s v="video games"/>
  </r>
  <r>
    <x v="1"/>
    <n v="1523854800"/>
    <x v="78"/>
    <n v="1524286800"/>
    <d v="2018-04-21T05:00:00"/>
    <s v="publishing/nonfiction"/>
    <x v="5"/>
    <s v="nonfiction"/>
  </r>
  <r>
    <x v="1"/>
    <n v="1346043600"/>
    <x v="732"/>
    <n v="1346907600"/>
    <d v="2012-09-06T05:00:00"/>
    <s v="games/video games"/>
    <x v="6"/>
    <s v="video games"/>
  </r>
  <r>
    <x v="0"/>
    <n v="1464325200"/>
    <x v="733"/>
    <n v="1464498000"/>
    <d v="2016-05-29T05:00:00"/>
    <s v="music/rock"/>
    <x v="1"/>
    <s v="rock"/>
  </r>
  <r>
    <x v="1"/>
    <n v="1511935200"/>
    <x v="734"/>
    <n v="1514181600"/>
    <d v="2017-12-25T06:00:00"/>
    <s v="music/rock"/>
    <x v="1"/>
    <s v="rock"/>
  </r>
  <r>
    <x v="1"/>
    <n v="1392012000"/>
    <x v="406"/>
    <n v="1392184800"/>
    <d v="2014-02-12T06:00:00"/>
    <s v="theater/plays"/>
    <x v="3"/>
    <s v="plays"/>
  </r>
  <r>
    <x v="1"/>
    <n v="1556946000"/>
    <x v="735"/>
    <n v="1559365200"/>
    <d v="2019-06-01T05:00:00"/>
    <s v="publishing/nonfiction"/>
    <x v="5"/>
    <s v="nonfiction"/>
  </r>
  <r>
    <x v="1"/>
    <n v="1548050400"/>
    <x v="736"/>
    <n v="1549173600"/>
    <d v="2019-02-03T06:00:00"/>
    <s v="theater/plays"/>
    <x v="3"/>
    <s v="plays"/>
  </r>
  <r>
    <x v="0"/>
    <n v="1353736800"/>
    <x v="737"/>
    <n v="1355032800"/>
    <d v="2012-12-09T06:00:00"/>
    <s v="games/video games"/>
    <x v="6"/>
    <s v="video games"/>
  </r>
  <r>
    <x v="1"/>
    <n v="1532840400"/>
    <x v="192"/>
    <n v="1533963600"/>
    <d v="2018-08-11T05:00:00"/>
    <s v="music/rock"/>
    <x v="1"/>
    <s v="rock"/>
  </r>
  <r>
    <x v="1"/>
    <n v="1488261600"/>
    <x v="738"/>
    <n v="1489381200"/>
    <d v="2017-03-13T05:00:00"/>
    <s v="film &amp; video/documentary"/>
    <x v="4"/>
    <s v="documentary"/>
  </r>
  <r>
    <x v="1"/>
    <n v="1393567200"/>
    <x v="739"/>
    <n v="1395032400"/>
    <d v="2014-03-17T05:00:00"/>
    <s v="music/rock"/>
    <x v="1"/>
    <s v="rock"/>
  </r>
  <r>
    <x v="1"/>
    <n v="1410325200"/>
    <x v="613"/>
    <n v="1412485200"/>
    <d v="2014-10-05T05:00:00"/>
    <s v="music/rock"/>
    <x v="1"/>
    <s v="rock"/>
  </r>
  <r>
    <x v="1"/>
    <n v="1276923600"/>
    <x v="740"/>
    <n v="1279688400"/>
    <d v="2010-07-21T05:00:00"/>
    <s v="publishing/nonfiction"/>
    <x v="5"/>
    <s v="nonfiction"/>
  </r>
  <r>
    <x v="1"/>
    <n v="1500958800"/>
    <x v="145"/>
    <n v="1501995600"/>
    <d v="2017-08-06T05:00:00"/>
    <s v="film &amp; video/shorts"/>
    <x v="4"/>
    <s v="shorts"/>
  </r>
  <r>
    <x v="1"/>
    <n v="1292220000"/>
    <x v="741"/>
    <n v="1294639200"/>
    <d v="2011-01-10T06:00:00"/>
    <s v="theater/plays"/>
    <x v="3"/>
    <s v="plays"/>
  </r>
  <r>
    <x v="1"/>
    <n v="1304398800"/>
    <x v="742"/>
    <n v="1305435600"/>
    <d v="2011-05-15T05:00:00"/>
    <s v="film &amp; video/drama"/>
    <x v="4"/>
    <s v="drama"/>
  </r>
  <r>
    <x v="0"/>
    <n v="1535432400"/>
    <x v="202"/>
    <n v="1537592400"/>
    <d v="2018-09-22T05:00:00"/>
    <s v="theater/plays"/>
    <x v="3"/>
    <s v="plays"/>
  </r>
  <r>
    <x v="0"/>
    <n v="1433826000"/>
    <x v="743"/>
    <n v="1435122000"/>
    <d v="2015-06-24T05:00:00"/>
    <s v="theater/plays"/>
    <x v="3"/>
    <s v="plays"/>
  </r>
  <r>
    <x v="0"/>
    <n v="1514959200"/>
    <x v="744"/>
    <n v="1520056800"/>
    <d v="2018-03-03T06:00:00"/>
    <s v="theater/plays"/>
    <x v="3"/>
    <s v="plays"/>
  </r>
  <r>
    <x v="1"/>
    <n v="1332738000"/>
    <x v="745"/>
    <n v="1335675600"/>
    <d v="2012-04-29T05:00:00"/>
    <s v="photography/photography books"/>
    <x v="7"/>
    <s v="photography books"/>
  </r>
  <r>
    <x v="1"/>
    <n v="1445490000"/>
    <x v="746"/>
    <n v="1448431200"/>
    <d v="2015-11-25T06:00:00"/>
    <s v="publishing/translations"/>
    <x v="5"/>
    <s v="translations"/>
  </r>
  <r>
    <x v="1"/>
    <n v="1297663200"/>
    <x v="747"/>
    <n v="1298613600"/>
    <d v="2011-02-25T06:00:00"/>
    <s v="publishing/translations"/>
    <x v="5"/>
    <s v="translations"/>
  </r>
  <r>
    <x v="1"/>
    <n v="1371963600"/>
    <x v="362"/>
    <n v="1372482000"/>
    <d v="2013-06-29T05:00:00"/>
    <s v="theater/plays"/>
    <x v="3"/>
    <s v="plays"/>
  </r>
  <r>
    <x v="0"/>
    <n v="1425103200"/>
    <x v="748"/>
    <n v="1425621600"/>
    <d v="2015-03-06T06:00:00"/>
    <s v="technology/web"/>
    <x v="2"/>
    <s v="web"/>
  </r>
  <r>
    <x v="0"/>
    <n v="1265349600"/>
    <x v="749"/>
    <n v="1266300000"/>
    <d v="2010-02-16T06:00:00"/>
    <s v="music/indie rock"/>
    <x v="1"/>
    <s v="indie rock"/>
  </r>
  <r>
    <x v="1"/>
    <n v="1301202000"/>
    <x v="643"/>
    <n v="1305867600"/>
    <d v="2011-05-20T05:00:00"/>
    <s v="music/jazz"/>
    <x v="1"/>
    <s v="jazz"/>
  </r>
  <r>
    <x v="1"/>
    <n v="1538024400"/>
    <x v="750"/>
    <n v="1538802000"/>
    <d v="2018-10-06T05:00:00"/>
    <s v="theater/plays"/>
    <x v="3"/>
    <s v="plays"/>
  </r>
  <r>
    <x v="1"/>
    <n v="1395032400"/>
    <x v="751"/>
    <n v="1398920400"/>
    <d v="2014-05-01T05:00:00"/>
    <s v="film &amp; video/documentary"/>
    <x v="4"/>
    <s v="documentary"/>
  </r>
  <r>
    <x v="1"/>
    <n v="1405486800"/>
    <x v="752"/>
    <n v="1405659600"/>
    <d v="2014-07-18T05:00:00"/>
    <s v="theater/plays"/>
    <x v="3"/>
    <s v="plays"/>
  </r>
  <r>
    <x v="1"/>
    <n v="1455861600"/>
    <x v="753"/>
    <n v="1457244000"/>
    <d v="2016-03-06T06:00:00"/>
    <s v="technology/web"/>
    <x v="2"/>
    <s v="web"/>
  </r>
  <r>
    <x v="1"/>
    <n v="1529038800"/>
    <x v="754"/>
    <n v="1529298000"/>
    <d v="2018-06-18T05:00:00"/>
    <s v="technology/wearables"/>
    <x v="2"/>
    <s v="wearables"/>
  </r>
  <r>
    <x v="0"/>
    <n v="1535259600"/>
    <x v="755"/>
    <n v="1535778000"/>
    <d v="2018-09-01T05:00:00"/>
    <s v="photography/photography books"/>
    <x v="7"/>
    <s v="photography books"/>
  </r>
  <r>
    <x v="3"/>
    <n v="1327212000"/>
    <x v="756"/>
    <n v="1327471200"/>
    <d v="2012-01-25T06:00:00"/>
    <s v="film &amp; video/documentary"/>
    <x v="4"/>
    <s v="documentary"/>
  </r>
  <r>
    <x v="1"/>
    <n v="1526360400"/>
    <x v="757"/>
    <n v="1529557200"/>
    <d v="2018-06-21T05:00:00"/>
    <s v="technology/web"/>
    <x v="2"/>
    <s v="web"/>
  </r>
  <r>
    <x v="1"/>
    <n v="1532149200"/>
    <x v="758"/>
    <n v="1535259600"/>
    <d v="2018-08-26T05:00:00"/>
    <s v="technology/web"/>
    <x v="2"/>
    <s v="web"/>
  </r>
  <r>
    <x v="1"/>
    <n v="1515304800"/>
    <x v="759"/>
    <n v="1515564000"/>
    <d v="2018-01-10T06:00:00"/>
    <s v="food/food trucks"/>
    <x v="0"/>
    <s v="food trucks"/>
  </r>
  <r>
    <x v="1"/>
    <n v="1276318800"/>
    <x v="760"/>
    <n v="1277096400"/>
    <d v="2010-06-21T05:00:00"/>
    <s v="film &amp; video/drama"/>
    <x v="4"/>
    <s v="drama"/>
  </r>
  <r>
    <x v="1"/>
    <n v="1328767200"/>
    <x v="761"/>
    <n v="1329026400"/>
    <d v="2012-02-12T06:00:00"/>
    <s v="music/indie rock"/>
    <x v="1"/>
    <s v="indie rock"/>
  </r>
  <r>
    <x v="0"/>
    <n v="1321682400"/>
    <x v="762"/>
    <n v="1322978400"/>
    <d v="2011-12-04T06:00:00"/>
    <s v="music/rock"/>
    <x v="1"/>
    <s v="rock"/>
  </r>
  <r>
    <x v="1"/>
    <n v="1335934800"/>
    <x v="444"/>
    <n v="1338786000"/>
    <d v="2012-06-04T05:00:00"/>
    <s v="music/electric music"/>
    <x v="1"/>
    <s v="electric music"/>
  </r>
  <r>
    <x v="0"/>
    <n v="1310792400"/>
    <x v="763"/>
    <n v="1311656400"/>
    <d v="2011-07-26T05:00:00"/>
    <s v="games/video games"/>
    <x v="6"/>
    <s v="video games"/>
  </r>
  <r>
    <x v="1"/>
    <n v="1308546000"/>
    <x v="764"/>
    <n v="1308978000"/>
    <d v="2011-06-25T05:00:00"/>
    <s v="music/indie rock"/>
    <x v="1"/>
    <s v="indie rock"/>
  </r>
  <r>
    <x v="1"/>
    <n v="1574056800"/>
    <x v="765"/>
    <n v="1576389600"/>
    <d v="2019-12-15T06:00:00"/>
    <s v="publishing/fiction"/>
    <x v="5"/>
    <s v="fiction"/>
  </r>
  <r>
    <x v="1"/>
    <n v="1308373200"/>
    <x v="766"/>
    <n v="1311051600"/>
    <d v="2011-07-19T05:00:00"/>
    <s v="theater/plays"/>
    <x v="3"/>
    <s v="plays"/>
  </r>
  <r>
    <x v="1"/>
    <n v="1335243600"/>
    <x v="767"/>
    <n v="1336712400"/>
    <d v="2012-05-11T05:00:00"/>
    <s v="food/food trucks"/>
    <x v="0"/>
    <s v="food trucks"/>
  </r>
  <r>
    <x v="1"/>
    <n v="1328421600"/>
    <x v="768"/>
    <n v="1330408800"/>
    <d v="2012-02-28T06:00:00"/>
    <s v="film &amp; video/shorts"/>
    <x v="4"/>
    <s v="shorts"/>
  </r>
  <r>
    <x v="0"/>
    <n v="1524286800"/>
    <x v="769"/>
    <n v="1524891600"/>
    <d v="2018-04-28T05:00:00"/>
    <s v="food/food trucks"/>
    <x v="0"/>
    <s v="food trucks"/>
  </r>
  <r>
    <x v="0"/>
    <n v="1362117600"/>
    <x v="770"/>
    <n v="1363669200"/>
    <d v="2013-03-19T05:00:00"/>
    <s v="theater/plays"/>
    <x v="3"/>
    <s v="plays"/>
  </r>
  <r>
    <x v="1"/>
    <n v="1550556000"/>
    <x v="771"/>
    <n v="1551420000"/>
    <d v="2019-03-01T06:00:00"/>
    <s v="technology/wearables"/>
    <x v="2"/>
    <s v="wearables"/>
  </r>
  <r>
    <x v="1"/>
    <n v="1269147600"/>
    <x v="772"/>
    <n v="1269838800"/>
    <d v="2010-03-29T05:00:00"/>
    <s v="theater/plays"/>
    <x v="3"/>
    <s v="plays"/>
  </r>
  <r>
    <x v="1"/>
    <n v="1312174800"/>
    <x v="773"/>
    <n v="1312520400"/>
    <d v="2011-08-05T05:00:00"/>
    <s v="theater/plays"/>
    <x v="3"/>
    <s v="plays"/>
  </r>
  <r>
    <x v="1"/>
    <n v="1434517200"/>
    <x v="774"/>
    <n v="1436504400"/>
    <d v="2015-07-10T05:00:00"/>
    <s v="film &amp; video/television"/>
    <x v="4"/>
    <s v="television"/>
  </r>
  <r>
    <x v="1"/>
    <n v="1471582800"/>
    <x v="775"/>
    <n v="1472014800"/>
    <d v="2016-08-24T05:00:00"/>
    <s v="film &amp; video/shorts"/>
    <x v="4"/>
    <s v="shorts"/>
  </r>
  <r>
    <x v="1"/>
    <n v="1410757200"/>
    <x v="776"/>
    <n v="1411534800"/>
    <d v="2014-09-24T05:00:00"/>
    <s v="theater/plays"/>
    <x v="3"/>
    <s v="plays"/>
  </r>
  <r>
    <x v="3"/>
    <n v="1304830800"/>
    <x v="777"/>
    <n v="1304917200"/>
    <d v="2011-05-09T05:00:00"/>
    <s v="photography/photography books"/>
    <x v="7"/>
    <s v="photography books"/>
  </r>
  <r>
    <x v="1"/>
    <n v="1539061200"/>
    <x v="778"/>
    <n v="1539579600"/>
    <d v="2018-10-15T05:00:00"/>
    <s v="food/food trucks"/>
    <x v="0"/>
    <s v="food trucks"/>
  </r>
  <r>
    <x v="1"/>
    <n v="1381554000"/>
    <x v="779"/>
    <n v="1382504400"/>
    <d v="2013-10-23T05:00:00"/>
    <s v="theater/plays"/>
    <x v="3"/>
    <s v="plays"/>
  </r>
  <r>
    <x v="0"/>
    <n v="1277096400"/>
    <x v="780"/>
    <n v="1278306000"/>
    <d v="2010-07-05T05:00:00"/>
    <s v="film &amp; video/drama"/>
    <x v="4"/>
    <s v="drama"/>
  </r>
  <r>
    <x v="0"/>
    <n v="1440392400"/>
    <x v="335"/>
    <n v="1442552400"/>
    <d v="2015-09-18T05:00:00"/>
    <s v="theater/plays"/>
    <x v="3"/>
    <s v="plays"/>
  </r>
  <r>
    <x v="1"/>
    <n v="1509512400"/>
    <x v="535"/>
    <n v="1511071200"/>
    <d v="2017-11-19T06:00:00"/>
    <s v="theater/plays"/>
    <x v="3"/>
    <s v="plays"/>
  </r>
  <r>
    <x v="1"/>
    <n v="1535950800"/>
    <x v="270"/>
    <n v="1536382800"/>
    <d v="2018-09-08T05:00:00"/>
    <s v="film &amp; video/science fiction"/>
    <x v="4"/>
    <s v="science fiction"/>
  </r>
  <r>
    <x v="1"/>
    <n v="1389160800"/>
    <x v="781"/>
    <n v="1389592800"/>
    <d v="2014-01-13T06:00:00"/>
    <s v="photography/photography books"/>
    <x v="7"/>
    <s v="photography books"/>
  </r>
  <r>
    <x v="1"/>
    <n v="1271998800"/>
    <x v="782"/>
    <n v="1275282000"/>
    <d v="2010-05-31T05:00:00"/>
    <s v="photography/photography books"/>
    <x v="7"/>
    <s v="photography books"/>
  </r>
  <r>
    <x v="0"/>
    <n v="1294898400"/>
    <x v="783"/>
    <n v="1294984800"/>
    <d v="2011-01-14T06:00:00"/>
    <s v="music/rock"/>
    <x v="1"/>
    <s v="rock"/>
  </r>
  <r>
    <x v="0"/>
    <n v="1559970000"/>
    <x v="784"/>
    <n v="1562043600"/>
    <d v="2019-07-02T05:00:00"/>
    <s v="photography/photography books"/>
    <x v="7"/>
    <s v="photography books"/>
  </r>
  <r>
    <x v="0"/>
    <n v="1469509200"/>
    <x v="785"/>
    <n v="1469595600"/>
    <d v="2016-07-27T05:00:00"/>
    <s v="food/food trucks"/>
    <x v="0"/>
    <s v="food trucks"/>
  </r>
  <r>
    <x v="0"/>
    <n v="1579068000"/>
    <x v="786"/>
    <n v="1581141600"/>
    <d v="2020-02-08T06:00:00"/>
    <s v="music/metal"/>
    <x v="1"/>
    <s v="metal"/>
  </r>
  <r>
    <x v="1"/>
    <n v="1487743200"/>
    <x v="787"/>
    <n v="1488520800"/>
    <d v="2017-03-03T06:00:00"/>
    <s v="publishing/nonfiction"/>
    <x v="5"/>
    <s v="nonfiction"/>
  </r>
  <r>
    <x v="1"/>
    <n v="1563685200"/>
    <x v="788"/>
    <n v="1563858000"/>
    <d v="2019-07-23T05:00:00"/>
    <s v="music/electric music"/>
    <x v="1"/>
    <s v="electric music"/>
  </r>
  <r>
    <x v="0"/>
    <n v="1436418000"/>
    <x v="330"/>
    <n v="1438923600"/>
    <d v="2015-08-07T05:00:00"/>
    <s v="theater/plays"/>
    <x v="3"/>
    <s v="plays"/>
  </r>
  <r>
    <x v="1"/>
    <n v="1421820000"/>
    <x v="789"/>
    <n v="1422165600"/>
    <d v="2015-01-25T06:00:00"/>
    <s v="theater/plays"/>
    <x v="3"/>
    <s v="plays"/>
  </r>
  <r>
    <x v="1"/>
    <n v="1274763600"/>
    <x v="790"/>
    <n v="1277874000"/>
    <d v="2010-06-30T05:00:00"/>
    <s v="film &amp; video/shorts"/>
    <x v="4"/>
    <s v="shorts"/>
  </r>
  <r>
    <x v="0"/>
    <n v="1399179600"/>
    <x v="791"/>
    <n v="1399352400"/>
    <d v="2014-05-06T05:00:00"/>
    <s v="theater/plays"/>
    <x v="3"/>
    <s v="plays"/>
  </r>
  <r>
    <x v="1"/>
    <n v="1275800400"/>
    <x v="792"/>
    <n v="1279083600"/>
    <d v="2010-07-14T05:00:00"/>
    <s v="theater/plays"/>
    <x v="3"/>
    <s v="plays"/>
  </r>
  <r>
    <x v="0"/>
    <n v="1282798800"/>
    <x v="793"/>
    <n v="1284354000"/>
    <d v="2010-09-13T05:00:00"/>
    <s v="music/indie rock"/>
    <x v="1"/>
    <s v="indie rock"/>
  </r>
  <r>
    <x v="0"/>
    <n v="1437109200"/>
    <x v="794"/>
    <n v="1441170000"/>
    <d v="2015-09-02T05:00:00"/>
    <s v="theater/plays"/>
    <x v="3"/>
    <s v="plays"/>
  </r>
  <r>
    <x v="1"/>
    <n v="1491886800"/>
    <x v="795"/>
    <n v="1493528400"/>
    <d v="2017-04-30T05:00:00"/>
    <s v="theater/plays"/>
    <x v="3"/>
    <s v="plays"/>
  </r>
  <r>
    <x v="1"/>
    <n v="1394600400"/>
    <x v="796"/>
    <n v="1395205200"/>
    <d v="2014-03-19T05:00:00"/>
    <s v="music/electric music"/>
    <x v="1"/>
    <s v="electric music"/>
  </r>
  <r>
    <x v="1"/>
    <n v="1561352400"/>
    <x v="797"/>
    <n v="1561438800"/>
    <d v="2019-06-25T05:00:00"/>
    <s v="music/indie rock"/>
    <x v="1"/>
    <s v="indie rock"/>
  </r>
  <r>
    <x v="1"/>
    <n v="1322892000"/>
    <x v="798"/>
    <n v="1326693600"/>
    <d v="2012-01-16T06:00:00"/>
    <s v="film &amp; video/documentary"/>
    <x v="4"/>
    <s v="documentary"/>
  </r>
  <r>
    <x v="1"/>
    <n v="1274418000"/>
    <x v="799"/>
    <n v="1277960400"/>
    <d v="2010-07-01T05:00:00"/>
    <s v="publishing/translations"/>
    <x v="5"/>
    <s v="translations"/>
  </r>
  <r>
    <x v="1"/>
    <n v="1434344400"/>
    <x v="800"/>
    <n v="1434690000"/>
    <d v="2015-06-19T05:00:00"/>
    <s v="film &amp; video/documentary"/>
    <x v="4"/>
    <s v="documentary"/>
  </r>
  <r>
    <x v="1"/>
    <n v="1373518800"/>
    <x v="801"/>
    <n v="1376110800"/>
    <d v="2013-08-10T05:00:00"/>
    <s v="film &amp; video/television"/>
    <x v="4"/>
    <s v="television"/>
  </r>
  <r>
    <x v="0"/>
    <n v="1517637600"/>
    <x v="802"/>
    <n v="1518415200"/>
    <d v="2018-02-12T06:00:00"/>
    <s v="theater/plays"/>
    <x v="3"/>
    <s v="plays"/>
  </r>
  <r>
    <x v="1"/>
    <n v="1310619600"/>
    <x v="803"/>
    <n v="1310878800"/>
    <d v="2011-07-17T05:00:00"/>
    <s v="food/food trucks"/>
    <x v="0"/>
    <s v="food trucks"/>
  </r>
  <r>
    <x v="0"/>
    <n v="1556427600"/>
    <x v="212"/>
    <n v="1556600400"/>
    <d v="2019-04-30T05:00:00"/>
    <s v="theater/plays"/>
    <x v="3"/>
    <s v="plays"/>
  </r>
  <r>
    <x v="0"/>
    <n v="1576476000"/>
    <x v="804"/>
    <n v="1576994400"/>
    <d v="2019-12-22T06:00:00"/>
    <s v="film &amp; video/documentary"/>
    <x v="4"/>
    <s v="documentary"/>
  </r>
  <r>
    <x v="1"/>
    <n v="1381122000"/>
    <x v="805"/>
    <n v="1382677200"/>
    <d v="2013-10-25T05:00:00"/>
    <s v="music/jazz"/>
    <x v="1"/>
    <s v="jazz"/>
  </r>
  <r>
    <x v="0"/>
    <n v="1411102800"/>
    <x v="806"/>
    <n v="1411189200"/>
    <d v="2014-09-20T05:00:00"/>
    <s v="technology/web"/>
    <x v="2"/>
    <s v="web"/>
  </r>
  <r>
    <x v="1"/>
    <n v="1531803600"/>
    <x v="807"/>
    <n v="1534654800"/>
    <d v="2018-08-19T05:00:00"/>
    <s v="music/rock"/>
    <x v="1"/>
    <s v="rock"/>
  </r>
  <r>
    <x v="1"/>
    <n v="1454133600"/>
    <x v="722"/>
    <n v="1457762400"/>
    <d v="2016-03-12T06:00:00"/>
    <s v="technology/web"/>
    <x v="2"/>
    <s v="web"/>
  </r>
  <r>
    <x v="2"/>
    <n v="1336194000"/>
    <x v="477"/>
    <n v="1337490000"/>
    <d v="2012-05-20T05:00:00"/>
    <s v="publishing/nonfiction"/>
    <x v="5"/>
    <s v="nonfiction"/>
  </r>
  <r>
    <x v="0"/>
    <n v="1349326800"/>
    <x v="259"/>
    <n v="1349672400"/>
    <d v="2012-10-08T05:00:00"/>
    <s v="publishing/radio &amp; podcasts"/>
    <x v="5"/>
    <s v="radio &amp; podcasts"/>
  </r>
  <r>
    <x v="1"/>
    <n v="1379566800"/>
    <x v="9"/>
    <n v="1379826000"/>
    <d v="2013-09-22T05:00:00"/>
    <s v="theater/plays"/>
    <x v="3"/>
    <s v="plays"/>
  </r>
  <r>
    <x v="1"/>
    <n v="1494651600"/>
    <x v="808"/>
    <n v="1497762000"/>
    <d v="2017-06-18T05:00:00"/>
    <s v="film &amp; video/documentary"/>
    <x v="4"/>
    <s v="documentary"/>
  </r>
  <r>
    <x v="0"/>
    <n v="1303880400"/>
    <x v="809"/>
    <n v="1304485200"/>
    <d v="2011-05-04T05:00:00"/>
    <s v="theater/plays"/>
    <x v="3"/>
    <s v="plays"/>
  </r>
  <r>
    <x v="1"/>
    <n v="1335934800"/>
    <x v="444"/>
    <n v="1336885200"/>
    <d v="2012-05-13T05:00:00"/>
    <s v="games/video games"/>
    <x v="6"/>
    <s v="video games"/>
  </r>
  <r>
    <x v="1"/>
    <n v="1528088400"/>
    <x v="384"/>
    <n v="1530421200"/>
    <d v="2018-07-01T05:00:00"/>
    <s v="theater/plays"/>
    <x v="3"/>
    <s v="plays"/>
  </r>
  <r>
    <x v="3"/>
    <n v="1421906400"/>
    <x v="810"/>
    <n v="1421992800"/>
    <d v="2015-01-23T06:00:00"/>
    <s v="theater/plays"/>
    <x v="3"/>
    <s v="plays"/>
  </r>
  <r>
    <x v="1"/>
    <n v="1568005200"/>
    <x v="811"/>
    <n v="1568178000"/>
    <d v="2019-09-11T05:00:00"/>
    <s v="technology/web"/>
    <x v="2"/>
    <s v="web"/>
  </r>
  <r>
    <x v="1"/>
    <n v="1346821200"/>
    <x v="812"/>
    <n v="1347944400"/>
    <d v="2012-09-18T05:00:00"/>
    <s v="film &amp; video/drama"/>
    <x v="4"/>
    <s v="drama"/>
  </r>
  <r>
    <x v="0"/>
    <n v="1557637200"/>
    <x v="813"/>
    <n v="1558760400"/>
    <d v="2019-05-25T05:00:00"/>
    <s v="film &amp; video/drama"/>
    <x v="4"/>
    <s v="drama"/>
  </r>
  <r>
    <x v="0"/>
    <n v="1375592400"/>
    <x v="814"/>
    <n v="1376629200"/>
    <d v="2013-08-16T05:00:00"/>
    <s v="theater/plays"/>
    <x v="3"/>
    <s v="plays"/>
  </r>
  <r>
    <x v="1"/>
    <n v="1503982800"/>
    <x v="80"/>
    <n v="1504760400"/>
    <d v="2017-09-07T05:00:00"/>
    <s v="film &amp; video/television"/>
    <x v="4"/>
    <s v="television"/>
  </r>
  <r>
    <x v="0"/>
    <n v="1418882400"/>
    <x v="815"/>
    <n v="1419660000"/>
    <d v="2014-12-27T06:00:00"/>
    <s v="photography/photography books"/>
    <x v="7"/>
    <s v="photography books"/>
  </r>
  <r>
    <x v="2"/>
    <n v="1309237200"/>
    <x v="816"/>
    <n v="1311310800"/>
    <d v="2011-07-22T05:00:00"/>
    <s v="film &amp; video/shorts"/>
    <x v="4"/>
    <s v="shorts"/>
  </r>
  <r>
    <x v="1"/>
    <n v="1343365200"/>
    <x v="474"/>
    <n v="1344315600"/>
    <d v="2012-08-07T05:00:00"/>
    <s v="publishing/radio &amp; podcasts"/>
    <x v="5"/>
    <s v="radio &amp; podcasts"/>
  </r>
  <r>
    <x v="0"/>
    <n v="1507957200"/>
    <x v="817"/>
    <n v="1510725600"/>
    <d v="2017-11-15T06:00:00"/>
    <s v="theater/plays"/>
    <x v="3"/>
    <s v="plays"/>
  </r>
  <r>
    <x v="1"/>
    <n v="1549519200"/>
    <x v="818"/>
    <n v="1551247200"/>
    <d v="2019-02-27T06:00:00"/>
    <s v="film &amp; video/animation"/>
    <x v="4"/>
    <s v="animation"/>
  </r>
  <r>
    <x v="0"/>
    <n v="1329026400"/>
    <x v="819"/>
    <n v="1330236000"/>
    <d v="2012-02-26T06:00:00"/>
    <s v="technology/web"/>
    <x v="2"/>
    <s v="web"/>
  </r>
  <r>
    <x v="1"/>
    <n v="1544335200"/>
    <x v="609"/>
    <n v="1545112800"/>
    <d v="2018-12-18T06:00:00"/>
    <s v="music/world music"/>
    <x v="1"/>
    <s v="world music"/>
  </r>
  <r>
    <x v="1"/>
    <n v="1279083600"/>
    <x v="547"/>
    <n v="1279170000"/>
    <d v="2010-07-15T05:00:00"/>
    <s v="theater/plays"/>
    <x v="3"/>
    <s v="plays"/>
  </r>
  <r>
    <x v="1"/>
    <n v="1572498000"/>
    <x v="820"/>
    <n v="1573452000"/>
    <d v="2019-11-11T06:00:00"/>
    <s v="theater/plays"/>
    <x v="3"/>
    <s v="plays"/>
  </r>
  <r>
    <x v="1"/>
    <n v="1506056400"/>
    <x v="821"/>
    <n v="1507093200"/>
    <d v="2017-10-04T05:00:00"/>
    <s v="theater/plays"/>
    <x v="3"/>
    <s v="plays"/>
  </r>
  <r>
    <x v="0"/>
    <n v="1463029200"/>
    <x v="151"/>
    <n v="1463374800"/>
    <d v="2016-05-16T05:00:00"/>
    <s v="food/food trucks"/>
    <x v="0"/>
    <s v="food trucks"/>
  </r>
  <r>
    <x v="0"/>
    <n v="1342069200"/>
    <x v="822"/>
    <n v="1344574800"/>
    <d v="2012-08-10T05:00:00"/>
    <s v="theater/plays"/>
    <x v="3"/>
    <s v="plays"/>
  </r>
  <r>
    <x v="1"/>
    <n v="1388296800"/>
    <x v="823"/>
    <n v="1389074400"/>
    <d v="2014-01-07T06:00:00"/>
    <s v="technology/web"/>
    <x v="2"/>
    <s v="web"/>
  </r>
  <r>
    <x v="1"/>
    <n v="1493787600"/>
    <x v="824"/>
    <n v="1494997200"/>
    <d v="2017-05-17T05:00:00"/>
    <s v="theater/plays"/>
    <x v="3"/>
    <s v="plays"/>
  </r>
  <r>
    <x v="1"/>
    <n v="1424844000"/>
    <x v="825"/>
    <n v="1425448800"/>
    <d v="2015-03-04T06:00:00"/>
    <s v="theater/plays"/>
    <x v="3"/>
    <s v="plays"/>
  </r>
  <r>
    <x v="0"/>
    <n v="1403931600"/>
    <x v="826"/>
    <n v="1404104400"/>
    <d v="2014-06-30T05:00:00"/>
    <s v="theater/plays"/>
    <x v="3"/>
    <s v="plays"/>
  </r>
  <r>
    <x v="1"/>
    <n v="1394514000"/>
    <x v="827"/>
    <n v="1394773200"/>
    <d v="2014-03-14T05:00:00"/>
    <s v="music/rock"/>
    <x v="1"/>
    <s v="rock"/>
  </r>
  <r>
    <x v="1"/>
    <n v="1365397200"/>
    <x v="828"/>
    <n v="1366520400"/>
    <d v="2013-04-21T05:00:00"/>
    <s v="theater/plays"/>
    <x v="3"/>
    <s v="plays"/>
  </r>
  <r>
    <x v="1"/>
    <n v="1456120800"/>
    <x v="829"/>
    <n v="1456639200"/>
    <d v="2016-02-28T06:00:00"/>
    <s v="theater/plays"/>
    <x v="3"/>
    <s v="plays"/>
  </r>
  <r>
    <x v="1"/>
    <n v="1437714000"/>
    <x v="830"/>
    <n v="1438318800"/>
    <d v="2015-07-31T05:00:00"/>
    <s v="theater/plays"/>
    <x v="3"/>
    <s v="plays"/>
  </r>
  <r>
    <x v="0"/>
    <n v="1563771600"/>
    <x v="831"/>
    <n v="1564030800"/>
    <d v="2019-07-25T05:00:00"/>
    <s v="theater/plays"/>
    <x v="3"/>
    <s v="plays"/>
  </r>
  <r>
    <x v="3"/>
    <n v="1448517600"/>
    <x v="832"/>
    <n v="1449295200"/>
    <d v="2015-12-05T06:00:00"/>
    <s v="film &amp; video/documentary"/>
    <x v="4"/>
    <s v="documentary"/>
  </r>
  <r>
    <x v="1"/>
    <n v="1528779600"/>
    <x v="833"/>
    <n v="1531890000"/>
    <d v="2018-07-18T05:00:00"/>
    <s v="publishing/fiction"/>
    <x v="5"/>
    <s v="fiction"/>
  </r>
  <r>
    <x v="0"/>
    <n v="1304744400"/>
    <x v="834"/>
    <n v="1306213200"/>
    <d v="2011-05-24T05:00:00"/>
    <s v="games/video games"/>
    <x v="6"/>
    <s v="video games"/>
  </r>
  <r>
    <x v="2"/>
    <n v="1354341600"/>
    <x v="835"/>
    <n v="1356242400"/>
    <d v="2012-12-23T06:00:00"/>
    <s v="technology/web"/>
    <x v="2"/>
    <s v="web"/>
  </r>
  <r>
    <x v="0"/>
    <n v="1294552800"/>
    <x v="836"/>
    <n v="1297576800"/>
    <d v="2011-02-13T06:00:00"/>
    <s v="theater/plays"/>
    <x v="3"/>
    <s v="plays"/>
  </r>
  <r>
    <x v="0"/>
    <n v="1295935200"/>
    <x v="837"/>
    <n v="1296194400"/>
    <d v="2011-01-28T06:00:00"/>
    <s v="theater/plays"/>
    <x v="3"/>
    <s v="plays"/>
  </r>
  <r>
    <x v="1"/>
    <n v="1411534800"/>
    <x v="219"/>
    <n v="1414558800"/>
    <d v="2014-10-29T05:00:00"/>
    <s v="food/food trucks"/>
    <x v="0"/>
    <s v="food trucks"/>
  </r>
  <r>
    <x v="0"/>
    <n v="1486706400"/>
    <x v="365"/>
    <n v="1488348000"/>
    <d v="2017-03-01T06:00:00"/>
    <s v="photography/photography books"/>
    <x v="7"/>
    <s v="photography books"/>
  </r>
  <r>
    <x v="0"/>
    <n v="1333602000"/>
    <x v="838"/>
    <n v="1334898000"/>
    <d v="2012-04-20T05:00:00"/>
    <s v="photography/photography books"/>
    <x v="7"/>
    <s v="photography books"/>
  </r>
  <r>
    <x v="0"/>
    <n v="1308200400"/>
    <x v="839"/>
    <n v="1308373200"/>
    <d v="2011-06-18T05:00:00"/>
    <s v="theater/plays"/>
    <x v="3"/>
    <s v="plays"/>
  </r>
  <r>
    <x v="0"/>
    <n v="1411707600"/>
    <x v="840"/>
    <n v="1412312400"/>
    <d v="2014-10-03T05:00:00"/>
    <s v="theater/plays"/>
    <x v="3"/>
    <s v="plays"/>
  </r>
  <r>
    <x v="3"/>
    <n v="1418364000"/>
    <x v="841"/>
    <n v="1419228000"/>
    <d v="2014-12-22T06:00:00"/>
    <s v="film &amp; video/documentary"/>
    <x v="4"/>
    <s v="documentary"/>
  </r>
  <r>
    <x v="1"/>
    <n v="1429333200"/>
    <x v="842"/>
    <n v="1430974800"/>
    <d v="2015-05-07T05:00:00"/>
    <s v="technology/web"/>
    <x v="2"/>
    <s v="web"/>
  </r>
  <r>
    <x v="0"/>
    <n v="1555390800"/>
    <x v="843"/>
    <n v="1555822800"/>
    <d v="2019-04-21T05:00:00"/>
    <s v="theater/plays"/>
    <x v="3"/>
    <s v="plays"/>
  </r>
  <r>
    <x v="1"/>
    <n v="1482732000"/>
    <x v="844"/>
    <n v="1482818400"/>
    <d v="2016-12-27T06:00:00"/>
    <s v="music/rock"/>
    <x v="1"/>
    <s v="rock"/>
  </r>
  <r>
    <x v="3"/>
    <n v="1470718800"/>
    <x v="845"/>
    <n v="1471928400"/>
    <d v="2016-08-23T05:00:00"/>
    <s v="film &amp; video/documentary"/>
    <x v="4"/>
    <s v="documentary"/>
  </r>
  <r>
    <x v="0"/>
    <n v="1450591200"/>
    <x v="846"/>
    <n v="1453701600"/>
    <d v="2016-01-25T06:00:00"/>
    <s v="film &amp; video/science fiction"/>
    <x v="4"/>
    <s v="science fiction"/>
  </r>
  <r>
    <x v="1"/>
    <n v="1348290000"/>
    <x v="110"/>
    <n v="1350363600"/>
    <d v="2012-10-16T05:00:00"/>
    <s v="technology/web"/>
    <x v="2"/>
    <s v="web"/>
  </r>
  <r>
    <x v="1"/>
    <n v="1353823200"/>
    <x v="847"/>
    <n v="1353996000"/>
    <d v="2012-11-27T06:00:00"/>
    <s v="theater/plays"/>
    <x v="3"/>
    <s v="plays"/>
  </r>
  <r>
    <x v="0"/>
    <n v="1450764000"/>
    <x v="848"/>
    <n v="1451109600"/>
    <d v="2015-12-26T06:00:00"/>
    <s v="film &amp; video/science fiction"/>
    <x v="4"/>
    <s v="science fiction"/>
  </r>
  <r>
    <x v="1"/>
    <n v="1329372000"/>
    <x v="849"/>
    <n v="1329631200"/>
    <d v="2012-02-19T06:00:00"/>
    <s v="theater/plays"/>
    <x v="3"/>
    <s v="plays"/>
  </r>
  <r>
    <x v="1"/>
    <n v="1277096400"/>
    <x v="780"/>
    <n v="1278997200"/>
    <d v="2010-07-13T05:00:00"/>
    <s v="film &amp; video/animation"/>
    <x v="4"/>
    <s v="animation"/>
  </r>
  <r>
    <x v="0"/>
    <n v="1277701200"/>
    <x v="140"/>
    <n v="1280120400"/>
    <d v="2010-07-26T05:00:00"/>
    <s v="publishing/translations"/>
    <x v="5"/>
    <s v="translations"/>
  </r>
  <r>
    <x v="0"/>
    <n v="1454911200"/>
    <x v="850"/>
    <n v="1458104400"/>
    <d v="2016-03-16T05:00:00"/>
    <s v="technology/web"/>
    <x v="2"/>
    <s v="web"/>
  </r>
  <r>
    <x v="1"/>
    <n v="1297922400"/>
    <x v="851"/>
    <n v="1298268000"/>
    <d v="2011-02-21T06:00:00"/>
    <s v="publishing/translations"/>
    <x v="5"/>
    <s v="translations"/>
  </r>
  <r>
    <x v="1"/>
    <n v="1384408800"/>
    <x v="852"/>
    <n v="1386223200"/>
    <d v="2013-12-05T06:00:00"/>
    <s v="food/food trucks"/>
    <x v="0"/>
    <s v="food trucks"/>
  </r>
  <r>
    <x v="0"/>
    <n v="1299304800"/>
    <x v="853"/>
    <n v="1299823200"/>
    <d v="2011-03-11T06:00:00"/>
    <s v="photography/photography books"/>
    <x v="7"/>
    <s v="photography books"/>
  </r>
  <r>
    <x v="1"/>
    <n v="1431320400"/>
    <x v="854"/>
    <n v="1431752400"/>
    <d v="2015-05-16T05:00:00"/>
    <s v="theater/plays"/>
    <x v="3"/>
    <s v="plays"/>
  </r>
  <r>
    <x v="1"/>
    <n v="1264399200"/>
    <x v="67"/>
    <n v="1267855200"/>
    <d v="2010-03-06T06:00:00"/>
    <s v="music/rock"/>
    <x v="1"/>
    <s v="rock"/>
  </r>
  <r>
    <x v="1"/>
    <n v="1497502800"/>
    <x v="855"/>
    <n v="1497675600"/>
    <d v="2017-06-17T05:00:00"/>
    <s v="theater/plays"/>
    <x v="3"/>
    <s v="plays"/>
  </r>
  <r>
    <x v="1"/>
    <n v="1333688400"/>
    <x v="107"/>
    <n v="1336885200"/>
    <d v="2012-05-13T05:00:00"/>
    <s v="music/world music"/>
    <x v="1"/>
    <s v="world music"/>
  </r>
  <r>
    <x v="1"/>
    <n v="1293861600"/>
    <x v="344"/>
    <n v="1295157600"/>
    <d v="2011-01-16T06:00:00"/>
    <s v="food/food trucks"/>
    <x v="0"/>
    <s v="food trucks"/>
  </r>
  <r>
    <x v="1"/>
    <n v="1576994400"/>
    <x v="856"/>
    <n v="1577599200"/>
    <d v="2019-12-29T06:00:00"/>
    <s v="theater/plays"/>
    <x v="3"/>
    <s v="plays"/>
  </r>
  <r>
    <x v="0"/>
    <n v="1304917200"/>
    <x v="857"/>
    <n v="1305003600"/>
    <d v="2011-05-10T05:00:00"/>
    <s v="theater/plays"/>
    <x v="3"/>
    <s v="plays"/>
  </r>
  <r>
    <x v="0"/>
    <n v="1381208400"/>
    <x v="858"/>
    <n v="1381726800"/>
    <d v="2013-10-14T05:00:00"/>
    <s v="film &amp; video/television"/>
    <x v="4"/>
    <s v="television"/>
  </r>
  <r>
    <x v="1"/>
    <n v="1401685200"/>
    <x v="859"/>
    <n v="1402462800"/>
    <d v="2014-06-11T05:00:00"/>
    <s v="technology/web"/>
    <x v="2"/>
    <s v="web"/>
  </r>
  <r>
    <x v="0"/>
    <n v="1291960800"/>
    <x v="860"/>
    <n v="1292133600"/>
    <d v="2010-12-12T06:00:00"/>
    <s v="theater/plays"/>
    <x v="3"/>
    <s v="plays"/>
  </r>
  <r>
    <x v="1"/>
    <n v="1368853200"/>
    <x v="170"/>
    <n v="1368939600"/>
    <d v="2013-05-19T05:00:00"/>
    <s v="music/indie rock"/>
    <x v="1"/>
    <s v="indie rock"/>
  </r>
  <r>
    <x v="1"/>
    <n v="1448776800"/>
    <x v="861"/>
    <n v="1452146400"/>
    <d v="2016-01-07T06:00:00"/>
    <s v="theater/plays"/>
    <x v="3"/>
    <s v="plays"/>
  </r>
  <r>
    <x v="1"/>
    <n v="1296194400"/>
    <x v="862"/>
    <n v="1296712800"/>
    <d v="2011-02-03T06:00:00"/>
    <s v="theater/plays"/>
    <x v="3"/>
    <s v="plays"/>
  </r>
  <r>
    <x v="0"/>
    <n v="1517983200"/>
    <x v="863"/>
    <n v="1520748000"/>
    <d v="2018-03-11T06:00:00"/>
    <s v="food/food trucks"/>
    <x v="0"/>
    <s v="food trucks"/>
  </r>
  <r>
    <x v="1"/>
    <n v="1478930400"/>
    <x v="864"/>
    <n v="1480831200"/>
    <d v="2016-12-04T06:00:00"/>
    <s v="games/video games"/>
    <x v="6"/>
    <s v="video games"/>
  </r>
  <r>
    <x v="1"/>
    <n v="1426395600"/>
    <x v="527"/>
    <n v="1426914000"/>
    <d v="2015-03-21T05:00:00"/>
    <s v="theater/plays"/>
    <x v="3"/>
    <s v="plays"/>
  </r>
  <r>
    <x v="0"/>
    <n v="1446181200"/>
    <x v="865"/>
    <n v="1446616800"/>
    <d v="2015-11-04T06:00:00"/>
    <s v="publishing/nonfiction"/>
    <x v="5"/>
    <s v="nonfiction"/>
  </r>
  <r>
    <x v="1"/>
    <n v="1514181600"/>
    <x v="866"/>
    <n v="1517032800"/>
    <d v="2018-01-27T06:00:00"/>
    <s v="technology/web"/>
    <x v="2"/>
    <s v="web"/>
  </r>
  <r>
    <x v="0"/>
    <n v="1311051600"/>
    <x v="867"/>
    <n v="1311224400"/>
    <d v="2011-07-21T05:00:00"/>
    <s v="film &amp; video/documentary"/>
    <x v="4"/>
    <s v="documentary"/>
  </r>
  <r>
    <x v="1"/>
    <n v="1564894800"/>
    <x v="868"/>
    <n v="1566190800"/>
    <d v="2019-08-19T05:00:00"/>
    <s v="film &amp; video/documentary"/>
    <x v="4"/>
    <s v="documentary"/>
  </r>
  <r>
    <x v="1"/>
    <n v="1567918800"/>
    <x v="105"/>
    <n v="1570165200"/>
    <d v="2019-10-04T05:00:00"/>
    <s v="theater/plays"/>
    <x v="3"/>
    <s v="plays"/>
  </r>
  <r>
    <x v="0"/>
    <n v="1386309600"/>
    <x v="481"/>
    <n v="1388556000"/>
    <d v="2014-01-01T06:00:00"/>
    <s v="music/rock"/>
    <x v="1"/>
    <s v="rock"/>
  </r>
  <r>
    <x v="0"/>
    <n v="1301979600"/>
    <x v="253"/>
    <n v="1303189200"/>
    <d v="2011-04-19T05:00:00"/>
    <s v="music/rock"/>
    <x v="1"/>
    <s v="rock"/>
  </r>
  <r>
    <x v="1"/>
    <n v="1493269200"/>
    <x v="869"/>
    <n v="1494478800"/>
    <d v="2017-05-11T05:00:00"/>
    <s v="film &amp; video/documentary"/>
    <x v="4"/>
    <s v="documentary"/>
  </r>
  <r>
    <x v="0"/>
    <n v="1478930400"/>
    <x v="864"/>
    <n v="1480744800"/>
    <d v="2016-12-03T06:00:00"/>
    <s v="publishing/radio &amp; podcasts"/>
    <x v="5"/>
    <s v="radio &amp; podcasts"/>
  </r>
  <r>
    <x v="1"/>
    <n v="1555390800"/>
    <x v="843"/>
    <n v="1555822800"/>
    <d v="2019-04-21T05:00:00"/>
    <s v="publishing/translations"/>
    <x v="5"/>
    <s v="translations"/>
  </r>
  <r>
    <x v="0"/>
    <n v="1456984800"/>
    <x v="289"/>
    <n v="1458882000"/>
    <d v="2016-03-25T05:00:00"/>
    <s v="film &amp; video/drama"/>
    <x v="4"/>
    <s v="drama"/>
  </r>
  <r>
    <x v="1"/>
    <n v="1411621200"/>
    <x v="870"/>
    <n v="1411966800"/>
    <d v="2014-09-29T05:00:00"/>
    <s v="music/rock"/>
    <x v="1"/>
    <s v="rock"/>
  </r>
  <r>
    <x v="1"/>
    <n v="1525669200"/>
    <x v="871"/>
    <n v="1526878800"/>
    <d v="2018-05-21T05:00:00"/>
    <s v="film &amp; video/drama"/>
    <x v="4"/>
    <s v="drama"/>
  </r>
  <r>
    <x v="3"/>
    <n v="1450936800"/>
    <x v="872"/>
    <n v="1452405600"/>
    <d v="2016-01-10T06:00:00"/>
    <s v="photography/photography books"/>
    <x v="7"/>
    <s v="photography books"/>
  </r>
  <r>
    <x v="0"/>
    <n v="1413522000"/>
    <x v="873"/>
    <n v="1414040400"/>
    <d v="2014-10-23T05:00:00"/>
    <s v="publishing/translations"/>
    <x v="5"/>
    <s v="translations"/>
  </r>
  <r>
    <x v="1"/>
    <n v="1541307600"/>
    <x v="874"/>
    <n v="1543816800"/>
    <d v="2018-12-03T06:00:00"/>
    <s v="food/food trucks"/>
    <x v="0"/>
    <s v="food trucks"/>
  </r>
  <r>
    <x v="0"/>
    <n v="1357106400"/>
    <x v="875"/>
    <n v="1359698400"/>
    <d v="2013-02-01T06:00:00"/>
    <s v="theater/plays"/>
    <x v="3"/>
    <s v="plays"/>
  </r>
  <r>
    <x v="3"/>
    <n v="1390197600"/>
    <x v="876"/>
    <n v="1390629600"/>
    <d v="2014-01-25T06:00:00"/>
    <s v="theater/plays"/>
    <x v="3"/>
    <s v="plays"/>
  </r>
  <r>
    <x v="0"/>
    <n v="1265868000"/>
    <x v="877"/>
    <n v="1267077600"/>
    <d v="2010-02-25T06:00:00"/>
    <s v="music/indie rock"/>
    <x v="1"/>
    <s v="indie rock"/>
  </r>
  <r>
    <x v="3"/>
    <n v="1467176400"/>
    <x v="878"/>
    <n v="1467781200"/>
    <d v="2016-07-06T05:00:0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EB41D-0A9E-406B-82CA-5E01A4FF4FB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BB7BF-669F-42C0-99DF-0EACC76AF79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FFCD6-3D73-4286-8FAC-05A115C45F3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0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6" hier="-1"/>
    <pageField fld="9" hier="-1"/>
  </pageField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?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38135"/>
      </a:accent1>
      <a:accent2>
        <a:srgbClr val="023160"/>
      </a:accent2>
      <a:accent3>
        <a:srgbClr val="5B9BD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D691-2774-47E2-81B9-A046B20E1175}">
  <dimension ref="A1:F14"/>
  <sheetViews>
    <sheetView workbookViewId="0">
      <selection activeCell="E4" sqref="E4:E14"/>
      <pivotSelection pane="bottomRight" showHeader="1" extendable="1" start="3" max="5" activeRow="3" activeCol="4" click="1" r:id="rId1">
        <pivotArea dataOnly="0" outline="0" fieldPosition="0">
          <references count="1">
            <reference field="5" count="1">
              <x v="3"/>
            </reference>
          </references>
        </pivotArea>
      </pivotSelection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2038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2044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C3A-B456-4E73-BC80-2D0016F5493E}">
  <dimension ref="A1:F30"/>
  <sheetViews>
    <sheetView workbookViewId="0">
      <selection activeCell="I47" sqref="I4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2" spans="1:6" x14ac:dyDescent="0.25">
      <c r="A2" s="7" t="s">
        <v>2031</v>
      </c>
      <c r="B2" t="s">
        <v>2070</v>
      </c>
    </row>
    <row r="4" spans="1:6" x14ac:dyDescent="0.25">
      <c r="A4" s="7" t="s">
        <v>2069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2045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2046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2047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2055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2062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2051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2056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2058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2063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2061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2068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2064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2059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2048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2049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2053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F782-B348-42C7-960C-EB61841E3D8D}">
  <dimension ref="A1:E18"/>
  <sheetViews>
    <sheetView workbookViewId="0">
      <selection activeCell="K22" sqref="K2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2070</v>
      </c>
    </row>
    <row r="2" spans="1:5" x14ac:dyDescent="0.25">
      <c r="A2" s="7" t="s">
        <v>2085</v>
      </c>
      <c r="B2" t="s">
        <v>2070</v>
      </c>
    </row>
    <row r="4" spans="1:5" x14ac:dyDescent="0.25">
      <c r="A4" s="7" t="s">
        <v>2069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3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3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3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3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3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3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3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3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3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3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3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3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3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/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5.625" style="6" customWidth="1"/>
    <col min="8" max="8" width="13" bestFit="1" customWidth="1"/>
    <col min="9" max="9" width="21" style="11" customWidth="1"/>
    <col min="12" max="12" width="11.125" bestFit="1" customWidth="1"/>
    <col min="13" max="13" width="11.125" customWidth="1"/>
    <col min="14" max="14" width="11.125" bestFit="1" customWidth="1"/>
    <col min="15" max="15" width="11.125" customWidth="1"/>
    <col min="18" max="18" width="28" bestFit="1" customWidth="1"/>
    <col min="19" max="19" width="17.375" customWidth="1"/>
    <col min="20" max="20" width="15.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0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B2" s="4" t="s">
        <v>12</v>
      </c>
      <c r="C2" s="3" t="s">
        <v>13</v>
      </c>
      <c r="D2">
        <v>100</v>
      </c>
      <c r="E2">
        <v>0</v>
      </c>
      <c r="F2" s="6">
        <f t="shared" ref="F2:F65" si="0">SUM(E2/D2)</f>
        <v>0</v>
      </c>
      <c r="G2" t="s">
        <v>14</v>
      </c>
      <c r="H2">
        <v>0</v>
      </c>
      <c r="I2" s="11">
        <f>SUM(IFERROR(E2/H2, 0))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SEARCH("/",R2,1)-1 )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10.4</v>
      </c>
      <c r="G3" t="s">
        <v>20</v>
      </c>
      <c r="H3">
        <v>158</v>
      </c>
      <c r="I3" s="11">
        <f t="shared" ref="I3:I66" si="1">SUM(IFERROR(E3/H3, 0))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SEARCH("/",R3,1)-1 )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s="11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s="11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s="11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s="11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s="11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s="11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s="11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s="11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s="11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s="11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s="11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s="11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s="11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s="11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s="11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s="11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s="11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s="11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s="11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s="11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s="11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s="11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s="11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s="11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s="11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s="11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s="11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s="11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s="11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s="11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s="11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s="11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s="11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s="11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s="11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s="11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s="11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s="11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s="11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s="11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s="11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s="11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s="11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s="11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s="11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s="11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s="11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s="11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s="11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s="11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s="11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s="11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s="11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s="11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s="11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s="11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s="11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s="11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s="11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s="11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s="11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s="11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SUM(E66/D66)</f>
        <v>0.97642857142857142</v>
      </c>
      <c r="G66" t="s">
        <v>14</v>
      </c>
      <c r="H66">
        <v>38</v>
      </c>
      <c r="I66" s="11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2.3614754098360655</v>
      </c>
      <c r="G67" t="s">
        <v>20</v>
      </c>
      <c r="H67">
        <v>236</v>
      </c>
      <c r="I67" s="11">
        <f t="shared" ref="I67:I130" si="7">SUM(IFERROR(E67/H67, 0))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SEARCH("/",R67,1)-1 )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s="11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s="11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s="11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s="11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s="11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s="11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s="11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s="11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s="11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s="11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s="11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s="11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s="11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s="11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s="11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s="11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s="11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s="11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s="11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s="11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s="11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s="11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s="11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s="11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s="11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s="11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s="11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s="11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s="11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s="11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s="11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s="11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s="11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s="11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s="11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s="11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s="11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s="11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s="11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s="11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s="11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s="11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s="11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s="11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s="11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s="11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s="11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s="11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s="11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s="11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s="11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s="11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s="11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s="11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s="11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s="11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s="11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s="11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s="11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s="11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s="11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s="11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SUM(E130/D130)</f>
        <v>0.60334277620396604</v>
      </c>
      <c r="G130" t="s">
        <v>74</v>
      </c>
      <c r="H130">
        <v>532</v>
      </c>
      <c r="I130" s="11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3.2026936026936029E-2</v>
      </c>
      <c r="G131" t="s">
        <v>74</v>
      </c>
      <c r="H131">
        <v>55</v>
      </c>
      <c r="I131" s="11">
        <f t="shared" ref="I131:I194" si="13">SUM(IFERROR(E131/H131, 0))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SEARCH("/",R131,1)-1 )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s="11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s="11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s="11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s="11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s="11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s="11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s="11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s="11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s="11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s="11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s="11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s="11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s="11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s="11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s="11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s="11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s="11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s="11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s="11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s="11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s="11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s="11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s="11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s="11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s="11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s="11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s="11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s="11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s="11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s="11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s="11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s="11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s="11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s="11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s="11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s="11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s="11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s="11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s="11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s="11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s="11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s="11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s="11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s="11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s="11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s="11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s="11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s="11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s="11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s="11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s="11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s="11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s="11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s="11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s="11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s="11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s="11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s="11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s="11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s="11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s="11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s="11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SUM(E194/D194)</f>
        <v>0.19992957746478873</v>
      </c>
      <c r="G194" t="s">
        <v>14</v>
      </c>
      <c r="H194">
        <v>243</v>
      </c>
      <c r="I194" s="11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0.45636363636363636</v>
      </c>
      <c r="G195" t="s">
        <v>14</v>
      </c>
      <c r="H195">
        <v>65</v>
      </c>
      <c r="I195" s="11">
        <f t="shared" ref="I195:I258" si="19">SUM(IFERROR(E195/H195, 0))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SEARCH("/",R195,1)-1 )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s="11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s="11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s="11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s="11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s="11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s="11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s="11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s="11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s="11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s="11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s="11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s="11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s="11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s="11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s="11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s="11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s="11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s="11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s="11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s="11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s="11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s="11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s="11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s="11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s="11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s="11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s="11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s="11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s="11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s="11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s="11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s="11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s="11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s="11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s="11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s="11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s="11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s="11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s="11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s="11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s="11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s="11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s="11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s="11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s="11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s="11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s="11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s="11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s="11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s="11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s="11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s="11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s="11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s="11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s="11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s="11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s="11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s="11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s="11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s="11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s="11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s="11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SUM(E258/D258)</f>
        <v>0.23390243902439026</v>
      </c>
      <c r="G258" t="s">
        <v>14</v>
      </c>
      <c r="H258">
        <v>15</v>
      </c>
      <c r="I258" s="11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1.46</v>
      </c>
      <c r="G259" t="s">
        <v>20</v>
      </c>
      <c r="H259">
        <v>92</v>
      </c>
      <c r="I259" s="11">
        <f t="shared" ref="I259:I322" si="25">SUM(IFERROR(E259/H259, 0))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SEARCH("/",R259,1)-1 )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s="11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s="11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s="11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s="11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s="11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s="11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s="11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s="11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s="11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s="11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s="11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s="11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s="11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s="11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s="11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s="11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s="11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s="11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s="11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s="11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s="11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s="11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s="11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s="11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s="11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s="11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s="11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s="11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s="11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s="11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s="11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s="11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s="11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s="11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s="11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s="11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s="11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s="11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s="11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s="11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s="11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s="11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s="11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s="11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s="11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s="11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s="11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s="11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s="11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s="11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s="11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s="11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s="11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s="11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s="11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s="11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s="11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s="11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s="11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s="11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s="11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s="11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SUM(E322/D322)</f>
        <v>9.5876777251184833E-2</v>
      </c>
      <c r="G322" t="s">
        <v>14</v>
      </c>
      <c r="H322">
        <v>80</v>
      </c>
      <c r="I322" s="11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0.94144366197183094</v>
      </c>
      <c r="G323" t="s">
        <v>14</v>
      </c>
      <c r="H323">
        <v>2468</v>
      </c>
      <c r="I323" s="11">
        <f t="shared" ref="I323:I386" si="31">SUM(IFERROR(E323/H323, 0))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SEARCH("/",R323,1)-1 )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s="11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s="11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s="11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s="11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s="11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s="11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s="11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s="11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s="11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s="11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s="11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s="11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s="11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s="11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s="11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s="11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s="11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s="11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s="11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s="11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s="11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s="11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s="11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s="11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s="11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s="11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s="11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s="11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s="11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s="11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s="11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s="11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s="11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s="11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s="11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s="11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s="11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s="11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s="11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s="11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s="11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s="11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s="11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s="11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s="11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s="11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s="11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s="11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s="11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s="11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s="11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s="11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s="11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s="11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s="11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s="11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s="11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s="11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s="11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s="11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s="11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s="11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SUM(E386/D386)</f>
        <v>1.7200961538461539</v>
      </c>
      <c r="G386" t="s">
        <v>20</v>
      </c>
      <c r="H386">
        <v>4799</v>
      </c>
      <c r="I386" s="11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1.4616709511568124</v>
      </c>
      <c r="G387" t="s">
        <v>20</v>
      </c>
      <c r="H387">
        <v>1137</v>
      </c>
      <c r="I387" s="11">
        <f t="shared" ref="I387:I450" si="37">SUM(IFERROR(E387/H387, 0))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SEARCH("/",R387,1)-1 )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s="11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s="11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s="11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s="11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s="11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s="11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s="11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s="11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s="11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s="11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s="11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s="11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s="11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s="11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s="11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s="11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s="11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s="11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s="11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s="11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s="11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s="11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s="11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s="11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s="11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s="11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s="11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s="11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s="11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s="11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s="11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s="11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s="11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s="11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s="11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s="11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s="11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s="11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s="11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s="11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s="11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s="11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s="11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s="11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s="11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s="11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s="11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s="11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s="11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s="11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s="11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s="11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s="11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s="11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s="11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s="11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s="11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s="11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s="11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s="11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s="11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s="11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SUM(E450/D450)</f>
        <v>0.50482758620689661</v>
      </c>
      <c r="G450" t="s">
        <v>14</v>
      </c>
      <c r="H450">
        <v>605</v>
      </c>
      <c r="I450" s="11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9.67</v>
      </c>
      <c r="G451" t="s">
        <v>20</v>
      </c>
      <c r="H451">
        <v>86</v>
      </c>
      <c r="I451" s="11">
        <f t="shared" ref="I451:I514" si="43">SUM(IFERROR(E451/H451, 0))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SEARCH("/",R451,1)-1 )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s="11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s="11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s="11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s="11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s="11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s="11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s="11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s="11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s="11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s="11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s="11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s="11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s="11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s="11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s="11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s="11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s="11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s="11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s="11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s="11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s="11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s="11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s="11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s="11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s="11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s="11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s="11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s="11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s="11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s="11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s="11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s="11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s="11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s="11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s="11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s="11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s="11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s="11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s="11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s="11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s="11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s="11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s="11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s="11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s="11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s="11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s="11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s="11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s="11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s="11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11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s="11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s="11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s="11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s="11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s="11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s="11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s="11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s="11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s="11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s="11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s="11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SUM(E514/D514)</f>
        <v>1.3931868131868133</v>
      </c>
      <c r="G514" t="s">
        <v>20</v>
      </c>
      <c r="H514">
        <v>239</v>
      </c>
      <c r="I514" s="11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0.39277108433734942</v>
      </c>
      <c r="G515" t="s">
        <v>74</v>
      </c>
      <c r="H515">
        <v>35</v>
      </c>
      <c r="I515" s="11">
        <f t="shared" ref="I515:I578" si="49">SUM(IFERROR(E515/H515, 0))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SEARCH("/",R515,1)-1 )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s="11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s="11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s="11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s="11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s="11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s="11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s="11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s="11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s="11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s="11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s="11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s="11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s="11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s="11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s="11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s="11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s="11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s="11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s="11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s="11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s="11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s="11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s="11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s="11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s="11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s="11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s="11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s="11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s="11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s="11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s="11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s="11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s="11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s="11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s="11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s="11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s="11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s="11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s="11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s="11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s="11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s="11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s="11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s="11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s="11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s="11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s="11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s="11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s="11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s="11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s="11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s="11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s="11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s="11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s="11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s="11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s="11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s="11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s="11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s="11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s="11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s="11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SUM(E578/D578)</f>
        <v>0.6492783505154639</v>
      </c>
      <c r="G578" t="s">
        <v>14</v>
      </c>
      <c r="H578">
        <v>64</v>
      </c>
      <c r="I578" s="11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0.18853658536585366</v>
      </c>
      <c r="G579" t="s">
        <v>74</v>
      </c>
      <c r="H579">
        <v>37</v>
      </c>
      <c r="I579" s="11">
        <f t="shared" ref="I579:I642" si="55">SUM(IFERROR(E579/H579, 0))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SEARCH("/",R579,1)-1 )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s="11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s="11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s="11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s="11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s="11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s="11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s="11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s="11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s="11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s="11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s="11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s="11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s="11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s="11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s="11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s="11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s="11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s="11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s="11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s="11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s="11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s="11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s="11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s="11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s="11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s="11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s="11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s="11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s="11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s="11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s="11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s="11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s="11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s="11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s="11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s="11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s="11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s="11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s="11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s="11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s="11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s="11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s="11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s="11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s="11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s="11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s="11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s="11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s="11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s="11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s="11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s="11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s="11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s="11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s="11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s="11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s="11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s="11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s="11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s="11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s="11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s="11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SUM(E642/D642)</f>
        <v>0.16501669449081802</v>
      </c>
      <c r="G642" t="s">
        <v>14</v>
      </c>
      <c r="H642">
        <v>257</v>
      </c>
      <c r="I642" s="11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1.1996808510638297</v>
      </c>
      <c r="G643" t="s">
        <v>20</v>
      </c>
      <c r="H643">
        <v>194</v>
      </c>
      <c r="I643" s="11">
        <f t="shared" ref="I643:I706" si="61">SUM(IFERROR(E643/H643, 0))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SEARCH("/",R643,1)-1 )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s="11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s="11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s="11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s="11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s="11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s="11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s="11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s="11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s="11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s="11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s="11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s="11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s="11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s="11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s="11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s="11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s="11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s="11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s="11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s="11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s="11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s="11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s="11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s="11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s="11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s="11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s="11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s="11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s="11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s="11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s="11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s="11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s="11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s="11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s="11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s="11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s="11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s="11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s="11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s="11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s="11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s="11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s="11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s="11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s="11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s="11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s="11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s="11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s="11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s="11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s="11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s="11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s="11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s="11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s="11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s="11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s="11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s="11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s="11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s="11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s="11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s="11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SUM(E706/D706)</f>
        <v>1.2278160919540231</v>
      </c>
      <c r="G706" t="s">
        <v>20</v>
      </c>
      <c r="H706">
        <v>116</v>
      </c>
      <c r="I706" s="11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0.99026517383618151</v>
      </c>
      <c r="G707" t="s">
        <v>14</v>
      </c>
      <c r="H707">
        <v>2025</v>
      </c>
      <c r="I707" s="11">
        <f t="shared" ref="I707:I770" si="67">SUM(IFERROR(E707/H707, 0))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SEARCH("/",R707,1)-1 )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s="11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s="11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s="11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s="11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s="11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s="11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s="11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s="11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s="11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s="11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s="11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s="11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s="11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s="11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s="11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s="11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s="11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s="11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s="11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s="11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s="11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s="11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s="11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s="11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s="11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s="11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s="11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s="11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s="11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s="11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s="11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s="11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s="11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s="11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s="11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s="11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s="11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s="11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s="11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s="11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s="11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s="11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s="11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s="11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s="11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s="11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s="11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s="11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s="11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s="11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s="11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s="11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s="11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s="11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s="11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s="11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s="11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s="11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s="11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s="11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s="11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s="11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SUM(E770/D770)</f>
        <v>2.31</v>
      </c>
      <c r="G770" t="s">
        <v>20</v>
      </c>
      <c r="H770">
        <v>150</v>
      </c>
      <c r="I770" s="11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0.86867834394904464</v>
      </c>
      <c r="G771" t="s">
        <v>14</v>
      </c>
      <c r="H771">
        <v>3410</v>
      </c>
      <c r="I771" s="11">
        <f t="shared" ref="I771:I834" si="73">SUM(IFERROR(E771/H771, 0))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SEARCH("/",R771,1)-1 )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s="11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s="11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s="11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s="11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s="11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s="11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s="11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s="11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s="11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s="11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s="11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s="11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s="11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s="11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s="11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s="11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s="11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s="11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s="11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s="11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s="11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s="11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s="11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s="11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s="11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s="11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s="11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s="11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s="11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s="11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s="11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s="11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s="11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s="11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s="11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s="11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s="11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s="11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s="11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s="11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s="11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s="11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s="11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s="11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s="11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s="11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s="11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s="11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s="11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s="11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s="11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s="11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s="11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s="11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s="11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s="11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s="11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s="11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s="11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s="11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s="11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s="11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SUM(E834/D834)</f>
        <v>3.1517592592592591</v>
      </c>
      <c r="G834" t="s">
        <v>20</v>
      </c>
      <c r="H834">
        <v>1297</v>
      </c>
      <c r="I834" s="11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1.5769117647058823</v>
      </c>
      <c r="G835" t="s">
        <v>20</v>
      </c>
      <c r="H835">
        <v>165</v>
      </c>
      <c r="I835" s="11">
        <f t="shared" ref="I835:I898" si="79">SUM(IFERROR(E835/H835, 0))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SEARCH("/",R835,1)-1 )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s="11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s="11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s="11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s="11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s="11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s="11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s="11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s="11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s="11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s="11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s="11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s="11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s="11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s="11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s="11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s="11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s="11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s="11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s="11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s="11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s="11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s="11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s="11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s="11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s="11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s="11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s="11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s="11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s="11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s="11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s="11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s="11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s="11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s="11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s="11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s="11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s="11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s="11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s="11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s="11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s="11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s="11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s="11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s="11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s="11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s="11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s="11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s="11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s="11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s="11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s="11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s="11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s="11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s="11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s="11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s="11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s="11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s="11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s="11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s="11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s="11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s="11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SUM(E898/D898)</f>
        <v>7.7443434343434348</v>
      </c>
      <c r="G898" t="s">
        <v>20</v>
      </c>
      <c r="H898">
        <v>1460</v>
      </c>
      <c r="I898" s="11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0.27693181818181817</v>
      </c>
      <c r="G899" t="s">
        <v>14</v>
      </c>
      <c r="H899">
        <v>27</v>
      </c>
      <c r="I899" s="11">
        <f t="shared" ref="I899:I962" si="85">SUM(IFERROR(E899/H899, 0))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SEARCH("/",R899,1)-1 )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s="11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s="11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s="11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s="11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s="11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s="11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s="11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s="11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s="11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s="11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s="11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s="11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s="11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s="11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s="11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s="11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s="11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s="11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s="11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s="11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s="11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s="11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s="11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s="11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s="11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s="11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s="11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s="11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s="11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s="11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s="11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s="11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s="11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s="11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s="11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s="11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s="11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s="11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s="11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s="11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s="11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s="11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s="11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s="11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s="11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s="11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s="11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s="11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s="11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s="11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s="11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s="11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s="11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s="11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s="11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s="11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s="11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s="11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s="11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s="11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s="11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s="11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01" si="90">SUM(E962/D962)</f>
        <v>0.85054545454545449</v>
      </c>
      <c r="G962" t="s">
        <v>14</v>
      </c>
      <c r="H962">
        <v>55</v>
      </c>
      <c r="I962" s="11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1.1929824561403508</v>
      </c>
      <c r="G963" t="s">
        <v>20</v>
      </c>
      <c r="H963">
        <v>155</v>
      </c>
      <c r="I963" s="11">
        <f t="shared" ref="I963:I1000" si="91">SUM(IFERROR(E963/H963, 0))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SEARCH("/",R963,1)-1 )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s="11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s="11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s="11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s="11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s="11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s="11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s="11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s="11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s="11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s="11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s="11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s="11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s="11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s="11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s="11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s="11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s="11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s="11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s="11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s="11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s="11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s="11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s="11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s="11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s="11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s="11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s="11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s="11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s="11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s="11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s="11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s="11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s="11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s="11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s="11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s="11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s="11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s="11">
        <f>SUM(IFERROR(E1001/H1001, 0))</f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G1:G1001" xr:uid="{00000000-0001-0000-0000-000000000000}"/>
  <conditionalFormatting sqref="G1:G1048576">
    <cfRule type="containsText" dxfId="22" priority="7" operator="containsText" text="live">
      <formula>NOT(ISERROR(SEARCH("live",G1)))</formula>
    </cfRule>
    <cfRule type="containsText" dxfId="21" priority="8" operator="containsText" text="canceled">
      <formula>NOT(ISERROR(SEARCH("canceled",G1)))</formula>
    </cfRule>
    <cfRule type="containsText" dxfId="20" priority="9" operator="containsText" text="failed">
      <formula>NOT(ISERROR(SEARCH("failed",G1)))</formula>
    </cfRule>
    <cfRule type="containsText" dxfId="19" priority="10" operator="containsText" text="successful">
      <formula>NOT(ISERROR(SEARCH("successful",G1)))</formula>
    </cfRule>
  </conditionalFormatting>
  <conditionalFormatting sqref="F2:F1001">
    <cfRule type="cellIs" dxfId="18" priority="1" operator="greaterThan">
      <formula>2</formula>
    </cfRule>
    <cfRule type="cellIs" dxfId="17" priority="3" operator="lessThan">
      <formula>1</formula>
    </cfRule>
  </conditionalFormatting>
  <conditionalFormatting sqref="F2:F1001">
    <cfRule type="cellIs" dxfId="16" priority="2" operator="between">
      <formula>1</formula>
      <formula>2</formula>
    </cfRule>
  </conditionalFormatting>
  <pageMargins left="0.75" right="0.75" top="1" bottom="1" header="0.5" footer="0.5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AE68-1EC1-4852-BF76-47E9AEFAF256}">
  <dimension ref="A1:H13"/>
  <sheetViews>
    <sheetView workbookViewId="0">
      <selection activeCell="J16" sqref="J16"/>
    </sheetView>
  </sheetViews>
  <sheetFormatPr defaultRowHeight="15.75" x14ac:dyDescent="0.25"/>
  <cols>
    <col min="1" max="1" width="26.125" customWidth="1"/>
    <col min="2" max="2" width="17.125" customWidth="1"/>
    <col min="3" max="3" width="13.375" customWidth="1"/>
    <col min="4" max="4" width="15.75" customWidth="1"/>
    <col min="5" max="5" width="12.25" customWidth="1"/>
    <col min="6" max="6" width="19.25" customWidth="1"/>
    <col min="7" max="7" width="15.875" customWidth="1"/>
    <col min="8" max="8" width="18.25" customWidth="1"/>
  </cols>
  <sheetData>
    <row r="1" spans="1:8" x14ac:dyDescent="0.25">
      <c r="A1" s="14" t="s">
        <v>2086</v>
      </c>
      <c r="B1" s="14" t="s">
        <v>2087</v>
      </c>
      <c r="C1" s="14" t="s">
        <v>2088</v>
      </c>
      <c r="D1" s="14" t="s">
        <v>2092</v>
      </c>
      <c r="E1" s="14" t="s">
        <v>2089</v>
      </c>
      <c r="F1" s="14" t="s">
        <v>2105</v>
      </c>
      <c r="G1" s="14" t="s">
        <v>2090</v>
      </c>
      <c r="H1" s="14" t="s">
        <v>2091</v>
      </c>
    </row>
    <row r="2" spans="1:8" x14ac:dyDescent="0.25">
      <c r="A2" t="s">
        <v>2093</v>
      </c>
      <c r="B2">
        <f>COUNTIFS(Crowdfunding!D2:D1001, "&lt;1000", Crowdfunding!G2:G1001, "successful")</f>
        <v>30</v>
      </c>
      <c r="C2">
        <f>COUNTIFS(Crowdfunding!D2:D1001, "&lt;1000", Crowdfunding!G2:G1001, "failed")</f>
        <v>20</v>
      </c>
      <c r="D2">
        <f>COUNTIFS(Crowdfunding!D2:D1001, "&lt;1000", Crowdfunding!G2:G1001, "canceled")</f>
        <v>1</v>
      </c>
      <c r="E2">
        <f>SUM(B2:D2)</f>
        <v>51</v>
      </c>
      <c r="F2" s="15">
        <f>SUM(B2/E2)</f>
        <v>0.58823529411764708</v>
      </c>
      <c r="G2" s="15">
        <f>SUM(C2/E2)</f>
        <v>0.39215686274509803</v>
      </c>
      <c r="H2" s="15">
        <f>SUM(D2/E2)</f>
        <v>1.9607843137254902E-2</v>
      </c>
    </row>
    <row r="3" spans="1:8" x14ac:dyDescent="0.25">
      <c r="A3" t="s">
        <v>2094</v>
      </c>
      <c r="B3">
        <f>COUNTIFS(Crowdfunding!D3:D1002, "&gt;999", Crowdfunding!D3:D1002, "&lt;5000", Crowdfunding!G3:G1002, "successful")</f>
        <v>191</v>
      </c>
      <c r="C3">
        <f>COUNTIFS(Crowdfunding!D3:D1002, "&gt;999", Crowdfunding!D3:D1002, "&lt;5000", Crowdfunding!G3:G1002, "failed")</f>
        <v>38</v>
      </c>
      <c r="D3">
        <f>COUNTIFS(Crowdfunding!D3:D1002, "&gt;999", Crowdfunding!D3:D1002, "&lt;5000", Crowdfunding!G3:G1002, "canceled")</f>
        <v>2</v>
      </c>
      <c r="E3">
        <f t="shared" ref="E3:E13" si="0">SUM(B3:D3)</f>
        <v>231</v>
      </c>
      <c r="F3" s="15">
        <f t="shared" ref="F3:F13" si="1">SUM(B3/E3)</f>
        <v>0.82683982683982682</v>
      </c>
      <c r="G3" s="15">
        <f t="shared" ref="G3:G13" si="2">SUM(C3/E3)</f>
        <v>0.16450216450216451</v>
      </c>
      <c r="H3" s="15">
        <f t="shared" ref="H3:H13" si="3">SUM(D3/E3)</f>
        <v>8.658008658008658E-3</v>
      </c>
    </row>
    <row r="4" spans="1:8" x14ac:dyDescent="0.25">
      <c r="A4" t="s">
        <v>2095</v>
      </c>
      <c r="B4">
        <f>COUNTIFS(Crowdfunding!D4:D1003, "&gt;4999", Crowdfunding!D4:D1003, "&lt;10000", Crowdfunding!G4:G1003, "successful")</f>
        <v>164</v>
      </c>
      <c r="C4">
        <f>COUNTIFS(Crowdfunding!D4:D1003, "&gt;4999", Crowdfunding!D4:D1003, "&lt;10000", Crowdfunding!G4:G1003, "failed")</f>
        <v>126</v>
      </c>
      <c r="D4">
        <f>COUNTIFS(Crowdfunding!D4:D1003, "&gt;4999", Crowdfunding!D4:D1003, "&lt;10000", Crowdfunding!G4:G1003,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5">
      <c r="A5" t="s">
        <v>2096</v>
      </c>
      <c r="B5">
        <f>COUNTIFS(Crowdfunding!D5:D1004, "&gt;9999", Crowdfunding!D5:D1004, "&lt;15000", Crowdfunding!G5:G1004, "successful")</f>
        <v>4</v>
      </c>
      <c r="C5">
        <f>COUNTIFS(Crowdfunding!D5:D1004,"&gt;9999",Crowdfunding!D5:D1004,"&lt;15000",Crowdfunding!G5:G1004,"failed")</f>
        <v>5</v>
      </c>
      <c r="D5">
        <f>COUNTIFS(Crowdfunding!D5:D1004,"&gt;9999",Crowdfunding!D5:D1004,"&lt;15000",Crowdfunding!G5:G1004,"canceled")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5">
      <c r="A6" t="s">
        <v>2097</v>
      </c>
      <c r="B6">
        <f>COUNTIFS(Crowdfunding!D6:D1005, "&gt;14999", Crowdfunding!D6:D1005, "&lt;20000", Crowdfunding!G6:G1005, "successful")</f>
        <v>10</v>
      </c>
      <c r="C6">
        <f>COUNTIFS(Crowdfunding!D6:D1005, "&gt;14999", Crowdfunding!D6:D1005, "&lt;20000", Crowdfunding!G6:G1005, "failed")</f>
        <v>0</v>
      </c>
      <c r="D6">
        <f>COUNTIFS(Crowdfunding!D6:D1005, "&gt;14999", Crowdfunding!D6:D1005, "&lt;20000", Crowdfunding!G6:G1005,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5">
      <c r="A7" t="s">
        <v>2098</v>
      </c>
      <c r="B7">
        <f>COUNTIFS(Crowdfunding!D7:D1006, "&gt;19999", Crowdfunding!D7:D1006, "&lt;25000", Crowdfunding!G7:G1006, "successful")</f>
        <v>7</v>
      </c>
      <c r="C7">
        <f>COUNTIFS(Crowdfunding!D7:D1006, "&gt;19999", Crowdfunding!D7:D1006, "&lt;25000", Crowdfunding!G7:G1006, "failed")</f>
        <v>0</v>
      </c>
      <c r="D7">
        <f>COUNTIFS(Crowdfunding!D7:D1006, "&gt;19999", Crowdfunding!D7:D1006, "&lt;25000", Crowdfunding!G7:G1006,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5">
      <c r="A8" t="s">
        <v>2099</v>
      </c>
      <c r="B8">
        <f>COUNTIFS(Crowdfunding!D8:D1007, "&gt;24999", Crowdfunding!D8:D1007, "&lt;30000", Crowdfunding!G8:G1007, "successful")</f>
        <v>11</v>
      </c>
      <c r="C8">
        <f>COUNTIFS(Crowdfunding!D8:D1007, "&gt;24999", Crowdfunding!D8:D1007, "&lt;30000", Crowdfunding!G8:G1007, "failed")</f>
        <v>3</v>
      </c>
      <c r="D8">
        <f>COUNTIFS(Crowdfunding!D8:D1007, "&gt;24999", Crowdfunding!D8:D1007, "&lt;30000", Crowdfunding!G8:G1007,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5">
      <c r="A9" t="s">
        <v>2100</v>
      </c>
      <c r="B9">
        <f>COUNTIFS(Crowdfunding!D9:D1008, "&gt;29999", Crowdfunding!D9:D1008, "&lt;35000", Crowdfunding!G9:G1008, "successful")</f>
        <v>7</v>
      </c>
      <c r="C9">
        <f>COUNTIFS(Crowdfunding!D9:D1008, "&gt;29999", Crowdfunding!D9:D1008, "&lt;35000", Crowdfunding!G9:G1008, "failed")</f>
        <v>0</v>
      </c>
      <c r="D9">
        <f>COUNTIFS(Crowdfunding!D9:D1008, "&gt;29999", Crowdfunding!D9:D1008, "&lt;35000", Crowdfunding!G9:G1008,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5">
      <c r="A10" t="s">
        <v>2101</v>
      </c>
      <c r="B10">
        <f>COUNTIFS(Crowdfunding!D10:D1009, "&gt;34999", Crowdfunding!D10:D1009, "&lt;40000", Crowdfunding!G10:G1009, "successful")</f>
        <v>8</v>
      </c>
      <c r="C10">
        <f>COUNTIFS(Crowdfunding!D10:D1009, "&gt;34999", Crowdfunding!D10:D1009, "&lt;40000", Crowdfunding!G10:G1009, "failed")</f>
        <v>3</v>
      </c>
      <c r="D10">
        <f>COUNTIFS(Crowdfunding!D10:D1009, "&gt;34999", Crowdfunding!D10:D1009, "&lt;40000", Crowdfunding!G10:G1009,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5">
      <c r="A11" t="s">
        <v>2102</v>
      </c>
      <c r="B11">
        <f>COUNTIFS(Crowdfunding!D11:D1010, "&gt;39999", Crowdfunding!D11:D1010, "&lt;45000", Crowdfunding!G11:G1010, "successful")</f>
        <v>11</v>
      </c>
      <c r="C11">
        <f>COUNTIFS(Crowdfunding!D11:D1010, "&gt;39999", Crowdfunding!D11:D1010, "&lt;45000", Crowdfunding!G11:G1010, "failed")</f>
        <v>3</v>
      </c>
      <c r="D11">
        <f>COUNTIFS(Crowdfunding!D11:D1010,"&gt;39999",Crowdfunding!D11:D1010,"&lt;45000",Crowdfunding!E11:E1010,"canceled")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5">
      <c r="A12" t="s">
        <v>2103</v>
      </c>
      <c r="B12">
        <f>COUNTIFS(Crowdfunding!D12:D1011, "&gt;44999", Crowdfunding!D12:D1011, "&lt;50000", Crowdfunding!G12:G1011, "successful")</f>
        <v>8</v>
      </c>
      <c r="C12">
        <f>COUNTIFS(Crowdfunding!D12:D1011, "&gt;44999", Crowdfunding!D12:D1011, "&lt;50000", Crowdfunding!G12:G1011, "failed")</f>
        <v>3</v>
      </c>
      <c r="D12">
        <f>COUNTIFS(Crowdfunding!D12:D1011, "&gt;44999", Crowdfunding!D12:D1011, "&lt;50000", Crowdfunding!G12:G1011,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5">
      <c r="A13" t="s">
        <v>2104</v>
      </c>
      <c r="B13">
        <f>COUNTIFS(Crowdfunding!D13:D1012, "&gt;49999", Crowdfunding!G13:G1012, "successful")</f>
        <v>113</v>
      </c>
      <c r="C13">
        <f>COUNTIFS(Crowdfunding!D13:D1012, "&gt;49999", Crowdfunding!G13:G1012, "failed")</f>
        <v>163</v>
      </c>
      <c r="D13">
        <f>COUNTIFS(Crowdfunding!D13:D1012, "&gt;49999", Crowdfunding!G13:G1012, "canceled")</f>
        <v>28</v>
      </c>
      <c r="E13">
        <f t="shared" si="0"/>
        <v>304</v>
      </c>
      <c r="F13" s="15">
        <f t="shared" si="1"/>
        <v>0.37171052631578949</v>
      </c>
      <c r="G13" s="15">
        <f t="shared" si="2"/>
        <v>0.53618421052631582</v>
      </c>
      <c r="H13" s="15">
        <f t="shared" si="3"/>
        <v>9.2105263157894732E-2</v>
      </c>
    </row>
  </sheetData>
  <pageMargins left="0.7" right="0.7" top="0.75" bottom="0.75" header="0.3" footer="0.3"/>
  <pageSetup orientation="portrait" horizontalDpi="200" verticalDpi="20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C569-2CEA-4F52-8E34-96DC3E4BA92E}">
  <dimension ref="A1:J566"/>
  <sheetViews>
    <sheetView tabSelected="1" workbookViewId="0">
      <selection activeCell="H7" sqref="H7"/>
    </sheetView>
  </sheetViews>
  <sheetFormatPr defaultRowHeight="15.75" x14ac:dyDescent="0.25"/>
  <cols>
    <col min="2" max="2" width="13.25" customWidth="1"/>
    <col min="5" max="5" width="13.75" customWidth="1"/>
    <col min="7" max="7" width="10" customWidth="1"/>
  </cols>
  <sheetData>
    <row r="1" spans="1:10" x14ac:dyDescent="0.25">
      <c r="A1" s="1" t="s">
        <v>4</v>
      </c>
      <c r="B1" s="1" t="s">
        <v>5</v>
      </c>
      <c r="D1" s="1" t="s">
        <v>4</v>
      </c>
      <c r="E1" s="1" t="s">
        <v>5</v>
      </c>
      <c r="G1" s="14" t="s">
        <v>2106</v>
      </c>
      <c r="H1" s="14"/>
      <c r="I1" s="14" t="s">
        <v>2107</v>
      </c>
    </row>
    <row r="2" spans="1:10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AVERAGE(B2:B566)</f>
        <v>851.14690265486729</v>
      </c>
      <c r="I2" t="s">
        <v>2108</v>
      </c>
      <c r="J2">
        <f>AVERAGE(E2:E365)</f>
        <v>585.61538461538464</v>
      </c>
    </row>
    <row r="3" spans="1:10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  <c r="I3" t="s">
        <v>2109</v>
      </c>
      <c r="J3">
        <f>MEDIAN(E2:E365)</f>
        <v>114.5</v>
      </c>
    </row>
    <row r="4" spans="1:10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MIN(B2:B566)</f>
        <v>16</v>
      </c>
      <c r="I4" t="s">
        <v>2110</v>
      </c>
      <c r="J4">
        <f>MIN(E2:E365)</f>
        <v>0</v>
      </c>
    </row>
    <row r="5" spans="1:10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MAX(B2:B566)</f>
        <v>7295</v>
      </c>
      <c r="I5" t="s">
        <v>2111</v>
      </c>
      <c r="J5">
        <f>MAX(E2:E365)</f>
        <v>6080</v>
      </c>
    </row>
    <row r="6" spans="1:10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_xlfn.VAR.P(E2:E365)</f>
        <v>921574.68174133555</v>
      </c>
      <c r="I6" t="s">
        <v>2112</v>
      </c>
      <c r="J6">
        <f>_xlfn.VAR.P(E2:E365)</f>
        <v>921574.68174133555</v>
      </c>
    </row>
    <row r="7" spans="1:10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  <c r="I7" t="s">
        <v>2113</v>
      </c>
      <c r="J7">
        <f>_xlfn.STDEV.P(E2:E365)</f>
        <v>959.98681331637863</v>
      </c>
    </row>
    <row r="8" spans="1:10" x14ac:dyDescent="0.25">
      <c r="A8" t="s">
        <v>20</v>
      </c>
      <c r="B8">
        <v>100</v>
      </c>
      <c r="D8" t="s">
        <v>14</v>
      </c>
      <c r="E8">
        <v>55</v>
      </c>
    </row>
    <row r="9" spans="1:10" x14ac:dyDescent="0.25">
      <c r="A9" t="s">
        <v>20</v>
      </c>
      <c r="B9">
        <v>1249</v>
      </c>
      <c r="D9" t="s">
        <v>14</v>
      </c>
      <c r="E9">
        <v>200</v>
      </c>
    </row>
    <row r="10" spans="1:10" x14ac:dyDescent="0.25">
      <c r="A10" t="s">
        <v>20</v>
      </c>
      <c r="B10">
        <v>1396</v>
      </c>
      <c r="D10" t="s">
        <v>14</v>
      </c>
      <c r="E10">
        <v>452</v>
      </c>
    </row>
    <row r="11" spans="1:10" x14ac:dyDescent="0.25">
      <c r="A11" t="s">
        <v>20</v>
      </c>
      <c r="B11">
        <v>890</v>
      </c>
      <c r="D11" t="s">
        <v>14</v>
      </c>
      <c r="E11">
        <v>674</v>
      </c>
    </row>
    <row r="12" spans="1:10" x14ac:dyDescent="0.25">
      <c r="A12" t="s">
        <v>20</v>
      </c>
      <c r="B12">
        <v>142</v>
      </c>
      <c r="D12" t="s">
        <v>14</v>
      </c>
      <c r="E12">
        <v>558</v>
      </c>
    </row>
    <row r="13" spans="1:10" x14ac:dyDescent="0.25">
      <c r="A13" t="s">
        <v>20</v>
      </c>
      <c r="B13">
        <v>2673</v>
      </c>
      <c r="D13" t="s">
        <v>14</v>
      </c>
      <c r="E13">
        <v>15</v>
      </c>
    </row>
    <row r="14" spans="1:10" x14ac:dyDescent="0.25">
      <c r="A14" t="s">
        <v>20</v>
      </c>
      <c r="B14">
        <v>163</v>
      </c>
      <c r="D14" t="s">
        <v>14</v>
      </c>
      <c r="E14">
        <v>2307</v>
      </c>
    </row>
    <row r="15" spans="1:10" x14ac:dyDescent="0.25">
      <c r="A15" t="s">
        <v>20</v>
      </c>
      <c r="B15">
        <v>2220</v>
      </c>
      <c r="D15" t="s">
        <v>14</v>
      </c>
      <c r="E15">
        <v>88</v>
      </c>
    </row>
    <row r="16" spans="1:10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5" priority="9" operator="containsText" text="live">
      <formula>NOT(ISERROR(SEARCH("live",A1)))</formula>
    </cfRule>
    <cfRule type="containsText" dxfId="14" priority="10" operator="containsText" text="canceled">
      <formula>NOT(ISERROR(SEARCH("canceled",A1)))</formula>
    </cfRule>
    <cfRule type="containsText" dxfId="13" priority="11" operator="containsText" text="failed">
      <formula>NOT(ISERROR(SEARCH("failed",A1)))</formula>
    </cfRule>
    <cfRule type="containsText" dxfId="12" priority="12" operator="containsText" text="successful">
      <formula>NOT(ISERROR(SEARCH("successful",A1)))</formula>
    </cfRule>
  </conditionalFormatting>
  <conditionalFormatting sqref="D1:D1047940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failed">
      <formula>NOT(ISERROR(SEARCH("failed",D1)))</formula>
    </cfRule>
    <cfRule type="containsText" dxfId="4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DBAB-76EF-49F0-A3CF-3E617C4318C8}">
  <dimension ref="A1:H1001"/>
  <sheetViews>
    <sheetView workbookViewId="0">
      <selection activeCell="L23" sqref="L23"/>
    </sheetView>
  </sheetViews>
  <sheetFormatPr defaultRowHeight="15.75" x14ac:dyDescent="0.25"/>
  <cols>
    <col min="1" max="1" width="11"/>
    <col min="2" max="2" width="11.125" bestFit="1" customWidth="1"/>
    <col min="3" max="3" width="11.125" customWidth="1"/>
    <col min="4" max="4" width="11.125" bestFit="1" customWidth="1"/>
    <col min="5" max="5" width="11.125" customWidth="1"/>
    <col min="6" max="6" width="28" bestFit="1" customWidth="1"/>
    <col min="7" max="7" width="17.375" customWidth="1"/>
    <col min="8" max="8" width="15.5" customWidth="1"/>
  </cols>
  <sheetData>
    <row r="1" spans="1:8" x14ac:dyDescent="0.25">
      <c r="A1" s="1" t="s">
        <v>4</v>
      </c>
      <c r="B1" s="1" t="s">
        <v>8</v>
      </c>
      <c r="C1" s="1" t="s">
        <v>2071</v>
      </c>
      <c r="D1" s="1" t="s">
        <v>9</v>
      </c>
      <c r="E1" s="1" t="s">
        <v>2072</v>
      </c>
      <c r="F1" s="1" t="s">
        <v>2028</v>
      </c>
      <c r="G1" s="1" t="s">
        <v>2031</v>
      </c>
      <c r="H1" s="1" t="s">
        <v>2032</v>
      </c>
    </row>
    <row r="2" spans="1:8" x14ac:dyDescent="0.25">
      <c r="A2" t="s">
        <v>14</v>
      </c>
      <c r="B2">
        <v>1448690400</v>
      </c>
      <c r="C2" s="12">
        <v>42336.25</v>
      </c>
      <c r="D2">
        <v>1450159200</v>
      </c>
      <c r="E2" s="12">
        <v>42353.25</v>
      </c>
      <c r="F2" t="s">
        <v>17</v>
      </c>
      <c r="G2" t="str">
        <f>LEFT(F2, SEARCH("/",F2,1)-1 )</f>
        <v>food</v>
      </c>
      <c r="H2" t="str">
        <f>RIGHT(F2,LEN(F2)-SEARCH("/",F2))</f>
        <v>food trucks</v>
      </c>
    </row>
    <row r="3" spans="1:8" x14ac:dyDescent="0.25">
      <c r="A3" t="s">
        <v>20</v>
      </c>
      <c r="B3">
        <v>1408424400</v>
      </c>
      <c r="C3" s="12">
        <v>41870.208333333336</v>
      </c>
      <c r="D3">
        <v>1408597200</v>
      </c>
      <c r="E3" s="12">
        <v>41872.208333333336</v>
      </c>
      <c r="F3" t="s">
        <v>23</v>
      </c>
      <c r="G3" t="str">
        <f t="shared" ref="G3:G66" si="0">LEFT(F3, SEARCH("/",F3,1)-1 )</f>
        <v>music</v>
      </c>
      <c r="H3" t="str">
        <f t="shared" ref="H3:H66" si="1">RIGHT(F3,LEN(F3)-SEARCH("/",F3))</f>
        <v>rock</v>
      </c>
    </row>
    <row r="4" spans="1:8" x14ac:dyDescent="0.25">
      <c r="A4" t="s">
        <v>20</v>
      </c>
      <c r="B4">
        <v>1384668000</v>
      </c>
      <c r="C4" s="12">
        <v>41595.25</v>
      </c>
      <c r="D4">
        <v>1384840800</v>
      </c>
      <c r="E4" s="12">
        <v>41597.25</v>
      </c>
      <c r="F4" t="s">
        <v>28</v>
      </c>
      <c r="G4" t="str">
        <f t="shared" si="0"/>
        <v>technology</v>
      </c>
      <c r="H4" t="str">
        <f t="shared" si="1"/>
        <v>web</v>
      </c>
    </row>
    <row r="5" spans="1:8" x14ac:dyDescent="0.25">
      <c r="A5" t="s">
        <v>14</v>
      </c>
      <c r="B5">
        <v>1565499600</v>
      </c>
      <c r="C5" s="12">
        <v>43688.208333333328</v>
      </c>
      <c r="D5">
        <v>1568955600</v>
      </c>
      <c r="E5" s="12">
        <v>43728.208333333328</v>
      </c>
      <c r="F5" t="s">
        <v>23</v>
      </c>
      <c r="G5" t="str">
        <f t="shared" si="0"/>
        <v>music</v>
      </c>
      <c r="H5" t="str">
        <f t="shared" si="1"/>
        <v>rock</v>
      </c>
    </row>
    <row r="6" spans="1:8" x14ac:dyDescent="0.25">
      <c r="A6" t="s">
        <v>14</v>
      </c>
      <c r="B6">
        <v>1547964000</v>
      </c>
      <c r="C6" s="12">
        <v>43485.25</v>
      </c>
      <c r="D6">
        <v>1548309600</v>
      </c>
      <c r="E6" s="12">
        <v>43489.25</v>
      </c>
      <c r="F6" t="s">
        <v>33</v>
      </c>
      <c r="G6" t="str">
        <f t="shared" si="0"/>
        <v>theater</v>
      </c>
      <c r="H6" t="str">
        <f t="shared" si="1"/>
        <v>plays</v>
      </c>
    </row>
    <row r="7" spans="1:8" x14ac:dyDescent="0.25">
      <c r="A7" t="s">
        <v>20</v>
      </c>
      <c r="B7">
        <v>1346130000</v>
      </c>
      <c r="C7" s="12">
        <v>41149.208333333336</v>
      </c>
      <c r="D7">
        <v>1347080400</v>
      </c>
      <c r="E7" s="12">
        <v>41160.208333333336</v>
      </c>
      <c r="F7" t="s">
        <v>33</v>
      </c>
      <c r="G7" t="str">
        <f t="shared" si="0"/>
        <v>theater</v>
      </c>
      <c r="H7" t="str">
        <f t="shared" si="1"/>
        <v>plays</v>
      </c>
    </row>
    <row r="8" spans="1:8" x14ac:dyDescent="0.25">
      <c r="A8" t="s">
        <v>14</v>
      </c>
      <c r="B8">
        <v>1505278800</v>
      </c>
      <c r="C8" s="12">
        <v>42991.208333333328</v>
      </c>
      <c r="D8">
        <v>1505365200</v>
      </c>
      <c r="E8" s="12">
        <v>42992.208333333328</v>
      </c>
      <c r="F8" t="s">
        <v>42</v>
      </c>
      <c r="G8" t="str">
        <f t="shared" si="0"/>
        <v>film &amp; video</v>
      </c>
      <c r="H8" t="str">
        <f t="shared" si="1"/>
        <v>documentary</v>
      </c>
    </row>
    <row r="9" spans="1:8" x14ac:dyDescent="0.25">
      <c r="A9" t="s">
        <v>20</v>
      </c>
      <c r="B9">
        <v>1439442000</v>
      </c>
      <c r="C9" s="12">
        <v>42229.208333333328</v>
      </c>
      <c r="D9">
        <v>1439614800</v>
      </c>
      <c r="E9" s="12">
        <v>42231.208333333328</v>
      </c>
      <c r="F9" t="s">
        <v>33</v>
      </c>
      <c r="G9" t="str">
        <f t="shared" si="0"/>
        <v>theater</v>
      </c>
      <c r="H9" t="str">
        <f t="shared" si="1"/>
        <v>plays</v>
      </c>
    </row>
    <row r="10" spans="1:8" x14ac:dyDescent="0.25">
      <c r="A10" t="s">
        <v>47</v>
      </c>
      <c r="B10">
        <v>1281330000</v>
      </c>
      <c r="C10" s="12">
        <v>40399.208333333336</v>
      </c>
      <c r="D10">
        <v>1281502800</v>
      </c>
      <c r="E10" s="12">
        <v>40401.208333333336</v>
      </c>
      <c r="F10" t="s">
        <v>33</v>
      </c>
      <c r="G10" t="str">
        <f t="shared" si="0"/>
        <v>theater</v>
      </c>
      <c r="H10" t="str">
        <f t="shared" si="1"/>
        <v>plays</v>
      </c>
    </row>
    <row r="11" spans="1:8" x14ac:dyDescent="0.25">
      <c r="A11" t="s">
        <v>14</v>
      </c>
      <c r="B11">
        <v>1379566800</v>
      </c>
      <c r="C11" s="12">
        <v>41536.208333333336</v>
      </c>
      <c r="D11">
        <v>1383804000</v>
      </c>
      <c r="E11" s="12">
        <v>41585.25</v>
      </c>
      <c r="F11" t="s">
        <v>50</v>
      </c>
      <c r="G11" t="str">
        <f t="shared" si="0"/>
        <v>music</v>
      </c>
      <c r="H11" t="str">
        <f t="shared" si="1"/>
        <v>electric music</v>
      </c>
    </row>
    <row r="12" spans="1:8" x14ac:dyDescent="0.25">
      <c r="A12" t="s">
        <v>20</v>
      </c>
      <c r="B12">
        <v>1281762000</v>
      </c>
      <c r="C12" s="12">
        <v>40404.208333333336</v>
      </c>
      <c r="D12">
        <v>1285909200</v>
      </c>
      <c r="E12" s="12">
        <v>40452.208333333336</v>
      </c>
      <c r="F12" t="s">
        <v>53</v>
      </c>
      <c r="G12" t="str">
        <f t="shared" si="0"/>
        <v>film &amp; video</v>
      </c>
      <c r="H12" t="str">
        <f t="shared" si="1"/>
        <v>drama</v>
      </c>
    </row>
    <row r="13" spans="1:8" x14ac:dyDescent="0.25">
      <c r="A13" t="s">
        <v>14</v>
      </c>
      <c r="B13">
        <v>1285045200</v>
      </c>
      <c r="C13" s="12">
        <v>40442.208333333336</v>
      </c>
      <c r="D13">
        <v>1285563600</v>
      </c>
      <c r="E13" s="12">
        <v>40448.208333333336</v>
      </c>
      <c r="F13" t="s">
        <v>33</v>
      </c>
      <c r="G13" t="str">
        <f t="shared" si="0"/>
        <v>theater</v>
      </c>
      <c r="H13" t="str">
        <f t="shared" si="1"/>
        <v>plays</v>
      </c>
    </row>
    <row r="14" spans="1:8" x14ac:dyDescent="0.25">
      <c r="A14" t="s">
        <v>14</v>
      </c>
      <c r="B14">
        <v>1571720400</v>
      </c>
      <c r="C14" s="12">
        <v>43760.208333333328</v>
      </c>
      <c r="D14">
        <v>1572411600</v>
      </c>
      <c r="E14" s="12">
        <v>43768.208333333328</v>
      </c>
      <c r="F14" t="s">
        <v>53</v>
      </c>
      <c r="G14" t="str">
        <f t="shared" si="0"/>
        <v>film &amp; video</v>
      </c>
      <c r="H14" t="str">
        <f t="shared" si="1"/>
        <v>drama</v>
      </c>
    </row>
    <row r="15" spans="1:8" x14ac:dyDescent="0.25">
      <c r="A15" t="s">
        <v>20</v>
      </c>
      <c r="B15">
        <v>1465621200</v>
      </c>
      <c r="C15" s="12">
        <v>42532.208333333328</v>
      </c>
      <c r="D15">
        <v>1466658000</v>
      </c>
      <c r="E15" s="12">
        <v>42544.208333333328</v>
      </c>
      <c r="F15" t="s">
        <v>60</v>
      </c>
      <c r="G15" t="str">
        <f t="shared" si="0"/>
        <v>music</v>
      </c>
      <c r="H15" t="str">
        <f t="shared" si="1"/>
        <v>indie rock</v>
      </c>
    </row>
    <row r="16" spans="1:8" x14ac:dyDescent="0.25">
      <c r="A16" t="s">
        <v>14</v>
      </c>
      <c r="B16">
        <v>1331013600</v>
      </c>
      <c r="C16" s="12">
        <v>40974.25</v>
      </c>
      <c r="D16">
        <v>1333342800</v>
      </c>
      <c r="E16" s="12">
        <v>41001.208333333336</v>
      </c>
      <c r="F16" t="s">
        <v>60</v>
      </c>
      <c r="G16" t="str">
        <f t="shared" si="0"/>
        <v>music</v>
      </c>
      <c r="H16" t="str">
        <f t="shared" si="1"/>
        <v>indie rock</v>
      </c>
    </row>
    <row r="17" spans="1:8" x14ac:dyDescent="0.25">
      <c r="A17" t="s">
        <v>14</v>
      </c>
      <c r="B17">
        <v>1575957600</v>
      </c>
      <c r="C17" s="12">
        <v>43809.25</v>
      </c>
      <c r="D17">
        <v>1576303200</v>
      </c>
      <c r="E17" s="12">
        <v>43813.25</v>
      </c>
      <c r="F17" t="s">
        <v>65</v>
      </c>
      <c r="G17" t="str">
        <f t="shared" si="0"/>
        <v>technology</v>
      </c>
      <c r="H17" t="str">
        <f t="shared" si="1"/>
        <v>wearables</v>
      </c>
    </row>
    <row r="18" spans="1:8" x14ac:dyDescent="0.25">
      <c r="A18" t="s">
        <v>20</v>
      </c>
      <c r="B18">
        <v>1390370400</v>
      </c>
      <c r="C18" s="12">
        <v>41661.25</v>
      </c>
      <c r="D18">
        <v>1392271200</v>
      </c>
      <c r="E18" s="12">
        <v>41683.25</v>
      </c>
      <c r="F18" t="s">
        <v>68</v>
      </c>
      <c r="G18" t="str">
        <f t="shared" si="0"/>
        <v>publishing</v>
      </c>
      <c r="H18" t="str">
        <f t="shared" si="1"/>
        <v>nonfiction</v>
      </c>
    </row>
    <row r="19" spans="1:8" x14ac:dyDescent="0.25">
      <c r="A19" t="s">
        <v>20</v>
      </c>
      <c r="B19">
        <v>1294812000</v>
      </c>
      <c r="C19" s="12">
        <v>40555.25</v>
      </c>
      <c r="D19">
        <v>1294898400</v>
      </c>
      <c r="E19" s="12">
        <v>40556.25</v>
      </c>
      <c r="F19" t="s">
        <v>71</v>
      </c>
      <c r="G19" t="str">
        <f t="shared" si="0"/>
        <v>film &amp; video</v>
      </c>
      <c r="H19" t="str">
        <f t="shared" si="1"/>
        <v>animation</v>
      </c>
    </row>
    <row r="20" spans="1:8" x14ac:dyDescent="0.25">
      <c r="A20" t="s">
        <v>74</v>
      </c>
      <c r="B20">
        <v>1536382800</v>
      </c>
      <c r="C20" s="12">
        <v>43351.208333333328</v>
      </c>
      <c r="D20">
        <v>1537074000</v>
      </c>
      <c r="E20" s="12">
        <v>43359.208333333328</v>
      </c>
      <c r="F20" t="s">
        <v>33</v>
      </c>
      <c r="G20" t="str">
        <f t="shared" si="0"/>
        <v>theater</v>
      </c>
      <c r="H20" t="str">
        <f t="shared" si="1"/>
        <v>plays</v>
      </c>
    </row>
    <row r="21" spans="1:8" x14ac:dyDescent="0.25">
      <c r="A21" t="s">
        <v>14</v>
      </c>
      <c r="B21">
        <v>1551679200</v>
      </c>
      <c r="C21" s="12">
        <v>43528.25</v>
      </c>
      <c r="D21">
        <v>1553490000</v>
      </c>
      <c r="E21" s="12">
        <v>43549.208333333328</v>
      </c>
      <c r="F21" t="s">
        <v>33</v>
      </c>
      <c r="G21" t="str">
        <f t="shared" si="0"/>
        <v>theater</v>
      </c>
      <c r="H21" t="str">
        <f t="shared" si="1"/>
        <v>plays</v>
      </c>
    </row>
    <row r="22" spans="1:8" x14ac:dyDescent="0.25">
      <c r="A22" t="s">
        <v>20</v>
      </c>
      <c r="B22">
        <v>1406523600</v>
      </c>
      <c r="C22" s="12">
        <v>41848.208333333336</v>
      </c>
      <c r="D22">
        <v>1406523600</v>
      </c>
      <c r="E22" s="12">
        <v>41848.208333333336</v>
      </c>
      <c r="F22" t="s">
        <v>53</v>
      </c>
      <c r="G22" t="str">
        <f t="shared" si="0"/>
        <v>film &amp; video</v>
      </c>
      <c r="H22" t="str">
        <f t="shared" si="1"/>
        <v>drama</v>
      </c>
    </row>
    <row r="23" spans="1:8" x14ac:dyDescent="0.25">
      <c r="A23" t="s">
        <v>14</v>
      </c>
      <c r="B23">
        <v>1313384400</v>
      </c>
      <c r="C23" s="12">
        <v>40770.208333333336</v>
      </c>
      <c r="D23">
        <v>1316322000</v>
      </c>
      <c r="E23" s="12">
        <v>40804.208333333336</v>
      </c>
      <c r="F23" t="s">
        <v>33</v>
      </c>
      <c r="G23" t="str">
        <f t="shared" si="0"/>
        <v>theater</v>
      </c>
      <c r="H23" t="str">
        <f t="shared" si="1"/>
        <v>plays</v>
      </c>
    </row>
    <row r="24" spans="1:8" x14ac:dyDescent="0.25">
      <c r="A24" t="s">
        <v>20</v>
      </c>
      <c r="B24">
        <v>1522731600</v>
      </c>
      <c r="C24" s="12">
        <v>43193.208333333328</v>
      </c>
      <c r="D24">
        <v>1524027600</v>
      </c>
      <c r="E24" s="12">
        <v>43208.208333333328</v>
      </c>
      <c r="F24" t="s">
        <v>33</v>
      </c>
      <c r="G24" t="str">
        <f t="shared" si="0"/>
        <v>theater</v>
      </c>
      <c r="H24" t="str">
        <f t="shared" si="1"/>
        <v>plays</v>
      </c>
    </row>
    <row r="25" spans="1:8" x14ac:dyDescent="0.25">
      <c r="A25" t="s">
        <v>20</v>
      </c>
      <c r="B25">
        <v>1550124000</v>
      </c>
      <c r="C25" s="12">
        <v>43510.25</v>
      </c>
      <c r="D25">
        <v>1554699600</v>
      </c>
      <c r="E25" s="12">
        <v>43563.208333333328</v>
      </c>
      <c r="F25" t="s">
        <v>42</v>
      </c>
      <c r="G25" t="str">
        <f t="shared" si="0"/>
        <v>film &amp; video</v>
      </c>
      <c r="H25" t="str">
        <f t="shared" si="1"/>
        <v>documentary</v>
      </c>
    </row>
    <row r="26" spans="1:8" x14ac:dyDescent="0.25">
      <c r="A26" t="s">
        <v>20</v>
      </c>
      <c r="B26">
        <v>1403326800</v>
      </c>
      <c r="C26" s="12">
        <v>41811.208333333336</v>
      </c>
      <c r="D26">
        <v>1403499600</v>
      </c>
      <c r="E26" s="12">
        <v>41813.208333333336</v>
      </c>
      <c r="F26" t="s">
        <v>65</v>
      </c>
      <c r="G26" t="str">
        <f t="shared" si="0"/>
        <v>technology</v>
      </c>
      <c r="H26" t="str">
        <f t="shared" si="1"/>
        <v>wearables</v>
      </c>
    </row>
    <row r="27" spans="1:8" x14ac:dyDescent="0.25">
      <c r="A27" t="s">
        <v>20</v>
      </c>
      <c r="B27">
        <v>1305694800</v>
      </c>
      <c r="C27" s="12">
        <v>40681.208333333336</v>
      </c>
      <c r="D27">
        <v>1307422800</v>
      </c>
      <c r="E27" s="12">
        <v>40701.208333333336</v>
      </c>
      <c r="F27" t="s">
        <v>89</v>
      </c>
      <c r="G27" t="str">
        <f t="shared" si="0"/>
        <v>games</v>
      </c>
      <c r="H27" t="str">
        <f t="shared" si="1"/>
        <v>video games</v>
      </c>
    </row>
    <row r="28" spans="1:8" x14ac:dyDescent="0.25">
      <c r="A28" t="s">
        <v>74</v>
      </c>
      <c r="B28">
        <v>1533013200</v>
      </c>
      <c r="C28" s="12">
        <v>43312.208333333328</v>
      </c>
      <c r="D28">
        <v>1535346000</v>
      </c>
      <c r="E28" s="12">
        <v>43339.208333333328</v>
      </c>
      <c r="F28" t="s">
        <v>33</v>
      </c>
      <c r="G28" t="str">
        <f t="shared" si="0"/>
        <v>theater</v>
      </c>
      <c r="H28" t="str">
        <f t="shared" si="1"/>
        <v>plays</v>
      </c>
    </row>
    <row r="29" spans="1:8" x14ac:dyDescent="0.25">
      <c r="A29" t="s">
        <v>14</v>
      </c>
      <c r="B29">
        <v>1443848400</v>
      </c>
      <c r="C29" s="12">
        <v>42280.208333333328</v>
      </c>
      <c r="D29">
        <v>1444539600</v>
      </c>
      <c r="E29" s="12">
        <v>42288.208333333328</v>
      </c>
      <c r="F29" t="s">
        <v>23</v>
      </c>
      <c r="G29" t="str">
        <f t="shared" si="0"/>
        <v>music</v>
      </c>
      <c r="H29" t="str">
        <f t="shared" si="1"/>
        <v>rock</v>
      </c>
    </row>
    <row r="30" spans="1:8" x14ac:dyDescent="0.25">
      <c r="A30" t="s">
        <v>20</v>
      </c>
      <c r="B30">
        <v>1265695200</v>
      </c>
      <c r="C30" s="12">
        <v>40218.25</v>
      </c>
      <c r="D30">
        <v>1267682400</v>
      </c>
      <c r="E30" s="12">
        <v>40241.25</v>
      </c>
      <c r="F30" t="s">
        <v>33</v>
      </c>
      <c r="G30" t="str">
        <f t="shared" si="0"/>
        <v>theater</v>
      </c>
      <c r="H30" t="str">
        <f t="shared" si="1"/>
        <v>plays</v>
      </c>
    </row>
    <row r="31" spans="1:8" x14ac:dyDescent="0.25">
      <c r="A31" t="s">
        <v>20</v>
      </c>
      <c r="B31">
        <v>1532062800</v>
      </c>
      <c r="C31" s="12">
        <v>43301.208333333328</v>
      </c>
      <c r="D31">
        <v>1535518800</v>
      </c>
      <c r="E31" s="12">
        <v>43341.208333333328</v>
      </c>
      <c r="F31" t="s">
        <v>100</v>
      </c>
      <c r="G31" t="str">
        <f t="shared" si="0"/>
        <v>film &amp; video</v>
      </c>
      <c r="H31" t="str">
        <f t="shared" si="1"/>
        <v>shorts</v>
      </c>
    </row>
    <row r="32" spans="1:8" x14ac:dyDescent="0.25">
      <c r="A32" t="s">
        <v>20</v>
      </c>
      <c r="B32">
        <v>1558674000</v>
      </c>
      <c r="C32" s="12">
        <v>43609.208333333328</v>
      </c>
      <c r="D32">
        <v>1559106000</v>
      </c>
      <c r="E32" s="12">
        <v>43614.208333333328</v>
      </c>
      <c r="F32" t="s">
        <v>71</v>
      </c>
      <c r="G32" t="str">
        <f t="shared" si="0"/>
        <v>film &amp; video</v>
      </c>
      <c r="H32" t="str">
        <f t="shared" si="1"/>
        <v>animation</v>
      </c>
    </row>
    <row r="33" spans="1:8" x14ac:dyDescent="0.25">
      <c r="A33" t="s">
        <v>20</v>
      </c>
      <c r="B33">
        <v>1451973600</v>
      </c>
      <c r="C33" s="12">
        <v>42374.25</v>
      </c>
      <c r="D33">
        <v>1454392800</v>
      </c>
      <c r="E33" s="12">
        <v>42402.25</v>
      </c>
      <c r="F33" t="s">
        <v>89</v>
      </c>
      <c r="G33" t="str">
        <f t="shared" si="0"/>
        <v>games</v>
      </c>
      <c r="H33" t="str">
        <f t="shared" si="1"/>
        <v>video games</v>
      </c>
    </row>
    <row r="34" spans="1:8" x14ac:dyDescent="0.25">
      <c r="A34" t="s">
        <v>14</v>
      </c>
      <c r="B34">
        <v>1515564000</v>
      </c>
      <c r="C34" s="12">
        <v>43110.25</v>
      </c>
      <c r="D34">
        <v>1517896800</v>
      </c>
      <c r="E34" s="12">
        <v>43137.25</v>
      </c>
      <c r="F34" t="s">
        <v>42</v>
      </c>
      <c r="G34" t="str">
        <f t="shared" si="0"/>
        <v>film &amp; video</v>
      </c>
      <c r="H34" t="str">
        <f t="shared" si="1"/>
        <v>documentary</v>
      </c>
    </row>
    <row r="35" spans="1:8" x14ac:dyDescent="0.25">
      <c r="A35" t="s">
        <v>20</v>
      </c>
      <c r="B35">
        <v>1412485200</v>
      </c>
      <c r="C35" s="12">
        <v>41917.208333333336</v>
      </c>
      <c r="D35">
        <v>1415685600</v>
      </c>
      <c r="E35" s="12">
        <v>41954.25</v>
      </c>
      <c r="F35" t="s">
        <v>33</v>
      </c>
      <c r="G35" t="str">
        <f t="shared" si="0"/>
        <v>theater</v>
      </c>
      <c r="H35" t="str">
        <f t="shared" si="1"/>
        <v>plays</v>
      </c>
    </row>
    <row r="36" spans="1:8" x14ac:dyDescent="0.25">
      <c r="A36" t="s">
        <v>20</v>
      </c>
      <c r="B36">
        <v>1490245200</v>
      </c>
      <c r="C36" s="12">
        <v>42817.208333333328</v>
      </c>
      <c r="D36">
        <v>1490677200</v>
      </c>
      <c r="E36" s="12">
        <v>42822.208333333328</v>
      </c>
      <c r="F36" t="s">
        <v>42</v>
      </c>
      <c r="G36" t="str">
        <f t="shared" si="0"/>
        <v>film &amp; video</v>
      </c>
      <c r="H36" t="str">
        <f t="shared" si="1"/>
        <v>documentary</v>
      </c>
    </row>
    <row r="37" spans="1:8" x14ac:dyDescent="0.25">
      <c r="A37" t="s">
        <v>20</v>
      </c>
      <c r="B37">
        <v>1547877600</v>
      </c>
      <c r="C37" s="12">
        <v>43484.25</v>
      </c>
      <c r="D37">
        <v>1551506400</v>
      </c>
      <c r="E37" s="12">
        <v>43526.25</v>
      </c>
      <c r="F37" t="s">
        <v>53</v>
      </c>
      <c r="G37" t="str">
        <f t="shared" si="0"/>
        <v>film &amp; video</v>
      </c>
      <c r="H37" t="str">
        <f t="shared" si="1"/>
        <v>drama</v>
      </c>
    </row>
    <row r="38" spans="1:8" x14ac:dyDescent="0.25">
      <c r="A38" t="s">
        <v>20</v>
      </c>
      <c r="B38">
        <v>1298700000</v>
      </c>
      <c r="C38" s="12">
        <v>40600.25</v>
      </c>
      <c r="D38">
        <v>1300856400</v>
      </c>
      <c r="E38" s="12">
        <v>40625.208333333336</v>
      </c>
      <c r="F38" t="s">
        <v>33</v>
      </c>
      <c r="G38" t="str">
        <f t="shared" si="0"/>
        <v>theater</v>
      </c>
      <c r="H38" t="str">
        <f t="shared" si="1"/>
        <v>plays</v>
      </c>
    </row>
    <row r="39" spans="1:8" x14ac:dyDescent="0.25">
      <c r="A39" t="s">
        <v>20</v>
      </c>
      <c r="B39">
        <v>1570338000</v>
      </c>
      <c r="C39" s="12">
        <v>43744.208333333328</v>
      </c>
      <c r="D39">
        <v>1573192800</v>
      </c>
      <c r="E39" s="12">
        <v>43777.25</v>
      </c>
      <c r="F39" t="s">
        <v>119</v>
      </c>
      <c r="G39" t="str">
        <f t="shared" si="0"/>
        <v>publishing</v>
      </c>
      <c r="H39" t="str">
        <f t="shared" si="1"/>
        <v>fiction</v>
      </c>
    </row>
    <row r="40" spans="1:8" x14ac:dyDescent="0.25">
      <c r="A40" t="s">
        <v>20</v>
      </c>
      <c r="B40">
        <v>1287378000</v>
      </c>
      <c r="C40" s="12">
        <v>40469.208333333336</v>
      </c>
      <c r="D40">
        <v>1287810000</v>
      </c>
      <c r="E40" s="12">
        <v>40474.208333333336</v>
      </c>
      <c r="F40" t="s">
        <v>122</v>
      </c>
      <c r="G40" t="str">
        <f t="shared" si="0"/>
        <v>photography</v>
      </c>
      <c r="H40" t="str">
        <f t="shared" si="1"/>
        <v>photography books</v>
      </c>
    </row>
    <row r="41" spans="1:8" x14ac:dyDescent="0.25">
      <c r="A41" t="s">
        <v>14</v>
      </c>
      <c r="B41">
        <v>1361772000</v>
      </c>
      <c r="C41" s="12">
        <v>41330.25</v>
      </c>
      <c r="D41">
        <v>1362978000</v>
      </c>
      <c r="E41" s="12">
        <v>41344.208333333336</v>
      </c>
      <c r="F41" t="s">
        <v>33</v>
      </c>
      <c r="G41" t="str">
        <f t="shared" si="0"/>
        <v>theater</v>
      </c>
      <c r="H41" t="str">
        <f t="shared" si="1"/>
        <v>plays</v>
      </c>
    </row>
    <row r="42" spans="1:8" x14ac:dyDescent="0.25">
      <c r="A42" t="s">
        <v>20</v>
      </c>
      <c r="B42">
        <v>1275714000</v>
      </c>
      <c r="C42" s="12">
        <v>40334.208333333336</v>
      </c>
      <c r="D42">
        <v>1277355600</v>
      </c>
      <c r="E42" s="12">
        <v>40353.208333333336</v>
      </c>
      <c r="F42" t="s">
        <v>65</v>
      </c>
      <c r="G42" t="str">
        <f t="shared" si="0"/>
        <v>technology</v>
      </c>
      <c r="H42" t="str">
        <f t="shared" si="1"/>
        <v>wearables</v>
      </c>
    </row>
    <row r="43" spans="1:8" x14ac:dyDescent="0.25">
      <c r="A43" t="s">
        <v>20</v>
      </c>
      <c r="B43">
        <v>1346734800</v>
      </c>
      <c r="C43" s="12">
        <v>41156.208333333336</v>
      </c>
      <c r="D43">
        <v>1348981200</v>
      </c>
      <c r="E43" s="12">
        <v>41182.208333333336</v>
      </c>
      <c r="F43" t="s">
        <v>23</v>
      </c>
      <c r="G43" t="str">
        <f t="shared" si="0"/>
        <v>music</v>
      </c>
      <c r="H43" t="str">
        <f t="shared" si="1"/>
        <v>rock</v>
      </c>
    </row>
    <row r="44" spans="1:8" x14ac:dyDescent="0.25">
      <c r="A44" t="s">
        <v>20</v>
      </c>
      <c r="B44">
        <v>1309755600</v>
      </c>
      <c r="C44" s="12">
        <v>40728.208333333336</v>
      </c>
      <c r="D44">
        <v>1310533200</v>
      </c>
      <c r="E44" s="12">
        <v>40737.208333333336</v>
      </c>
      <c r="F44" t="s">
        <v>17</v>
      </c>
      <c r="G44" t="str">
        <f t="shared" si="0"/>
        <v>food</v>
      </c>
      <c r="H44" t="str">
        <f t="shared" si="1"/>
        <v>food trucks</v>
      </c>
    </row>
    <row r="45" spans="1:8" x14ac:dyDescent="0.25">
      <c r="A45" t="s">
        <v>20</v>
      </c>
      <c r="B45">
        <v>1406178000</v>
      </c>
      <c r="C45" s="12">
        <v>41844.208333333336</v>
      </c>
      <c r="D45">
        <v>1407560400</v>
      </c>
      <c r="E45" s="12">
        <v>41860.208333333336</v>
      </c>
      <c r="F45" t="s">
        <v>133</v>
      </c>
      <c r="G45" t="str">
        <f t="shared" si="0"/>
        <v>publishing</v>
      </c>
      <c r="H45" t="str">
        <f t="shared" si="1"/>
        <v>radio &amp; podcasts</v>
      </c>
    </row>
    <row r="46" spans="1:8" x14ac:dyDescent="0.25">
      <c r="A46" t="s">
        <v>20</v>
      </c>
      <c r="B46">
        <v>1552798800</v>
      </c>
      <c r="C46" s="12">
        <v>43541.208333333328</v>
      </c>
      <c r="D46">
        <v>1552885200</v>
      </c>
      <c r="E46" s="12">
        <v>43542.208333333328</v>
      </c>
      <c r="F46" t="s">
        <v>119</v>
      </c>
      <c r="G46" t="str">
        <f t="shared" si="0"/>
        <v>publishing</v>
      </c>
      <c r="H46" t="str">
        <f t="shared" si="1"/>
        <v>fiction</v>
      </c>
    </row>
    <row r="47" spans="1:8" x14ac:dyDescent="0.25">
      <c r="A47" t="s">
        <v>14</v>
      </c>
      <c r="B47">
        <v>1478062800</v>
      </c>
      <c r="C47" s="12">
        <v>42676.208333333328</v>
      </c>
      <c r="D47">
        <v>1479362400</v>
      </c>
      <c r="E47" s="12">
        <v>42691.25</v>
      </c>
      <c r="F47" t="s">
        <v>33</v>
      </c>
      <c r="G47" t="str">
        <f t="shared" si="0"/>
        <v>theater</v>
      </c>
      <c r="H47" t="str">
        <f t="shared" si="1"/>
        <v>plays</v>
      </c>
    </row>
    <row r="48" spans="1:8" x14ac:dyDescent="0.25">
      <c r="A48" t="s">
        <v>20</v>
      </c>
      <c r="B48">
        <v>1278565200</v>
      </c>
      <c r="C48" s="12">
        <v>40367.208333333336</v>
      </c>
      <c r="D48">
        <v>1280552400</v>
      </c>
      <c r="E48" s="12">
        <v>40390.208333333336</v>
      </c>
      <c r="F48" t="s">
        <v>23</v>
      </c>
      <c r="G48" t="str">
        <f t="shared" si="0"/>
        <v>music</v>
      </c>
      <c r="H48" t="str">
        <f t="shared" si="1"/>
        <v>rock</v>
      </c>
    </row>
    <row r="49" spans="1:8" x14ac:dyDescent="0.25">
      <c r="A49" t="s">
        <v>20</v>
      </c>
      <c r="B49">
        <v>1396069200</v>
      </c>
      <c r="C49" s="12">
        <v>41727.208333333336</v>
      </c>
      <c r="D49">
        <v>1398661200</v>
      </c>
      <c r="E49" s="12">
        <v>41757.208333333336</v>
      </c>
      <c r="F49" t="s">
        <v>33</v>
      </c>
      <c r="G49" t="str">
        <f t="shared" si="0"/>
        <v>theater</v>
      </c>
      <c r="H49" t="str">
        <f t="shared" si="1"/>
        <v>plays</v>
      </c>
    </row>
    <row r="50" spans="1:8" x14ac:dyDescent="0.25">
      <c r="A50" t="s">
        <v>20</v>
      </c>
      <c r="B50">
        <v>1435208400</v>
      </c>
      <c r="C50" s="12">
        <v>42180.208333333328</v>
      </c>
      <c r="D50">
        <v>1436245200</v>
      </c>
      <c r="E50" s="12">
        <v>42192.208333333328</v>
      </c>
      <c r="F50" t="s">
        <v>33</v>
      </c>
      <c r="G50" t="str">
        <f t="shared" si="0"/>
        <v>theater</v>
      </c>
      <c r="H50" t="str">
        <f t="shared" si="1"/>
        <v>plays</v>
      </c>
    </row>
    <row r="51" spans="1:8" x14ac:dyDescent="0.25">
      <c r="A51" t="s">
        <v>20</v>
      </c>
      <c r="B51">
        <v>1571547600</v>
      </c>
      <c r="C51" s="12">
        <v>43758.208333333328</v>
      </c>
      <c r="D51">
        <v>1575439200</v>
      </c>
      <c r="E51" s="12">
        <v>43803.25</v>
      </c>
      <c r="F51" t="s">
        <v>23</v>
      </c>
      <c r="G51" t="str">
        <f t="shared" si="0"/>
        <v>music</v>
      </c>
      <c r="H51" t="str">
        <f t="shared" si="1"/>
        <v>rock</v>
      </c>
    </row>
    <row r="52" spans="1:8" x14ac:dyDescent="0.25">
      <c r="A52" t="s">
        <v>14</v>
      </c>
      <c r="B52">
        <v>1375333200</v>
      </c>
      <c r="C52" s="12">
        <v>41487.208333333336</v>
      </c>
      <c r="D52">
        <v>1377752400</v>
      </c>
      <c r="E52" s="12">
        <v>41515.208333333336</v>
      </c>
      <c r="F52" t="s">
        <v>148</v>
      </c>
      <c r="G52" t="str">
        <f t="shared" si="0"/>
        <v>music</v>
      </c>
      <c r="H52" t="str">
        <f t="shared" si="1"/>
        <v>metal</v>
      </c>
    </row>
    <row r="53" spans="1:8" x14ac:dyDescent="0.25">
      <c r="A53" t="s">
        <v>14</v>
      </c>
      <c r="B53">
        <v>1332824400</v>
      </c>
      <c r="C53" s="12">
        <v>40995.208333333336</v>
      </c>
      <c r="D53">
        <v>1334206800</v>
      </c>
      <c r="E53" s="12">
        <v>41011.208333333336</v>
      </c>
      <c r="F53" t="s">
        <v>65</v>
      </c>
      <c r="G53" t="str">
        <f t="shared" si="0"/>
        <v>technology</v>
      </c>
      <c r="H53" t="str">
        <f t="shared" si="1"/>
        <v>wearables</v>
      </c>
    </row>
    <row r="54" spans="1:8" x14ac:dyDescent="0.25">
      <c r="A54" t="s">
        <v>14</v>
      </c>
      <c r="B54">
        <v>1284526800</v>
      </c>
      <c r="C54" s="12">
        <v>40436.208333333336</v>
      </c>
      <c r="D54">
        <v>1284872400</v>
      </c>
      <c r="E54" s="12">
        <v>40440.208333333336</v>
      </c>
      <c r="F54" t="s">
        <v>33</v>
      </c>
      <c r="G54" t="str">
        <f t="shared" si="0"/>
        <v>theater</v>
      </c>
      <c r="H54" t="str">
        <f t="shared" si="1"/>
        <v>plays</v>
      </c>
    </row>
    <row r="55" spans="1:8" x14ac:dyDescent="0.25">
      <c r="A55" t="s">
        <v>20</v>
      </c>
      <c r="B55">
        <v>1400562000</v>
      </c>
      <c r="C55" s="12">
        <v>41779.208333333336</v>
      </c>
      <c r="D55">
        <v>1403931600</v>
      </c>
      <c r="E55" s="12">
        <v>41818.208333333336</v>
      </c>
      <c r="F55" t="s">
        <v>53</v>
      </c>
      <c r="G55" t="str">
        <f t="shared" si="0"/>
        <v>film &amp; video</v>
      </c>
      <c r="H55" t="str">
        <f t="shared" si="1"/>
        <v>drama</v>
      </c>
    </row>
    <row r="56" spans="1:8" x14ac:dyDescent="0.25">
      <c r="A56" t="s">
        <v>14</v>
      </c>
      <c r="B56">
        <v>1520748000</v>
      </c>
      <c r="C56" s="12">
        <v>43170.25</v>
      </c>
      <c r="D56">
        <v>1521262800</v>
      </c>
      <c r="E56" s="12">
        <v>43176.208333333328</v>
      </c>
      <c r="F56" t="s">
        <v>65</v>
      </c>
      <c r="G56" t="str">
        <f t="shared" si="0"/>
        <v>technology</v>
      </c>
      <c r="H56" t="str">
        <f t="shared" si="1"/>
        <v>wearables</v>
      </c>
    </row>
    <row r="57" spans="1:8" x14ac:dyDescent="0.25">
      <c r="A57" t="s">
        <v>20</v>
      </c>
      <c r="B57">
        <v>1532926800</v>
      </c>
      <c r="C57" s="12">
        <v>43311.208333333328</v>
      </c>
      <c r="D57">
        <v>1533358800</v>
      </c>
      <c r="E57" s="12">
        <v>43316.208333333328</v>
      </c>
      <c r="F57" t="s">
        <v>159</v>
      </c>
      <c r="G57" t="str">
        <f t="shared" si="0"/>
        <v>music</v>
      </c>
      <c r="H57" t="str">
        <f t="shared" si="1"/>
        <v>jazz</v>
      </c>
    </row>
    <row r="58" spans="1:8" x14ac:dyDescent="0.25">
      <c r="A58" t="s">
        <v>20</v>
      </c>
      <c r="B58">
        <v>1420869600</v>
      </c>
      <c r="C58" s="12">
        <v>42014.25</v>
      </c>
      <c r="D58">
        <v>1421474400</v>
      </c>
      <c r="E58" s="12">
        <v>42021.25</v>
      </c>
      <c r="F58" t="s">
        <v>65</v>
      </c>
      <c r="G58" t="str">
        <f t="shared" si="0"/>
        <v>technology</v>
      </c>
      <c r="H58" t="str">
        <f t="shared" si="1"/>
        <v>wearables</v>
      </c>
    </row>
    <row r="59" spans="1:8" x14ac:dyDescent="0.25">
      <c r="A59" t="s">
        <v>20</v>
      </c>
      <c r="B59">
        <v>1504242000</v>
      </c>
      <c r="C59" s="12">
        <v>42979.208333333328</v>
      </c>
      <c r="D59">
        <v>1505278800</v>
      </c>
      <c r="E59" s="12">
        <v>42991.208333333328</v>
      </c>
      <c r="F59" t="s">
        <v>89</v>
      </c>
      <c r="G59" t="str">
        <f t="shared" si="0"/>
        <v>games</v>
      </c>
      <c r="H59" t="str">
        <f t="shared" si="1"/>
        <v>video games</v>
      </c>
    </row>
    <row r="60" spans="1:8" x14ac:dyDescent="0.25">
      <c r="A60" t="s">
        <v>20</v>
      </c>
      <c r="B60">
        <v>1442811600</v>
      </c>
      <c r="C60" s="12">
        <v>42268.208333333328</v>
      </c>
      <c r="D60">
        <v>1443934800</v>
      </c>
      <c r="E60" s="12">
        <v>42281.208333333328</v>
      </c>
      <c r="F60" t="s">
        <v>33</v>
      </c>
      <c r="G60" t="str">
        <f t="shared" si="0"/>
        <v>theater</v>
      </c>
      <c r="H60" t="str">
        <f t="shared" si="1"/>
        <v>plays</v>
      </c>
    </row>
    <row r="61" spans="1:8" x14ac:dyDescent="0.25">
      <c r="A61" t="s">
        <v>20</v>
      </c>
      <c r="B61">
        <v>1497243600</v>
      </c>
      <c r="C61" s="12">
        <v>42898.208333333328</v>
      </c>
      <c r="D61">
        <v>1498539600</v>
      </c>
      <c r="E61" s="12">
        <v>42913.208333333328</v>
      </c>
      <c r="F61" t="s">
        <v>33</v>
      </c>
      <c r="G61" t="str">
        <f t="shared" si="0"/>
        <v>theater</v>
      </c>
      <c r="H61" t="str">
        <f t="shared" si="1"/>
        <v>plays</v>
      </c>
    </row>
    <row r="62" spans="1:8" x14ac:dyDescent="0.25">
      <c r="A62" t="s">
        <v>20</v>
      </c>
      <c r="B62">
        <v>1342501200</v>
      </c>
      <c r="C62" s="12">
        <v>41107.208333333336</v>
      </c>
      <c r="D62">
        <v>1342760400</v>
      </c>
      <c r="E62" s="12">
        <v>41110.208333333336</v>
      </c>
      <c r="F62" t="s">
        <v>33</v>
      </c>
      <c r="G62" t="str">
        <f t="shared" si="0"/>
        <v>theater</v>
      </c>
      <c r="H62" t="str">
        <f t="shared" si="1"/>
        <v>plays</v>
      </c>
    </row>
    <row r="63" spans="1:8" x14ac:dyDescent="0.25">
      <c r="A63" t="s">
        <v>14</v>
      </c>
      <c r="B63">
        <v>1298268000</v>
      </c>
      <c r="C63" s="12">
        <v>40595.25</v>
      </c>
      <c r="D63">
        <v>1301720400</v>
      </c>
      <c r="E63" s="12">
        <v>40635.208333333336</v>
      </c>
      <c r="F63" t="s">
        <v>33</v>
      </c>
      <c r="G63" t="str">
        <f t="shared" si="0"/>
        <v>theater</v>
      </c>
      <c r="H63" t="str">
        <f t="shared" si="1"/>
        <v>plays</v>
      </c>
    </row>
    <row r="64" spans="1:8" x14ac:dyDescent="0.25">
      <c r="A64" t="s">
        <v>20</v>
      </c>
      <c r="B64">
        <v>1433480400</v>
      </c>
      <c r="C64" s="12">
        <v>42160.208333333328</v>
      </c>
      <c r="D64">
        <v>1433566800</v>
      </c>
      <c r="E64" s="12">
        <v>42161.208333333328</v>
      </c>
      <c r="F64" t="s">
        <v>28</v>
      </c>
      <c r="G64" t="str">
        <f t="shared" si="0"/>
        <v>technology</v>
      </c>
      <c r="H64" t="str">
        <f t="shared" si="1"/>
        <v>web</v>
      </c>
    </row>
    <row r="65" spans="1:8" x14ac:dyDescent="0.25">
      <c r="A65" t="s">
        <v>14</v>
      </c>
      <c r="B65">
        <v>1493355600</v>
      </c>
      <c r="C65" s="12">
        <v>42853.208333333328</v>
      </c>
      <c r="D65">
        <v>1493874000</v>
      </c>
      <c r="E65" s="12">
        <v>42859.208333333328</v>
      </c>
      <c r="F65" t="s">
        <v>33</v>
      </c>
      <c r="G65" t="str">
        <f t="shared" si="0"/>
        <v>theater</v>
      </c>
      <c r="H65" t="str">
        <f t="shared" si="1"/>
        <v>plays</v>
      </c>
    </row>
    <row r="66" spans="1:8" x14ac:dyDescent="0.25">
      <c r="A66" t="s">
        <v>14</v>
      </c>
      <c r="B66">
        <v>1530507600</v>
      </c>
      <c r="C66" s="12">
        <v>43283.208333333328</v>
      </c>
      <c r="D66">
        <v>1531803600</v>
      </c>
      <c r="E66" s="12">
        <v>43298.208333333328</v>
      </c>
      <c r="F66" t="s">
        <v>28</v>
      </c>
      <c r="G66" t="str">
        <f t="shared" si="0"/>
        <v>technology</v>
      </c>
      <c r="H66" t="str">
        <f t="shared" si="1"/>
        <v>web</v>
      </c>
    </row>
    <row r="67" spans="1:8" x14ac:dyDescent="0.25">
      <c r="A67" t="s">
        <v>20</v>
      </c>
      <c r="B67">
        <v>1296108000</v>
      </c>
      <c r="C67" s="12">
        <v>40570.25</v>
      </c>
      <c r="D67">
        <v>1296712800</v>
      </c>
      <c r="E67" s="12">
        <v>40577.25</v>
      </c>
      <c r="F67" t="s">
        <v>33</v>
      </c>
      <c r="G67" t="str">
        <f t="shared" ref="G67:G130" si="2">LEFT(F67, SEARCH("/",F67,1)-1 )</f>
        <v>theater</v>
      </c>
      <c r="H67" t="str">
        <f t="shared" ref="H67:H130" si="3">RIGHT(F67,LEN(F67)-SEARCH("/",F67))</f>
        <v>plays</v>
      </c>
    </row>
    <row r="68" spans="1:8" x14ac:dyDescent="0.25">
      <c r="A68" t="s">
        <v>14</v>
      </c>
      <c r="B68">
        <v>1428469200</v>
      </c>
      <c r="C68" s="12">
        <v>42102.208333333328</v>
      </c>
      <c r="D68">
        <v>1428901200</v>
      </c>
      <c r="E68" s="12">
        <v>42107.208333333328</v>
      </c>
      <c r="F68" t="s">
        <v>33</v>
      </c>
      <c r="G68" t="str">
        <f t="shared" si="2"/>
        <v>theater</v>
      </c>
      <c r="H68" t="str">
        <f t="shared" si="3"/>
        <v>plays</v>
      </c>
    </row>
    <row r="69" spans="1:8" x14ac:dyDescent="0.25">
      <c r="A69" t="s">
        <v>20</v>
      </c>
      <c r="B69">
        <v>1264399200</v>
      </c>
      <c r="C69" s="12">
        <v>40203.25</v>
      </c>
      <c r="D69">
        <v>1264831200</v>
      </c>
      <c r="E69" s="12">
        <v>40208.25</v>
      </c>
      <c r="F69" t="s">
        <v>65</v>
      </c>
      <c r="G69" t="str">
        <f t="shared" si="2"/>
        <v>technology</v>
      </c>
      <c r="H69" t="str">
        <f t="shared" si="3"/>
        <v>wearables</v>
      </c>
    </row>
    <row r="70" spans="1:8" x14ac:dyDescent="0.25">
      <c r="A70" t="s">
        <v>20</v>
      </c>
      <c r="B70">
        <v>1501131600</v>
      </c>
      <c r="C70" s="12">
        <v>42943.208333333328</v>
      </c>
      <c r="D70">
        <v>1505192400</v>
      </c>
      <c r="E70" s="12">
        <v>42990.208333333328</v>
      </c>
      <c r="F70" t="s">
        <v>33</v>
      </c>
      <c r="G70" t="str">
        <f t="shared" si="2"/>
        <v>theater</v>
      </c>
      <c r="H70" t="str">
        <f t="shared" si="3"/>
        <v>plays</v>
      </c>
    </row>
    <row r="71" spans="1:8" x14ac:dyDescent="0.25">
      <c r="A71" t="s">
        <v>74</v>
      </c>
      <c r="B71">
        <v>1292738400</v>
      </c>
      <c r="C71" s="12">
        <v>40531.25</v>
      </c>
      <c r="D71">
        <v>1295676000</v>
      </c>
      <c r="E71" s="12">
        <v>40565.25</v>
      </c>
      <c r="F71" t="s">
        <v>33</v>
      </c>
      <c r="G71" t="str">
        <f t="shared" si="2"/>
        <v>theater</v>
      </c>
      <c r="H71" t="str">
        <f t="shared" si="3"/>
        <v>plays</v>
      </c>
    </row>
    <row r="72" spans="1:8" x14ac:dyDescent="0.25">
      <c r="A72" t="s">
        <v>20</v>
      </c>
      <c r="B72">
        <v>1288674000</v>
      </c>
      <c r="C72" s="12">
        <v>40484.208333333336</v>
      </c>
      <c r="D72">
        <v>1292911200</v>
      </c>
      <c r="E72" s="12">
        <v>40533.25</v>
      </c>
      <c r="F72" t="s">
        <v>33</v>
      </c>
      <c r="G72" t="str">
        <f t="shared" si="2"/>
        <v>theater</v>
      </c>
      <c r="H72" t="str">
        <f t="shared" si="3"/>
        <v>plays</v>
      </c>
    </row>
    <row r="73" spans="1:8" x14ac:dyDescent="0.25">
      <c r="A73" t="s">
        <v>20</v>
      </c>
      <c r="B73">
        <v>1575093600</v>
      </c>
      <c r="C73" s="12">
        <v>43799.25</v>
      </c>
      <c r="D73">
        <v>1575439200</v>
      </c>
      <c r="E73" s="12">
        <v>43803.25</v>
      </c>
      <c r="F73" t="s">
        <v>33</v>
      </c>
      <c r="G73" t="str">
        <f t="shared" si="2"/>
        <v>theater</v>
      </c>
      <c r="H73" t="str">
        <f t="shared" si="3"/>
        <v>plays</v>
      </c>
    </row>
    <row r="74" spans="1:8" x14ac:dyDescent="0.25">
      <c r="A74" t="s">
        <v>20</v>
      </c>
      <c r="B74">
        <v>1435726800</v>
      </c>
      <c r="C74" s="12">
        <v>42186.208333333328</v>
      </c>
      <c r="D74">
        <v>1438837200</v>
      </c>
      <c r="E74" s="12">
        <v>42222.208333333328</v>
      </c>
      <c r="F74" t="s">
        <v>71</v>
      </c>
      <c r="G74" t="str">
        <f t="shared" si="2"/>
        <v>film &amp; video</v>
      </c>
      <c r="H74" t="str">
        <f t="shared" si="3"/>
        <v>animation</v>
      </c>
    </row>
    <row r="75" spans="1:8" x14ac:dyDescent="0.25">
      <c r="A75" t="s">
        <v>20</v>
      </c>
      <c r="B75">
        <v>1480226400</v>
      </c>
      <c r="C75" s="12">
        <v>42701.25</v>
      </c>
      <c r="D75">
        <v>1480485600</v>
      </c>
      <c r="E75" s="12">
        <v>42704.25</v>
      </c>
      <c r="F75" t="s">
        <v>159</v>
      </c>
      <c r="G75" t="str">
        <f t="shared" si="2"/>
        <v>music</v>
      </c>
      <c r="H75" t="str">
        <f t="shared" si="3"/>
        <v>jazz</v>
      </c>
    </row>
    <row r="76" spans="1:8" x14ac:dyDescent="0.25">
      <c r="A76" t="s">
        <v>20</v>
      </c>
      <c r="B76">
        <v>1459054800</v>
      </c>
      <c r="C76" s="12">
        <v>42456.208333333328</v>
      </c>
      <c r="D76">
        <v>1459141200</v>
      </c>
      <c r="E76" s="12">
        <v>42457.208333333328</v>
      </c>
      <c r="F76" t="s">
        <v>148</v>
      </c>
      <c r="G76" t="str">
        <f t="shared" si="2"/>
        <v>music</v>
      </c>
      <c r="H76" t="str">
        <f t="shared" si="3"/>
        <v>metal</v>
      </c>
    </row>
    <row r="77" spans="1:8" x14ac:dyDescent="0.25">
      <c r="A77" t="s">
        <v>20</v>
      </c>
      <c r="B77">
        <v>1531630800</v>
      </c>
      <c r="C77" s="12">
        <v>43296.208333333328</v>
      </c>
      <c r="D77">
        <v>1532322000</v>
      </c>
      <c r="E77" s="12">
        <v>43304.208333333328</v>
      </c>
      <c r="F77" t="s">
        <v>122</v>
      </c>
      <c r="G77" t="str">
        <f t="shared" si="2"/>
        <v>photography</v>
      </c>
      <c r="H77" t="str">
        <f t="shared" si="3"/>
        <v>photography books</v>
      </c>
    </row>
    <row r="78" spans="1:8" x14ac:dyDescent="0.25">
      <c r="A78" t="s">
        <v>14</v>
      </c>
      <c r="B78">
        <v>1421992800</v>
      </c>
      <c r="C78" s="12">
        <v>42027.25</v>
      </c>
      <c r="D78">
        <v>1426222800</v>
      </c>
      <c r="E78" s="12">
        <v>42076.208333333328</v>
      </c>
      <c r="F78" t="s">
        <v>33</v>
      </c>
      <c r="G78" t="str">
        <f t="shared" si="2"/>
        <v>theater</v>
      </c>
      <c r="H78" t="str">
        <f t="shared" si="3"/>
        <v>plays</v>
      </c>
    </row>
    <row r="79" spans="1:8" x14ac:dyDescent="0.25">
      <c r="A79" t="s">
        <v>14</v>
      </c>
      <c r="B79">
        <v>1285563600</v>
      </c>
      <c r="C79" s="12">
        <v>40448.208333333336</v>
      </c>
      <c r="D79">
        <v>1286773200</v>
      </c>
      <c r="E79" s="12">
        <v>40462.208333333336</v>
      </c>
      <c r="F79" t="s">
        <v>71</v>
      </c>
      <c r="G79" t="str">
        <f t="shared" si="2"/>
        <v>film &amp; video</v>
      </c>
      <c r="H79" t="str">
        <f t="shared" si="3"/>
        <v>animation</v>
      </c>
    </row>
    <row r="80" spans="1:8" x14ac:dyDescent="0.25">
      <c r="A80" t="s">
        <v>20</v>
      </c>
      <c r="B80">
        <v>1523854800</v>
      </c>
      <c r="C80" s="12">
        <v>43206.208333333328</v>
      </c>
      <c r="D80">
        <v>1523941200</v>
      </c>
      <c r="E80" s="12">
        <v>43207.208333333328</v>
      </c>
      <c r="F80" t="s">
        <v>206</v>
      </c>
      <c r="G80" t="str">
        <f t="shared" si="2"/>
        <v>publishing</v>
      </c>
      <c r="H80" t="str">
        <f t="shared" si="3"/>
        <v>translations</v>
      </c>
    </row>
    <row r="81" spans="1:8" x14ac:dyDescent="0.25">
      <c r="A81" t="s">
        <v>14</v>
      </c>
      <c r="B81">
        <v>1529125200</v>
      </c>
      <c r="C81" s="12">
        <v>43267.208333333328</v>
      </c>
      <c r="D81">
        <v>1529557200</v>
      </c>
      <c r="E81" s="12">
        <v>43272.208333333328</v>
      </c>
      <c r="F81" t="s">
        <v>33</v>
      </c>
      <c r="G81" t="str">
        <f t="shared" si="2"/>
        <v>theater</v>
      </c>
      <c r="H81" t="str">
        <f t="shared" si="3"/>
        <v>plays</v>
      </c>
    </row>
    <row r="82" spans="1:8" x14ac:dyDescent="0.25">
      <c r="A82" t="s">
        <v>20</v>
      </c>
      <c r="B82">
        <v>1503982800</v>
      </c>
      <c r="C82" s="12">
        <v>42976.208333333328</v>
      </c>
      <c r="D82">
        <v>1506574800</v>
      </c>
      <c r="E82" s="12">
        <v>43006.208333333328</v>
      </c>
      <c r="F82" t="s">
        <v>89</v>
      </c>
      <c r="G82" t="str">
        <f t="shared" si="2"/>
        <v>games</v>
      </c>
      <c r="H82" t="str">
        <f t="shared" si="3"/>
        <v>video games</v>
      </c>
    </row>
    <row r="83" spans="1:8" x14ac:dyDescent="0.25">
      <c r="A83" t="s">
        <v>20</v>
      </c>
      <c r="B83">
        <v>1511416800</v>
      </c>
      <c r="C83" s="12">
        <v>43062.25</v>
      </c>
      <c r="D83">
        <v>1513576800</v>
      </c>
      <c r="E83" s="12">
        <v>43087.25</v>
      </c>
      <c r="F83" t="s">
        <v>23</v>
      </c>
      <c r="G83" t="str">
        <f t="shared" si="2"/>
        <v>music</v>
      </c>
      <c r="H83" t="str">
        <f t="shared" si="3"/>
        <v>rock</v>
      </c>
    </row>
    <row r="84" spans="1:8" x14ac:dyDescent="0.25">
      <c r="A84" t="s">
        <v>20</v>
      </c>
      <c r="B84">
        <v>1547704800</v>
      </c>
      <c r="C84" s="12">
        <v>43482.25</v>
      </c>
      <c r="D84">
        <v>1548309600</v>
      </c>
      <c r="E84" s="12">
        <v>43489.25</v>
      </c>
      <c r="F84" t="s">
        <v>89</v>
      </c>
      <c r="G84" t="str">
        <f t="shared" si="2"/>
        <v>games</v>
      </c>
      <c r="H84" t="str">
        <f t="shared" si="3"/>
        <v>video games</v>
      </c>
    </row>
    <row r="85" spans="1:8" x14ac:dyDescent="0.25">
      <c r="A85" t="s">
        <v>14</v>
      </c>
      <c r="B85">
        <v>1469682000</v>
      </c>
      <c r="C85" s="12">
        <v>42579.208333333328</v>
      </c>
      <c r="D85">
        <v>1471582800</v>
      </c>
      <c r="E85" s="12">
        <v>42601.208333333328</v>
      </c>
      <c r="F85" t="s">
        <v>50</v>
      </c>
      <c r="G85" t="str">
        <f t="shared" si="2"/>
        <v>music</v>
      </c>
      <c r="H85" t="str">
        <f t="shared" si="3"/>
        <v>electric music</v>
      </c>
    </row>
    <row r="86" spans="1:8" x14ac:dyDescent="0.25">
      <c r="A86" t="s">
        <v>20</v>
      </c>
      <c r="B86">
        <v>1343451600</v>
      </c>
      <c r="C86" s="12">
        <v>41118.208333333336</v>
      </c>
      <c r="D86">
        <v>1344315600</v>
      </c>
      <c r="E86" s="12">
        <v>41128.208333333336</v>
      </c>
      <c r="F86" t="s">
        <v>65</v>
      </c>
      <c r="G86" t="str">
        <f t="shared" si="2"/>
        <v>technology</v>
      </c>
      <c r="H86" t="str">
        <f t="shared" si="3"/>
        <v>wearables</v>
      </c>
    </row>
    <row r="87" spans="1:8" x14ac:dyDescent="0.25">
      <c r="A87" t="s">
        <v>20</v>
      </c>
      <c r="B87">
        <v>1315717200</v>
      </c>
      <c r="C87" s="12">
        <v>40797.208333333336</v>
      </c>
      <c r="D87">
        <v>1316408400</v>
      </c>
      <c r="E87" s="12">
        <v>40805.208333333336</v>
      </c>
      <c r="F87" t="s">
        <v>60</v>
      </c>
      <c r="G87" t="str">
        <f t="shared" si="2"/>
        <v>music</v>
      </c>
      <c r="H87" t="str">
        <f t="shared" si="3"/>
        <v>indie rock</v>
      </c>
    </row>
    <row r="88" spans="1:8" x14ac:dyDescent="0.25">
      <c r="A88" t="s">
        <v>20</v>
      </c>
      <c r="B88">
        <v>1430715600</v>
      </c>
      <c r="C88" s="12">
        <v>42128.208333333328</v>
      </c>
      <c r="D88">
        <v>1431838800</v>
      </c>
      <c r="E88" s="12">
        <v>42141.208333333328</v>
      </c>
      <c r="F88" t="s">
        <v>33</v>
      </c>
      <c r="G88" t="str">
        <f t="shared" si="2"/>
        <v>theater</v>
      </c>
      <c r="H88" t="str">
        <f t="shared" si="3"/>
        <v>plays</v>
      </c>
    </row>
    <row r="89" spans="1:8" x14ac:dyDescent="0.25">
      <c r="A89" t="s">
        <v>14</v>
      </c>
      <c r="B89">
        <v>1299564000</v>
      </c>
      <c r="C89" s="12">
        <v>40610.25</v>
      </c>
      <c r="D89">
        <v>1300510800</v>
      </c>
      <c r="E89" s="12">
        <v>40621.208333333336</v>
      </c>
      <c r="F89" t="s">
        <v>23</v>
      </c>
      <c r="G89" t="str">
        <f t="shared" si="2"/>
        <v>music</v>
      </c>
      <c r="H89" t="str">
        <f t="shared" si="3"/>
        <v>rock</v>
      </c>
    </row>
    <row r="90" spans="1:8" x14ac:dyDescent="0.25">
      <c r="A90" t="s">
        <v>20</v>
      </c>
      <c r="B90">
        <v>1429160400</v>
      </c>
      <c r="C90" s="12">
        <v>42110.208333333328</v>
      </c>
      <c r="D90">
        <v>1431061200</v>
      </c>
      <c r="E90" s="12">
        <v>42132.208333333328</v>
      </c>
      <c r="F90" t="s">
        <v>206</v>
      </c>
      <c r="G90" t="str">
        <f t="shared" si="2"/>
        <v>publishing</v>
      </c>
      <c r="H90" t="str">
        <f t="shared" si="3"/>
        <v>translations</v>
      </c>
    </row>
    <row r="91" spans="1:8" x14ac:dyDescent="0.25">
      <c r="A91" t="s">
        <v>20</v>
      </c>
      <c r="B91">
        <v>1271307600</v>
      </c>
      <c r="C91" s="12">
        <v>40283.208333333336</v>
      </c>
      <c r="D91">
        <v>1271480400</v>
      </c>
      <c r="E91" s="12">
        <v>40285.208333333336</v>
      </c>
      <c r="F91" t="s">
        <v>33</v>
      </c>
      <c r="G91" t="str">
        <f t="shared" si="2"/>
        <v>theater</v>
      </c>
      <c r="H91" t="str">
        <f t="shared" si="3"/>
        <v>plays</v>
      </c>
    </row>
    <row r="92" spans="1:8" x14ac:dyDescent="0.25">
      <c r="A92" t="s">
        <v>14</v>
      </c>
      <c r="B92">
        <v>1456380000</v>
      </c>
      <c r="C92" s="12">
        <v>42425.25</v>
      </c>
      <c r="D92">
        <v>1456380000</v>
      </c>
      <c r="E92" s="12">
        <v>42425.25</v>
      </c>
      <c r="F92" t="s">
        <v>33</v>
      </c>
      <c r="G92" t="str">
        <f t="shared" si="2"/>
        <v>theater</v>
      </c>
      <c r="H92" t="str">
        <f t="shared" si="3"/>
        <v>plays</v>
      </c>
    </row>
    <row r="93" spans="1:8" x14ac:dyDescent="0.25">
      <c r="A93" t="s">
        <v>14</v>
      </c>
      <c r="B93">
        <v>1470459600</v>
      </c>
      <c r="C93" s="12">
        <v>42588.208333333328</v>
      </c>
      <c r="D93">
        <v>1472878800</v>
      </c>
      <c r="E93" s="12">
        <v>42616.208333333328</v>
      </c>
      <c r="F93" t="s">
        <v>206</v>
      </c>
      <c r="G93" t="str">
        <f t="shared" si="2"/>
        <v>publishing</v>
      </c>
      <c r="H93" t="str">
        <f t="shared" si="3"/>
        <v>translations</v>
      </c>
    </row>
    <row r="94" spans="1:8" x14ac:dyDescent="0.25">
      <c r="A94" t="s">
        <v>20</v>
      </c>
      <c r="B94">
        <v>1277269200</v>
      </c>
      <c r="C94" s="12">
        <v>40352.208333333336</v>
      </c>
      <c r="D94">
        <v>1277355600</v>
      </c>
      <c r="E94" s="12">
        <v>40353.208333333336</v>
      </c>
      <c r="F94" t="s">
        <v>89</v>
      </c>
      <c r="G94" t="str">
        <f t="shared" si="2"/>
        <v>games</v>
      </c>
      <c r="H94" t="str">
        <f t="shared" si="3"/>
        <v>video games</v>
      </c>
    </row>
    <row r="95" spans="1:8" x14ac:dyDescent="0.25">
      <c r="A95" t="s">
        <v>74</v>
      </c>
      <c r="B95">
        <v>1350709200</v>
      </c>
      <c r="C95" s="12">
        <v>41202.208333333336</v>
      </c>
      <c r="D95">
        <v>1351054800</v>
      </c>
      <c r="E95" s="12">
        <v>41206.208333333336</v>
      </c>
      <c r="F95" t="s">
        <v>33</v>
      </c>
      <c r="G95" t="str">
        <f t="shared" si="2"/>
        <v>theater</v>
      </c>
      <c r="H95" t="str">
        <f t="shared" si="3"/>
        <v>plays</v>
      </c>
    </row>
    <row r="96" spans="1:8" x14ac:dyDescent="0.25">
      <c r="A96" t="s">
        <v>20</v>
      </c>
      <c r="B96">
        <v>1554613200</v>
      </c>
      <c r="C96" s="12">
        <v>43562.208333333328</v>
      </c>
      <c r="D96">
        <v>1555563600</v>
      </c>
      <c r="E96" s="12">
        <v>43573.208333333328</v>
      </c>
      <c r="F96" t="s">
        <v>28</v>
      </c>
      <c r="G96" t="str">
        <f t="shared" si="2"/>
        <v>technology</v>
      </c>
      <c r="H96" t="str">
        <f t="shared" si="3"/>
        <v>web</v>
      </c>
    </row>
    <row r="97" spans="1:8" x14ac:dyDescent="0.25">
      <c r="A97" t="s">
        <v>20</v>
      </c>
      <c r="B97">
        <v>1571029200</v>
      </c>
      <c r="C97" s="12">
        <v>43752.208333333328</v>
      </c>
      <c r="D97">
        <v>1571634000</v>
      </c>
      <c r="E97" s="12">
        <v>43759.208333333328</v>
      </c>
      <c r="F97" t="s">
        <v>42</v>
      </c>
      <c r="G97" t="str">
        <f t="shared" si="2"/>
        <v>film &amp; video</v>
      </c>
      <c r="H97" t="str">
        <f t="shared" si="3"/>
        <v>documentary</v>
      </c>
    </row>
    <row r="98" spans="1:8" x14ac:dyDescent="0.25">
      <c r="A98" t="s">
        <v>20</v>
      </c>
      <c r="B98">
        <v>1299736800</v>
      </c>
      <c r="C98" s="12">
        <v>40612.25</v>
      </c>
      <c r="D98">
        <v>1300856400</v>
      </c>
      <c r="E98" s="12">
        <v>40625.208333333336</v>
      </c>
      <c r="F98" t="s">
        <v>33</v>
      </c>
      <c r="G98" t="str">
        <f t="shared" si="2"/>
        <v>theater</v>
      </c>
      <c r="H98" t="str">
        <f t="shared" si="3"/>
        <v>plays</v>
      </c>
    </row>
    <row r="99" spans="1:8" x14ac:dyDescent="0.25">
      <c r="A99" t="s">
        <v>20</v>
      </c>
      <c r="B99">
        <v>1435208400</v>
      </c>
      <c r="C99" s="12">
        <v>42180.208333333328</v>
      </c>
      <c r="D99">
        <v>1439874000</v>
      </c>
      <c r="E99" s="12">
        <v>42234.208333333328</v>
      </c>
      <c r="F99" t="s">
        <v>17</v>
      </c>
      <c r="G99" t="str">
        <f t="shared" si="2"/>
        <v>food</v>
      </c>
      <c r="H99" t="str">
        <f t="shared" si="3"/>
        <v>food trucks</v>
      </c>
    </row>
    <row r="100" spans="1:8" x14ac:dyDescent="0.25">
      <c r="A100" t="s">
        <v>14</v>
      </c>
      <c r="B100">
        <v>1437973200</v>
      </c>
      <c r="C100" s="12">
        <v>42212.208333333328</v>
      </c>
      <c r="D100">
        <v>1438318800</v>
      </c>
      <c r="E100" s="12">
        <v>42216.208333333328</v>
      </c>
      <c r="F100" t="s">
        <v>89</v>
      </c>
      <c r="G100" t="str">
        <f t="shared" si="2"/>
        <v>games</v>
      </c>
      <c r="H100" t="str">
        <f t="shared" si="3"/>
        <v>video games</v>
      </c>
    </row>
    <row r="101" spans="1:8" x14ac:dyDescent="0.25">
      <c r="A101" t="s">
        <v>20</v>
      </c>
      <c r="B101">
        <v>1416895200</v>
      </c>
      <c r="C101" s="12">
        <v>41968.25</v>
      </c>
      <c r="D101">
        <v>1419400800</v>
      </c>
      <c r="E101" s="12">
        <v>41997.25</v>
      </c>
      <c r="F101" t="s">
        <v>33</v>
      </c>
      <c r="G101" t="str">
        <f t="shared" si="2"/>
        <v>theater</v>
      </c>
      <c r="H101" t="str">
        <f t="shared" si="3"/>
        <v>plays</v>
      </c>
    </row>
    <row r="102" spans="1:8" x14ac:dyDescent="0.25">
      <c r="A102" t="s">
        <v>14</v>
      </c>
      <c r="B102">
        <v>1319000400</v>
      </c>
      <c r="C102" s="12">
        <v>40835.208333333336</v>
      </c>
      <c r="D102">
        <v>1320555600</v>
      </c>
      <c r="E102" s="12">
        <v>40853.208333333336</v>
      </c>
      <c r="F102" t="s">
        <v>33</v>
      </c>
      <c r="G102" t="str">
        <f t="shared" si="2"/>
        <v>theater</v>
      </c>
      <c r="H102" t="str">
        <f t="shared" si="3"/>
        <v>plays</v>
      </c>
    </row>
    <row r="103" spans="1:8" x14ac:dyDescent="0.25">
      <c r="A103" t="s">
        <v>20</v>
      </c>
      <c r="B103">
        <v>1424498400</v>
      </c>
      <c r="C103" s="12">
        <v>42056.25</v>
      </c>
      <c r="D103">
        <v>1425103200</v>
      </c>
      <c r="E103" s="12">
        <v>42063.25</v>
      </c>
      <c r="F103" t="s">
        <v>50</v>
      </c>
      <c r="G103" t="str">
        <f t="shared" si="2"/>
        <v>music</v>
      </c>
      <c r="H103" t="str">
        <f t="shared" si="3"/>
        <v>electric music</v>
      </c>
    </row>
    <row r="104" spans="1:8" x14ac:dyDescent="0.25">
      <c r="A104" t="s">
        <v>20</v>
      </c>
      <c r="B104">
        <v>1526274000</v>
      </c>
      <c r="C104" s="12">
        <v>43234.208333333328</v>
      </c>
      <c r="D104">
        <v>1526878800</v>
      </c>
      <c r="E104" s="12">
        <v>43241.208333333328</v>
      </c>
      <c r="F104" t="s">
        <v>65</v>
      </c>
      <c r="G104" t="str">
        <f t="shared" si="2"/>
        <v>technology</v>
      </c>
      <c r="H104" t="str">
        <f t="shared" si="3"/>
        <v>wearables</v>
      </c>
    </row>
    <row r="105" spans="1:8" x14ac:dyDescent="0.25">
      <c r="A105" t="s">
        <v>14</v>
      </c>
      <c r="B105">
        <v>1287896400</v>
      </c>
      <c r="C105" s="12">
        <v>40475.208333333336</v>
      </c>
      <c r="D105">
        <v>1288674000</v>
      </c>
      <c r="E105" s="12">
        <v>40484.208333333336</v>
      </c>
      <c r="F105" t="s">
        <v>50</v>
      </c>
      <c r="G105" t="str">
        <f t="shared" si="2"/>
        <v>music</v>
      </c>
      <c r="H105" t="str">
        <f t="shared" si="3"/>
        <v>electric music</v>
      </c>
    </row>
    <row r="106" spans="1:8" x14ac:dyDescent="0.25">
      <c r="A106" t="s">
        <v>20</v>
      </c>
      <c r="B106">
        <v>1495515600</v>
      </c>
      <c r="C106" s="12">
        <v>42878.208333333328</v>
      </c>
      <c r="D106">
        <v>1495602000</v>
      </c>
      <c r="E106" s="12">
        <v>42879.208333333328</v>
      </c>
      <c r="F106" t="s">
        <v>60</v>
      </c>
      <c r="G106" t="str">
        <f t="shared" si="2"/>
        <v>music</v>
      </c>
      <c r="H106" t="str">
        <f t="shared" si="3"/>
        <v>indie rock</v>
      </c>
    </row>
    <row r="107" spans="1:8" x14ac:dyDescent="0.25">
      <c r="A107" t="s">
        <v>20</v>
      </c>
      <c r="B107">
        <v>1364878800</v>
      </c>
      <c r="C107" s="12">
        <v>41366.208333333336</v>
      </c>
      <c r="D107">
        <v>1366434000</v>
      </c>
      <c r="E107" s="12">
        <v>41384.208333333336</v>
      </c>
      <c r="F107" t="s">
        <v>28</v>
      </c>
      <c r="G107" t="str">
        <f t="shared" si="2"/>
        <v>technology</v>
      </c>
      <c r="H107" t="str">
        <f t="shared" si="3"/>
        <v>web</v>
      </c>
    </row>
    <row r="108" spans="1:8" x14ac:dyDescent="0.25">
      <c r="A108" t="s">
        <v>20</v>
      </c>
      <c r="B108">
        <v>1567918800</v>
      </c>
      <c r="C108" s="12">
        <v>43716.208333333328</v>
      </c>
      <c r="D108">
        <v>1568350800</v>
      </c>
      <c r="E108" s="12">
        <v>43721.208333333328</v>
      </c>
      <c r="F108" t="s">
        <v>33</v>
      </c>
      <c r="G108" t="str">
        <f t="shared" si="2"/>
        <v>theater</v>
      </c>
      <c r="H108" t="str">
        <f t="shared" si="3"/>
        <v>plays</v>
      </c>
    </row>
    <row r="109" spans="1:8" x14ac:dyDescent="0.25">
      <c r="A109" t="s">
        <v>20</v>
      </c>
      <c r="B109">
        <v>1524459600</v>
      </c>
      <c r="C109" s="12">
        <v>43213.208333333328</v>
      </c>
      <c r="D109">
        <v>1525928400</v>
      </c>
      <c r="E109" s="12">
        <v>43230.208333333328</v>
      </c>
      <c r="F109" t="s">
        <v>33</v>
      </c>
      <c r="G109" t="str">
        <f t="shared" si="2"/>
        <v>theater</v>
      </c>
      <c r="H109" t="str">
        <f t="shared" si="3"/>
        <v>plays</v>
      </c>
    </row>
    <row r="110" spans="1:8" x14ac:dyDescent="0.25">
      <c r="A110" t="s">
        <v>20</v>
      </c>
      <c r="B110">
        <v>1333688400</v>
      </c>
      <c r="C110" s="12">
        <v>41005.208333333336</v>
      </c>
      <c r="D110">
        <v>1336885200</v>
      </c>
      <c r="E110" s="12">
        <v>41042.208333333336</v>
      </c>
      <c r="F110" t="s">
        <v>42</v>
      </c>
      <c r="G110" t="str">
        <f t="shared" si="2"/>
        <v>film &amp; video</v>
      </c>
      <c r="H110" t="str">
        <f t="shared" si="3"/>
        <v>documentary</v>
      </c>
    </row>
    <row r="111" spans="1:8" x14ac:dyDescent="0.25">
      <c r="A111" t="s">
        <v>14</v>
      </c>
      <c r="B111">
        <v>1389506400</v>
      </c>
      <c r="C111" s="12">
        <v>41651.25</v>
      </c>
      <c r="D111">
        <v>1389679200</v>
      </c>
      <c r="E111" s="12">
        <v>41653.25</v>
      </c>
      <c r="F111" t="s">
        <v>269</v>
      </c>
      <c r="G111" t="str">
        <f t="shared" si="2"/>
        <v>film &amp; video</v>
      </c>
      <c r="H111" t="str">
        <f t="shared" si="3"/>
        <v>television</v>
      </c>
    </row>
    <row r="112" spans="1:8" x14ac:dyDescent="0.25">
      <c r="A112" t="s">
        <v>14</v>
      </c>
      <c r="B112">
        <v>1536642000</v>
      </c>
      <c r="C112" s="12">
        <v>43354.208333333328</v>
      </c>
      <c r="D112">
        <v>1538283600</v>
      </c>
      <c r="E112" s="12">
        <v>43373.208333333328</v>
      </c>
      <c r="F112" t="s">
        <v>17</v>
      </c>
      <c r="G112" t="str">
        <f t="shared" si="2"/>
        <v>food</v>
      </c>
      <c r="H112" t="str">
        <f t="shared" si="3"/>
        <v>food trucks</v>
      </c>
    </row>
    <row r="113" spans="1:8" x14ac:dyDescent="0.25">
      <c r="A113" t="s">
        <v>20</v>
      </c>
      <c r="B113">
        <v>1348290000</v>
      </c>
      <c r="C113" s="12">
        <v>41174.208333333336</v>
      </c>
      <c r="D113">
        <v>1348808400</v>
      </c>
      <c r="E113" s="12">
        <v>41180.208333333336</v>
      </c>
      <c r="F113" t="s">
        <v>133</v>
      </c>
      <c r="G113" t="str">
        <f t="shared" si="2"/>
        <v>publishing</v>
      </c>
      <c r="H113" t="str">
        <f t="shared" si="3"/>
        <v>radio &amp; podcasts</v>
      </c>
    </row>
    <row r="114" spans="1:8" x14ac:dyDescent="0.25">
      <c r="A114" t="s">
        <v>20</v>
      </c>
      <c r="B114">
        <v>1408856400</v>
      </c>
      <c r="C114" s="12">
        <v>41875.208333333336</v>
      </c>
      <c r="D114">
        <v>1410152400</v>
      </c>
      <c r="E114" s="12">
        <v>41890.208333333336</v>
      </c>
      <c r="F114" t="s">
        <v>28</v>
      </c>
      <c r="G114" t="str">
        <f t="shared" si="2"/>
        <v>technology</v>
      </c>
      <c r="H114" t="str">
        <f t="shared" si="3"/>
        <v>web</v>
      </c>
    </row>
    <row r="115" spans="1:8" x14ac:dyDescent="0.25">
      <c r="A115" t="s">
        <v>20</v>
      </c>
      <c r="B115">
        <v>1505192400</v>
      </c>
      <c r="C115" s="12">
        <v>42990.208333333328</v>
      </c>
      <c r="D115">
        <v>1505797200</v>
      </c>
      <c r="E115" s="12">
        <v>42997.208333333328</v>
      </c>
      <c r="F115" t="s">
        <v>17</v>
      </c>
      <c r="G115" t="str">
        <f t="shared" si="2"/>
        <v>food</v>
      </c>
      <c r="H115" t="str">
        <f t="shared" si="3"/>
        <v>food trucks</v>
      </c>
    </row>
    <row r="116" spans="1:8" x14ac:dyDescent="0.25">
      <c r="A116" t="s">
        <v>20</v>
      </c>
      <c r="B116">
        <v>1554786000</v>
      </c>
      <c r="C116" s="12">
        <v>43564.208333333328</v>
      </c>
      <c r="D116">
        <v>1554872400</v>
      </c>
      <c r="E116" s="12">
        <v>43565.208333333328</v>
      </c>
      <c r="F116" t="s">
        <v>65</v>
      </c>
      <c r="G116" t="str">
        <f t="shared" si="2"/>
        <v>technology</v>
      </c>
      <c r="H116" t="str">
        <f t="shared" si="3"/>
        <v>wearables</v>
      </c>
    </row>
    <row r="117" spans="1:8" x14ac:dyDescent="0.25">
      <c r="A117" t="s">
        <v>14</v>
      </c>
      <c r="B117">
        <v>1510898400</v>
      </c>
      <c r="C117" s="12">
        <v>43056.25</v>
      </c>
      <c r="D117">
        <v>1513922400</v>
      </c>
      <c r="E117" s="12">
        <v>43091.25</v>
      </c>
      <c r="F117" t="s">
        <v>119</v>
      </c>
      <c r="G117" t="str">
        <f t="shared" si="2"/>
        <v>publishing</v>
      </c>
      <c r="H117" t="str">
        <f t="shared" si="3"/>
        <v>fiction</v>
      </c>
    </row>
    <row r="118" spans="1:8" x14ac:dyDescent="0.25">
      <c r="A118" t="s">
        <v>14</v>
      </c>
      <c r="B118">
        <v>1442552400</v>
      </c>
      <c r="C118" s="12">
        <v>42265.208333333328</v>
      </c>
      <c r="D118">
        <v>1442638800</v>
      </c>
      <c r="E118" s="12">
        <v>42266.208333333328</v>
      </c>
      <c r="F118" t="s">
        <v>33</v>
      </c>
      <c r="G118" t="str">
        <f t="shared" si="2"/>
        <v>theater</v>
      </c>
      <c r="H118" t="str">
        <f t="shared" si="3"/>
        <v>plays</v>
      </c>
    </row>
    <row r="119" spans="1:8" x14ac:dyDescent="0.25">
      <c r="A119" t="s">
        <v>20</v>
      </c>
      <c r="B119">
        <v>1316667600</v>
      </c>
      <c r="C119" s="12">
        <v>40808.208333333336</v>
      </c>
      <c r="D119">
        <v>1317186000</v>
      </c>
      <c r="E119" s="12">
        <v>40814.208333333336</v>
      </c>
      <c r="F119" t="s">
        <v>269</v>
      </c>
      <c r="G119" t="str">
        <f t="shared" si="2"/>
        <v>film &amp; video</v>
      </c>
      <c r="H119" t="str">
        <f t="shared" si="3"/>
        <v>television</v>
      </c>
    </row>
    <row r="120" spans="1:8" x14ac:dyDescent="0.25">
      <c r="A120" t="s">
        <v>20</v>
      </c>
      <c r="B120">
        <v>1390716000</v>
      </c>
      <c r="C120" s="12">
        <v>41665.25</v>
      </c>
      <c r="D120">
        <v>1391234400</v>
      </c>
      <c r="E120" s="12">
        <v>41671.25</v>
      </c>
      <c r="F120" t="s">
        <v>122</v>
      </c>
      <c r="G120" t="str">
        <f t="shared" si="2"/>
        <v>photography</v>
      </c>
      <c r="H120" t="str">
        <f t="shared" si="3"/>
        <v>photography books</v>
      </c>
    </row>
    <row r="121" spans="1:8" x14ac:dyDescent="0.25">
      <c r="A121" t="s">
        <v>20</v>
      </c>
      <c r="B121">
        <v>1402894800</v>
      </c>
      <c r="C121" s="12">
        <v>41806.208333333336</v>
      </c>
      <c r="D121">
        <v>1404363600</v>
      </c>
      <c r="E121" s="12">
        <v>41823.208333333336</v>
      </c>
      <c r="F121" t="s">
        <v>42</v>
      </c>
      <c r="G121" t="str">
        <f t="shared" si="2"/>
        <v>film &amp; video</v>
      </c>
      <c r="H121" t="str">
        <f t="shared" si="3"/>
        <v>documentary</v>
      </c>
    </row>
    <row r="122" spans="1:8" x14ac:dyDescent="0.25">
      <c r="A122" t="s">
        <v>20</v>
      </c>
      <c r="B122">
        <v>1429246800</v>
      </c>
      <c r="C122" s="12">
        <v>42111.208333333328</v>
      </c>
      <c r="D122">
        <v>1429592400</v>
      </c>
      <c r="E122" s="12">
        <v>42115.208333333328</v>
      </c>
      <c r="F122" t="s">
        <v>292</v>
      </c>
      <c r="G122" t="str">
        <f t="shared" si="2"/>
        <v>games</v>
      </c>
      <c r="H122" t="str">
        <f t="shared" si="3"/>
        <v>mobile games</v>
      </c>
    </row>
    <row r="123" spans="1:8" x14ac:dyDescent="0.25">
      <c r="A123" t="s">
        <v>20</v>
      </c>
      <c r="B123">
        <v>1412485200</v>
      </c>
      <c r="C123" s="12">
        <v>41917.208333333336</v>
      </c>
      <c r="D123">
        <v>1413608400</v>
      </c>
      <c r="E123" s="12">
        <v>41930.208333333336</v>
      </c>
      <c r="F123" t="s">
        <v>89</v>
      </c>
      <c r="G123" t="str">
        <f t="shared" si="2"/>
        <v>games</v>
      </c>
      <c r="H123" t="str">
        <f t="shared" si="3"/>
        <v>video games</v>
      </c>
    </row>
    <row r="124" spans="1:8" x14ac:dyDescent="0.25">
      <c r="A124" t="s">
        <v>14</v>
      </c>
      <c r="B124">
        <v>1417068000</v>
      </c>
      <c r="C124" s="12">
        <v>41970.25</v>
      </c>
      <c r="D124">
        <v>1419400800</v>
      </c>
      <c r="E124" s="12">
        <v>41997.25</v>
      </c>
      <c r="F124" t="s">
        <v>119</v>
      </c>
      <c r="G124" t="str">
        <f t="shared" si="2"/>
        <v>publishing</v>
      </c>
      <c r="H124" t="str">
        <f t="shared" si="3"/>
        <v>fiction</v>
      </c>
    </row>
    <row r="125" spans="1:8" x14ac:dyDescent="0.25">
      <c r="A125" t="s">
        <v>14</v>
      </c>
      <c r="B125">
        <v>1448344800</v>
      </c>
      <c r="C125" s="12">
        <v>42332.25</v>
      </c>
      <c r="D125">
        <v>1448604000</v>
      </c>
      <c r="E125" s="12">
        <v>42335.25</v>
      </c>
      <c r="F125" t="s">
        <v>33</v>
      </c>
      <c r="G125" t="str">
        <f t="shared" si="2"/>
        <v>theater</v>
      </c>
      <c r="H125" t="str">
        <f t="shared" si="3"/>
        <v>plays</v>
      </c>
    </row>
    <row r="126" spans="1:8" x14ac:dyDescent="0.25">
      <c r="A126" t="s">
        <v>20</v>
      </c>
      <c r="B126">
        <v>1557723600</v>
      </c>
      <c r="C126" s="12">
        <v>43598.208333333328</v>
      </c>
      <c r="D126">
        <v>1562302800</v>
      </c>
      <c r="E126" s="12">
        <v>43651.208333333328</v>
      </c>
      <c r="F126" t="s">
        <v>122</v>
      </c>
      <c r="G126" t="str">
        <f t="shared" si="2"/>
        <v>photography</v>
      </c>
      <c r="H126" t="str">
        <f t="shared" si="3"/>
        <v>photography books</v>
      </c>
    </row>
    <row r="127" spans="1:8" x14ac:dyDescent="0.25">
      <c r="A127" t="s">
        <v>20</v>
      </c>
      <c r="B127">
        <v>1537333200</v>
      </c>
      <c r="C127" s="12">
        <v>43362.208333333328</v>
      </c>
      <c r="D127">
        <v>1537678800</v>
      </c>
      <c r="E127" s="12">
        <v>43366.208333333328</v>
      </c>
      <c r="F127" t="s">
        <v>33</v>
      </c>
      <c r="G127" t="str">
        <f t="shared" si="2"/>
        <v>theater</v>
      </c>
      <c r="H127" t="str">
        <f t="shared" si="3"/>
        <v>plays</v>
      </c>
    </row>
    <row r="128" spans="1:8" x14ac:dyDescent="0.25">
      <c r="A128" t="s">
        <v>14</v>
      </c>
      <c r="B128">
        <v>1471150800</v>
      </c>
      <c r="C128" s="12">
        <v>42596.208333333328</v>
      </c>
      <c r="D128">
        <v>1473570000</v>
      </c>
      <c r="E128" s="12">
        <v>42624.208333333328</v>
      </c>
      <c r="F128" t="s">
        <v>33</v>
      </c>
      <c r="G128" t="str">
        <f t="shared" si="2"/>
        <v>theater</v>
      </c>
      <c r="H128" t="str">
        <f t="shared" si="3"/>
        <v>plays</v>
      </c>
    </row>
    <row r="129" spans="1:8" x14ac:dyDescent="0.25">
      <c r="A129" t="s">
        <v>14</v>
      </c>
      <c r="B129">
        <v>1273640400</v>
      </c>
      <c r="C129" s="12">
        <v>40310.208333333336</v>
      </c>
      <c r="D129">
        <v>1273899600</v>
      </c>
      <c r="E129" s="12">
        <v>40313.208333333336</v>
      </c>
      <c r="F129" t="s">
        <v>33</v>
      </c>
      <c r="G129" t="str">
        <f t="shared" si="2"/>
        <v>theater</v>
      </c>
      <c r="H129" t="str">
        <f t="shared" si="3"/>
        <v>plays</v>
      </c>
    </row>
    <row r="130" spans="1:8" x14ac:dyDescent="0.25">
      <c r="A130" t="s">
        <v>74</v>
      </c>
      <c r="B130">
        <v>1282885200</v>
      </c>
      <c r="C130" s="12">
        <v>40417.208333333336</v>
      </c>
      <c r="D130">
        <v>1284008400</v>
      </c>
      <c r="E130" s="12">
        <v>40430.208333333336</v>
      </c>
      <c r="F130" t="s">
        <v>23</v>
      </c>
      <c r="G130" t="str">
        <f t="shared" si="2"/>
        <v>music</v>
      </c>
      <c r="H130" t="str">
        <f t="shared" si="3"/>
        <v>rock</v>
      </c>
    </row>
    <row r="131" spans="1:8" x14ac:dyDescent="0.25">
      <c r="A131" t="s">
        <v>74</v>
      </c>
      <c r="B131">
        <v>1422943200</v>
      </c>
      <c r="C131" s="12">
        <v>42038.25</v>
      </c>
      <c r="D131">
        <v>1425103200</v>
      </c>
      <c r="E131" s="12">
        <v>42063.25</v>
      </c>
      <c r="F131" t="s">
        <v>17</v>
      </c>
      <c r="G131" t="str">
        <f t="shared" ref="G131:G194" si="4">LEFT(F131, SEARCH("/",F131,1)-1 )</f>
        <v>food</v>
      </c>
      <c r="H131" t="str">
        <f t="shared" ref="H131:H194" si="5">RIGHT(F131,LEN(F131)-SEARCH("/",F131))</f>
        <v>food trucks</v>
      </c>
    </row>
    <row r="132" spans="1:8" x14ac:dyDescent="0.25">
      <c r="A132" t="s">
        <v>20</v>
      </c>
      <c r="B132">
        <v>1319605200</v>
      </c>
      <c r="C132" s="12">
        <v>40842.208333333336</v>
      </c>
      <c r="D132">
        <v>1320991200</v>
      </c>
      <c r="E132" s="12">
        <v>40858.25</v>
      </c>
      <c r="F132" t="s">
        <v>53</v>
      </c>
      <c r="G132" t="str">
        <f t="shared" si="4"/>
        <v>film &amp; video</v>
      </c>
      <c r="H132" t="str">
        <f t="shared" si="5"/>
        <v>drama</v>
      </c>
    </row>
    <row r="133" spans="1:8" x14ac:dyDescent="0.25">
      <c r="A133" t="s">
        <v>20</v>
      </c>
      <c r="B133">
        <v>1385704800</v>
      </c>
      <c r="C133" s="12">
        <v>41607.25</v>
      </c>
      <c r="D133">
        <v>1386828000</v>
      </c>
      <c r="E133" s="12">
        <v>41620.25</v>
      </c>
      <c r="F133" t="s">
        <v>28</v>
      </c>
      <c r="G133" t="str">
        <f t="shared" si="4"/>
        <v>technology</v>
      </c>
      <c r="H133" t="str">
        <f t="shared" si="5"/>
        <v>web</v>
      </c>
    </row>
    <row r="134" spans="1:8" x14ac:dyDescent="0.25">
      <c r="A134" t="s">
        <v>20</v>
      </c>
      <c r="B134">
        <v>1515736800</v>
      </c>
      <c r="C134" s="12">
        <v>43112.25</v>
      </c>
      <c r="D134">
        <v>1517119200</v>
      </c>
      <c r="E134" s="12">
        <v>43128.25</v>
      </c>
      <c r="F134" t="s">
        <v>33</v>
      </c>
      <c r="G134" t="str">
        <f t="shared" si="4"/>
        <v>theater</v>
      </c>
      <c r="H134" t="str">
        <f t="shared" si="5"/>
        <v>plays</v>
      </c>
    </row>
    <row r="135" spans="1:8" x14ac:dyDescent="0.25">
      <c r="A135" t="s">
        <v>20</v>
      </c>
      <c r="B135">
        <v>1313125200</v>
      </c>
      <c r="C135" s="12">
        <v>40767.208333333336</v>
      </c>
      <c r="D135">
        <v>1315026000</v>
      </c>
      <c r="E135" s="12">
        <v>40789.208333333336</v>
      </c>
      <c r="F135" t="s">
        <v>319</v>
      </c>
      <c r="G135" t="str">
        <f t="shared" si="4"/>
        <v>music</v>
      </c>
      <c r="H135" t="str">
        <f t="shared" si="5"/>
        <v>world music</v>
      </c>
    </row>
    <row r="136" spans="1:8" x14ac:dyDescent="0.25">
      <c r="A136" t="s">
        <v>14</v>
      </c>
      <c r="B136">
        <v>1308459600</v>
      </c>
      <c r="C136" s="12">
        <v>40713.208333333336</v>
      </c>
      <c r="D136">
        <v>1312693200</v>
      </c>
      <c r="E136" s="12">
        <v>40762.208333333336</v>
      </c>
      <c r="F136" t="s">
        <v>42</v>
      </c>
      <c r="G136" t="str">
        <f t="shared" si="4"/>
        <v>film &amp; video</v>
      </c>
      <c r="H136" t="str">
        <f t="shared" si="5"/>
        <v>documentary</v>
      </c>
    </row>
    <row r="137" spans="1:8" x14ac:dyDescent="0.25">
      <c r="A137" t="s">
        <v>14</v>
      </c>
      <c r="B137">
        <v>1362636000</v>
      </c>
      <c r="C137" s="12">
        <v>41340.25</v>
      </c>
      <c r="D137">
        <v>1363064400</v>
      </c>
      <c r="E137" s="12">
        <v>41345.208333333336</v>
      </c>
      <c r="F137" t="s">
        <v>33</v>
      </c>
      <c r="G137" t="str">
        <f t="shared" si="4"/>
        <v>theater</v>
      </c>
      <c r="H137" t="str">
        <f t="shared" si="5"/>
        <v>plays</v>
      </c>
    </row>
    <row r="138" spans="1:8" x14ac:dyDescent="0.25">
      <c r="A138" t="s">
        <v>74</v>
      </c>
      <c r="B138">
        <v>1402117200</v>
      </c>
      <c r="C138" s="12">
        <v>41797.208333333336</v>
      </c>
      <c r="D138">
        <v>1403154000</v>
      </c>
      <c r="E138" s="12">
        <v>41809.208333333336</v>
      </c>
      <c r="F138" t="s">
        <v>53</v>
      </c>
      <c r="G138" t="str">
        <f t="shared" si="4"/>
        <v>film &amp; video</v>
      </c>
      <c r="H138" t="str">
        <f t="shared" si="5"/>
        <v>drama</v>
      </c>
    </row>
    <row r="139" spans="1:8" x14ac:dyDescent="0.25">
      <c r="A139" t="s">
        <v>20</v>
      </c>
      <c r="B139">
        <v>1286341200</v>
      </c>
      <c r="C139" s="12">
        <v>40457.208333333336</v>
      </c>
      <c r="D139">
        <v>1286859600</v>
      </c>
      <c r="E139" s="12">
        <v>40463.208333333336</v>
      </c>
      <c r="F139" t="s">
        <v>68</v>
      </c>
      <c r="G139" t="str">
        <f t="shared" si="4"/>
        <v>publishing</v>
      </c>
      <c r="H139" t="str">
        <f t="shared" si="5"/>
        <v>nonfiction</v>
      </c>
    </row>
    <row r="140" spans="1:8" x14ac:dyDescent="0.25">
      <c r="A140" t="s">
        <v>14</v>
      </c>
      <c r="B140">
        <v>1348808400</v>
      </c>
      <c r="C140" s="12">
        <v>41180.208333333336</v>
      </c>
      <c r="D140">
        <v>1349326800</v>
      </c>
      <c r="E140" s="12">
        <v>41186.208333333336</v>
      </c>
      <c r="F140" t="s">
        <v>292</v>
      </c>
      <c r="G140" t="str">
        <f t="shared" si="4"/>
        <v>games</v>
      </c>
      <c r="H140" t="str">
        <f t="shared" si="5"/>
        <v>mobile games</v>
      </c>
    </row>
    <row r="141" spans="1:8" x14ac:dyDescent="0.25">
      <c r="A141" t="s">
        <v>14</v>
      </c>
      <c r="B141">
        <v>1429592400</v>
      </c>
      <c r="C141" s="12">
        <v>42115.208333333328</v>
      </c>
      <c r="D141">
        <v>1430974800</v>
      </c>
      <c r="E141" s="12">
        <v>42131.208333333328</v>
      </c>
      <c r="F141" t="s">
        <v>65</v>
      </c>
      <c r="G141" t="str">
        <f t="shared" si="4"/>
        <v>technology</v>
      </c>
      <c r="H141" t="str">
        <f t="shared" si="5"/>
        <v>wearables</v>
      </c>
    </row>
    <row r="142" spans="1:8" x14ac:dyDescent="0.25">
      <c r="A142" t="s">
        <v>20</v>
      </c>
      <c r="B142">
        <v>1519538400</v>
      </c>
      <c r="C142" s="12">
        <v>43156.25</v>
      </c>
      <c r="D142">
        <v>1519970400</v>
      </c>
      <c r="E142" s="12">
        <v>43161.25</v>
      </c>
      <c r="F142" t="s">
        <v>42</v>
      </c>
      <c r="G142" t="str">
        <f t="shared" si="4"/>
        <v>film &amp; video</v>
      </c>
      <c r="H142" t="str">
        <f t="shared" si="5"/>
        <v>documentary</v>
      </c>
    </row>
    <row r="143" spans="1:8" x14ac:dyDescent="0.25">
      <c r="A143" t="s">
        <v>20</v>
      </c>
      <c r="B143">
        <v>1434085200</v>
      </c>
      <c r="C143" s="12">
        <v>42167.208333333328</v>
      </c>
      <c r="D143">
        <v>1434603600</v>
      </c>
      <c r="E143" s="12">
        <v>42173.208333333328</v>
      </c>
      <c r="F143" t="s">
        <v>28</v>
      </c>
      <c r="G143" t="str">
        <f t="shared" si="4"/>
        <v>technology</v>
      </c>
      <c r="H143" t="str">
        <f t="shared" si="5"/>
        <v>web</v>
      </c>
    </row>
    <row r="144" spans="1:8" x14ac:dyDescent="0.25">
      <c r="A144" t="s">
        <v>20</v>
      </c>
      <c r="B144">
        <v>1333688400</v>
      </c>
      <c r="C144" s="12">
        <v>41005.208333333336</v>
      </c>
      <c r="D144">
        <v>1337230800</v>
      </c>
      <c r="E144" s="12">
        <v>41046.208333333336</v>
      </c>
      <c r="F144" t="s">
        <v>28</v>
      </c>
      <c r="G144" t="str">
        <f t="shared" si="4"/>
        <v>technology</v>
      </c>
      <c r="H144" t="str">
        <f t="shared" si="5"/>
        <v>web</v>
      </c>
    </row>
    <row r="145" spans="1:8" x14ac:dyDescent="0.25">
      <c r="A145" t="s">
        <v>20</v>
      </c>
      <c r="B145">
        <v>1277701200</v>
      </c>
      <c r="C145" s="12">
        <v>40357.208333333336</v>
      </c>
      <c r="D145">
        <v>1279429200</v>
      </c>
      <c r="E145" s="12">
        <v>40377.208333333336</v>
      </c>
      <c r="F145" t="s">
        <v>60</v>
      </c>
      <c r="G145" t="str">
        <f t="shared" si="4"/>
        <v>music</v>
      </c>
      <c r="H145" t="str">
        <f t="shared" si="5"/>
        <v>indie rock</v>
      </c>
    </row>
    <row r="146" spans="1:8" x14ac:dyDescent="0.25">
      <c r="A146" t="s">
        <v>20</v>
      </c>
      <c r="B146">
        <v>1560747600</v>
      </c>
      <c r="C146" s="12">
        <v>43633.208333333328</v>
      </c>
      <c r="D146">
        <v>1561438800</v>
      </c>
      <c r="E146" s="12">
        <v>43641.208333333328</v>
      </c>
      <c r="F146" t="s">
        <v>33</v>
      </c>
      <c r="G146" t="str">
        <f t="shared" si="4"/>
        <v>theater</v>
      </c>
      <c r="H146" t="str">
        <f t="shared" si="5"/>
        <v>plays</v>
      </c>
    </row>
    <row r="147" spans="1:8" x14ac:dyDescent="0.25">
      <c r="A147" t="s">
        <v>20</v>
      </c>
      <c r="B147">
        <v>1410066000</v>
      </c>
      <c r="C147" s="12">
        <v>41889.208333333336</v>
      </c>
      <c r="D147">
        <v>1410498000</v>
      </c>
      <c r="E147" s="12">
        <v>41894.208333333336</v>
      </c>
      <c r="F147" t="s">
        <v>65</v>
      </c>
      <c r="G147" t="str">
        <f t="shared" si="4"/>
        <v>technology</v>
      </c>
      <c r="H147" t="str">
        <f t="shared" si="5"/>
        <v>wearables</v>
      </c>
    </row>
    <row r="148" spans="1:8" x14ac:dyDescent="0.25">
      <c r="A148" t="s">
        <v>74</v>
      </c>
      <c r="B148">
        <v>1320732000</v>
      </c>
      <c r="C148" s="12">
        <v>40855.25</v>
      </c>
      <c r="D148">
        <v>1322460000</v>
      </c>
      <c r="E148" s="12">
        <v>40875.25</v>
      </c>
      <c r="F148" t="s">
        <v>33</v>
      </c>
      <c r="G148" t="str">
        <f t="shared" si="4"/>
        <v>theater</v>
      </c>
      <c r="H148" t="str">
        <f t="shared" si="5"/>
        <v>plays</v>
      </c>
    </row>
    <row r="149" spans="1:8" x14ac:dyDescent="0.25">
      <c r="A149" t="s">
        <v>20</v>
      </c>
      <c r="B149">
        <v>1465794000</v>
      </c>
      <c r="C149" s="12">
        <v>42534.208333333328</v>
      </c>
      <c r="D149">
        <v>1466312400</v>
      </c>
      <c r="E149" s="12">
        <v>42540.208333333328</v>
      </c>
      <c r="F149" t="s">
        <v>33</v>
      </c>
      <c r="G149" t="str">
        <f t="shared" si="4"/>
        <v>theater</v>
      </c>
      <c r="H149" t="str">
        <f t="shared" si="5"/>
        <v>plays</v>
      </c>
    </row>
    <row r="150" spans="1:8" x14ac:dyDescent="0.25">
      <c r="A150" t="s">
        <v>20</v>
      </c>
      <c r="B150">
        <v>1500958800</v>
      </c>
      <c r="C150" s="12">
        <v>42941.208333333328</v>
      </c>
      <c r="D150">
        <v>1501736400</v>
      </c>
      <c r="E150" s="12">
        <v>42950.208333333328</v>
      </c>
      <c r="F150" t="s">
        <v>65</v>
      </c>
      <c r="G150" t="str">
        <f t="shared" si="4"/>
        <v>technology</v>
      </c>
      <c r="H150" t="str">
        <f t="shared" si="5"/>
        <v>wearables</v>
      </c>
    </row>
    <row r="151" spans="1:8" x14ac:dyDescent="0.25">
      <c r="A151" t="s">
        <v>20</v>
      </c>
      <c r="B151">
        <v>1357020000</v>
      </c>
      <c r="C151" s="12">
        <v>41275.25</v>
      </c>
      <c r="D151">
        <v>1361512800</v>
      </c>
      <c r="E151" s="12">
        <v>41327.25</v>
      </c>
      <c r="F151" t="s">
        <v>60</v>
      </c>
      <c r="G151" t="str">
        <f t="shared" si="4"/>
        <v>music</v>
      </c>
      <c r="H151" t="str">
        <f t="shared" si="5"/>
        <v>indie rock</v>
      </c>
    </row>
    <row r="152" spans="1:8" x14ac:dyDescent="0.25">
      <c r="A152" t="s">
        <v>14</v>
      </c>
      <c r="B152">
        <v>1544940000</v>
      </c>
      <c r="C152" s="12">
        <v>43450.25</v>
      </c>
      <c r="D152">
        <v>1545026400</v>
      </c>
      <c r="E152" s="12">
        <v>43451.25</v>
      </c>
      <c r="F152" t="s">
        <v>23</v>
      </c>
      <c r="G152" t="str">
        <f t="shared" si="4"/>
        <v>music</v>
      </c>
      <c r="H152" t="str">
        <f t="shared" si="5"/>
        <v>rock</v>
      </c>
    </row>
    <row r="153" spans="1:8" x14ac:dyDescent="0.25">
      <c r="A153" t="s">
        <v>14</v>
      </c>
      <c r="B153">
        <v>1402290000</v>
      </c>
      <c r="C153" s="12">
        <v>41799.208333333336</v>
      </c>
      <c r="D153">
        <v>1406696400</v>
      </c>
      <c r="E153" s="12">
        <v>41850.208333333336</v>
      </c>
      <c r="F153" t="s">
        <v>50</v>
      </c>
      <c r="G153" t="str">
        <f t="shared" si="4"/>
        <v>music</v>
      </c>
      <c r="H153" t="str">
        <f t="shared" si="5"/>
        <v>electric music</v>
      </c>
    </row>
    <row r="154" spans="1:8" x14ac:dyDescent="0.25">
      <c r="A154" t="s">
        <v>20</v>
      </c>
      <c r="B154">
        <v>1487311200</v>
      </c>
      <c r="C154" s="12">
        <v>42783.25</v>
      </c>
      <c r="D154">
        <v>1487916000</v>
      </c>
      <c r="E154" s="12">
        <v>42790.25</v>
      </c>
      <c r="F154" t="s">
        <v>60</v>
      </c>
      <c r="G154" t="str">
        <f t="shared" si="4"/>
        <v>music</v>
      </c>
      <c r="H154" t="str">
        <f t="shared" si="5"/>
        <v>indie rock</v>
      </c>
    </row>
    <row r="155" spans="1:8" x14ac:dyDescent="0.25">
      <c r="A155" t="s">
        <v>14</v>
      </c>
      <c r="B155">
        <v>1350622800</v>
      </c>
      <c r="C155" s="12">
        <v>41201.208333333336</v>
      </c>
      <c r="D155">
        <v>1351141200</v>
      </c>
      <c r="E155" s="12">
        <v>41207.208333333336</v>
      </c>
      <c r="F155" t="s">
        <v>33</v>
      </c>
      <c r="G155" t="str">
        <f t="shared" si="4"/>
        <v>theater</v>
      </c>
      <c r="H155" t="str">
        <f t="shared" si="5"/>
        <v>plays</v>
      </c>
    </row>
    <row r="156" spans="1:8" x14ac:dyDescent="0.25">
      <c r="A156" t="s">
        <v>14</v>
      </c>
      <c r="B156">
        <v>1463029200</v>
      </c>
      <c r="C156" s="12">
        <v>42502.208333333328</v>
      </c>
      <c r="D156">
        <v>1465016400</v>
      </c>
      <c r="E156" s="12">
        <v>42525.208333333328</v>
      </c>
      <c r="F156" t="s">
        <v>60</v>
      </c>
      <c r="G156" t="str">
        <f t="shared" si="4"/>
        <v>music</v>
      </c>
      <c r="H156" t="str">
        <f t="shared" si="5"/>
        <v>indie rock</v>
      </c>
    </row>
    <row r="157" spans="1:8" x14ac:dyDescent="0.25">
      <c r="A157" t="s">
        <v>14</v>
      </c>
      <c r="B157">
        <v>1269493200</v>
      </c>
      <c r="C157" s="12">
        <v>40262.208333333336</v>
      </c>
      <c r="D157">
        <v>1270789200</v>
      </c>
      <c r="E157" s="12">
        <v>40277.208333333336</v>
      </c>
      <c r="F157" t="s">
        <v>33</v>
      </c>
      <c r="G157" t="str">
        <f t="shared" si="4"/>
        <v>theater</v>
      </c>
      <c r="H157" t="str">
        <f t="shared" si="5"/>
        <v>plays</v>
      </c>
    </row>
    <row r="158" spans="1:8" x14ac:dyDescent="0.25">
      <c r="A158" t="s">
        <v>74</v>
      </c>
      <c r="B158">
        <v>1570251600</v>
      </c>
      <c r="C158" s="12">
        <v>43743.208333333328</v>
      </c>
      <c r="D158">
        <v>1572325200</v>
      </c>
      <c r="E158" s="12">
        <v>43767.208333333328</v>
      </c>
      <c r="F158" t="s">
        <v>23</v>
      </c>
      <c r="G158" t="str">
        <f t="shared" si="4"/>
        <v>music</v>
      </c>
      <c r="H158" t="str">
        <f t="shared" si="5"/>
        <v>rock</v>
      </c>
    </row>
    <row r="159" spans="1:8" x14ac:dyDescent="0.25">
      <c r="A159" t="s">
        <v>14</v>
      </c>
      <c r="B159">
        <v>1388383200</v>
      </c>
      <c r="C159" s="12">
        <v>41638.25</v>
      </c>
      <c r="D159">
        <v>1389420000</v>
      </c>
      <c r="E159" s="12">
        <v>41650.25</v>
      </c>
      <c r="F159" t="s">
        <v>122</v>
      </c>
      <c r="G159" t="str">
        <f t="shared" si="4"/>
        <v>photography</v>
      </c>
      <c r="H159" t="str">
        <f t="shared" si="5"/>
        <v>photography books</v>
      </c>
    </row>
    <row r="160" spans="1:8" x14ac:dyDescent="0.25">
      <c r="A160" t="s">
        <v>20</v>
      </c>
      <c r="B160">
        <v>1449554400</v>
      </c>
      <c r="C160" s="12">
        <v>42346.25</v>
      </c>
      <c r="D160">
        <v>1449640800</v>
      </c>
      <c r="E160" s="12">
        <v>42347.25</v>
      </c>
      <c r="F160" t="s">
        <v>23</v>
      </c>
      <c r="G160" t="str">
        <f t="shared" si="4"/>
        <v>music</v>
      </c>
      <c r="H160" t="str">
        <f t="shared" si="5"/>
        <v>rock</v>
      </c>
    </row>
    <row r="161" spans="1:8" x14ac:dyDescent="0.25">
      <c r="A161" t="s">
        <v>20</v>
      </c>
      <c r="B161">
        <v>1553662800</v>
      </c>
      <c r="C161" s="12">
        <v>43551.208333333328</v>
      </c>
      <c r="D161">
        <v>1555218000</v>
      </c>
      <c r="E161" s="12">
        <v>43569.208333333328</v>
      </c>
      <c r="F161" t="s">
        <v>33</v>
      </c>
      <c r="G161" t="str">
        <f t="shared" si="4"/>
        <v>theater</v>
      </c>
      <c r="H161" t="str">
        <f t="shared" si="5"/>
        <v>plays</v>
      </c>
    </row>
    <row r="162" spans="1:8" x14ac:dyDescent="0.25">
      <c r="A162" t="s">
        <v>20</v>
      </c>
      <c r="B162">
        <v>1556341200</v>
      </c>
      <c r="C162" s="12">
        <v>43582.208333333328</v>
      </c>
      <c r="D162">
        <v>1557723600</v>
      </c>
      <c r="E162" s="12">
        <v>43598.208333333328</v>
      </c>
      <c r="F162" t="s">
        <v>65</v>
      </c>
      <c r="G162" t="str">
        <f t="shared" si="4"/>
        <v>technology</v>
      </c>
      <c r="H162" t="str">
        <f t="shared" si="5"/>
        <v>wearables</v>
      </c>
    </row>
    <row r="163" spans="1:8" x14ac:dyDescent="0.25">
      <c r="A163" t="s">
        <v>14</v>
      </c>
      <c r="B163">
        <v>1442984400</v>
      </c>
      <c r="C163" s="12">
        <v>42270.208333333328</v>
      </c>
      <c r="D163">
        <v>1443502800</v>
      </c>
      <c r="E163" s="12">
        <v>42276.208333333328</v>
      </c>
      <c r="F163" t="s">
        <v>28</v>
      </c>
      <c r="G163" t="str">
        <f t="shared" si="4"/>
        <v>technology</v>
      </c>
      <c r="H163" t="str">
        <f t="shared" si="5"/>
        <v>web</v>
      </c>
    </row>
    <row r="164" spans="1:8" x14ac:dyDescent="0.25">
      <c r="A164" t="s">
        <v>20</v>
      </c>
      <c r="B164">
        <v>1544248800</v>
      </c>
      <c r="C164" s="12">
        <v>43442.25</v>
      </c>
      <c r="D164">
        <v>1546840800</v>
      </c>
      <c r="E164" s="12">
        <v>43472.25</v>
      </c>
      <c r="F164" t="s">
        <v>23</v>
      </c>
      <c r="G164" t="str">
        <f t="shared" si="4"/>
        <v>music</v>
      </c>
      <c r="H164" t="str">
        <f t="shared" si="5"/>
        <v>rock</v>
      </c>
    </row>
    <row r="165" spans="1:8" x14ac:dyDescent="0.25">
      <c r="A165" t="s">
        <v>20</v>
      </c>
      <c r="B165">
        <v>1508475600</v>
      </c>
      <c r="C165" s="12">
        <v>43028.208333333328</v>
      </c>
      <c r="D165">
        <v>1512712800</v>
      </c>
      <c r="E165" s="12">
        <v>43077.25</v>
      </c>
      <c r="F165" t="s">
        <v>122</v>
      </c>
      <c r="G165" t="str">
        <f t="shared" si="4"/>
        <v>photography</v>
      </c>
      <c r="H165" t="str">
        <f t="shared" si="5"/>
        <v>photography books</v>
      </c>
    </row>
    <row r="166" spans="1:8" x14ac:dyDescent="0.25">
      <c r="A166" t="s">
        <v>20</v>
      </c>
      <c r="B166">
        <v>1507438800</v>
      </c>
      <c r="C166" s="12">
        <v>43016.208333333328</v>
      </c>
      <c r="D166">
        <v>1507525200</v>
      </c>
      <c r="E166" s="12">
        <v>43017.208333333328</v>
      </c>
      <c r="F166" t="s">
        <v>33</v>
      </c>
      <c r="G166" t="str">
        <f t="shared" si="4"/>
        <v>theater</v>
      </c>
      <c r="H166" t="str">
        <f t="shared" si="5"/>
        <v>plays</v>
      </c>
    </row>
    <row r="167" spans="1:8" x14ac:dyDescent="0.25">
      <c r="A167" t="s">
        <v>20</v>
      </c>
      <c r="B167">
        <v>1501563600</v>
      </c>
      <c r="C167" s="12">
        <v>42948.208333333328</v>
      </c>
      <c r="D167">
        <v>1504328400</v>
      </c>
      <c r="E167" s="12">
        <v>42980.208333333328</v>
      </c>
      <c r="F167" t="s">
        <v>28</v>
      </c>
      <c r="G167" t="str">
        <f t="shared" si="4"/>
        <v>technology</v>
      </c>
      <c r="H167" t="str">
        <f t="shared" si="5"/>
        <v>web</v>
      </c>
    </row>
    <row r="168" spans="1:8" x14ac:dyDescent="0.25">
      <c r="A168" t="s">
        <v>20</v>
      </c>
      <c r="B168">
        <v>1292997600</v>
      </c>
      <c r="C168" s="12">
        <v>40534.25</v>
      </c>
      <c r="D168">
        <v>1293343200</v>
      </c>
      <c r="E168" s="12">
        <v>40538.25</v>
      </c>
      <c r="F168" t="s">
        <v>122</v>
      </c>
      <c r="G168" t="str">
        <f t="shared" si="4"/>
        <v>photography</v>
      </c>
      <c r="H168" t="str">
        <f t="shared" si="5"/>
        <v>photography books</v>
      </c>
    </row>
    <row r="169" spans="1:8" x14ac:dyDescent="0.25">
      <c r="A169" t="s">
        <v>20</v>
      </c>
      <c r="B169">
        <v>1370840400</v>
      </c>
      <c r="C169" s="12">
        <v>41435.208333333336</v>
      </c>
      <c r="D169">
        <v>1371704400</v>
      </c>
      <c r="E169" s="12">
        <v>41445.208333333336</v>
      </c>
      <c r="F169" t="s">
        <v>33</v>
      </c>
      <c r="G169" t="str">
        <f t="shared" si="4"/>
        <v>theater</v>
      </c>
      <c r="H169" t="str">
        <f t="shared" si="5"/>
        <v>plays</v>
      </c>
    </row>
    <row r="170" spans="1:8" x14ac:dyDescent="0.25">
      <c r="A170" t="s">
        <v>14</v>
      </c>
      <c r="B170">
        <v>1550815200</v>
      </c>
      <c r="C170" s="12">
        <v>43518.25</v>
      </c>
      <c r="D170">
        <v>1552798800</v>
      </c>
      <c r="E170" s="12">
        <v>43541.208333333328</v>
      </c>
      <c r="F170" t="s">
        <v>60</v>
      </c>
      <c r="G170" t="str">
        <f t="shared" si="4"/>
        <v>music</v>
      </c>
      <c r="H170" t="str">
        <f t="shared" si="5"/>
        <v>indie rock</v>
      </c>
    </row>
    <row r="171" spans="1:8" x14ac:dyDescent="0.25">
      <c r="A171" t="s">
        <v>20</v>
      </c>
      <c r="B171">
        <v>1339909200</v>
      </c>
      <c r="C171" s="12">
        <v>41077.208333333336</v>
      </c>
      <c r="D171">
        <v>1342328400</v>
      </c>
      <c r="E171" s="12">
        <v>41105.208333333336</v>
      </c>
      <c r="F171" t="s">
        <v>100</v>
      </c>
      <c r="G171" t="str">
        <f t="shared" si="4"/>
        <v>film &amp; video</v>
      </c>
      <c r="H171" t="str">
        <f t="shared" si="5"/>
        <v>shorts</v>
      </c>
    </row>
    <row r="172" spans="1:8" x14ac:dyDescent="0.25">
      <c r="A172" t="s">
        <v>14</v>
      </c>
      <c r="B172">
        <v>1501736400</v>
      </c>
      <c r="C172" s="12">
        <v>42950.208333333328</v>
      </c>
      <c r="D172">
        <v>1502341200</v>
      </c>
      <c r="E172" s="12">
        <v>42957.208333333328</v>
      </c>
      <c r="F172" t="s">
        <v>60</v>
      </c>
      <c r="G172" t="str">
        <f t="shared" si="4"/>
        <v>music</v>
      </c>
      <c r="H172" t="str">
        <f t="shared" si="5"/>
        <v>indie rock</v>
      </c>
    </row>
    <row r="173" spans="1:8" x14ac:dyDescent="0.25">
      <c r="A173" t="s">
        <v>14</v>
      </c>
      <c r="B173">
        <v>1395291600</v>
      </c>
      <c r="C173" s="12">
        <v>41718.208333333336</v>
      </c>
      <c r="D173">
        <v>1397192400</v>
      </c>
      <c r="E173" s="12">
        <v>41740.208333333336</v>
      </c>
      <c r="F173" t="s">
        <v>206</v>
      </c>
      <c r="G173" t="str">
        <f t="shared" si="4"/>
        <v>publishing</v>
      </c>
      <c r="H173" t="str">
        <f t="shared" si="5"/>
        <v>translations</v>
      </c>
    </row>
    <row r="174" spans="1:8" x14ac:dyDescent="0.25">
      <c r="A174" t="s">
        <v>14</v>
      </c>
      <c r="B174">
        <v>1405746000</v>
      </c>
      <c r="C174" s="12">
        <v>41839.208333333336</v>
      </c>
      <c r="D174">
        <v>1407042000</v>
      </c>
      <c r="E174" s="12">
        <v>41854.208333333336</v>
      </c>
      <c r="F174" t="s">
        <v>42</v>
      </c>
      <c r="G174" t="str">
        <f t="shared" si="4"/>
        <v>film &amp; video</v>
      </c>
      <c r="H174" t="str">
        <f t="shared" si="5"/>
        <v>documentary</v>
      </c>
    </row>
    <row r="175" spans="1:8" x14ac:dyDescent="0.25">
      <c r="A175" t="s">
        <v>20</v>
      </c>
      <c r="B175">
        <v>1368853200</v>
      </c>
      <c r="C175" s="12">
        <v>41412.208333333336</v>
      </c>
      <c r="D175">
        <v>1369371600</v>
      </c>
      <c r="E175" s="12">
        <v>41418.208333333336</v>
      </c>
      <c r="F175" t="s">
        <v>33</v>
      </c>
      <c r="G175" t="str">
        <f t="shared" si="4"/>
        <v>theater</v>
      </c>
      <c r="H175" t="str">
        <f t="shared" si="5"/>
        <v>plays</v>
      </c>
    </row>
    <row r="176" spans="1:8" x14ac:dyDescent="0.25">
      <c r="A176" t="s">
        <v>20</v>
      </c>
      <c r="B176">
        <v>1444021200</v>
      </c>
      <c r="C176" s="12">
        <v>42282.208333333328</v>
      </c>
      <c r="D176">
        <v>1444107600</v>
      </c>
      <c r="E176" s="12">
        <v>42283.208333333328</v>
      </c>
      <c r="F176" t="s">
        <v>65</v>
      </c>
      <c r="G176" t="str">
        <f t="shared" si="4"/>
        <v>technology</v>
      </c>
      <c r="H176" t="str">
        <f t="shared" si="5"/>
        <v>wearables</v>
      </c>
    </row>
    <row r="177" spans="1:8" x14ac:dyDescent="0.25">
      <c r="A177" t="s">
        <v>14</v>
      </c>
      <c r="B177">
        <v>1472619600</v>
      </c>
      <c r="C177" s="12">
        <v>42613.208333333328</v>
      </c>
      <c r="D177">
        <v>1474261200</v>
      </c>
      <c r="E177" s="12">
        <v>42632.208333333328</v>
      </c>
      <c r="F177" t="s">
        <v>33</v>
      </c>
      <c r="G177" t="str">
        <f t="shared" si="4"/>
        <v>theater</v>
      </c>
      <c r="H177" t="str">
        <f t="shared" si="5"/>
        <v>plays</v>
      </c>
    </row>
    <row r="178" spans="1:8" x14ac:dyDescent="0.25">
      <c r="A178" t="s">
        <v>14</v>
      </c>
      <c r="B178">
        <v>1472878800</v>
      </c>
      <c r="C178" s="12">
        <v>42616.208333333328</v>
      </c>
      <c r="D178">
        <v>1473656400</v>
      </c>
      <c r="E178" s="12">
        <v>42625.208333333328</v>
      </c>
      <c r="F178" t="s">
        <v>33</v>
      </c>
      <c r="G178" t="str">
        <f t="shared" si="4"/>
        <v>theater</v>
      </c>
      <c r="H178" t="str">
        <f t="shared" si="5"/>
        <v>plays</v>
      </c>
    </row>
    <row r="179" spans="1:8" x14ac:dyDescent="0.25">
      <c r="A179" t="s">
        <v>20</v>
      </c>
      <c r="B179">
        <v>1289800800</v>
      </c>
      <c r="C179" s="12">
        <v>40497.25</v>
      </c>
      <c r="D179">
        <v>1291960800</v>
      </c>
      <c r="E179" s="12">
        <v>40522.25</v>
      </c>
      <c r="F179" t="s">
        <v>33</v>
      </c>
      <c r="G179" t="str">
        <f t="shared" si="4"/>
        <v>theater</v>
      </c>
      <c r="H179" t="str">
        <f t="shared" si="5"/>
        <v>plays</v>
      </c>
    </row>
    <row r="180" spans="1:8" x14ac:dyDescent="0.25">
      <c r="A180" t="s">
        <v>14</v>
      </c>
      <c r="B180">
        <v>1505970000</v>
      </c>
      <c r="C180" s="12">
        <v>42999.208333333328</v>
      </c>
      <c r="D180">
        <v>1506747600</v>
      </c>
      <c r="E180" s="12">
        <v>43008.208333333328</v>
      </c>
      <c r="F180" t="s">
        <v>17</v>
      </c>
      <c r="G180" t="str">
        <f t="shared" si="4"/>
        <v>food</v>
      </c>
      <c r="H180" t="str">
        <f t="shared" si="5"/>
        <v>food trucks</v>
      </c>
    </row>
    <row r="181" spans="1:8" x14ac:dyDescent="0.25">
      <c r="A181" t="s">
        <v>20</v>
      </c>
      <c r="B181">
        <v>1363496400</v>
      </c>
      <c r="C181" s="12">
        <v>41350.208333333336</v>
      </c>
      <c r="D181">
        <v>1363582800</v>
      </c>
      <c r="E181" s="12">
        <v>41351.208333333336</v>
      </c>
      <c r="F181" t="s">
        <v>33</v>
      </c>
      <c r="G181" t="str">
        <f t="shared" si="4"/>
        <v>theater</v>
      </c>
      <c r="H181" t="str">
        <f t="shared" si="5"/>
        <v>plays</v>
      </c>
    </row>
    <row r="182" spans="1:8" x14ac:dyDescent="0.25">
      <c r="A182" t="s">
        <v>20</v>
      </c>
      <c r="B182">
        <v>1269234000</v>
      </c>
      <c r="C182" s="12">
        <v>40259.208333333336</v>
      </c>
      <c r="D182">
        <v>1269666000</v>
      </c>
      <c r="E182" s="12">
        <v>40264.208333333336</v>
      </c>
      <c r="F182" t="s">
        <v>65</v>
      </c>
      <c r="G182" t="str">
        <f t="shared" si="4"/>
        <v>technology</v>
      </c>
      <c r="H182" t="str">
        <f t="shared" si="5"/>
        <v>wearables</v>
      </c>
    </row>
    <row r="183" spans="1:8" x14ac:dyDescent="0.25">
      <c r="A183" t="s">
        <v>14</v>
      </c>
      <c r="B183">
        <v>1507093200</v>
      </c>
      <c r="C183" s="12">
        <v>43012.208333333328</v>
      </c>
      <c r="D183">
        <v>1508648400</v>
      </c>
      <c r="E183" s="12">
        <v>43030.208333333328</v>
      </c>
      <c r="F183" t="s">
        <v>28</v>
      </c>
      <c r="G183" t="str">
        <f t="shared" si="4"/>
        <v>technology</v>
      </c>
      <c r="H183" t="str">
        <f t="shared" si="5"/>
        <v>web</v>
      </c>
    </row>
    <row r="184" spans="1:8" x14ac:dyDescent="0.25">
      <c r="A184" t="s">
        <v>20</v>
      </c>
      <c r="B184">
        <v>1560574800</v>
      </c>
      <c r="C184" s="12">
        <v>43631.208333333328</v>
      </c>
      <c r="D184">
        <v>1561957200</v>
      </c>
      <c r="E184" s="12">
        <v>43647.208333333328</v>
      </c>
      <c r="F184" t="s">
        <v>33</v>
      </c>
      <c r="G184" t="str">
        <f t="shared" si="4"/>
        <v>theater</v>
      </c>
      <c r="H184" t="str">
        <f t="shared" si="5"/>
        <v>plays</v>
      </c>
    </row>
    <row r="185" spans="1:8" x14ac:dyDescent="0.25">
      <c r="A185" t="s">
        <v>14</v>
      </c>
      <c r="B185">
        <v>1284008400</v>
      </c>
      <c r="C185" s="12">
        <v>40430.208333333336</v>
      </c>
      <c r="D185">
        <v>1285131600</v>
      </c>
      <c r="E185" s="12">
        <v>40443.208333333336</v>
      </c>
      <c r="F185" t="s">
        <v>23</v>
      </c>
      <c r="G185" t="str">
        <f t="shared" si="4"/>
        <v>music</v>
      </c>
      <c r="H185" t="str">
        <f t="shared" si="5"/>
        <v>rock</v>
      </c>
    </row>
    <row r="186" spans="1:8" x14ac:dyDescent="0.25">
      <c r="A186" t="s">
        <v>20</v>
      </c>
      <c r="B186">
        <v>1556859600</v>
      </c>
      <c r="C186" s="12">
        <v>43588.208333333328</v>
      </c>
      <c r="D186">
        <v>1556946000</v>
      </c>
      <c r="E186" s="12">
        <v>43589.208333333328</v>
      </c>
      <c r="F186" t="s">
        <v>33</v>
      </c>
      <c r="G186" t="str">
        <f t="shared" si="4"/>
        <v>theater</v>
      </c>
      <c r="H186" t="str">
        <f t="shared" si="5"/>
        <v>plays</v>
      </c>
    </row>
    <row r="187" spans="1:8" x14ac:dyDescent="0.25">
      <c r="A187" t="s">
        <v>14</v>
      </c>
      <c r="B187">
        <v>1526187600</v>
      </c>
      <c r="C187" s="12">
        <v>43233.208333333328</v>
      </c>
      <c r="D187">
        <v>1527138000</v>
      </c>
      <c r="E187" s="12">
        <v>43244.208333333328</v>
      </c>
      <c r="F187" t="s">
        <v>269</v>
      </c>
      <c r="G187" t="str">
        <f t="shared" si="4"/>
        <v>film &amp; video</v>
      </c>
      <c r="H187" t="str">
        <f t="shared" si="5"/>
        <v>television</v>
      </c>
    </row>
    <row r="188" spans="1:8" x14ac:dyDescent="0.25">
      <c r="A188" t="s">
        <v>14</v>
      </c>
      <c r="B188">
        <v>1400821200</v>
      </c>
      <c r="C188" s="12">
        <v>41782.208333333336</v>
      </c>
      <c r="D188">
        <v>1402117200</v>
      </c>
      <c r="E188" s="12">
        <v>41797.208333333336</v>
      </c>
      <c r="F188" t="s">
        <v>33</v>
      </c>
      <c r="G188" t="str">
        <f t="shared" si="4"/>
        <v>theater</v>
      </c>
      <c r="H188" t="str">
        <f t="shared" si="5"/>
        <v>plays</v>
      </c>
    </row>
    <row r="189" spans="1:8" x14ac:dyDescent="0.25">
      <c r="A189" t="s">
        <v>20</v>
      </c>
      <c r="B189">
        <v>1361599200</v>
      </c>
      <c r="C189" s="12">
        <v>41328.25</v>
      </c>
      <c r="D189">
        <v>1364014800</v>
      </c>
      <c r="E189" s="12">
        <v>41356.208333333336</v>
      </c>
      <c r="F189" t="s">
        <v>100</v>
      </c>
      <c r="G189" t="str">
        <f t="shared" si="4"/>
        <v>film &amp; video</v>
      </c>
      <c r="H189" t="str">
        <f t="shared" si="5"/>
        <v>shorts</v>
      </c>
    </row>
    <row r="190" spans="1:8" x14ac:dyDescent="0.25">
      <c r="A190" t="s">
        <v>14</v>
      </c>
      <c r="B190">
        <v>1417500000</v>
      </c>
      <c r="C190" s="12">
        <v>41975.25</v>
      </c>
      <c r="D190">
        <v>1417586400</v>
      </c>
      <c r="E190" s="12">
        <v>41976.25</v>
      </c>
      <c r="F190" t="s">
        <v>33</v>
      </c>
      <c r="G190" t="str">
        <f t="shared" si="4"/>
        <v>theater</v>
      </c>
      <c r="H190" t="str">
        <f t="shared" si="5"/>
        <v>plays</v>
      </c>
    </row>
    <row r="191" spans="1:8" x14ac:dyDescent="0.25">
      <c r="A191" t="s">
        <v>74</v>
      </c>
      <c r="B191">
        <v>1457071200</v>
      </c>
      <c r="C191" s="12">
        <v>42433.25</v>
      </c>
      <c r="D191">
        <v>1457071200</v>
      </c>
      <c r="E191" s="12">
        <v>42433.25</v>
      </c>
      <c r="F191" t="s">
        <v>33</v>
      </c>
      <c r="G191" t="str">
        <f t="shared" si="4"/>
        <v>theater</v>
      </c>
      <c r="H191" t="str">
        <f t="shared" si="5"/>
        <v>plays</v>
      </c>
    </row>
    <row r="192" spans="1:8" x14ac:dyDescent="0.25">
      <c r="A192" t="s">
        <v>14</v>
      </c>
      <c r="B192">
        <v>1370322000</v>
      </c>
      <c r="C192" s="12">
        <v>41429.208333333336</v>
      </c>
      <c r="D192">
        <v>1370408400</v>
      </c>
      <c r="E192" s="12">
        <v>41430.208333333336</v>
      </c>
      <c r="F192" t="s">
        <v>33</v>
      </c>
      <c r="G192" t="str">
        <f t="shared" si="4"/>
        <v>theater</v>
      </c>
      <c r="H192" t="str">
        <f t="shared" si="5"/>
        <v>plays</v>
      </c>
    </row>
    <row r="193" spans="1:8" x14ac:dyDescent="0.25">
      <c r="A193" t="s">
        <v>14</v>
      </c>
      <c r="B193">
        <v>1552366800</v>
      </c>
      <c r="C193" s="12">
        <v>43536.208333333328</v>
      </c>
      <c r="D193">
        <v>1552626000</v>
      </c>
      <c r="E193" s="12">
        <v>43539.208333333328</v>
      </c>
      <c r="F193" t="s">
        <v>33</v>
      </c>
      <c r="G193" t="str">
        <f t="shared" si="4"/>
        <v>theater</v>
      </c>
      <c r="H193" t="str">
        <f t="shared" si="5"/>
        <v>plays</v>
      </c>
    </row>
    <row r="194" spans="1:8" x14ac:dyDescent="0.25">
      <c r="A194" t="s">
        <v>14</v>
      </c>
      <c r="B194">
        <v>1403845200</v>
      </c>
      <c r="C194" s="12">
        <v>41817.208333333336</v>
      </c>
      <c r="D194">
        <v>1404190800</v>
      </c>
      <c r="E194" s="12">
        <v>41821.208333333336</v>
      </c>
      <c r="F194" t="s">
        <v>23</v>
      </c>
      <c r="G194" t="str">
        <f t="shared" si="4"/>
        <v>music</v>
      </c>
      <c r="H194" t="str">
        <f t="shared" si="5"/>
        <v>rock</v>
      </c>
    </row>
    <row r="195" spans="1:8" x14ac:dyDescent="0.25">
      <c r="A195" t="s">
        <v>14</v>
      </c>
      <c r="B195">
        <v>1523163600</v>
      </c>
      <c r="C195" s="12">
        <v>43198.208333333328</v>
      </c>
      <c r="D195">
        <v>1523509200</v>
      </c>
      <c r="E195" s="12">
        <v>43202.208333333328</v>
      </c>
      <c r="F195" t="s">
        <v>60</v>
      </c>
      <c r="G195" t="str">
        <f t="shared" ref="G195:G258" si="6">LEFT(F195, SEARCH("/",F195,1)-1 )</f>
        <v>music</v>
      </c>
      <c r="H195" t="str">
        <f t="shared" ref="H195:H258" si="7">RIGHT(F195,LEN(F195)-SEARCH("/",F195))</f>
        <v>indie rock</v>
      </c>
    </row>
    <row r="196" spans="1:8" x14ac:dyDescent="0.25">
      <c r="A196" t="s">
        <v>20</v>
      </c>
      <c r="B196">
        <v>1442206800</v>
      </c>
      <c r="C196" s="12">
        <v>42261.208333333328</v>
      </c>
      <c r="D196">
        <v>1443589200</v>
      </c>
      <c r="E196" s="12">
        <v>42277.208333333328</v>
      </c>
      <c r="F196" t="s">
        <v>148</v>
      </c>
      <c r="G196" t="str">
        <f t="shared" si="6"/>
        <v>music</v>
      </c>
      <c r="H196" t="str">
        <f t="shared" si="7"/>
        <v>metal</v>
      </c>
    </row>
    <row r="197" spans="1:8" x14ac:dyDescent="0.25">
      <c r="A197" t="s">
        <v>20</v>
      </c>
      <c r="B197">
        <v>1532840400</v>
      </c>
      <c r="C197" s="12">
        <v>43310.208333333328</v>
      </c>
      <c r="D197">
        <v>1533445200</v>
      </c>
      <c r="E197" s="12">
        <v>43317.208333333328</v>
      </c>
      <c r="F197" t="s">
        <v>50</v>
      </c>
      <c r="G197" t="str">
        <f t="shared" si="6"/>
        <v>music</v>
      </c>
      <c r="H197" t="str">
        <f t="shared" si="7"/>
        <v>electric music</v>
      </c>
    </row>
    <row r="198" spans="1:8" x14ac:dyDescent="0.25">
      <c r="A198" t="s">
        <v>14</v>
      </c>
      <c r="B198">
        <v>1472878800</v>
      </c>
      <c r="C198" s="12">
        <v>42616.208333333328</v>
      </c>
      <c r="D198">
        <v>1474520400</v>
      </c>
      <c r="E198" s="12">
        <v>42635.208333333328</v>
      </c>
      <c r="F198" t="s">
        <v>65</v>
      </c>
      <c r="G198" t="str">
        <f t="shared" si="6"/>
        <v>technology</v>
      </c>
      <c r="H198" t="str">
        <f t="shared" si="7"/>
        <v>wearables</v>
      </c>
    </row>
    <row r="199" spans="1:8" x14ac:dyDescent="0.25">
      <c r="A199" t="s">
        <v>20</v>
      </c>
      <c r="B199">
        <v>1498194000</v>
      </c>
      <c r="C199" s="12">
        <v>42909.208333333328</v>
      </c>
      <c r="D199">
        <v>1499403600</v>
      </c>
      <c r="E199" s="12">
        <v>42923.208333333328</v>
      </c>
      <c r="F199" t="s">
        <v>53</v>
      </c>
      <c r="G199" t="str">
        <f t="shared" si="6"/>
        <v>film &amp; video</v>
      </c>
      <c r="H199" t="str">
        <f t="shared" si="7"/>
        <v>drama</v>
      </c>
    </row>
    <row r="200" spans="1:8" x14ac:dyDescent="0.25">
      <c r="A200" t="s">
        <v>14</v>
      </c>
      <c r="B200">
        <v>1281070800</v>
      </c>
      <c r="C200" s="12">
        <v>40396.208333333336</v>
      </c>
      <c r="D200">
        <v>1283576400</v>
      </c>
      <c r="E200" s="12">
        <v>40425.208333333336</v>
      </c>
      <c r="F200" t="s">
        <v>50</v>
      </c>
      <c r="G200" t="str">
        <f t="shared" si="6"/>
        <v>music</v>
      </c>
      <c r="H200" t="str">
        <f t="shared" si="7"/>
        <v>electric music</v>
      </c>
    </row>
    <row r="201" spans="1:8" x14ac:dyDescent="0.25">
      <c r="A201" t="s">
        <v>14</v>
      </c>
      <c r="B201">
        <v>1436245200</v>
      </c>
      <c r="C201" s="12">
        <v>42192.208333333328</v>
      </c>
      <c r="D201">
        <v>1436590800</v>
      </c>
      <c r="E201" s="12">
        <v>42196.208333333328</v>
      </c>
      <c r="F201" t="s">
        <v>23</v>
      </c>
      <c r="G201" t="str">
        <f t="shared" si="6"/>
        <v>music</v>
      </c>
      <c r="H201" t="str">
        <f t="shared" si="7"/>
        <v>rock</v>
      </c>
    </row>
    <row r="202" spans="1:8" x14ac:dyDescent="0.25">
      <c r="A202" t="s">
        <v>14</v>
      </c>
      <c r="B202">
        <v>1269493200</v>
      </c>
      <c r="C202" s="12">
        <v>40262.208333333336</v>
      </c>
      <c r="D202">
        <v>1270443600</v>
      </c>
      <c r="E202" s="12">
        <v>40273.208333333336</v>
      </c>
      <c r="F202" t="s">
        <v>33</v>
      </c>
      <c r="G202" t="str">
        <f t="shared" si="6"/>
        <v>theater</v>
      </c>
      <c r="H202" t="str">
        <f t="shared" si="7"/>
        <v>plays</v>
      </c>
    </row>
    <row r="203" spans="1:8" x14ac:dyDescent="0.25">
      <c r="A203" t="s">
        <v>20</v>
      </c>
      <c r="B203">
        <v>1406264400</v>
      </c>
      <c r="C203" s="12">
        <v>41845.208333333336</v>
      </c>
      <c r="D203">
        <v>1407819600</v>
      </c>
      <c r="E203" s="12">
        <v>41863.208333333336</v>
      </c>
      <c r="F203" t="s">
        <v>28</v>
      </c>
      <c r="G203" t="str">
        <f t="shared" si="6"/>
        <v>technology</v>
      </c>
      <c r="H203" t="str">
        <f t="shared" si="7"/>
        <v>web</v>
      </c>
    </row>
    <row r="204" spans="1:8" x14ac:dyDescent="0.25">
      <c r="A204" t="s">
        <v>74</v>
      </c>
      <c r="B204">
        <v>1317531600</v>
      </c>
      <c r="C204" s="12">
        <v>40818.208333333336</v>
      </c>
      <c r="D204">
        <v>1317877200</v>
      </c>
      <c r="E204" s="12">
        <v>40822.208333333336</v>
      </c>
      <c r="F204" t="s">
        <v>17</v>
      </c>
      <c r="G204" t="str">
        <f t="shared" si="6"/>
        <v>food</v>
      </c>
      <c r="H204" t="str">
        <f t="shared" si="7"/>
        <v>food trucks</v>
      </c>
    </row>
    <row r="205" spans="1:8" x14ac:dyDescent="0.25">
      <c r="A205" t="s">
        <v>20</v>
      </c>
      <c r="B205">
        <v>1484632800</v>
      </c>
      <c r="C205" s="12">
        <v>42752.25</v>
      </c>
      <c r="D205">
        <v>1484805600</v>
      </c>
      <c r="E205" s="12">
        <v>42754.25</v>
      </c>
      <c r="F205" t="s">
        <v>33</v>
      </c>
      <c r="G205" t="str">
        <f t="shared" si="6"/>
        <v>theater</v>
      </c>
      <c r="H205" t="str">
        <f t="shared" si="7"/>
        <v>plays</v>
      </c>
    </row>
    <row r="206" spans="1:8" x14ac:dyDescent="0.25">
      <c r="A206" t="s">
        <v>14</v>
      </c>
      <c r="B206">
        <v>1301806800</v>
      </c>
      <c r="C206" s="12">
        <v>40636.208333333336</v>
      </c>
      <c r="D206">
        <v>1302670800</v>
      </c>
      <c r="E206" s="12">
        <v>40646.208333333336</v>
      </c>
      <c r="F206" t="s">
        <v>159</v>
      </c>
      <c r="G206" t="str">
        <f t="shared" si="6"/>
        <v>music</v>
      </c>
      <c r="H206" t="str">
        <f t="shared" si="7"/>
        <v>jazz</v>
      </c>
    </row>
    <row r="207" spans="1:8" x14ac:dyDescent="0.25">
      <c r="A207" t="s">
        <v>20</v>
      </c>
      <c r="B207">
        <v>1539752400</v>
      </c>
      <c r="C207" s="12">
        <v>43390.208333333328</v>
      </c>
      <c r="D207">
        <v>1540789200</v>
      </c>
      <c r="E207" s="12">
        <v>43402.208333333328</v>
      </c>
      <c r="F207" t="s">
        <v>33</v>
      </c>
      <c r="G207" t="str">
        <f t="shared" si="6"/>
        <v>theater</v>
      </c>
      <c r="H207" t="str">
        <f t="shared" si="7"/>
        <v>plays</v>
      </c>
    </row>
    <row r="208" spans="1:8" x14ac:dyDescent="0.25">
      <c r="A208" t="s">
        <v>74</v>
      </c>
      <c r="B208">
        <v>1267250400</v>
      </c>
      <c r="C208" s="12">
        <v>40236.25</v>
      </c>
      <c r="D208">
        <v>1268028000</v>
      </c>
      <c r="E208" s="12">
        <v>40245.25</v>
      </c>
      <c r="F208" t="s">
        <v>119</v>
      </c>
      <c r="G208" t="str">
        <f t="shared" si="6"/>
        <v>publishing</v>
      </c>
      <c r="H208" t="str">
        <f t="shared" si="7"/>
        <v>fiction</v>
      </c>
    </row>
    <row r="209" spans="1:8" x14ac:dyDescent="0.25">
      <c r="A209" t="s">
        <v>20</v>
      </c>
      <c r="B209">
        <v>1535432400</v>
      </c>
      <c r="C209" s="12">
        <v>43340.208333333328</v>
      </c>
      <c r="D209">
        <v>1537160400</v>
      </c>
      <c r="E209" s="12">
        <v>43360.208333333328</v>
      </c>
      <c r="F209" t="s">
        <v>23</v>
      </c>
      <c r="G209" t="str">
        <f t="shared" si="6"/>
        <v>music</v>
      </c>
      <c r="H209" t="str">
        <f t="shared" si="7"/>
        <v>rock</v>
      </c>
    </row>
    <row r="210" spans="1:8" x14ac:dyDescent="0.25">
      <c r="A210" t="s">
        <v>20</v>
      </c>
      <c r="B210">
        <v>1510207200</v>
      </c>
      <c r="C210" s="12">
        <v>43048.25</v>
      </c>
      <c r="D210">
        <v>1512280800</v>
      </c>
      <c r="E210" s="12">
        <v>43072.25</v>
      </c>
      <c r="F210" t="s">
        <v>42</v>
      </c>
      <c r="G210" t="str">
        <f t="shared" si="6"/>
        <v>film &amp; video</v>
      </c>
      <c r="H210" t="str">
        <f t="shared" si="7"/>
        <v>documentary</v>
      </c>
    </row>
    <row r="211" spans="1:8" x14ac:dyDescent="0.25">
      <c r="A211" t="s">
        <v>47</v>
      </c>
      <c r="B211">
        <v>1462510800</v>
      </c>
      <c r="C211" s="12">
        <v>42496.208333333328</v>
      </c>
      <c r="D211">
        <v>1463115600</v>
      </c>
      <c r="E211" s="12">
        <v>42503.208333333328</v>
      </c>
      <c r="F211" t="s">
        <v>42</v>
      </c>
      <c r="G211" t="str">
        <f t="shared" si="6"/>
        <v>film &amp; video</v>
      </c>
      <c r="H211" t="str">
        <f t="shared" si="7"/>
        <v>documentary</v>
      </c>
    </row>
    <row r="212" spans="1:8" x14ac:dyDescent="0.25">
      <c r="A212" t="s">
        <v>14</v>
      </c>
      <c r="B212">
        <v>1488520800</v>
      </c>
      <c r="C212" s="12">
        <v>42797.25</v>
      </c>
      <c r="D212">
        <v>1490850000</v>
      </c>
      <c r="E212" s="12">
        <v>42824.208333333328</v>
      </c>
      <c r="F212" t="s">
        <v>474</v>
      </c>
      <c r="G212" t="str">
        <f t="shared" si="6"/>
        <v>film &amp; video</v>
      </c>
      <c r="H212" t="str">
        <f t="shared" si="7"/>
        <v>science fiction</v>
      </c>
    </row>
    <row r="213" spans="1:8" x14ac:dyDescent="0.25">
      <c r="A213" t="s">
        <v>14</v>
      </c>
      <c r="B213">
        <v>1377579600</v>
      </c>
      <c r="C213" s="12">
        <v>41513.208333333336</v>
      </c>
      <c r="D213">
        <v>1379653200</v>
      </c>
      <c r="E213" s="12">
        <v>41537.208333333336</v>
      </c>
      <c r="F213" t="s">
        <v>33</v>
      </c>
      <c r="G213" t="str">
        <f t="shared" si="6"/>
        <v>theater</v>
      </c>
      <c r="H213" t="str">
        <f t="shared" si="7"/>
        <v>plays</v>
      </c>
    </row>
    <row r="214" spans="1:8" x14ac:dyDescent="0.25">
      <c r="A214" t="s">
        <v>20</v>
      </c>
      <c r="B214">
        <v>1576389600</v>
      </c>
      <c r="C214" s="12">
        <v>43814.25</v>
      </c>
      <c r="D214">
        <v>1580364000</v>
      </c>
      <c r="E214" s="12">
        <v>43860.25</v>
      </c>
      <c r="F214" t="s">
        <v>33</v>
      </c>
      <c r="G214" t="str">
        <f t="shared" si="6"/>
        <v>theater</v>
      </c>
      <c r="H214" t="str">
        <f t="shared" si="7"/>
        <v>plays</v>
      </c>
    </row>
    <row r="215" spans="1:8" x14ac:dyDescent="0.25">
      <c r="A215" t="s">
        <v>20</v>
      </c>
      <c r="B215">
        <v>1289019600</v>
      </c>
      <c r="C215" s="12">
        <v>40488.208333333336</v>
      </c>
      <c r="D215">
        <v>1289714400</v>
      </c>
      <c r="E215" s="12">
        <v>40496.25</v>
      </c>
      <c r="F215" t="s">
        <v>60</v>
      </c>
      <c r="G215" t="str">
        <f t="shared" si="6"/>
        <v>music</v>
      </c>
      <c r="H215" t="str">
        <f t="shared" si="7"/>
        <v>indie rock</v>
      </c>
    </row>
    <row r="216" spans="1:8" x14ac:dyDescent="0.25">
      <c r="A216" t="s">
        <v>20</v>
      </c>
      <c r="B216">
        <v>1282194000</v>
      </c>
      <c r="C216" s="12">
        <v>40409.208333333336</v>
      </c>
      <c r="D216">
        <v>1282712400</v>
      </c>
      <c r="E216" s="12">
        <v>40415.208333333336</v>
      </c>
      <c r="F216" t="s">
        <v>23</v>
      </c>
      <c r="G216" t="str">
        <f t="shared" si="6"/>
        <v>music</v>
      </c>
      <c r="H216" t="str">
        <f t="shared" si="7"/>
        <v>rock</v>
      </c>
    </row>
    <row r="217" spans="1:8" x14ac:dyDescent="0.25">
      <c r="A217" t="s">
        <v>14</v>
      </c>
      <c r="B217">
        <v>1550037600</v>
      </c>
      <c r="C217" s="12">
        <v>43509.25</v>
      </c>
      <c r="D217">
        <v>1550210400</v>
      </c>
      <c r="E217" s="12">
        <v>43511.25</v>
      </c>
      <c r="F217" t="s">
        <v>33</v>
      </c>
      <c r="G217" t="str">
        <f t="shared" si="6"/>
        <v>theater</v>
      </c>
      <c r="H217" t="str">
        <f t="shared" si="7"/>
        <v>plays</v>
      </c>
    </row>
    <row r="218" spans="1:8" x14ac:dyDescent="0.25">
      <c r="A218" t="s">
        <v>20</v>
      </c>
      <c r="B218">
        <v>1321941600</v>
      </c>
      <c r="C218" s="12">
        <v>40869.25</v>
      </c>
      <c r="D218">
        <v>1322114400</v>
      </c>
      <c r="E218" s="12">
        <v>40871.25</v>
      </c>
      <c r="F218" t="s">
        <v>33</v>
      </c>
      <c r="G218" t="str">
        <f t="shared" si="6"/>
        <v>theater</v>
      </c>
      <c r="H218" t="str">
        <f t="shared" si="7"/>
        <v>plays</v>
      </c>
    </row>
    <row r="219" spans="1:8" x14ac:dyDescent="0.25">
      <c r="A219" t="s">
        <v>14</v>
      </c>
      <c r="B219">
        <v>1556427600</v>
      </c>
      <c r="C219" s="12">
        <v>43583.208333333328</v>
      </c>
      <c r="D219">
        <v>1557205200</v>
      </c>
      <c r="E219" s="12">
        <v>43592.208333333328</v>
      </c>
      <c r="F219" t="s">
        <v>474</v>
      </c>
      <c r="G219" t="str">
        <f t="shared" si="6"/>
        <v>film &amp; video</v>
      </c>
      <c r="H219" t="str">
        <f t="shared" si="7"/>
        <v>science fiction</v>
      </c>
    </row>
    <row r="220" spans="1:8" x14ac:dyDescent="0.25">
      <c r="A220" t="s">
        <v>20</v>
      </c>
      <c r="B220">
        <v>1320991200</v>
      </c>
      <c r="C220" s="12">
        <v>40858.25</v>
      </c>
      <c r="D220">
        <v>1323928800</v>
      </c>
      <c r="E220" s="12">
        <v>40892.25</v>
      </c>
      <c r="F220" t="s">
        <v>100</v>
      </c>
      <c r="G220" t="str">
        <f t="shared" si="6"/>
        <v>film &amp; video</v>
      </c>
      <c r="H220" t="str">
        <f t="shared" si="7"/>
        <v>shorts</v>
      </c>
    </row>
    <row r="221" spans="1:8" x14ac:dyDescent="0.25">
      <c r="A221" t="s">
        <v>20</v>
      </c>
      <c r="B221">
        <v>1345093200</v>
      </c>
      <c r="C221" s="12">
        <v>41137.208333333336</v>
      </c>
      <c r="D221">
        <v>1346130000</v>
      </c>
      <c r="E221" s="12">
        <v>41149.208333333336</v>
      </c>
      <c r="F221" t="s">
        <v>71</v>
      </c>
      <c r="G221" t="str">
        <f t="shared" si="6"/>
        <v>film &amp; video</v>
      </c>
      <c r="H221" t="str">
        <f t="shared" si="7"/>
        <v>animation</v>
      </c>
    </row>
    <row r="222" spans="1:8" x14ac:dyDescent="0.25">
      <c r="A222" t="s">
        <v>14</v>
      </c>
      <c r="B222">
        <v>1309496400</v>
      </c>
      <c r="C222" s="12">
        <v>40725.208333333336</v>
      </c>
      <c r="D222">
        <v>1311051600</v>
      </c>
      <c r="E222" s="12">
        <v>40743.208333333336</v>
      </c>
      <c r="F222" t="s">
        <v>33</v>
      </c>
      <c r="G222" t="str">
        <f t="shared" si="6"/>
        <v>theater</v>
      </c>
      <c r="H222" t="str">
        <f t="shared" si="7"/>
        <v>plays</v>
      </c>
    </row>
    <row r="223" spans="1:8" x14ac:dyDescent="0.25">
      <c r="A223" t="s">
        <v>14</v>
      </c>
      <c r="B223">
        <v>1340254800</v>
      </c>
      <c r="C223" s="12">
        <v>41081.208333333336</v>
      </c>
      <c r="D223">
        <v>1340427600</v>
      </c>
      <c r="E223" s="12">
        <v>41083.208333333336</v>
      </c>
      <c r="F223" t="s">
        <v>17</v>
      </c>
      <c r="G223" t="str">
        <f t="shared" si="6"/>
        <v>food</v>
      </c>
      <c r="H223" t="str">
        <f t="shared" si="7"/>
        <v>food trucks</v>
      </c>
    </row>
    <row r="224" spans="1:8" x14ac:dyDescent="0.25">
      <c r="A224" t="s">
        <v>20</v>
      </c>
      <c r="B224">
        <v>1412226000</v>
      </c>
      <c r="C224" s="12">
        <v>41914.208333333336</v>
      </c>
      <c r="D224">
        <v>1412312400</v>
      </c>
      <c r="E224" s="12">
        <v>41915.208333333336</v>
      </c>
      <c r="F224" t="s">
        <v>122</v>
      </c>
      <c r="G224" t="str">
        <f t="shared" si="6"/>
        <v>photography</v>
      </c>
      <c r="H224" t="str">
        <f t="shared" si="7"/>
        <v>photography books</v>
      </c>
    </row>
    <row r="225" spans="1:8" x14ac:dyDescent="0.25">
      <c r="A225" t="s">
        <v>14</v>
      </c>
      <c r="B225">
        <v>1458104400</v>
      </c>
      <c r="C225" s="12">
        <v>42445.208333333328</v>
      </c>
      <c r="D225">
        <v>1459314000</v>
      </c>
      <c r="E225" s="12">
        <v>42459.208333333328</v>
      </c>
      <c r="F225" t="s">
        <v>33</v>
      </c>
      <c r="G225" t="str">
        <f t="shared" si="6"/>
        <v>theater</v>
      </c>
      <c r="H225" t="str">
        <f t="shared" si="7"/>
        <v>plays</v>
      </c>
    </row>
    <row r="226" spans="1:8" x14ac:dyDescent="0.25">
      <c r="A226" t="s">
        <v>20</v>
      </c>
      <c r="B226">
        <v>1411534800</v>
      </c>
      <c r="C226" s="12">
        <v>41906.208333333336</v>
      </c>
      <c r="D226">
        <v>1415426400</v>
      </c>
      <c r="E226" s="12">
        <v>41951.25</v>
      </c>
      <c r="F226" t="s">
        <v>474</v>
      </c>
      <c r="G226" t="str">
        <f t="shared" si="6"/>
        <v>film &amp; video</v>
      </c>
      <c r="H226" t="str">
        <f t="shared" si="7"/>
        <v>science fiction</v>
      </c>
    </row>
    <row r="227" spans="1:8" x14ac:dyDescent="0.25">
      <c r="A227" t="s">
        <v>20</v>
      </c>
      <c r="B227">
        <v>1399093200</v>
      </c>
      <c r="C227" s="12">
        <v>41762.208333333336</v>
      </c>
      <c r="D227">
        <v>1399093200</v>
      </c>
      <c r="E227" s="12">
        <v>41762.208333333336</v>
      </c>
      <c r="F227" t="s">
        <v>23</v>
      </c>
      <c r="G227" t="str">
        <f t="shared" si="6"/>
        <v>music</v>
      </c>
      <c r="H227" t="str">
        <f t="shared" si="7"/>
        <v>rock</v>
      </c>
    </row>
    <row r="228" spans="1:8" x14ac:dyDescent="0.25">
      <c r="A228" t="s">
        <v>20</v>
      </c>
      <c r="B228">
        <v>1270702800</v>
      </c>
      <c r="C228" s="12">
        <v>40276.208333333336</v>
      </c>
      <c r="D228">
        <v>1273899600</v>
      </c>
      <c r="E228" s="12">
        <v>40313.208333333336</v>
      </c>
      <c r="F228" t="s">
        <v>122</v>
      </c>
      <c r="G228" t="str">
        <f t="shared" si="6"/>
        <v>photography</v>
      </c>
      <c r="H228" t="str">
        <f t="shared" si="7"/>
        <v>photography books</v>
      </c>
    </row>
    <row r="229" spans="1:8" x14ac:dyDescent="0.25">
      <c r="A229" t="s">
        <v>20</v>
      </c>
      <c r="B229">
        <v>1431666000</v>
      </c>
      <c r="C229" s="12">
        <v>42139.208333333328</v>
      </c>
      <c r="D229">
        <v>1432184400</v>
      </c>
      <c r="E229" s="12">
        <v>42145.208333333328</v>
      </c>
      <c r="F229" t="s">
        <v>292</v>
      </c>
      <c r="G229" t="str">
        <f t="shared" si="6"/>
        <v>games</v>
      </c>
      <c r="H229" t="str">
        <f t="shared" si="7"/>
        <v>mobile games</v>
      </c>
    </row>
    <row r="230" spans="1:8" x14ac:dyDescent="0.25">
      <c r="A230" t="s">
        <v>20</v>
      </c>
      <c r="B230">
        <v>1472619600</v>
      </c>
      <c r="C230" s="12">
        <v>42613.208333333328</v>
      </c>
      <c r="D230">
        <v>1474779600</v>
      </c>
      <c r="E230" s="12">
        <v>42638.208333333328</v>
      </c>
      <c r="F230" t="s">
        <v>71</v>
      </c>
      <c r="G230" t="str">
        <f t="shared" si="6"/>
        <v>film &amp; video</v>
      </c>
      <c r="H230" t="str">
        <f t="shared" si="7"/>
        <v>animation</v>
      </c>
    </row>
    <row r="231" spans="1:8" x14ac:dyDescent="0.25">
      <c r="A231" t="s">
        <v>20</v>
      </c>
      <c r="B231">
        <v>1496293200</v>
      </c>
      <c r="C231" s="12">
        <v>42887.208333333328</v>
      </c>
      <c r="D231">
        <v>1500440400</v>
      </c>
      <c r="E231" s="12">
        <v>42935.208333333328</v>
      </c>
      <c r="F231" t="s">
        <v>292</v>
      </c>
      <c r="G231" t="str">
        <f t="shared" si="6"/>
        <v>games</v>
      </c>
      <c r="H231" t="str">
        <f t="shared" si="7"/>
        <v>mobile games</v>
      </c>
    </row>
    <row r="232" spans="1:8" x14ac:dyDescent="0.25">
      <c r="A232" t="s">
        <v>20</v>
      </c>
      <c r="B232">
        <v>1575612000</v>
      </c>
      <c r="C232" s="12">
        <v>43805.25</v>
      </c>
      <c r="D232">
        <v>1575612000</v>
      </c>
      <c r="E232" s="12">
        <v>43805.25</v>
      </c>
      <c r="F232" t="s">
        <v>89</v>
      </c>
      <c r="G232" t="str">
        <f t="shared" si="6"/>
        <v>games</v>
      </c>
      <c r="H232" t="str">
        <f t="shared" si="7"/>
        <v>video games</v>
      </c>
    </row>
    <row r="233" spans="1:8" x14ac:dyDescent="0.25">
      <c r="A233" t="s">
        <v>74</v>
      </c>
      <c r="B233">
        <v>1369112400</v>
      </c>
      <c r="C233" s="12">
        <v>41415.208333333336</v>
      </c>
      <c r="D233">
        <v>1374123600</v>
      </c>
      <c r="E233" s="12">
        <v>41473.208333333336</v>
      </c>
      <c r="F233" t="s">
        <v>33</v>
      </c>
      <c r="G233" t="str">
        <f t="shared" si="6"/>
        <v>theater</v>
      </c>
      <c r="H233" t="str">
        <f t="shared" si="7"/>
        <v>plays</v>
      </c>
    </row>
    <row r="234" spans="1:8" x14ac:dyDescent="0.25">
      <c r="A234" t="s">
        <v>20</v>
      </c>
      <c r="B234">
        <v>1469422800</v>
      </c>
      <c r="C234" s="12">
        <v>42576.208333333328</v>
      </c>
      <c r="D234">
        <v>1469509200</v>
      </c>
      <c r="E234" s="12">
        <v>42577.208333333328</v>
      </c>
      <c r="F234" t="s">
        <v>33</v>
      </c>
      <c r="G234" t="str">
        <f t="shared" si="6"/>
        <v>theater</v>
      </c>
      <c r="H234" t="str">
        <f t="shared" si="7"/>
        <v>plays</v>
      </c>
    </row>
    <row r="235" spans="1:8" x14ac:dyDescent="0.25">
      <c r="A235" t="s">
        <v>20</v>
      </c>
      <c r="B235">
        <v>1307854800</v>
      </c>
      <c r="C235" s="12">
        <v>40706.208333333336</v>
      </c>
      <c r="D235">
        <v>1309237200</v>
      </c>
      <c r="E235" s="12">
        <v>40722.208333333336</v>
      </c>
      <c r="F235" t="s">
        <v>71</v>
      </c>
      <c r="G235" t="str">
        <f t="shared" si="6"/>
        <v>film &amp; video</v>
      </c>
      <c r="H235" t="str">
        <f t="shared" si="7"/>
        <v>animation</v>
      </c>
    </row>
    <row r="236" spans="1:8" x14ac:dyDescent="0.25">
      <c r="A236" t="s">
        <v>20</v>
      </c>
      <c r="B236">
        <v>1503378000</v>
      </c>
      <c r="C236" s="12">
        <v>42969.208333333328</v>
      </c>
      <c r="D236">
        <v>1503982800</v>
      </c>
      <c r="E236" s="12">
        <v>42976.208333333328</v>
      </c>
      <c r="F236" t="s">
        <v>89</v>
      </c>
      <c r="G236" t="str">
        <f t="shared" si="6"/>
        <v>games</v>
      </c>
      <c r="H236" t="str">
        <f t="shared" si="7"/>
        <v>video games</v>
      </c>
    </row>
    <row r="237" spans="1:8" x14ac:dyDescent="0.25">
      <c r="A237" t="s">
        <v>14</v>
      </c>
      <c r="B237">
        <v>1486965600</v>
      </c>
      <c r="C237" s="12">
        <v>42779.25</v>
      </c>
      <c r="D237">
        <v>1487397600</v>
      </c>
      <c r="E237" s="12">
        <v>42784.25</v>
      </c>
      <c r="F237" t="s">
        <v>71</v>
      </c>
      <c r="G237" t="str">
        <f t="shared" si="6"/>
        <v>film &amp; video</v>
      </c>
      <c r="H237" t="str">
        <f t="shared" si="7"/>
        <v>animation</v>
      </c>
    </row>
    <row r="238" spans="1:8" x14ac:dyDescent="0.25">
      <c r="A238" t="s">
        <v>14</v>
      </c>
      <c r="B238">
        <v>1561438800</v>
      </c>
      <c r="C238" s="12">
        <v>43641.208333333328</v>
      </c>
      <c r="D238">
        <v>1562043600</v>
      </c>
      <c r="E238" s="12">
        <v>43648.208333333328</v>
      </c>
      <c r="F238" t="s">
        <v>23</v>
      </c>
      <c r="G238" t="str">
        <f t="shared" si="6"/>
        <v>music</v>
      </c>
      <c r="H238" t="str">
        <f t="shared" si="7"/>
        <v>rock</v>
      </c>
    </row>
    <row r="239" spans="1:8" x14ac:dyDescent="0.25">
      <c r="A239" t="s">
        <v>20</v>
      </c>
      <c r="B239">
        <v>1398402000</v>
      </c>
      <c r="C239" s="12">
        <v>41754.208333333336</v>
      </c>
      <c r="D239">
        <v>1398574800</v>
      </c>
      <c r="E239" s="12">
        <v>41756.208333333336</v>
      </c>
      <c r="F239" t="s">
        <v>71</v>
      </c>
      <c r="G239" t="str">
        <f t="shared" si="6"/>
        <v>film &amp; video</v>
      </c>
      <c r="H239" t="str">
        <f t="shared" si="7"/>
        <v>animation</v>
      </c>
    </row>
    <row r="240" spans="1:8" x14ac:dyDescent="0.25">
      <c r="A240" t="s">
        <v>20</v>
      </c>
      <c r="B240">
        <v>1513231200</v>
      </c>
      <c r="C240" s="12">
        <v>43083.25</v>
      </c>
      <c r="D240">
        <v>1515391200</v>
      </c>
      <c r="E240" s="12">
        <v>43108.25</v>
      </c>
      <c r="F240" t="s">
        <v>33</v>
      </c>
      <c r="G240" t="str">
        <f t="shared" si="6"/>
        <v>theater</v>
      </c>
      <c r="H240" t="str">
        <f t="shared" si="7"/>
        <v>plays</v>
      </c>
    </row>
    <row r="241" spans="1:8" x14ac:dyDescent="0.25">
      <c r="A241" t="s">
        <v>14</v>
      </c>
      <c r="B241">
        <v>1440824400</v>
      </c>
      <c r="C241" s="12">
        <v>42245.208333333328</v>
      </c>
      <c r="D241">
        <v>1441170000</v>
      </c>
      <c r="E241" s="12">
        <v>42249.208333333328</v>
      </c>
      <c r="F241" t="s">
        <v>65</v>
      </c>
      <c r="G241" t="str">
        <f t="shared" si="6"/>
        <v>technology</v>
      </c>
      <c r="H241" t="str">
        <f t="shared" si="7"/>
        <v>wearables</v>
      </c>
    </row>
    <row r="242" spans="1:8" x14ac:dyDescent="0.25">
      <c r="A242" t="s">
        <v>20</v>
      </c>
      <c r="B242">
        <v>1281070800</v>
      </c>
      <c r="C242" s="12">
        <v>40396.208333333336</v>
      </c>
      <c r="D242">
        <v>1281157200</v>
      </c>
      <c r="E242" s="12">
        <v>40397.208333333336</v>
      </c>
      <c r="F242" t="s">
        <v>33</v>
      </c>
      <c r="G242" t="str">
        <f t="shared" si="6"/>
        <v>theater</v>
      </c>
      <c r="H242" t="str">
        <f t="shared" si="7"/>
        <v>plays</v>
      </c>
    </row>
    <row r="243" spans="1:8" x14ac:dyDescent="0.25">
      <c r="A243" t="s">
        <v>20</v>
      </c>
      <c r="B243">
        <v>1397365200</v>
      </c>
      <c r="C243" s="12">
        <v>41742.208333333336</v>
      </c>
      <c r="D243">
        <v>1398229200</v>
      </c>
      <c r="E243" s="12">
        <v>41752.208333333336</v>
      </c>
      <c r="F243" t="s">
        <v>68</v>
      </c>
      <c r="G243" t="str">
        <f t="shared" si="6"/>
        <v>publishing</v>
      </c>
      <c r="H243" t="str">
        <f t="shared" si="7"/>
        <v>nonfiction</v>
      </c>
    </row>
    <row r="244" spans="1:8" x14ac:dyDescent="0.25">
      <c r="A244" t="s">
        <v>20</v>
      </c>
      <c r="B244">
        <v>1494392400</v>
      </c>
      <c r="C244" s="12">
        <v>42865.208333333328</v>
      </c>
      <c r="D244">
        <v>1495256400</v>
      </c>
      <c r="E244" s="12">
        <v>42875.208333333328</v>
      </c>
      <c r="F244" t="s">
        <v>23</v>
      </c>
      <c r="G244" t="str">
        <f t="shared" si="6"/>
        <v>music</v>
      </c>
      <c r="H244" t="str">
        <f t="shared" si="7"/>
        <v>rock</v>
      </c>
    </row>
    <row r="245" spans="1:8" x14ac:dyDescent="0.25">
      <c r="A245" t="s">
        <v>20</v>
      </c>
      <c r="B245">
        <v>1520143200</v>
      </c>
      <c r="C245" s="12">
        <v>43163.25</v>
      </c>
      <c r="D245">
        <v>1520402400</v>
      </c>
      <c r="E245" s="12">
        <v>43166.25</v>
      </c>
      <c r="F245" t="s">
        <v>33</v>
      </c>
      <c r="G245" t="str">
        <f t="shared" si="6"/>
        <v>theater</v>
      </c>
      <c r="H245" t="str">
        <f t="shared" si="7"/>
        <v>plays</v>
      </c>
    </row>
    <row r="246" spans="1:8" x14ac:dyDescent="0.25">
      <c r="A246" t="s">
        <v>20</v>
      </c>
      <c r="B246">
        <v>1405314000</v>
      </c>
      <c r="C246" s="12">
        <v>41834.208333333336</v>
      </c>
      <c r="D246">
        <v>1409806800</v>
      </c>
      <c r="E246" s="12">
        <v>41886.208333333336</v>
      </c>
      <c r="F246" t="s">
        <v>33</v>
      </c>
      <c r="G246" t="str">
        <f t="shared" si="6"/>
        <v>theater</v>
      </c>
      <c r="H246" t="str">
        <f t="shared" si="7"/>
        <v>plays</v>
      </c>
    </row>
    <row r="247" spans="1:8" x14ac:dyDescent="0.25">
      <c r="A247" t="s">
        <v>20</v>
      </c>
      <c r="B247">
        <v>1396846800</v>
      </c>
      <c r="C247" s="12">
        <v>41736.208333333336</v>
      </c>
      <c r="D247">
        <v>1396933200</v>
      </c>
      <c r="E247" s="12">
        <v>41737.208333333336</v>
      </c>
      <c r="F247" t="s">
        <v>33</v>
      </c>
      <c r="G247" t="str">
        <f t="shared" si="6"/>
        <v>theater</v>
      </c>
      <c r="H247" t="str">
        <f t="shared" si="7"/>
        <v>plays</v>
      </c>
    </row>
    <row r="248" spans="1:8" x14ac:dyDescent="0.25">
      <c r="A248" t="s">
        <v>20</v>
      </c>
      <c r="B248">
        <v>1375678800</v>
      </c>
      <c r="C248" s="12">
        <v>41491.208333333336</v>
      </c>
      <c r="D248">
        <v>1376024400</v>
      </c>
      <c r="E248" s="12">
        <v>41495.208333333336</v>
      </c>
      <c r="F248" t="s">
        <v>28</v>
      </c>
      <c r="G248" t="str">
        <f t="shared" si="6"/>
        <v>technology</v>
      </c>
      <c r="H248" t="str">
        <f t="shared" si="7"/>
        <v>web</v>
      </c>
    </row>
    <row r="249" spans="1:8" x14ac:dyDescent="0.25">
      <c r="A249" t="s">
        <v>20</v>
      </c>
      <c r="B249">
        <v>1482386400</v>
      </c>
      <c r="C249" s="12">
        <v>42726.25</v>
      </c>
      <c r="D249">
        <v>1483682400</v>
      </c>
      <c r="E249" s="12">
        <v>42741.25</v>
      </c>
      <c r="F249" t="s">
        <v>119</v>
      </c>
      <c r="G249" t="str">
        <f t="shared" si="6"/>
        <v>publishing</v>
      </c>
      <c r="H249" t="str">
        <f t="shared" si="7"/>
        <v>fiction</v>
      </c>
    </row>
    <row r="250" spans="1:8" x14ac:dyDescent="0.25">
      <c r="A250" t="s">
        <v>20</v>
      </c>
      <c r="B250">
        <v>1420005600</v>
      </c>
      <c r="C250" s="12">
        <v>42004.25</v>
      </c>
      <c r="D250">
        <v>1420437600</v>
      </c>
      <c r="E250" s="12">
        <v>42009.25</v>
      </c>
      <c r="F250" t="s">
        <v>292</v>
      </c>
      <c r="G250" t="str">
        <f t="shared" si="6"/>
        <v>games</v>
      </c>
      <c r="H250" t="str">
        <f t="shared" si="7"/>
        <v>mobile games</v>
      </c>
    </row>
    <row r="251" spans="1:8" x14ac:dyDescent="0.25">
      <c r="A251" t="s">
        <v>20</v>
      </c>
      <c r="B251">
        <v>1420178400</v>
      </c>
      <c r="C251" s="12">
        <v>42006.25</v>
      </c>
      <c r="D251">
        <v>1420783200</v>
      </c>
      <c r="E251" s="12">
        <v>42013.25</v>
      </c>
      <c r="F251" t="s">
        <v>206</v>
      </c>
      <c r="G251" t="str">
        <f t="shared" si="6"/>
        <v>publishing</v>
      </c>
      <c r="H251" t="str">
        <f t="shared" si="7"/>
        <v>translations</v>
      </c>
    </row>
    <row r="252" spans="1:8" x14ac:dyDescent="0.25">
      <c r="A252" t="s">
        <v>14</v>
      </c>
      <c r="B252">
        <v>1264399200</v>
      </c>
      <c r="C252" s="12">
        <v>40203.25</v>
      </c>
      <c r="D252">
        <v>1267423200</v>
      </c>
      <c r="E252" s="12">
        <v>40238.25</v>
      </c>
      <c r="F252" t="s">
        <v>23</v>
      </c>
      <c r="G252" t="str">
        <f t="shared" si="6"/>
        <v>music</v>
      </c>
      <c r="H252" t="str">
        <f t="shared" si="7"/>
        <v>rock</v>
      </c>
    </row>
    <row r="253" spans="1:8" x14ac:dyDescent="0.25">
      <c r="A253" t="s">
        <v>14</v>
      </c>
      <c r="B253">
        <v>1355032800</v>
      </c>
      <c r="C253" s="12">
        <v>41252.25</v>
      </c>
      <c r="D253">
        <v>1355205600</v>
      </c>
      <c r="E253" s="12">
        <v>41254.25</v>
      </c>
      <c r="F253" t="s">
        <v>33</v>
      </c>
      <c r="G253" t="str">
        <f t="shared" si="6"/>
        <v>theater</v>
      </c>
      <c r="H253" t="str">
        <f t="shared" si="7"/>
        <v>plays</v>
      </c>
    </row>
    <row r="254" spans="1:8" x14ac:dyDescent="0.25">
      <c r="A254" t="s">
        <v>20</v>
      </c>
      <c r="B254">
        <v>1382677200</v>
      </c>
      <c r="C254" s="12">
        <v>41572.208333333336</v>
      </c>
      <c r="D254">
        <v>1383109200</v>
      </c>
      <c r="E254" s="12">
        <v>41577.208333333336</v>
      </c>
      <c r="F254" t="s">
        <v>33</v>
      </c>
      <c r="G254" t="str">
        <f t="shared" si="6"/>
        <v>theater</v>
      </c>
      <c r="H254" t="str">
        <f t="shared" si="7"/>
        <v>plays</v>
      </c>
    </row>
    <row r="255" spans="1:8" x14ac:dyDescent="0.25">
      <c r="A255" t="s">
        <v>14</v>
      </c>
      <c r="B255">
        <v>1302238800</v>
      </c>
      <c r="C255" s="12">
        <v>40641.208333333336</v>
      </c>
      <c r="D255">
        <v>1303275600</v>
      </c>
      <c r="E255" s="12">
        <v>40653.208333333336</v>
      </c>
      <c r="F255" t="s">
        <v>53</v>
      </c>
      <c r="G255" t="str">
        <f t="shared" si="6"/>
        <v>film &amp; video</v>
      </c>
      <c r="H255" t="str">
        <f t="shared" si="7"/>
        <v>drama</v>
      </c>
    </row>
    <row r="256" spans="1:8" x14ac:dyDescent="0.25">
      <c r="A256" t="s">
        <v>20</v>
      </c>
      <c r="B256">
        <v>1487656800</v>
      </c>
      <c r="C256" s="12">
        <v>42787.25</v>
      </c>
      <c r="D256">
        <v>1487829600</v>
      </c>
      <c r="E256" s="12">
        <v>42789.25</v>
      </c>
      <c r="F256" t="s">
        <v>68</v>
      </c>
      <c r="G256" t="str">
        <f t="shared" si="6"/>
        <v>publishing</v>
      </c>
      <c r="H256" t="str">
        <f t="shared" si="7"/>
        <v>nonfiction</v>
      </c>
    </row>
    <row r="257" spans="1:8" x14ac:dyDescent="0.25">
      <c r="A257" t="s">
        <v>20</v>
      </c>
      <c r="B257">
        <v>1297836000</v>
      </c>
      <c r="C257" s="12">
        <v>40590.25</v>
      </c>
      <c r="D257">
        <v>1298268000</v>
      </c>
      <c r="E257" s="12">
        <v>40595.25</v>
      </c>
      <c r="F257" t="s">
        <v>23</v>
      </c>
      <c r="G257" t="str">
        <f t="shared" si="6"/>
        <v>music</v>
      </c>
      <c r="H257" t="str">
        <f t="shared" si="7"/>
        <v>rock</v>
      </c>
    </row>
    <row r="258" spans="1:8" x14ac:dyDescent="0.25">
      <c r="A258" t="s">
        <v>14</v>
      </c>
      <c r="B258">
        <v>1453615200</v>
      </c>
      <c r="C258" s="12">
        <v>42393.25</v>
      </c>
      <c r="D258">
        <v>1456812000</v>
      </c>
      <c r="E258" s="12">
        <v>42430.25</v>
      </c>
      <c r="F258" t="s">
        <v>23</v>
      </c>
      <c r="G258" t="str">
        <f t="shared" si="6"/>
        <v>music</v>
      </c>
      <c r="H258" t="str">
        <f t="shared" si="7"/>
        <v>rock</v>
      </c>
    </row>
    <row r="259" spans="1:8" x14ac:dyDescent="0.25">
      <c r="A259" t="s">
        <v>20</v>
      </c>
      <c r="B259">
        <v>1362463200</v>
      </c>
      <c r="C259" s="12">
        <v>41338.25</v>
      </c>
      <c r="D259">
        <v>1363669200</v>
      </c>
      <c r="E259" s="12">
        <v>41352.208333333336</v>
      </c>
      <c r="F259" t="s">
        <v>33</v>
      </c>
      <c r="G259" t="str">
        <f t="shared" ref="G259:G322" si="8">LEFT(F259, SEARCH("/",F259,1)-1 )</f>
        <v>theater</v>
      </c>
      <c r="H259" t="str">
        <f t="shared" ref="H259:H322" si="9">RIGHT(F259,LEN(F259)-SEARCH("/",F259))</f>
        <v>plays</v>
      </c>
    </row>
    <row r="260" spans="1:8" x14ac:dyDescent="0.25">
      <c r="A260" t="s">
        <v>20</v>
      </c>
      <c r="B260">
        <v>1481176800</v>
      </c>
      <c r="C260" s="12">
        <v>42712.25</v>
      </c>
      <c r="D260">
        <v>1482904800</v>
      </c>
      <c r="E260" s="12">
        <v>42732.25</v>
      </c>
      <c r="F260" t="s">
        <v>33</v>
      </c>
      <c r="G260" t="str">
        <f t="shared" si="8"/>
        <v>theater</v>
      </c>
      <c r="H260" t="str">
        <f t="shared" si="9"/>
        <v>plays</v>
      </c>
    </row>
    <row r="261" spans="1:8" x14ac:dyDescent="0.25">
      <c r="A261" t="s">
        <v>20</v>
      </c>
      <c r="B261">
        <v>1354946400</v>
      </c>
      <c r="C261" s="12">
        <v>41251.25</v>
      </c>
      <c r="D261">
        <v>1356588000</v>
      </c>
      <c r="E261" s="12">
        <v>41270.25</v>
      </c>
      <c r="F261" t="s">
        <v>122</v>
      </c>
      <c r="G261" t="str">
        <f t="shared" si="8"/>
        <v>photography</v>
      </c>
      <c r="H261" t="str">
        <f t="shared" si="9"/>
        <v>photography books</v>
      </c>
    </row>
    <row r="262" spans="1:8" x14ac:dyDescent="0.25">
      <c r="A262" t="s">
        <v>20</v>
      </c>
      <c r="B262">
        <v>1348808400</v>
      </c>
      <c r="C262" s="12">
        <v>41180.208333333336</v>
      </c>
      <c r="D262">
        <v>1349845200</v>
      </c>
      <c r="E262" s="12">
        <v>41192.208333333336</v>
      </c>
      <c r="F262" t="s">
        <v>23</v>
      </c>
      <c r="G262" t="str">
        <f t="shared" si="8"/>
        <v>music</v>
      </c>
      <c r="H262" t="str">
        <f t="shared" si="9"/>
        <v>rock</v>
      </c>
    </row>
    <row r="263" spans="1:8" x14ac:dyDescent="0.25">
      <c r="A263" t="s">
        <v>14</v>
      </c>
      <c r="B263">
        <v>1282712400</v>
      </c>
      <c r="C263" s="12">
        <v>40415.208333333336</v>
      </c>
      <c r="D263">
        <v>1283058000</v>
      </c>
      <c r="E263" s="12">
        <v>40419.208333333336</v>
      </c>
      <c r="F263" t="s">
        <v>23</v>
      </c>
      <c r="G263" t="str">
        <f t="shared" si="8"/>
        <v>music</v>
      </c>
      <c r="H263" t="str">
        <f t="shared" si="9"/>
        <v>rock</v>
      </c>
    </row>
    <row r="264" spans="1:8" x14ac:dyDescent="0.25">
      <c r="A264" t="s">
        <v>20</v>
      </c>
      <c r="B264">
        <v>1301979600</v>
      </c>
      <c r="C264" s="12">
        <v>40638.208333333336</v>
      </c>
      <c r="D264">
        <v>1304226000</v>
      </c>
      <c r="E264" s="12">
        <v>40664.208333333336</v>
      </c>
      <c r="F264" t="s">
        <v>60</v>
      </c>
      <c r="G264" t="str">
        <f t="shared" si="8"/>
        <v>music</v>
      </c>
      <c r="H264" t="str">
        <f t="shared" si="9"/>
        <v>indie rock</v>
      </c>
    </row>
    <row r="265" spans="1:8" x14ac:dyDescent="0.25">
      <c r="A265" t="s">
        <v>20</v>
      </c>
      <c r="B265">
        <v>1263016800</v>
      </c>
      <c r="C265" s="12">
        <v>40187.25</v>
      </c>
      <c r="D265">
        <v>1263016800</v>
      </c>
      <c r="E265" s="12">
        <v>40187.25</v>
      </c>
      <c r="F265" t="s">
        <v>122</v>
      </c>
      <c r="G265" t="str">
        <f t="shared" si="8"/>
        <v>photography</v>
      </c>
      <c r="H265" t="str">
        <f t="shared" si="9"/>
        <v>photography books</v>
      </c>
    </row>
    <row r="266" spans="1:8" x14ac:dyDescent="0.25">
      <c r="A266" t="s">
        <v>20</v>
      </c>
      <c r="B266">
        <v>1360648800</v>
      </c>
      <c r="C266" s="12">
        <v>41317.25</v>
      </c>
      <c r="D266">
        <v>1362031200</v>
      </c>
      <c r="E266" s="12">
        <v>41333.25</v>
      </c>
      <c r="F266" t="s">
        <v>33</v>
      </c>
      <c r="G266" t="str">
        <f t="shared" si="8"/>
        <v>theater</v>
      </c>
      <c r="H266" t="str">
        <f t="shared" si="9"/>
        <v>plays</v>
      </c>
    </row>
    <row r="267" spans="1:8" x14ac:dyDescent="0.25">
      <c r="A267" t="s">
        <v>20</v>
      </c>
      <c r="B267">
        <v>1451800800</v>
      </c>
      <c r="C267" s="12">
        <v>42372.25</v>
      </c>
      <c r="D267">
        <v>1455602400</v>
      </c>
      <c r="E267" s="12">
        <v>42416.25</v>
      </c>
      <c r="F267" t="s">
        <v>33</v>
      </c>
      <c r="G267" t="str">
        <f t="shared" si="8"/>
        <v>theater</v>
      </c>
      <c r="H267" t="str">
        <f t="shared" si="9"/>
        <v>plays</v>
      </c>
    </row>
    <row r="268" spans="1:8" x14ac:dyDescent="0.25">
      <c r="A268" t="s">
        <v>14</v>
      </c>
      <c r="B268">
        <v>1415340000</v>
      </c>
      <c r="C268" s="12">
        <v>41950.25</v>
      </c>
      <c r="D268">
        <v>1418191200</v>
      </c>
      <c r="E268" s="12">
        <v>41983.25</v>
      </c>
      <c r="F268" t="s">
        <v>159</v>
      </c>
      <c r="G268" t="str">
        <f t="shared" si="8"/>
        <v>music</v>
      </c>
      <c r="H268" t="str">
        <f t="shared" si="9"/>
        <v>jazz</v>
      </c>
    </row>
    <row r="269" spans="1:8" x14ac:dyDescent="0.25">
      <c r="A269" t="s">
        <v>20</v>
      </c>
      <c r="B269">
        <v>1351054800</v>
      </c>
      <c r="C269" s="12">
        <v>41206.208333333336</v>
      </c>
      <c r="D269">
        <v>1352440800</v>
      </c>
      <c r="E269" s="12">
        <v>41222.25</v>
      </c>
      <c r="F269" t="s">
        <v>33</v>
      </c>
      <c r="G269" t="str">
        <f t="shared" si="8"/>
        <v>theater</v>
      </c>
      <c r="H269" t="str">
        <f t="shared" si="9"/>
        <v>plays</v>
      </c>
    </row>
    <row r="270" spans="1:8" x14ac:dyDescent="0.25">
      <c r="A270" t="s">
        <v>20</v>
      </c>
      <c r="B270">
        <v>1349326800</v>
      </c>
      <c r="C270" s="12">
        <v>41186.208333333336</v>
      </c>
      <c r="D270">
        <v>1353304800</v>
      </c>
      <c r="E270" s="12">
        <v>41232.25</v>
      </c>
      <c r="F270" t="s">
        <v>42</v>
      </c>
      <c r="G270" t="str">
        <f t="shared" si="8"/>
        <v>film &amp; video</v>
      </c>
      <c r="H270" t="str">
        <f t="shared" si="9"/>
        <v>documentary</v>
      </c>
    </row>
    <row r="271" spans="1:8" x14ac:dyDescent="0.25">
      <c r="A271" t="s">
        <v>20</v>
      </c>
      <c r="B271">
        <v>1548914400</v>
      </c>
      <c r="C271" s="12">
        <v>43496.25</v>
      </c>
      <c r="D271">
        <v>1550728800</v>
      </c>
      <c r="E271" s="12">
        <v>43517.25</v>
      </c>
      <c r="F271" t="s">
        <v>269</v>
      </c>
      <c r="G271" t="str">
        <f t="shared" si="8"/>
        <v>film &amp; video</v>
      </c>
      <c r="H271" t="str">
        <f t="shared" si="9"/>
        <v>television</v>
      </c>
    </row>
    <row r="272" spans="1:8" x14ac:dyDescent="0.25">
      <c r="A272" t="s">
        <v>74</v>
      </c>
      <c r="B272">
        <v>1291269600</v>
      </c>
      <c r="C272" s="12">
        <v>40514.25</v>
      </c>
      <c r="D272">
        <v>1291442400</v>
      </c>
      <c r="E272" s="12">
        <v>40516.25</v>
      </c>
      <c r="F272" t="s">
        <v>89</v>
      </c>
      <c r="G272" t="str">
        <f t="shared" si="8"/>
        <v>games</v>
      </c>
      <c r="H272" t="str">
        <f t="shared" si="9"/>
        <v>video games</v>
      </c>
    </row>
    <row r="273" spans="1:8" x14ac:dyDescent="0.25">
      <c r="A273" t="s">
        <v>47</v>
      </c>
      <c r="B273">
        <v>1449468000</v>
      </c>
      <c r="C273" s="12">
        <v>42345.25</v>
      </c>
      <c r="D273">
        <v>1452146400</v>
      </c>
      <c r="E273" s="12">
        <v>42376.25</v>
      </c>
      <c r="F273" t="s">
        <v>122</v>
      </c>
      <c r="G273" t="str">
        <f t="shared" si="8"/>
        <v>photography</v>
      </c>
      <c r="H273" t="str">
        <f t="shared" si="9"/>
        <v>photography books</v>
      </c>
    </row>
    <row r="274" spans="1:8" x14ac:dyDescent="0.25">
      <c r="A274" t="s">
        <v>20</v>
      </c>
      <c r="B274">
        <v>1562734800</v>
      </c>
      <c r="C274" s="12">
        <v>43656.208333333328</v>
      </c>
      <c r="D274">
        <v>1564894800</v>
      </c>
      <c r="E274" s="12">
        <v>43681.208333333328</v>
      </c>
      <c r="F274" t="s">
        <v>33</v>
      </c>
      <c r="G274" t="str">
        <f t="shared" si="8"/>
        <v>theater</v>
      </c>
      <c r="H274" t="str">
        <f t="shared" si="9"/>
        <v>plays</v>
      </c>
    </row>
    <row r="275" spans="1:8" x14ac:dyDescent="0.25">
      <c r="A275" t="s">
        <v>20</v>
      </c>
      <c r="B275">
        <v>1505624400</v>
      </c>
      <c r="C275" s="12">
        <v>42995.208333333328</v>
      </c>
      <c r="D275">
        <v>1505883600</v>
      </c>
      <c r="E275" s="12">
        <v>42998.208333333328</v>
      </c>
      <c r="F275" t="s">
        <v>33</v>
      </c>
      <c r="G275" t="str">
        <f t="shared" si="8"/>
        <v>theater</v>
      </c>
      <c r="H275" t="str">
        <f t="shared" si="9"/>
        <v>plays</v>
      </c>
    </row>
    <row r="276" spans="1:8" x14ac:dyDescent="0.25">
      <c r="A276" t="s">
        <v>14</v>
      </c>
      <c r="B276">
        <v>1509948000</v>
      </c>
      <c r="C276" s="12">
        <v>43045.25</v>
      </c>
      <c r="D276">
        <v>1510380000</v>
      </c>
      <c r="E276" s="12">
        <v>43050.25</v>
      </c>
      <c r="F276" t="s">
        <v>33</v>
      </c>
      <c r="G276" t="str">
        <f t="shared" si="8"/>
        <v>theater</v>
      </c>
      <c r="H276" t="str">
        <f t="shared" si="9"/>
        <v>plays</v>
      </c>
    </row>
    <row r="277" spans="1:8" x14ac:dyDescent="0.25">
      <c r="A277" t="s">
        <v>20</v>
      </c>
      <c r="B277">
        <v>1554526800</v>
      </c>
      <c r="C277" s="12">
        <v>43561.208333333328</v>
      </c>
      <c r="D277">
        <v>1555218000</v>
      </c>
      <c r="E277" s="12">
        <v>43569.208333333328</v>
      </c>
      <c r="F277" t="s">
        <v>206</v>
      </c>
      <c r="G277" t="str">
        <f t="shared" si="8"/>
        <v>publishing</v>
      </c>
      <c r="H277" t="str">
        <f t="shared" si="9"/>
        <v>translations</v>
      </c>
    </row>
    <row r="278" spans="1:8" x14ac:dyDescent="0.25">
      <c r="A278" t="s">
        <v>14</v>
      </c>
      <c r="B278">
        <v>1334811600</v>
      </c>
      <c r="C278" s="12">
        <v>41018.208333333336</v>
      </c>
      <c r="D278">
        <v>1335243600</v>
      </c>
      <c r="E278" s="12">
        <v>41023.208333333336</v>
      </c>
      <c r="F278" t="s">
        <v>89</v>
      </c>
      <c r="G278" t="str">
        <f t="shared" si="8"/>
        <v>games</v>
      </c>
      <c r="H278" t="str">
        <f t="shared" si="9"/>
        <v>video games</v>
      </c>
    </row>
    <row r="279" spans="1:8" x14ac:dyDescent="0.25">
      <c r="A279" t="s">
        <v>20</v>
      </c>
      <c r="B279">
        <v>1279515600</v>
      </c>
      <c r="C279" s="12">
        <v>40378.208333333336</v>
      </c>
      <c r="D279">
        <v>1279688400</v>
      </c>
      <c r="E279" s="12">
        <v>40380.208333333336</v>
      </c>
      <c r="F279" t="s">
        <v>33</v>
      </c>
      <c r="G279" t="str">
        <f t="shared" si="8"/>
        <v>theater</v>
      </c>
      <c r="H279" t="str">
        <f t="shared" si="9"/>
        <v>plays</v>
      </c>
    </row>
    <row r="280" spans="1:8" x14ac:dyDescent="0.25">
      <c r="A280" t="s">
        <v>20</v>
      </c>
      <c r="B280">
        <v>1353909600</v>
      </c>
      <c r="C280" s="12">
        <v>41239.25</v>
      </c>
      <c r="D280">
        <v>1356069600</v>
      </c>
      <c r="E280" s="12">
        <v>41264.25</v>
      </c>
      <c r="F280" t="s">
        <v>28</v>
      </c>
      <c r="G280" t="str">
        <f t="shared" si="8"/>
        <v>technology</v>
      </c>
      <c r="H280" t="str">
        <f t="shared" si="9"/>
        <v>web</v>
      </c>
    </row>
    <row r="281" spans="1:8" x14ac:dyDescent="0.25">
      <c r="A281" t="s">
        <v>20</v>
      </c>
      <c r="B281">
        <v>1535950800</v>
      </c>
      <c r="C281" s="12">
        <v>43346.208333333328</v>
      </c>
      <c r="D281">
        <v>1536210000</v>
      </c>
      <c r="E281" s="12">
        <v>43349.208333333328</v>
      </c>
      <c r="F281" t="s">
        <v>33</v>
      </c>
      <c r="G281" t="str">
        <f t="shared" si="8"/>
        <v>theater</v>
      </c>
      <c r="H281" t="str">
        <f t="shared" si="9"/>
        <v>plays</v>
      </c>
    </row>
    <row r="282" spans="1:8" x14ac:dyDescent="0.25">
      <c r="A282" t="s">
        <v>20</v>
      </c>
      <c r="B282">
        <v>1511244000</v>
      </c>
      <c r="C282" s="12">
        <v>43060.25</v>
      </c>
      <c r="D282">
        <v>1511762400</v>
      </c>
      <c r="E282" s="12">
        <v>43066.25</v>
      </c>
      <c r="F282" t="s">
        <v>71</v>
      </c>
      <c r="G282" t="str">
        <f t="shared" si="8"/>
        <v>film &amp; video</v>
      </c>
      <c r="H282" t="str">
        <f t="shared" si="9"/>
        <v>animation</v>
      </c>
    </row>
    <row r="283" spans="1:8" x14ac:dyDescent="0.25">
      <c r="A283" t="s">
        <v>14</v>
      </c>
      <c r="B283">
        <v>1331445600</v>
      </c>
      <c r="C283" s="12">
        <v>40979.25</v>
      </c>
      <c r="D283">
        <v>1333256400</v>
      </c>
      <c r="E283" s="12">
        <v>41000.208333333336</v>
      </c>
      <c r="F283" t="s">
        <v>33</v>
      </c>
      <c r="G283" t="str">
        <f t="shared" si="8"/>
        <v>theater</v>
      </c>
      <c r="H283" t="str">
        <f t="shared" si="9"/>
        <v>plays</v>
      </c>
    </row>
    <row r="284" spans="1:8" x14ac:dyDescent="0.25">
      <c r="A284" t="s">
        <v>20</v>
      </c>
      <c r="B284">
        <v>1480226400</v>
      </c>
      <c r="C284" s="12">
        <v>42701.25</v>
      </c>
      <c r="D284">
        <v>1480744800</v>
      </c>
      <c r="E284" s="12">
        <v>42707.25</v>
      </c>
      <c r="F284" t="s">
        <v>269</v>
      </c>
      <c r="G284" t="str">
        <f t="shared" si="8"/>
        <v>film &amp; video</v>
      </c>
      <c r="H284" t="str">
        <f t="shared" si="9"/>
        <v>television</v>
      </c>
    </row>
    <row r="285" spans="1:8" x14ac:dyDescent="0.25">
      <c r="A285" t="s">
        <v>14</v>
      </c>
      <c r="B285">
        <v>1464584400</v>
      </c>
      <c r="C285" s="12">
        <v>42520.208333333328</v>
      </c>
      <c r="D285">
        <v>1465016400</v>
      </c>
      <c r="E285" s="12">
        <v>42525.208333333328</v>
      </c>
      <c r="F285" t="s">
        <v>23</v>
      </c>
      <c r="G285" t="str">
        <f t="shared" si="8"/>
        <v>music</v>
      </c>
      <c r="H285" t="str">
        <f t="shared" si="9"/>
        <v>rock</v>
      </c>
    </row>
    <row r="286" spans="1:8" x14ac:dyDescent="0.25">
      <c r="A286" t="s">
        <v>14</v>
      </c>
      <c r="B286">
        <v>1335848400</v>
      </c>
      <c r="C286" s="12">
        <v>41030.208333333336</v>
      </c>
      <c r="D286">
        <v>1336280400</v>
      </c>
      <c r="E286" s="12">
        <v>41035.208333333336</v>
      </c>
      <c r="F286" t="s">
        <v>28</v>
      </c>
      <c r="G286" t="str">
        <f t="shared" si="8"/>
        <v>technology</v>
      </c>
      <c r="H286" t="str">
        <f t="shared" si="9"/>
        <v>web</v>
      </c>
    </row>
    <row r="287" spans="1:8" x14ac:dyDescent="0.25">
      <c r="A287" t="s">
        <v>20</v>
      </c>
      <c r="B287">
        <v>1473483600</v>
      </c>
      <c r="C287" s="12">
        <v>42623.208333333328</v>
      </c>
      <c r="D287">
        <v>1476766800</v>
      </c>
      <c r="E287" s="12">
        <v>42661.208333333328</v>
      </c>
      <c r="F287" t="s">
        <v>33</v>
      </c>
      <c r="G287" t="str">
        <f t="shared" si="8"/>
        <v>theater</v>
      </c>
      <c r="H287" t="str">
        <f t="shared" si="9"/>
        <v>plays</v>
      </c>
    </row>
    <row r="288" spans="1:8" x14ac:dyDescent="0.25">
      <c r="A288" t="s">
        <v>74</v>
      </c>
      <c r="B288">
        <v>1479880800</v>
      </c>
      <c r="C288" s="12">
        <v>42697.25</v>
      </c>
      <c r="D288">
        <v>1480485600</v>
      </c>
      <c r="E288" s="12">
        <v>42704.25</v>
      </c>
      <c r="F288" t="s">
        <v>33</v>
      </c>
      <c r="G288" t="str">
        <f t="shared" si="8"/>
        <v>theater</v>
      </c>
      <c r="H288" t="str">
        <f t="shared" si="9"/>
        <v>plays</v>
      </c>
    </row>
    <row r="289" spans="1:8" x14ac:dyDescent="0.25">
      <c r="A289" t="s">
        <v>20</v>
      </c>
      <c r="B289">
        <v>1430197200</v>
      </c>
      <c r="C289" s="12">
        <v>42122.208333333328</v>
      </c>
      <c r="D289">
        <v>1430197200</v>
      </c>
      <c r="E289" s="12">
        <v>42122.208333333328</v>
      </c>
      <c r="F289" t="s">
        <v>50</v>
      </c>
      <c r="G289" t="str">
        <f t="shared" si="8"/>
        <v>music</v>
      </c>
      <c r="H289" t="str">
        <f t="shared" si="9"/>
        <v>electric music</v>
      </c>
    </row>
    <row r="290" spans="1:8" x14ac:dyDescent="0.25">
      <c r="A290" t="s">
        <v>14</v>
      </c>
      <c r="B290">
        <v>1331701200</v>
      </c>
      <c r="C290" s="12">
        <v>40982.208333333336</v>
      </c>
      <c r="D290">
        <v>1331787600</v>
      </c>
      <c r="E290" s="12">
        <v>40983.208333333336</v>
      </c>
      <c r="F290" t="s">
        <v>148</v>
      </c>
      <c r="G290" t="str">
        <f t="shared" si="8"/>
        <v>music</v>
      </c>
      <c r="H290" t="str">
        <f t="shared" si="9"/>
        <v>metal</v>
      </c>
    </row>
    <row r="291" spans="1:8" x14ac:dyDescent="0.25">
      <c r="A291" t="s">
        <v>20</v>
      </c>
      <c r="B291">
        <v>1438578000</v>
      </c>
      <c r="C291" s="12">
        <v>42219.208333333328</v>
      </c>
      <c r="D291">
        <v>1438837200</v>
      </c>
      <c r="E291" s="12">
        <v>42222.208333333328</v>
      </c>
      <c r="F291" t="s">
        <v>33</v>
      </c>
      <c r="G291" t="str">
        <f t="shared" si="8"/>
        <v>theater</v>
      </c>
      <c r="H291" t="str">
        <f t="shared" si="9"/>
        <v>plays</v>
      </c>
    </row>
    <row r="292" spans="1:8" x14ac:dyDescent="0.25">
      <c r="A292" t="s">
        <v>14</v>
      </c>
      <c r="B292">
        <v>1368162000</v>
      </c>
      <c r="C292" s="12">
        <v>41404.208333333336</v>
      </c>
      <c r="D292">
        <v>1370926800</v>
      </c>
      <c r="E292" s="12">
        <v>41436.208333333336</v>
      </c>
      <c r="F292" t="s">
        <v>42</v>
      </c>
      <c r="G292" t="str">
        <f t="shared" si="8"/>
        <v>film &amp; video</v>
      </c>
      <c r="H292" t="str">
        <f t="shared" si="9"/>
        <v>documentary</v>
      </c>
    </row>
    <row r="293" spans="1:8" x14ac:dyDescent="0.25">
      <c r="A293" t="s">
        <v>20</v>
      </c>
      <c r="B293">
        <v>1318654800</v>
      </c>
      <c r="C293" s="12">
        <v>40831.208333333336</v>
      </c>
      <c r="D293">
        <v>1319000400</v>
      </c>
      <c r="E293" s="12">
        <v>40835.208333333336</v>
      </c>
      <c r="F293" t="s">
        <v>28</v>
      </c>
      <c r="G293" t="str">
        <f t="shared" si="8"/>
        <v>technology</v>
      </c>
      <c r="H293" t="str">
        <f t="shared" si="9"/>
        <v>web</v>
      </c>
    </row>
    <row r="294" spans="1:8" x14ac:dyDescent="0.25">
      <c r="A294" t="s">
        <v>14</v>
      </c>
      <c r="B294">
        <v>1331874000</v>
      </c>
      <c r="C294" s="12">
        <v>40984.208333333336</v>
      </c>
      <c r="D294">
        <v>1333429200</v>
      </c>
      <c r="E294" s="12">
        <v>41002.208333333336</v>
      </c>
      <c r="F294" t="s">
        <v>17</v>
      </c>
      <c r="G294" t="str">
        <f t="shared" si="8"/>
        <v>food</v>
      </c>
      <c r="H294" t="str">
        <f t="shared" si="9"/>
        <v>food trucks</v>
      </c>
    </row>
    <row r="295" spans="1:8" x14ac:dyDescent="0.25">
      <c r="A295" t="s">
        <v>74</v>
      </c>
      <c r="B295">
        <v>1286254800</v>
      </c>
      <c r="C295" s="12">
        <v>40456.208333333336</v>
      </c>
      <c r="D295">
        <v>1287032400</v>
      </c>
      <c r="E295" s="12">
        <v>40465.208333333336</v>
      </c>
      <c r="F295" t="s">
        <v>33</v>
      </c>
      <c r="G295" t="str">
        <f t="shared" si="8"/>
        <v>theater</v>
      </c>
      <c r="H295" t="str">
        <f t="shared" si="9"/>
        <v>plays</v>
      </c>
    </row>
    <row r="296" spans="1:8" x14ac:dyDescent="0.25">
      <c r="A296" t="s">
        <v>20</v>
      </c>
      <c r="B296">
        <v>1540530000</v>
      </c>
      <c r="C296" s="12">
        <v>43399.208333333328</v>
      </c>
      <c r="D296">
        <v>1541570400</v>
      </c>
      <c r="E296" s="12">
        <v>43411.25</v>
      </c>
      <c r="F296" t="s">
        <v>33</v>
      </c>
      <c r="G296" t="str">
        <f t="shared" si="8"/>
        <v>theater</v>
      </c>
      <c r="H296" t="str">
        <f t="shared" si="9"/>
        <v>plays</v>
      </c>
    </row>
    <row r="297" spans="1:8" x14ac:dyDescent="0.25">
      <c r="A297" t="s">
        <v>14</v>
      </c>
      <c r="B297">
        <v>1381813200</v>
      </c>
      <c r="C297" s="12">
        <v>41562.208333333336</v>
      </c>
      <c r="D297">
        <v>1383976800</v>
      </c>
      <c r="E297" s="12">
        <v>41587.25</v>
      </c>
      <c r="F297" t="s">
        <v>33</v>
      </c>
      <c r="G297" t="str">
        <f t="shared" si="8"/>
        <v>theater</v>
      </c>
      <c r="H297" t="str">
        <f t="shared" si="9"/>
        <v>plays</v>
      </c>
    </row>
    <row r="298" spans="1:8" x14ac:dyDescent="0.25">
      <c r="A298" t="s">
        <v>14</v>
      </c>
      <c r="B298">
        <v>1548655200</v>
      </c>
      <c r="C298" s="12">
        <v>43493.25</v>
      </c>
      <c r="D298">
        <v>1550556000</v>
      </c>
      <c r="E298" s="12">
        <v>43515.25</v>
      </c>
      <c r="F298" t="s">
        <v>33</v>
      </c>
      <c r="G298" t="str">
        <f t="shared" si="8"/>
        <v>theater</v>
      </c>
      <c r="H298" t="str">
        <f t="shared" si="9"/>
        <v>plays</v>
      </c>
    </row>
    <row r="299" spans="1:8" x14ac:dyDescent="0.25">
      <c r="A299" t="s">
        <v>14</v>
      </c>
      <c r="B299">
        <v>1389679200</v>
      </c>
      <c r="C299" s="12">
        <v>41653.25</v>
      </c>
      <c r="D299">
        <v>1390456800</v>
      </c>
      <c r="E299" s="12">
        <v>41662.25</v>
      </c>
      <c r="F299" t="s">
        <v>33</v>
      </c>
      <c r="G299" t="str">
        <f t="shared" si="8"/>
        <v>theater</v>
      </c>
      <c r="H299" t="str">
        <f t="shared" si="9"/>
        <v>plays</v>
      </c>
    </row>
    <row r="300" spans="1:8" x14ac:dyDescent="0.25">
      <c r="A300" t="s">
        <v>20</v>
      </c>
      <c r="B300">
        <v>1456466400</v>
      </c>
      <c r="C300" s="12">
        <v>42426.25</v>
      </c>
      <c r="D300">
        <v>1458018000</v>
      </c>
      <c r="E300" s="12">
        <v>42444.208333333328</v>
      </c>
      <c r="F300" t="s">
        <v>23</v>
      </c>
      <c r="G300" t="str">
        <f t="shared" si="8"/>
        <v>music</v>
      </c>
      <c r="H300" t="str">
        <f t="shared" si="9"/>
        <v>rock</v>
      </c>
    </row>
    <row r="301" spans="1:8" x14ac:dyDescent="0.25">
      <c r="A301" t="s">
        <v>14</v>
      </c>
      <c r="B301">
        <v>1456984800</v>
      </c>
      <c r="C301" s="12">
        <v>42432.25</v>
      </c>
      <c r="D301">
        <v>1461819600</v>
      </c>
      <c r="E301" s="12">
        <v>42488.208333333328</v>
      </c>
      <c r="F301" t="s">
        <v>17</v>
      </c>
      <c r="G301" t="str">
        <f t="shared" si="8"/>
        <v>food</v>
      </c>
      <c r="H301" t="str">
        <f t="shared" si="9"/>
        <v>food trucks</v>
      </c>
    </row>
    <row r="302" spans="1:8" x14ac:dyDescent="0.25">
      <c r="A302" t="s">
        <v>14</v>
      </c>
      <c r="B302">
        <v>1504069200</v>
      </c>
      <c r="C302" s="12">
        <v>42977.208333333328</v>
      </c>
      <c r="D302">
        <v>1504155600</v>
      </c>
      <c r="E302" s="12">
        <v>42978.208333333328</v>
      </c>
      <c r="F302" t="s">
        <v>68</v>
      </c>
      <c r="G302" t="str">
        <f t="shared" si="8"/>
        <v>publishing</v>
      </c>
      <c r="H302" t="str">
        <f t="shared" si="9"/>
        <v>nonfiction</v>
      </c>
    </row>
    <row r="303" spans="1:8" x14ac:dyDescent="0.25">
      <c r="A303" t="s">
        <v>20</v>
      </c>
      <c r="B303">
        <v>1424930400</v>
      </c>
      <c r="C303" s="12">
        <v>42061.25</v>
      </c>
      <c r="D303">
        <v>1426395600</v>
      </c>
      <c r="E303" s="12">
        <v>42078.208333333328</v>
      </c>
      <c r="F303" t="s">
        <v>42</v>
      </c>
      <c r="G303" t="str">
        <f t="shared" si="8"/>
        <v>film &amp; video</v>
      </c>
      <c r="H303" t="str">
        <f t="shared" si="9"/>
        <v>documentary</v>
      </c>
    </row>
    <row r="304" spans="1:8" x14ac:dyDescent="0.25">
      <c r="A304" t="s">
        <v>14</v>
      </c>
      <c r="B304">
        <v>1535864400</v>
      </c>
      <c r="C304" s="12">
        <v>43345.208333333328</v>
      </c>
      <c r="D304">
        <v>1537074000</v>
      </c>
      <c r="E304" s="12">
        <v>43359.208333333328</v>
      </c>
      <c r="F304" t="s">
        <v>33</v>
      </c>
      <c r="G304" t="str">
        <f t="shared" si="8"/>
        <v>theater</v>
      </c>
      <c r="H304" t="str">
        <f t="shared" si="9"/>
        <v>plays</v>
      </c>
    </row>
    <row r="305" spans="1:8" x14ac:dyDescent="0.25">
      <c r="A305" t="s">
        <v>14</v>
      </c>
      <c r="B305">
        <v>1452146400</v>
      </c>
      <c r="C305" s="12">
        <v>42376.25</v>
      </c>
      <c r="D305">
        <v>1452578400</v>
      </c>
      <c r="E305" s="12">
        <v>42381.25</v>
      </c>
      <c r="F305" t="s">
        <v>60</v>
      </c>
      <c r="G305" t="str">
        <f t="shared" si="8"/>
        <v>music</v>
      </c>
      <c r="H305" t="str">
        <f t="shared" si="9"/>
        <v>indie rock</v>
      </c>
    </row>
    <row r="306" spans="1:8" x14ac:dyDescent="0.25">
      <c r="A306" t="s">
        <v>20</v>
      </c>
      <c r="B306">
        <v>1470546000</v>
      </c>
      <c r="C306" s="12">
        <v>42589.208333333328</v>
      </c>
      <c r="D306">
        <v>1474088400</v>
      </c>
      <c r="E306" s="12">
        <v>42630.208333333328</v>
      </c>
      <c r="F306" t="s">
        <v>42</v>
      </c>
      <c r="G306" t="str">
        <f t="shared" si="8"/>
        <v>film &amp; video</v>
      </c>
      <c r="H306" t="str">
        <f t="shared" si="9"/>
        <v>documentary</v>
      </c>
    </row>
    <row r="307" spans="1:8" x14ac:dyDescent="0.25">
      <c r="A307" t="s">
        <v>20</v>
      </c>
      <c r="B307">
        <v>1458363600</v>
      </c>
      <c r="C307" s="12">
        <v>42448.208333333328</v>
      </c>
      <c r="D307">
        <v>1461906000</v>
      </c>
      <c r="E307" s="12">
        <v>42489.208333333328</v>
      </c>
      <c r="F307" t="s">
        <v>33</v>
      </c>
      <c r="G307" t="str">
        <f t="shared" si="8"/>
        <v>theater</v>
      </c>
      <c r="H307" t="str">
        <f t="shared" si="9"/>
        <v>plays</v>
      </c>
    </row>
    <row r="308" spans="1:8" x14ac:dyDescent="0.25">
      <c r="A308" t="s">
        <v>14</v>
      </c>
      <c r="B308">
        <v>1500008400</v>
      </c>
      <c r="C308" s="12">
        <v>42930.208333333328</v>
      </c>
      <c r="D308">
        <v>1500267600</v>
      </c>
      <c r="E308" s="12">
        <v>42933.208333333328</v>
      </c>
      <c r="F308" t="s">
        <v>33</v>
      </c>
      <c r="G308" t="str">
        <f t="shared" si="8"/>
        <v>theater</v>
      </c>
      <c r="H308" t="str">
        <f t="shared" si="9"/>
        <v>plays</v>
      </c>
    </row>
    <row r="309" spans="1:8" x14ac:dyDescent="0.25">
      <c r="A309" t="s">
        <v>20</v>
      </c>
      <c r="B309">
        <v>1338958800</v>
      </c>
      <c r="C309" s="12">
        <v>41066.208333333336</v>
      </c>
      <c r="D309">
        <v>1340686800</v>
      </c>
      <c r="E309" s="12">
        <v>41086.208333333336</v>
      </c>
      <c r="F309" t="s">
        <v>119</v>
      </c>
      <c r="G309" t="str">
        <f t="shared" si="8"/>
        <v>publishing</v>
      </c>
      <c r="H309" t="str">
        <f t="shared" si="9"/>
        <v>fiction</v>
      </c>
    </row>
    <row r="310" spans="1:8" x14ac:dyDescent="0.25">
      <c r="A310" t="s">
        <v>14</v>
      </c>
      <c r="B310">
        <v>1303102800</v>
      </c>
      <c r="C310" s="12">
        <v>40651.208333333336</v>
      </c>
      <c r="D310">
        <v>1303189200</v>
      </c>
      <c r="E310" s="12">
        <v>40652.208333333336</v>
      </c>
      <c r="F310" t="s">
        <v>33</v>
      </c>
      <c r="G310" t="str">
        <f t="shared" si="8"/>
        <v>theater</v>
      </c>
      <c r="H310" t="str">
        <f t="shared" si="9"/>
        <v>plays</v>
      </c>
    </row>
    <row r="311" spans="1:8" x14ac:dyDescent="0.25">
      <c r="A311" t="s">
        <v>74</v>
      </c>
      <c r="B311">
        <v>1316581200</v>
      </c>
      <c r="C311" s="12">
        <v>40807.208333333336</v>
      </c>
      <c r="D311">
        <v>1318309200</v>
      </c>
      <c r="E311" s="12">
        <v>40827.208333333336</v>
      </c>
      <c r="F311" t="s">
        <v>60</v>
      </c>
      <c r="G311" t="str">
        <f t="shared" si="8"/>
        <v>music</v>
      </c>
      <c r="H311" t="str">
        <f t="shared" si="9"/>
        <v>indie rock</v>
      </c>
    </row>
    <row r="312" spans="1:8" x14ac:dyDescent="0.25">
      <c r="A312" t="s">
        <v>14</v>
      </c>
      <c r="B312">
        <v>1270789200</v>
      </c>
      <c r="C312" s="12">
        <v>40277.208333333336</v>
      </c>
      <c r="D312">
        <v>1272171600</v>
      </c>
      <c r="E312" s="12">
        <v>40293.208333333336</v>
      </c>
      <c r="F312" t="s">
        <v>89</v>
      </c>
      <c r="G312" t="str">
        <f t="shared" si="8"/>
        <v>games</v>
      </c>
      <c r="H312" t="str">
        <f t="shared" si="9"/>
        <v>video games</v>
      </c>
    </row>
    <row r="313" spans="1:8" x14ac:dyDescent="0.25">
      <c r="A313" t="s">
        <v>20</v>
      </c>
      <c r="B313">
        <v>1297836000</v>
      </c>
      <c r="C313" s="12">
        <v>40590.25</v>
      </c>
      <c r="D313">
        <v>1298872800</v>
      </c>
      <c r="E313" s="12">
        <v>40602.25</v>
      </c>
      <c r="F313" t="s">
        <v>33</v>
      </c>
      <c r="G313" t="str">
        <f t="shared" si="8"/>
        <v>theater</v>
      </c>
      <c r="H313" t="str">
        <f t="shared" si="9"/>
        <v>plays</v>
      </c>
    </row>
    <row r="314" spans="1:8" x14ac:dyDescent="0.25">
      <c r="A314" t="s">
        <v>20</v>
      </c>
      <c r="B314">
        <v>1382677200</v>
      </c>
      <c r="C314" s="12">
        <v>41572.208333333336</v>
      </c>
      <c r="D314">
        <v>1383282000</v>
      </c>
      <c r="E314" s="12">
        <v>41579.208333333336</v>
      </c>
      <c r="F314" t="s">
        <v>33</v>
      </c>
      <c r="G314" t="str">
        <f t="shared" si="8"/>
        <v>theater</v>
      </c>
      <c r="H314" t="str">
        <f t="shared" si="9"/>
        <v>plays</v>
      </c>
    </row>
    <row r="315" spans="1:8" x14ac:dyDescent="0.25">
      <c r="A315" t="s">
        <v>20</v>
      </c>
      <c r="B315">
        <v>1330322400</v>
      </c>
      <c r="C315" s="12">
        <v>40966.25</v>
      </c>
      <c r="D315">
        <v>1330495200</v>
      </c>
      <c r="E315" s="12">
        <v>40968.25</v>
      </c>
      <c r="F315" t="s">
        <v>23</v>
      </c>
      <c r="G315" t="str">
        <f t="shared" si="8"/>
        <v>music</v>
      </c>
      <c r="H315" t="str">
        <f t="shared" si="9"/>
        <v>rock</v>
      </c>
    </row>
    <row r="316" spans="1:8" x14ac:dyDescent="0.25">
      <c r="A316" t="s">
        <v>20</v>
      </c>
      <c r="B316">
        <v>1552366800</v>
      </c>
      <c r="C316" s="12">
        <v>43536.208333333328</v>
      </c>
      <c r="D316">
        <v>1552798800</v>
      </c>
      <c r="E316" s="12">
        <v>43541.208333333328</v>
      </c>
      <c r="F316" t="s">
        <v>42</v>
      </c>
      <c r="G316" t="str">
        <f t="shared" si="8"/>
        <v>film &amp; video</v>
      </c>
      <c r="H316" t="str">
        <f t="shared" si="9"/>
        <v>documentary</v>
      </c>
    </row>
    <row r="317" spans="1:8" x14ac:dyDescent="0.25">
      <c r="A317" t="s">
        <v>14</v>
      </c>
      <c r="B317">
        <v>1400907600</v>
      </c>
      <c r="C317" s="12">
        <v>41783.208333333336</v>
      </c>
      <c r="D317">
        <v>1403413200</v>
      </c>
      <c r="E317" s="12">
        <v>41812.208333333336</v>
      </c>
      <c r="F317" t="s">
        <v>33</v>
      </c>
      <c r="G317" t="str">
        <f t="shared" si="8"/>
        <v>theater</v>
      </c>
      <c r="H317" t="str">
        <f t="shared" si="9"/>
        <v>plays</v>
      </c>
    </row>
    <row r="318" spans="1:8" x14ac:dyDescent="0.25">
      <c r="A318" t="s">
        <v>14</v>
      </c>
      <c r="B318">
        <v>1574143200</v>
      </c>
      <c r="C318" s="12">
        <v>43788.25</v>
      </c>
      <c r="D318">
        <v>1574229600</v>
      </c>
      <c r="E318" s="12">
        <v>43789.25</v>
      </c>
      <c r="F318" t="s">
        <v>17</v>
      </c>
      <c r="G318" t="str">
        <f t="shared" si="8"/>
        <v>food</v>
      </c>
      <c r="H318" t="str">
        <f t="shared" si="9"/>
        <v>food trucks</v>
      </c>
    </row>
    <row r="319" spans="1:8" x14ac:dyDescent="0.25">
      <c r="A319" t="s">
        <v>14</v>
      </c>
      <c r="B319">
        <v>1494738000</v>
      </c>
      <c r="C319" s="12">
        <v>42869.208333333328</v>
      </c>
      <c r="D319">
        <v>1495861200</v>
      </c>
      <c r="E319" s="12">
        <v>42882.208333333328</v>
      </c>
      <c r="F319" t="s">
        <v>33</v>
      </c>
      <c r="G319" t="str">
        <f t="shared" si="8"/>
        <v>theater</v>
      </c>
      <c r="H319" t="str">
        <f t="shared" si="9"/>
        <v>plays</v>
      </c>
    </row>
    <row r="320" spans="1:8" x14ac:dyDescent="0.25">
      <c r="A320" t="s">
        <v>14</v>
      </c>
      <c r="B320">
        <v>1392357600</v>
      </c>
      <c r="C320" s="12">
        <v>41684.25</v>
      </c>
      <c r="D320">
        <v>1392530400</v>
      </c>
      <c r="E320" s="12">
        <v>41686.25</v>
      </c>
      <c r="F320" t="s">
        <v>23</v>
      </c>
      <c r="G320" t="str">
        <f t="shared" si="8"/>
        <v>music</v>
      </c>
      <c r="H320" t="str">
        <f t="shared" si="9"/>
        <v>rock</v>
      </c>
    </row>
    <row r="321" spans="1:8" x14ac:dyDescent="0.25">
      <c r="A321" t="s">
        <v>74</v>
      </c>
      <c r="B321">
        <v>1281589200</v>
      </c>
      <c r="C321" s="12">
        <v>40402.208333333336</v>
      </c>
      <c r="D321">
        <v>1283662800</v>
      </c>
      <c r="E321" s="12">
        <v>40426.208333333336</v>
      </c>
      <c r="F321" t="s">
        <v>28</v>
      </c>
      <c r="G321" t="str">
        <f t="shared" si="8"/>
        <v>technology</v>
      </c>
      <c r="H321" t="str">
        <f t="shared" si="9"/>
        <v>web</v>
      </c>
    </row>
    <row r="322" spans="1:8" x14ac:dyDescent="0.25">
      <c r="A322" t="s">
        <v>14</v>
      </c>
      <c r="B322">
        <v>1305003600</v>
      </c>
      <c r="C322" s="12">
        <v>40673.208333333336</v>
      </c>
      <c r="D322">
        <v>1305781200</v>
      </c>
      <c r="E322" s="12">
        <v>40682.208333333336</v>
      </c>
      <c r="F322" t="s">
        <v>119</v>
      </c>
      <c r="G322" t="str">
        <f t="shared" si="8"/>
        <v>publishing</v>
      </c>
      <c r="H322" t="str">
        <f t="shared" si="9"/>
        <v>fiction</v>
      </c>
    </row>
    <row r="323" spans="1:8" x14ac:dyDescent="0.25">
      <c r="A323" t="s">
        <v>14</v>
      </c>
      <c r="B323">
        <v>1301634000</v>
      </c>
      <c r="C323" s="12">
        <v>40634.208333333336</v>
      </c>
      <c r="D323">
        <v>1302325200</v>
      </c>
      <c r="E323" s="12">
        <v>40642.208333333336</v>
      </c>
      <c r="F323" t="s">
        <v>100</v>
      </c>
      <c r="G323" t="str">
        <f t="shared" ref="G323:G386" si="10">LEFT(F323, SEARCH("/",F323,1)-1 )</f>
        <v>film &amp; video</v>
      </c>
      <c r="H323" t="str">
        <f t="shared" ref="H323:H386" si="11">RIGHT(F323,LEN(F323)-SEARCH("/",F323))</f>
        <v>shorts</v>
      </c>
    </row>
    <row r="324" spans="1:8" x14ac:dyDescent="0.25">
      <c r="A324" t="s">
        <v>20</v>
      </c>
      <c r="B324">
        <v>1290664800</v>
      </c>
      <c r="C324" s="12">
        <v>40507.25</v>
      </c>
      <c r="D324">
        <v>1291788000</v>
      </c>
      <c r="E324" s="12">
        <v>40520.25</v>
      </c>
      <c r="F324" t="s">
        <v>33</v>
      </c>
      <c r="G324" t="str">
        <f t="shared" si="10"/>
        <v>theater</v>
      </c>
      <c r="H324" t="str">
        <f t="shared" si="11"/>
        <v>plays</v>
      </c>
    </row>
    <row r="325" spans="1:8" x14ac:dyDescent="0.25">
      <c r="A325" t="s">
        <v>14</v>
      </c>
      <c r="B325">
        <v>1395896400</v>
      </c>
      <c r="C325" s="12">
        <v>41725.208333333336</v>
      </c>
      <c r="D325">
        <v>1396069200</v>
      </c>
      <c r="E325" s="12">
        <v>41727.208333333336</v>
      </c>
      <c r="F325" t="s">
        <v>42</v>
      </c>
      <c r="G325" t="str">
        <f t="shared" si="10"/>
        <v>film &amp; video</v>
      </c>
      <c r="H325" t="str">
        <f t="shared" si="11"/>
        <v>documentary</v>
      </c>
    </row>
    <row r="326" spans="1:8" x14ac:dyDescent="0.25">
      <c r="A326" t="s">
        <v>20</v>
      </c>
      <c r="B326">
        <v>1434862800</v>
      </c>
      <c r="C326" s="12">
        <v>42176.208333333328</v>
      </c>
      <c r="D326">
        <v>1435899600</v>
      </c>
      <c r="E326" s="12">
        <v>42188.208333333328</v>
      </c>
      <c r="F326" t="s">
        <v>33</v>
      </c>
      <c r="G326" t="str">
        <f t="shared" si="10"/>
        <v>theater</v>
      </c>
      <c r="H326" t="str">
        <f t="shared" si="11"/>
        <v>plays</v>
      </c>
    </row>
    <row r="327" spans="1:8" x14ac:dyDescent="0.25">
      <c r="A327" t="s">
        <v>14</v>
      </c>
      <c r="B327">
        <v>1529125200</v>
      </c>
      <c r="C327" s="12">
        <v>43267.208333333328</v>
      </c>
      <c r="D327">
        <v>1531112400</v>
      </c>
      <c r="E327" s="12">
        <v>43290.208333333328</v>
      </c>
      <c r="F327" t="s">
        <v>33</v>
      </c>
      <c r="G327" t="str">
        <f t="shared" si="10"/>
        <v>theater</v>
      </c>
      <c r="H327" t="str">
        <f t="shared" si="11"/>
        <v>plays</v>
      </c>
    </row>
    <row r="328" spans="1:8" x14ac:dyDescent="0.25">
      <c r="A328" t="s">
        <v>14</v>
      </c>
      <c r="B328">
        <v>1451109600</v>
      </c>
      <c r="C328" s="12">
        <v>42364.25</v>
      </c>
      <c r="D328">
        <v>1451628000</v>
      </c>
      <c r="E328" s="12">
        <v>42370.25</v>
      </c>
      <c r="F328" t="s">
        <v>71</v>
      </c>
      <c r="G328" t="str">
        <f t="shared" si="10"/>
        <v>film &amp; video</v>
      </c>
      <c r="H328" t="str">
        <f t="shared" si="11"/>
        <v>animation</v>
      </c>
    </row>
    <row r="329" spans="1:8" x14ac:dyDescent="0.25">
      <c r="A329" t="s">
        <v>14</v>
      </c>
      <c r="B329">
        <v>1566968400</v>
      </c>
      <c r="C329" s="12">
        <v>43705.208333333328</v>
      </c>
      <c r="D329">
        <v>1567314000</v>
      </c>
      <c r="E329" s="12">
        <v>43709.208333333328</v>
      </c>
      <c r="F329" t="s">
        <v>33</v>
      </c>
      <c r="G329" t="str">
        <f t="shared" si="10"/>
        <v>theater</v>
      </c>
      <c r="H329" t="str">
        <f t="shared" si="11"/>
        <v>plays</v>
      </c>
    </row>
    <row r="330" spans="1:8" x14ac:dyDescent="0.25">
      <c r="A330" t="s">
        <v>20</v>
      </c>
      <c r="B330">
        <v>1543557600</v>
      </c>
      <c r="C330" s="12">
        <v>43434.25</v>
      </c>
      <c r="D330">
        <v>1544508000</v>
      </c>
      <c r="E330" s="12">
        <v>43445.25</v>
      </c>
      <c r="F330" t="s">
        <v>23</v>
      </c>
      <c r="G330" t="str">
        <f t="shared" si="10"/>
        <v>music</v>
      </c>
      <c r="H330" t="str">
        <f t="shared" si="11"/>
        <v>rock</v>
      </c>
    </row>
    <row r="331" spans="1:8" x14ac:dyDescent="0.25">
      <c r="A331" t="s">
        <v>47</v>
      </c>
      <c r="B331">
        <v>1481522400</v>
      </c>
      <c r="C331" s="12">
        <v>42716.25</v>
      </c>
      <c r="D331">
        <v>1482472800</v>
      </c>
      <c r="E331" s="12">
        <v>42727.25</v>
      </c>
      <c r="F331" t="s">
        <v>89</v>
      </c>
      <c r="G331" t="str">
        <f t="shared" si="10"/>
        <v>games</v>
      </c>
      <c r="H331" t="str">
        <f t="shared" si="11"/>
        <v>video games</v>
      </c>
    </row>
    <row r="332" spans="1:8" x14ac:dyDescent="0.25">
      <c r="A332" t="s">
        <v>20</v>
      </c>
      <c r="B332">
        <v>1512712800</v>
      </c>
      <c r="C332" s="12">
        <v>43077.25</v>
      </c>
      <c r="D332">
        <v>1512799200</v>
      </c>
      <c r="E332" s="12">
        <v>43078.25</v>
      </c>
      <c r="F332" t="s">
        <v>42</v>
      </c>
      <c r="G332" t="str">
        <f t="shared" si="10"/>
        <v>film &amp; video</v>
      </c>
      <c r="H332" t="str">
        <f t="shared" si="11"/>
        <v>documentary</v>
      </c>
    </row>
    <row r="333" spans="1:8" x14ac:dyDescent="0.25">
      <c r="A333" t="s">
        <v>20</v>
      </c>
      <c r="B333">
        <v>1324274400</v>
      </c>
      <c r="C333" s="12">
        <v>40896.25</v>
      </c>
      <c r="D333">
        <v>1324360800</v>
      </c>
      <c r="E333" s="12">
        <v>40897.25</v>
      </c>
      <c r="F333" t="s">
        <v>17</v>
      </c>
      <c r="G333" t="str">
        <f t="shared" si="10"/>
        <v>food</v>
      </c>
      <c r="H333" t="str">
        <f t="shared" si="11"/>
        <v>food trucks</v>
      </c>
    </row>
    <row r="334" spans="1:8" x14ac:dyDescent="0.25">
      <c r="A334" t="s">
        <v>20</v>
      </c>
      <c r="B334">
        <v>1364446800</v>
      </c>
      <c r="C334" s="12">
        <v>41361.208333333336</v>
      </c>
      <c r="D334">
        <v>1364533200</v>
      </c>
      <c r="E334" s="12">
        <v>41362.208333333336</v>
      </c>
      <c r="F334" t="s">
        <v>65</v>
      </c>
      <c r="G334" t="str">
        <f t="shared" si="10"/>
        <v>technology</v>
      </c>
      <c r="H334" t="str">
        <f t="shared" si="11"/>
        <v>wearables</v>
      </c>
    </row>
    <row r="335" spans="1:8" x14ac:dyDescent="0.25">
      <c r="A335" t="s">
        <v>20</v>
      </c>
      <c r="B335">
        <v>1542693600</v>
      </c>
      <c r="C335" s="12">
        <v>43424.25</v>
      </c>
      <c r="D335">
        <v>1545112800</v>
      </c>
      <c r="E335" s="12">
        <v>43452.25</v>
      </c>
      <c r="F335" t="s">
        <v>33</v>
      </c>
      <c r="G335" t="str">
        <f t="shared" si="10"/>
        <v>theater</v>
      </c>
      <c r="H335" t="str">
        <f t="shared" si="11"/>
        <v>plays</v>
      </c>
    </row>
    <row r="336" spans="1:8" x14ac:dyDescent="0.25">
      <c r="A336" t="s">
        <v>20</v>
      </c>
      <c r="B336">
        <v>1515564000</v>
      </c>
      <c r="C336" s="12">
        <v>43110.25</v>
      </c>
      <c r="D336">
        <v>1516168800</v>
      </c>
      <c r="E336" s="12">
        <v>43117.25</v>
      </c>
      <c r="F336" t="s">
        <v>23</v>
      </c>
      <c r="G336" t="str">
        <f t="shared" si="10"/>
        <v>music</v>
      </c>
      <c r="H336" t="str">
        <f t="shared" si="11"/>
        <v>rock</v>
      </c>
    </row>
    <row r="337" spans="1:8" x14ac:dyDescent="0.25">
      <c r="A337" t="s">
        <v>20</v>
      </c>
      <c r="B337">
        <v>1573797600</v>
      </c>
      <c r="C337" s="12">
        <v>43784.25</v>
      </c>
      <c r="D337">
        <v>1574920800</v>
      </c>
      <c r="E337" s="12">
        <v>43797.25</v>
      </c>
      <c r="F337" t="s">
        <v>23</v>
      </c>
      <c r="G337" t="str">
        <f t="shared" si="10"/>
        <v>music</v>
      </c>
      <c r="H337" t="str">
        <f t="shared" si="11"/>
        <v>rock</v>
      </c>
    </row>
    <row r="338" spans="1:8" x14ac:dyDescent="0.25">
      <c r="A338" t="s">
        <v>14</v>
      </c>
      <c r="B338">
        <v>1292392800</v>
      </c>
      <c r="C338" s="12">
        <v>40527.25</v>
      </c>
      <c r="D338">
        <v>1292479200</v>
      </c>
      <c r="E338" s="12">
        <v>40528.25</v>
      </c>
      <c r="F338" t="s">
        <v>23</v>
      </c>
      <c r="G338" t="str">
        <f t="shared" si="10"/>
        <v>music</v>
      </c>
      <c r="H338" t="str">
        <f t="shared" si="11"/>
        <v>rock</v>
      </c>
    </row>
    <row r="339" spans="1:8" x14ac:dyDescent="0.25">
      <c r="A339" t="s">
        <v>20</v>
      </c>
      <c r="B339">
        <v>1573452000</v>
      </c>
      <c r="C339" s="12">
        <v>43780.25</v>
      </c>
      <c r="D339">
        <v>1573538400</v>
      </c>
      <c r="E339" s="12">
        <v>43781.25</v>
      </c>
      <c r="F339" t="s">
        <v>33</v>
      </c>
      <c r="G339" t="str">
        <f t="shared" si="10"/>
        <v>theater</v>
      </c>
      <c r="H339" t="str">
        <f t="shared" si="11"/>
        <v>plays</v>
      </c>
    </row>
    <row r="340" spans="1:8" x14ac:dyDescent="0.25">
      <c r="A340" t="s">
        <v>20</v>
      </c>
      <c r="B340">
        <v>1317790800</v>
      </c>
      <c r="C340" s="12">
        <v>40821.208333333336</v>
      </c>
      <c r="D340">
        <v>1320382800</v>
      </c>
      <c r="E340" s="12">
        <v>40851.208333333336</v>
      </c>
      <c r="F340" t="s">
        <v>33</v>
      </c>
      <c r="G340" t="str">
        <f t="shared" si="10"/>
        <v>theater</v>
      </c>
      <c r="H340" t="str">
        <f t="shared" si="11"/>
        <v>plays</v>
      </c>
    </row>
    <row r="341" spans="1:8" x14ac:dyDescent="0.25">
      <c r="A341" t="s">
        <v>74</v>
      </c>
      <c r="B341">
        <v>1501650000</v>
      </c>
      <c r="C341" s="12">
        <v>42949.208333333328</v>
      </c>
      <c r="D341">
        <v>1502859600</v>
      </c>
      <c r="E341" s="12">
        <v>42963.208333333328</v>
      </c>
      <c r="F341" t="s">
        <v>33</v>
      </c>
      <c r="G341" t="str">
        <f t="shared" si="10"/>
        <v>theater</v>
      </c>
      <c r="H341" t="str">
        <f t="shared" si="11"/>
        <v>plays</v>
      </c>
    </row>
    <row r="342" spans="1:8" x14ac:dyDescent="0.25">
      <c r="A342" t="s">
        <v>14</v>
      </c>
      <c r="B342">
        <v>1323669600</v>
      </c>
      <c r="C342" s="12">
        <v>40889.25</v>
      </c>
      <c r="D342">
        <v>1323756000</v>
      </c>
      <c r="E342" s="12">
        <v>40890.25</v>
      </c>
      <c r="F342" t="s">
        <v>122</v>
      </c>
      <c r="G342" t="str">
        <f t="shared" si="10"/>
        <v>photography</v>
      </c>
      <c r="H342" t="str">
        <f t="shared" si="11"/>
        <v>photography books</v>
      </c>
    </row>
    <row r="343" spans="1:8" x14ac:dyDescent="0.25">
      <c r="A343" t="s">
        <v>14</v>
      </c>
      <c r="B343">
        <v>1440738000</v>
      </c>
      <c r="C343" s="12">
        <v>42244.208333333328</v>
      </c>
      <c r="D343">
        <v>1441342800</v>
      </c>
      <c r="E343" s="12">
        <v>42251.208333333328</v>
      </c>
      <c r="F343" t="s">
        <v>60</v>
      </c>
      <c r="G343" t="str">
        <f t="shared" si="10"/>
        <v>music</v>
      </c>
      <c r="H343" t="str">
        <f t="shared" si="11"/>
        <v>indie rock</v>
      </c>
    </row>
    <row r="344" spans="1:8" x14ac:dyDescent="0.25">
      <c r="A344" t="s">
        <v>14</v>
      </c>
      <c r="B344">
        <v>1374296400</v>
      </c>
      <c r="C344" s="12">
        <v>41475.208333333336</v>
      </c>
      <c r="D344">
        <v>1375333200</v>
      </c>
      <c r="E344" s="12">
        <v>41487.208333333336</v>
      </c>
      <c r="F344" t="s">
        <v>33</v>
      </c>
      <c r="G344" t="str">
        <f t="shared" si="10"/>
        <v>theater</v>
      </c>
      <c r="H344" t="str">
        <f t="shared" si="11"/>
        <v>plays</v>
      </c>
    </row>
    <row r="345" spans="1:8" x14ac:dyDescent="0.25">
      <c r="A345" t="s">
        <v>14</v>
      </c>
      <c r="B345">
        <v>1384840800</v>
      </c>
      <c r="C345" s="12">
        <v>41597.25</v>
      </c>
      <c r="D345">
        <v>1389420000</v>
      </c>
      <c r="E345" s="12">
        <v>41650.25</v>
      </c>
      <c r="F345" t="s">
        <v>33</v>
      </c>
      <c r="G345" t="str">
        <f t="shared" si="10"/>
        <v>theater</v>
      </c>
      <c r="H345" t="str">
        <f t="shared" si="11"/>
        <v>plays</v>
      </c>
    </row>
    <row r="346" spans="1:8" x14ac:dyDescent="0.25">
      <c r="A346" t="s">
        <v>14</v>
      </c>
      <c r="B346">
        <v>1516600800</v>
      </c>
      <c r="C346" s="12">
        <v>43122.25</v>
      </c>
      <c r="D346">
        <v>1520056800</v>
      </c>
      <c r="E346" s="12">
        <v>43162.25</v>
      </c>
      <c r="F346" t="s">
        <v>89</v>
      </c>
      <c r="G346" t="str">
        <f t="shared" si="10"/>
        <v>games</v>
      </c>
      <c r="H346" t="str">
        <f t="shared" si="11"/>
        <v>video games</v>
      </c>
    </row>
    <row r="347" spans="1:8" x14ac:dyDescent="0.25">
      <c r="A347" t="s">
        <v>14</v>
      </c>
      <c r="B347">
        <v>1436418000</v>
      </c>
      <c r="C347" s="12">
        <v>42194.208333333328</v>
      </c>
      <c r="D347">
        <v>1436504400</v>
      </c>
      <c r="E347" s="12">
        <v>42195.208333333328</v>
      </c>
      <c r="F347" t="s">
        <v>53</v>
      </c>
      <c r="G347" t="str">
        <f t="shared" si="10"/>
        <v>film &amp; video</v>
      </c>
      <c r="H347" t="str">
        <f t="shared" si="11"/>
        <v>drama</v>
      </c>
    </row>
    <row r="348" spans="1:8" x14ac:dyDescent="0.25">
      <c r="A348" t="s">
        <v>14</v>
      </c>
      <c r="B348">
        <v>1503550800</v>
      </c>
      <c r="C348" s="12">
        <v>42971.208333333328</v>
      </c>
      <c r="D348">
        <v>1508302800</v>
      </c>
      <c r="E348" s="12">
        <v>43026.208333333328</v>
      </c>
      <c r="F348" t="s">
        <v>60</v>
      </c>
      <c r="G348" t="str">
        <f t="shared" si="10"/>
        <v>music</v>
      </c>
      <c r="H348" t="str">
        <f t="shared" si="11"/>
        <v>indie rock</v>
      </c>
    </row>
    <row r="349" spans="1:8" x14ac:dyDescent="0.25">
      <c r="A349" t="s">
        <v>20</v>
      </c>
      <c r="B349">
        <v>1423634400</v>
      </c>
      <c r="C349" s="12">
        <v>42046.25</v>
      </c>
      <c r="D349">
        <v>1425708000</v>
      </c>
      <c r="E349" s="12">
        <v>42070.25</v>
      </c>
      <c r="F349" t="s">
        <v>28</v>
      </c>
      <c r="G349" t="str">
        <f t="shared" si="10"/>
        <v>technology</v>
      </c>
      <c r="H349" t="str">
        <f t="shared" si="11"/>
        <v>web</v>
      </c>
    </row>
    <row r="350" spans="1:8" x14ac:dyDescent="0.25">
      <c r="A350" t="s">
        <v>14</v>
      </c>
      <c r="B350">
        <v>1487224800</v>
      </c>
      <c r="C350" s="12">
        <v>42782.25</v>
      </c>
      <c r="D350">
        <v>1488348000</v>
      </c>
      <c r="E350" s="12">
        <v>42795.25</v>
      </c>
      <c r="F350" t="s">
        <v>17</v>
      </c>
      <c r="G350" t="str">
        <f t="shared" si="10"/>
        <v>food</v>
      </c>
      <c r="H350" t="str">
        <f t="shared" si="11"/>
        <v>food trucks</v>
      </c>
    </row>
    <row r="351" spans="1:8" x14ac:dyDescent="0.25">
      <c r="A351" t="s">
        <v>14</v>
      </c>
      <c r="B351">
        <v>1500008400</v>
      </c>
      <c r="C351" s="12">
        <v>42930.208333333328</v>
      </c>
      <c r="D351">
        <v>1502600400</v>
      </c>
      <c r="E351" s="12">
        <v>42960.208333333328</v>
      </c>
      <c r="F351" t="s">
        <v>33</v>
      </c>
      <c r="G351" t="str">
        <f t="shared" si="10"/>
        <v>theater</v>
      </c>
      <c r="H351" t="str">
        <f t="shared" si="11"/>
        <v>plays</v>
      </c>
    </row>
    <row r="352" spans="1:8" x14ac:dyDescent="0.25">
      <c r="A352" t="s">
        <v>14</v>
      </c>
      <c r="B352">
        <v>1432098000</v>
      </c>
      <c r="C352" s="12">
        <v>42144.208333333328</v>
      </c>
      <c r="D352">
        <v>1433653200</v>
      </c>
      <c r="E352" s="12">
        <v>42162.208333333328</v>
      </c>
      <c r="F352" t="s">
        <v>159</v>
      </c>
      <c r="G352" t="str">
        <f t="shared" si="10"/>
        <v>music</v>
      </c>
      <c r="H352" t="str">
        <f t="shared" si="11"/>
        <v>jazz</v>
      </c>
    </row>
    <row r="353" spans="1:8" x14ac:dyDescent="0.25">
      <c r="A353" t="s">
        <v>20</v>
      </c>
      <c r="B353">
        <v>1440392400</v>
      </c>
      <c r="C353" s="12">
        <v>42240.208333333328</v>
      </c>
      <c r="D353">
        <v>1441602000</v>
      </c>
      <c r="E353" s="12">
        <v>42254.208333333328</v>
      </c>
      <c r="F353" t="s">
        <v>23</v>
      </c>
      <c r="G353" t="str">
        <f t="shared" si="10"/>
        <v>music</v>
      </c>
      <c r="H353" t="str">
        <f t="shared" si="11"/>
        <v>rock</v>
      </c>
    </row>
    <row r="354" spans="1:8" x14ac:dyDescent="0.25">
      <c r="A354" t="s">
        <v>14</v>
      </c>
      <c r="B354">
        <v>1446876000</v>
      </c>
      <c r="C354" s="12">
        <v>42315.25</v>
      </c>
      <c r="D354">
        <v>1447567200</v>
      </c>
      <c r="E354" s="12">
        <v>42323.25</v>
      </c>
      <c r="F354" t="s">
        <v>33</v>
      </c>
      <c r="G354" t="str">
        <f t="shared" si="10"/>
        <v>theater</v>
      </c>
      <c r="H354" t="str">
        <f t="shared" si="11"/>
        <v>plays</v>
      </c>
    </row>
    <row r="355" spans="1:8" x14ac:dyDescent="0.25">
      <c r="A355" t="s">
        <v>20</v>
      </c>
      <c r="B355">
        <v>1562302800</v>
      </c>
      <c r="C355" s="12">
        <v>43651.208333333328</v>
      </c>
      <c r="D355">
        <v>1562389200</v>
      </c>
      <c r="E355" s="12">
        <v>43652.208333333328</v>
      </c>
      <c r="F355" t="s">
        <v>33</v>
      </c>
      <c r="G355" t="str">
        <f t="shared" si="10"/>
        <v>theater</v>
      </c>
      <c r="H355" t="str">
        <f t="shared" si="11"/>
        <v>plays</v>
      </c>
    </row>
    <row r="356" spans="1:8" x14ac:dyDescent="0.25">
      <c r="A356" t="s">
        <v>20</v>
      </c>
      <c r="B356">
        <v>1378184400</v>
      </c>
      <c r="C356" s="12">
        <v>41520.208333333336</v>
      </c>
      <c r="D356">
        <v>1378789200</v>
      </c>
      <c r="E356" s="12">
        <v>41527.208333333336</v>
      </c>
      <c r="F356" t="s">
        <v>42</v>
      </c>
      <c r="G356" t="str">
        <f t="shared" si="10"/>
        <v>film &amp; video</v>
      </c>
      <c r="H356" t="str">
        <f t="shared" si="11"/>
        <v>documentary</v>
      </c>
    </row>
    <row r="357" spans="1:8" x14ac:dyDescent="0.25">
      <c r="A357" t="s">
        <v>47</v>
      </c>
      <c r="B357">
        <v>1485064800</v>
      </c>
      <c r="C357" s="12">
        <v>42757.25</v>
      </c>
      <c r="D357">
        <v>1488520800</v>
      </c>
      <c r="E357" s="12">
        <v>42797.25</v>
      </c>
      <c r="F357" t="s">
        <v>65</v>
      </c>
      <c r="G357" t="str">
        <f t="shared" si="10"/>
        <v>technology</v>
      </c>
      <c r="H357" t="str">
        <f t="shared" si="11"/>
        <v>wearables</v>
      </c>
    </row>
    <row r="358" spans="1:8" x14ac:dyDescent="0.25">
      <c r="A358" t="s">
        <v>14</v>
      </c>
      <c r="B358">
        <v>1326520800</v>
      </c>
      <c r="C358" s="12">
        <v>40922.25</v>
      </c>
      <c r="D358">
        <v>1327298400</v>
      </c>
      <c r="E358" s="12">
        <v>40931.25</v>
      </c>
      <c r="F358" t="s">
        <v>33</v>
      </c>
      <c r="G358" t="str">
        <f t="shared" si="10"/>
        <v>theater</v>
      </c>
      <c r="H358" t="str">
        <f t="shared" si="11"/>
        <v>plays</v>
      </c>
    </row>
    <row r="359" spans="1:8" x14ac:dyDescent="0.25">
      <c r="A359" t="s">
        <v>20</v>
      </c>
      <c r="B359">
        <v>1441256400</v>
      </c>
      <c r="C359" s="12">
        <v>42250.208333333328</v>
      </c>
      <c r="D359">
        <v>1443416400</v>
      </c>
      <c r="E359" s="12">
        <v>42275.208333333328</v>
      </c>
      <c r="F359" t="s">
        <v>89</v>
      </c>
      <c r="G359" t="str">
        <f t="shared" si="10"/>
        <v>games</v>
      </c>
      <c r="H359" t="str">
        <f t="shared" si="11"/>
        <v>video games</v>
      </c>
    </row>
    <row r="360" spans="1:8" x14ac:dyDescent="0.25">
      <c r="A360" t="s">
        <v>14</v>
      </c>
      <c r="B360">
        <v>1533877200</v>
      </c>
      <c r="C360" s="12">
        <v>43322.208333333328</v>
      </c>
      <c r="D360">
        <v>1534136400</v>
      </c>
      <c r="E360" s="12">
        <v>43325.208333333328</v>
      </c>
      <c r="F360" t="s">
        <v>122</v>
      </c>
      <c r="G360" t="str">
        <f t="shared" si="10"/>
        <v>photography</v>
      </c>
      <c r="H360" t="str">
        <f t="shared" si="11"/>
        <v>photography books</v>
      </c>
    </row>
    <row r="361" spans="1:8" x14ac:dyDescent="0.25">
      <c r="A361" t="s">
        <v>20</v>
      </c>
      <c r="B361">
        <v>1314421200</v>
      </c>
      <c r="C361" s="12">
        <v>40782.208333333336</v>
      </c>
      <c r="D361">
        <v>1315026000</v>
      </c>
      <c r="E361" s="12">
        <v>40789.208333333336</v>
      </c>
      <c r="F361" t="s">
        <v>71</v>
      </c>
      <c r="G361" t="str">
        <f t="shared" si="10"/>
        <v>film &amp; video</v>
      </c>
      <c r="H361" t="str">
        <f t="shared" si="11"/>
        <v>animation</v>
      </c>
    </row>
    <row r="362" spans="1:8" x14ac:dyDescent="0.25">
      <c r="A362" t="s">
        <v>20</v>
      </c>
      <c r="B362">
        <v>1293861600</v>
      </c>
      <c r="C362" s="12">
        <v>40544.25</v>
      </c>
      <c r="D362">
        <v>1295071200</v>
      </c>
      <c r="E362" s="12">
        <v>40558.25</v>
      </c>
      <c r="F362" t="s">
        <v>33</v>
      </c>
      <c r="G362" t="str">
        <f t="shared" si="10"/>
        <v>theater</v>
      </c>
      <c r="H362" t="str">
        <f t="shared" si="11"/>
        <v>plays</v>
      </c>
    </row>
    <row r="363" spans="1:8" x14ac:dyDescent="0.25">
      <c r="A363" t="s">
        <v>20</v>
      </c>
      <c r="B363">
        <v>1507352400</v>
      </c>
      <c r="C363" s="12">
        <v>43015.208333333328</v>
      </c>
      <c r="D363">
        <v>1509426000</v>
      </c>
      <c r="E363" s="12">
        <v>43039.208333333328</v>
      </c>
      <c r="F363" t="s">
        <v>33</v>
      </c>
      <c r="G363" t="str">
        <f t="shared" si="10"/>
        <v>theater</v>
      </c>
      <c r="H363" t="str">
        <f t="shared" si="11"/>
        <v>plays</v>
      </c>
    </row>
    <row r="364" spans="1:8" x14ac:dyDescent="0.25">
      <c r="A364" t="s">
        <v>20</v>
      </c>
      <c r="B364">
        <v>1296108000</v>
      </c>
      <c r="C364" s="12">
        <v>40570.25</v>
      </c>
      <c r="D364">
        <v>1299391200</v>
      </c>
      <c r="E364" s="12">
        <v>40608.25</v>
      </c>
      <c r="F364" t="s">
        <v>23</v>
      </c>
      <c r="G364" t="str">
        <f t="shared" si="10"/>
        <v>music</v>
      </c>
      <c r="H364" t="str">
        <f t="shared" si="11"/>
        <v>rock</v>
      </c>
    </row>
    <row r="365" spans="1:8" x14ac:dyDescent="0.25">
      <c r="A365" t="s">
        <v>20</v>
      </c>
      <c r="B365">
        <v>1324965600</v>
      </c>
      <c r="C365" s="12">
        <v>40904.25</v>
      </c>
      <c r="D365">
        <v>1325052000</v>
      </c>
      <c r="E365" s="12">
        <v>40905.25</v>
      </c>
      <c r="F365" t="s">
        <v>23</v>
      </c>
      <c r="G365" t="str">
        <f t="shared" si="10"/>
        <v>music</v>
      </c>
      <c r="H365" t="str">
        <f t="shared" si="11"/>
        <v>rock</v>
      </c>
    </row>
    <row r="366" spans="1:8" x14ac:dyDescent="0.25">
      <c r="A366" t="s">
        <v>20</v>
      </c>
      <c r="B366">
        <v>1520229600</v>
      </c>
      <c r="C366" s="12">
        <v>43164.25</v>
      </c>
      <c r="D366">
        <v>1522818000</v>
      </c>
      <c r="E366" s="12">
        <v>43194.208333333328</v>
      </c>
      <c r="F366" t="s">
        <v>60</v>
      </c>
      <c r="G366" t="str">
        <f t="shared" si="10"/>
        <v>music</v>
      </c>
      <c r="H366" t="str">
        <f t="shared" si="11"/>
        <v>indie rock</v>
      </c>
    </row>
    <row r="367" spans="1:8" x14ac:dyDescent="0.25">
      <c r="A367" t="s">
        <v>20</v>
      </c>
      <c r="B367">
        <v>1482991200</v>
      </c>
      <c r="C367" s="12">
        <v>42733.25</v>
      </c>
      <c r="D367">
        <v>1485324000</v>
      </c>
      <c r="E367" s="12">
        <v>42760.25</v>
      </c>
      <c r="F367" t="s">
        <v>33</v>
      </c>
      <c r="G367" t="str">
        <f t="shared" si="10"/>
        <v>theater</v>
      </c>
      <c r="H367" t="str">
        <f t="shared" si="11"/>
        <v>plays</v>
      </c>
    </row>
    <row r="368" spans="1:8" x14ac:dyDescent="0.25">
      <c r="A368" t="s">
        <v>20</v>
      </c>
      <c r="B368">
        <v>1294034400</v>
      </c>
      <c r="C368" s="12">
        <v>40546.25</v>
      </c>
      <c r="D368">
        <v>1294120800</v>
      </c>
      <c r="E368" s="12">
        <v>40547.25</v>
      </c>
      <c r="F368" t="s">
        <v>33</v>
      </c>
      <c r="G368" t="str">
        <f t="shared" si="10"/>
        <v>theater</v>
      </c>
      <c r="H368" t="str">
        <f t="shared" si="11"/>
        <v>plays</v>
      </c>
    </row>
    <row r="369" spans="1:8" x14ac:dyDescent="0.25">
      <c r="A369" t="s">
        <v>14</v>
      </c>
      <c r="B369">
        <v>1413608400</v>
      </c>
      <c r="C369" s="12">
        <v>41930.208333333336</v>
      </c>
      <c r="D369">
        <v>1415685600</v>
      </c>
      <c r="E369" s="12">
        <v>41954.25</v>
      </c>
      <c r="F369" t="s">
        <v>33</v>
      </c>
      <c r="G369" t="str">
        <f t="shared" si="10"/>
        <v>theater</v>
      </c>
      <c r="H369" t="str">
        <f t="shared" si="11"/>
        <v>plays</v>
      </c>
    </row>
    <row r="370" spans="1:8" x14ac:dyDescent="0.25">
      <c r="A370" t="s">
        <v>20</v>
      </c>
      <c r="B370">
        <v>1286946000</v>
      </c>
      <c r="C370" s="12">
        <v>40464.208333333336</v>
      </c>
      <c r="D370">
        <v>1288933200</v>
      </c>
      <c r="E370" s="12">
        <v>40487.208333333336</v>
      </c>
      <c r="F370" t="s">
        <v>42</v>
      </c>
      <c r="G370" t="str">
        <f t="shared" si="10"/>
        <v>film &amp; video</v>
      </c>
      <c r="H370" t="str">
        <f t="shared" si="11"/>
        <v>documentary</v>
      </c>
    </row>
    <row r="371" spans="1:8" x14ac:dyDescent="0.25">
      <c r="A371" t="s">
        <v>20</v>
      </c>
      <c r="B371">
        <v>1359871200</v>
      </c>
      <c r="C371" s="12">
        <v>41308.25</v>
      </c>
      <c r="D371">
        <v>1363237200</v>
      </c>
      <c r="E371" s="12">
        <v>41347.208333333336</v>
      </c>
      <c r="F371" t="s">
        <v>269</v>
      </c>
      <c r="G371" t="str">
        <f t="shared" si="10"/>
        <v>film &amp; video</v>
      </c>
      <c r="H371" t="str">
        <f t="shared" si="11"/>
        <v>television</v>
      </c>
    </row>
    <row r="372" spans="1:8" x14ac:dyDescent="0.25">
      <c r="A372" t="s">
        <v>20</v>
      </c>
      <c r="B372">
        <v>1555304400</v>
      </c>
      <c r="C372" s="12">
        <v>43570.208333333328</v>
      </c>
      <c r="D372">
        <v>1555822800</v>
      </c>
      <c r="E372" s="12">
        <v>43576.208333333328</v>
      </c>
      <c r="F372" t="s">
        <v>33</v>
      </c>
      <c r="G372" t="str">
        <f t="shared" si="10"/>
        <v>theater</v>
      </c>
      <c r="H372" t="str">
        <f t="shared" si="11"/>
        <v>plays</v>
      </c>
    </row>
    <row r="373" spans="1:8" x14ac:dyDescent="0.25">
      <c r="A373" t="s">
        <v>14</v>
      </c>
      <c r="B373">
        <v>1423375200</v>
      </c>
      <c r="C373" s="12">
        <v>42043.25</v>
      </c>
      <c r="D373">
        <v>1427778000</v>
      </c>
      <c r="E373" s="12">
        <v>42094.208333333328</v>
      </c>
      <c r="F373" t="s">
        <v>33</v>
      </c>
      <c r="G373" t="str">
        <f t="shared" si="10"/>
        <v>theater</v>
      </c>
      <c r="H373" t="str">
        <f t="shared" si="11"/>
        <v>plays</v>
      </c>
    </row>
    <row r="374" spans="1:8" x14ac:dyDescent="0.25">
      <c r="A374" t="s">
        <v>20</v>
      </c>
      <c r="B374">
        <v>1420696800</v>
      </c>
      <c r="C374" s="12">
        <v>42012.25</v>
      </c>
      <c r="D374">
        <v>1422424800</v>
      </c>
      <c r="E374" s="12">
        <v>42032.25</v>
      </c>
      <c r="F374" t="s">
        <v>42</v>
      </c>
      <c r="G374" t="str">
        <f t="shared" si="10"/>
        <v>film &amp; video</v>
      </c>
      <c r="H374" t="str">
        <f t="shared" si="11"/>
        <v>documentary</v>
      </c>
    </row>
    <row r="375" spans="1:8" x14ac:dyDescent="0.25">
      <c r="A375" t="s">
        <v>20</v>
      </c>
      <c r="B375">
        <v>1502946000</v>
      </c>
      <c r="C375" s="12">
        <v>42964.208333333328</v>
      </c>
      <c r="D375">
        <v>1503637200</v>
      </c>
      <c r="E375" s="12">
        <v>42972.208333333328</v>
      </c>
      <c r="F375" t="s">
        <v>33</v>
      </c>
      <c r="G375" t="str">
        <f t="shared" si="10"/>
        <v>theater</v>
      </c>
      <c r="H375" t="str">
        <f t="shared" si="11"/>
        <v>plays</v>
      </c>
    </row>
    <row r="376" spans="1:8" x14ac:dyDescent="0.25">
      <c r="A376" t="s">
        <v>14</v>
      </c>
      <c r="B376">
        <v>1547186400</v>
      </c>
      <c r="C376" s="12">
        <v>43476.25</v>
      </c>
      <c r="D376">
        <v>1547618400</v>
      </c>
      <c r="E376" s="12">
        <v>43481.25</v>
      </c>
      <c r="F376" t="s">
        <v>42</v>
      </c>
      <c r="G376" t="str">
        <f t="shared" si="10"/>
        <v>film &amp; video</v>
      </c>
      <c r="H376" t="str">
        <f t="shared" si="11"/>
        <v>documentary</v>
      </c>
    </row>
    <row r="377" spans="1:8" x14ac:dyDescent="0.25">
      <c r="A377" t="s">
        <v>14</v>
      </c>
      <c r="B377">
        <v>1444971600</v>
      </c>
      <c r="C377" s="12">
        <v>42293.208333333328</v>
      </c>
      <c r="D377">
        <v>1449900000</v>
      </c>
      <c r="E377" s="12">
        <v>42350.25</v>
      </c>
      <c r="F377" t="s">
        <v>60</v>
      </c>
      <c r="G377" t="str">
        <f t="shared" si="10"/>
        <v>music</v>
      </c>
      <c r="H377" t="str">
        <f t="shared" si="11"/>
        <v>indie rock</v>
      </c>
    </row>
    <row r="378" spans="1:8" x14ac:dyDescent="0.25">
      <c r="A378" t="s">
        <v>20</v>
      </c>
      <c r="B378">
        <v>1404622800</v>
      </c>
      <c r="C378" s="12">
        <v>41826.208333333336</v>
      </c>
      <c r="D378">
        <v>1405141200</v>
      </c>
      <c r="E378" s="12">
        <v>41832.208333333336</v>
      </c>
      <c r="F378" t="s">
        <v>23</v>
      </c>
      <c r="G378" t="str">
        <f t="shared" si="10"/>
        <v>music</v>
      </c>
      <c r="H378" t="str">
        <f t="shared" si="11"/>
        <v>rock</v>
      </c>
    </row>
    <row r="379" spans="1:8" x14ac:dyDescent="0.25">
      <c r="A379" t="s">
        <v>14</v>
      </c>
      <c r="B379">
        <v>1571720400</v>
      </c>
      <c r="C379" s="12">
        <v>43760.208333333328</v>
      </c>
      <c r="D379">
        <v>1572933600</v>
      </c>
      <c r="E379" s="12">
        <v>43774.25</v>
      </c>
      <c r="F379" t="s">
        <v>33</v>
      </c>
      <c r="G379" t="str">
        <f t="shared" si="10"/>
        <v>theater</v>
      </c>
      <c r="H379" t="str">
        <f t="shared" si="11"/>
        <v>plays</v>
      </c>
    </row>
    <row r="380" spans="1:8" x14ac:dyDescent="0.25">
      <c r="A380" t="s">
        <v>14</v>
      </c>
      <c r="B380">
        <v>1526878800</v>
      </c>
      <c r="C380" s="12">
        <v>43241.208333333328</v>
      </c>
      <c r="D380">
        <v>1530162000</v>
      </c>
      <c r="E380" s="12">
        <v>43279.208333333328</v>
      </c>
      <c r="F380" t="s">
        <v>42</v>
      </c>
      <c r="G380" t="str">
        <f t="shared" si="10"/>
        <v>film &amp; video</v>
      </c>
      <c r="H380" t="str">
        <f t="shared" si="11"/>
        <v>documentary</v>
      </c>
    </row>
    <row r="381" spans="1:8" x14ac:dyDescent="0.25">
      <c r="A381" t="s">
        <v>14</v>
      </c>
      <c r="B381">
        <v>1319691600</v>
      </c>
      <c r="C381" s="12">
        <v>40843.208333333336</v>
      </c>
      <c r="D381">
        <v>1320904800</v>
      </c>
      <c r="E381" s="12">
        <v>40857.25</v>
      </c>
      <c r="F381" t="s">
        <v>33</v>
      </c>
      <c r="G381" t="str">
        <f t="shared" si="10"/>
        <v>theater</v>
      </c>
      <c r="H381" t="str">
        <f t="shared" si="11"/>
        <v>plays</v>
      </c>
    </row>
    <row r="382" spans="1:8" x14ac:dyDescent="0.25">
      <c r="A382" t="s">
        <v>20</v>
      </c>
      <c r="B382">
        <v>1371963600</v>
      </c>
      <c r="C382" s="12">
        <v>41448.208333333336</v>
      </c>
      <c r="D382">
        <v>1372395600</v>
      </c>
      <c r="E382" s="12">
        <v>41453.208333333336</v>
      </c>
      <c r="F382" t="s">
        <v>33</v>
      </c>
      <c r="G382" t="str">
        <f t="shared" si="10"/>
        <v>theater</v>
      </c>
      <c r="H382" t="str">
        <f t="shared" si="11"/>
        <v>plays</v>
      </c>
    </row>
    <row r="383" spans="1:8" x14ac:dyDescent="0.25">
      <c r="A383" t="s">
        <v>20</v>
      </c>
      <c r="B383">
        <v>1433739600</v>
      </c>
      <c r="C383" s="12">
        <v>42163.208333333328</v>
      </c>
      <c r="D383">
        <v>1437714000</v>
      </c>
      <c r="E383" s="12">
        <v>42209.208333333328</v>
      </c>
      <c r="F383" t="s">
        <v>33</v>
      </c>
      <c r="G383" t="str">
        <f t="shared" si="10"/>
        <v>theater</v>
      </c>
      <c r="H383" t="str">
        <f t="shared" si="11"/>
        <v>plays</v>
      </c>
    </row>
    <row r="384" spans="1:8" x14ac:dyDescent="0.25">
      <c r="A384" t="s">
        <v>14</v>
      </c>
      <c r="B384">
        <v>1508130000</v>
      </c>
      <c r="C384" s="12">
        <v>43024.208333333328</v>
      </c>
      <c r="D384">
        <v>1509771600</v>
      </c>
      <c r="E384" s="12">
        <v>43043.208333333328</v>
      </c>
      <c r="F384" t="s">
        <v>122</v>
      </c>
      <c r="G384" t="str">
        <f t="shared" si="10"/>
        <v>photography</v>
      </c>
      <c r="H384" t="str">
        <f t="shared" si="11"/>
        <v>photography books</v>
      </c>
    </row>
    <row r="385" spans="1:8" x14ac:dyDescent="0.25">
      <c r="A385" t="s">
        <v>20</v>
      </c>
      <c r="B385">
        <v>1550037600</v>
      </c>
      <c r="C385" s="12">
        <v>43509.25</v>
      </c>
      <c r="D385">
        <v>1550556000</v>
      </c>
      <c r="E385" s="12">
        <v>43515.25</v>
      </c>
      <c r="F385" t="s">
        <v>17</v>
      </c>
      <c r="G385" t="str">
        <f t="shared" si="10"/>
        <v>food</v>
      </c>
      <c r="H385" t="str">
        <f t="shared" si="11"/>
        <v>food trucks</v>
      </c>
    </row>
    <row r="386" spans="1:8" x14ac:dyDescent="0.25">
      <c r="A386" t="s">
        <v>20</v>
      </c>
      <c r="B386">
        <v>1486706400</v>
      </c>
      <c r="C386" s="12">
        <v>42776.25</v>
      </c>
      <c r="D386">
        <v>1489039200</v>
      </c>
      <c r="E386" s="12">
        <v>42803.25</v>
      </c>
      <c r="F386" t="s">
        <v>42</v>
      </c>
      <c r="G386" t="str">
        <f t="shared" si="10"/>
        <v>film &amp; video</v>
      </c>
      <c r="H386" t="str">
        <f t="shared" si="11"/>
        <v>documentary</v>
      </c>
    </row>
    <row r="387" spans="1:8" x14ac:dyDescent="0.25">
      <c r="A387" t="s">
        <v>20</v>
      </c>
      <c r="B387">
        <v>1553835600</v>
      </c>
      <c r="C387" s="12">
        <v>43553.208333333328</v>
      </c>
      <c r="D387">
        <v>1556600400</v>
      </c>
      <c r="E387" s="12">
        <v>43585.208333333328</v>
      </c>
      <c r="F387" t="s">
        <v>68</v>
      </c>
      <c r="G387" t="str">
        <f t="shared" ref="G387:G450" si="12">LEFT(F387, SEARCH("/",F387,1)-1 )</f>
        <v>publishing</v>
      </c>
      <c r="H387" t="str">
        <f t="shared" ref="H387:H450" si="13">RIGHT(F387,LEN(F387)-SEARCH("/",F387))</f>
        <v>nonfiction</v>
      </c>
    </row>
    <row r="388" spans="1:8" x14ac:dyDescent="0.25">
      <c r="A388" t="s">
        <v>14</v>
      </c>
      <c r="B388">
        <v>1277528400</v>
      </c>
      <c r="C388" s="12">
        <v>40355.208333333336</v>
      </c>
      <c r="D388">
        <v>1278565200</v>
      </c>
      <c r="E388" s="12">
        <v>40367.208333333336</v>
      </c>
      <c r="F388" t="s">
        <v>33</v>
      </c>
      <c r="G388" t="str">
        <f t="shared" si="12"/>
        <v>theater</v>
      </c>
      <c r="H388" t="str">
        <f t="shared" si="13"/>
        <v>plays</v>
      </c>
    </row>
    <row r="389" spans="1:8" x14ac:dyDescent="0.25">
      <c r="A389" t="s">
        <v>14</v>
      </c>
      <c r="B389">
        <v>1339477200</v>
      </c>
      <c r="C389" s="12">
        <v>41072.208333333336</v>
      </c>
      <c r="D389">
        <v>1339909200</v>
      </c>
      <c r="E389" s="12">
        <v>41077.208333333336</v>
      </c>
      <c r="F389" t="s">
        <v>65</v>
      </c>
      <c r="G389" t="str">
        <f t="shared" si="12"/>
        <v>technology</v>
      </c>
      <c r="H389" t="str">
        <f t="shared" si="13"/>
        <v>wearables</v>
      </c>
    </row>
    <row r="390" spans="1:8" x14ac:dyDescent="0.25">
      <c r="A390" t="s">
        <v>74</v>
      </c>
      <c r="B390">
        <v>1325656800</v>
      </c>
      <c r="C390" s="12">
        <v>40912.25</v>
      </c>
      <c r="D390">
        <v>1325829600</v>
      </c>
      <c r="E390" s="12">
        <v>40914.25</v>
      </c>
      <c r="F390" t="s">
        <v>60</v>
      </c>
      <c r="G390" t="str">
        <f t="shared" si="12"/>
        <v>music</v>
      </c>
      <c r="H390" t="str">
        <f t="shared" si="13"/>
        <v>indie rock</v>
      </c>
    </row>
    <row r="391" spans="1:8" x14ac:dyDescent="0.25">
      <c r="A391" t="s">
        <v>20</v>
      </c>
      <c r="B391">
        <v>1288242000</v>
      </c>
      <c r="C391" s="12">
        <v>40479.208333333336</v>
      </c>
      <c r="D391">
        <v>1290578400</v>
      </c>
      <c r="E391" s="12">
        <v>40506.25</v>
      </c>
      <c r="F391" t="s">
        <v>33</v>
      </c>
      <c r="G391" t="str">
        <f t="shared" si="12"/>
        <v>theater</v>
      </c>
      <c r="H391" t="str">
        <f t="shared" si="13"/>
        <v>plays</v>
      </c>
    </row>
    <row r="392" spans="1:8" x14ac:dyDescent="0.25">
      <c r="A392" t="s">
        <v>20</v>
      </c>
      <c r="B392">
        <v>1379048400</v>
      </c>
      <c r="C392" s="12">
        <v>41530.208333333336</v>
      </c>
      <c r="D392">
        <v>1380344400</v>
      </c>
      <c r="E392" s="12">
        <v>41545.208333333336</v>
      </c>
      <c r="F392" t="s">
        <v>122</v>
      </c>
      <c r="G392" t="str">
        <f t="shared" si="12"/>
        <v>photography</v>
      </c>
      <c r="H392" t="str">
        <f t="shared" si="13"/>
        <v>photography books</v>
      </c>
    </row>
    <row r="393" spans="1:8" x14ac:dyDescent="0.25">
      <c r="A393" t="s">
        <v>14</v>
      </c>
      <c r="B393">
        <v>1389679200</v>
      </c>
      <c r="C393" s="12">
        <v>41653.25</v>
      </c>
      <c r="D393">
        <v>1389852000</v>
      </c>
      <c r="E393" s="12">
        <v>41655.25</v>
      </c>
      <c r="F393" t="s">
        <v>68</v>
      </c>
      <c r="G393" t="str">
        <f t="shared" si="12"/>
        <v>publishing</v>
      </c>
      <c r="H393" t="str">
        <f t="shared" si="13"/>
        <v>nonfiction</v>
      </c>
    </row>
    <row r="394" spans="1:8" x14ac:dyDescent="0.25">
      <c r="A394" t="s">
        <v>14</v>
      </c>
      <c r="B394">
        <v>1294293600</v>
      </c>
      <c r="C394" s="12">
        <v>40549.25</v>
      </c>
      <c r="D394">
        <v>1294466400</v>
      </c>
      <c r="E394" s="12">
        <v>40551.25</v>
      </c>
      <c r="F394" t="s">
        <v>65</v>
      </c>
      <c r="G394" t="str">
        <f t="shared" si="12"/>
        <v>technology</v>
      </c>
      <c r="H394" t="str">
        <f t="shared" si="13"/>
        <v>wearables</v>
      </c>
    </row>
    <row r="395" spans="1:8" x14ac:dyDescent="0.25">
      <c r="A395" t="s">
        <v>20</v>
      </c>
      <c r="B395">
        <v>1500267600</v>
      </c>
      <c r="C395" s="12">
        <v>42933.208333333328</v>
      </c>
      <c r="D395">
        <v>1500354000</v>
      </c>
      <c r="E395" s="12">
        <v>42934.208333333328</v>
      </c>
      <c r="F395" t="s">
        <v>159</v>
      </c>
      <c r="G395" t="str">
        <f t="shared" si="12"/>
        <v>music</v>
      </c>
      <c r="H395" t="str">
        <f t="shared" si="13"/>
        <v>jazz</v>
      </c>
    </row>
    <row r="396" spans="1:8" x14ac:dyDescent="0.25">
      <c r="A396" t="s">
        <v>20</v>
      </c>
      <c r="B396">
        <v>1375074000</v>
      </c>
      <c r="C396" s="12">
        <v>41484.208333333336</v>
      </c>
      <c r="D396">
        <v>1375938000</v>
      </c>
      <c r="E396" s="12">
        <v>41494.208333333336</v>
      </c>
      <c r="F396" t="s">
        <v>42</v>
      </c>
      <c r="G396" t="str">
        <f t="shared" si="12"/>
        <v>film &amp; video</v>
      </c>
      <c r="H396" t="str">
        <f t="shared" si="13"/>
        <v>documentary</v>
      </c>
    </row>
    <row r="397" spans="1:8" x14ac:dyDescent="0.25">
      <c r="A397" t="s">
        <v>20</v>
      </c>
      <c r="B397">
        <v>1323324000</v>
      </c>
      <c r="C397" s="12">
        <v>40885.25</v>
      </c>
      <c r="D397">
        <v>1323410400</v>
      </c>
      <c r="E397" s="12">
        <v>40886.25</v>
      </c>
      <c r="F397" t="s">
        <v>33</v>
      </c>
      <c r="G397" t="str">
        <f t="shared" si="12"/>
        <v>theater</v>
      </c>
      <c r="H397" t="str">
        <f t="shared" si="13"/>
        <v>plays</v>
      </c>
    </row>
    <row r="398" spans="1:8" x14ac:dyDescent="0.25">
      <c r="A398" t="s">
        <v>20</v>
      </c>
      <c r="B398">
        <v>1538715600</v>
      </c>
      <c r="C398" s="12">
        <v>43378.208333333328</v>
      </c>
      <c r="D398">
        <v>1539406800</v>
      </c>
      <c r="E398" s="12">
        <v>43386.208333333328</v>
      </c>
      <c r="F398" t="s">
        <v>53</v>
      </c>
      <c r="G398" t="str">
        <f t="shared" si="12"/>
        <v>film &amp; video</v>
      </c>
      <c r="H398" t="str">
        <f t="shared" si="13"/>
        <v>drama</v>
      </c>
    </row>
    <row r="399" spans="1:8" x14ac:dyDescent="0.25">
      <c r="A399" t="s">
        <v>20</v>
      </c>
      <c r="B399">
        <v>1369285200</v>
      </c>
      <c r="C399" s="12">
        <v>41417.208333333336</v>
      </c>
      <c r="D399">
        <v>1369803600</v>
      </c>
      <c r="E399" s="12">
        <v>41423.208333333336</v>
      </c>
      <c r="F399" t="s">
        <v>23</v>
      </c>
      <c r="G399" t="str">
        <f t="shared" si="12"/>
        <v>music</v>
      </c>
      <c r="H399" t="str">
        <f t="shared" si="13"/>
        <v>rock</v>
      </c>
    </row>
    <row r="400" spans="1:8" x14ac:dyDescent="0.25">
      <c r="A400" t="s">
        <v>20</v>
      </c>
      <c r="B400">
        <v>1525755600</v>
      </c>
      <c r="C400" s="12">
        <v>43228.208333333328</v>
      </c>
      <c r="D400">
        <v>1525928400</v>
      </c>
      <c r="E400" s="12">
        <v>43230.208333333328</v>
      </c>
      <c r="F400" t="s">
        <v>71</v>
      </c>
      <c r="G400" t="str">
        <f t="shared" si="12"/>
        <v>film &amp; video</v>
      </c>
      <c r="H400" t="str">
        <f t="shared" si="13"/>
        <v>animation</v>
      </c>
    </row>
    <row r="401" spans="1:8" x14ac:dyDescent="0.25">
      <c r="A401" t="s">
        <v>14</v>
      </c>
      <c r="B401">
        <v>1296626400</v>
      </c>
      <c r="C401" s="12">
        <v>40576.25</v>
      </c>
      <c r="D401">
        <v>1297231200</v>
      </c>
      <c r="E401" s="12">
        <v>40583.25</v>
      </c>
      <c r="F401" t="s">
        <v>60</v>
      </c>
      <c r="G401" t="str">
        <f t="shared" si="12"/>
        <v>music</v>
      </c>
      <c r="H401" t="str">
        <f t="shared" si="13"/>
        <v>indie rock</v>
      </c>
    </row>
    <row r="402" spans="1:8" x14ac:dyDescent="0.25">
      <c r="A402" t="s">
        <v>14</v>
      </c>
      <c r="B402">
        <v>1376629200</v>
      </c>
      <c r="C402" s="12">
        <v>41502.208333333336</v>
      </c>
      <c r="D402">
        <v>1378530000</v>
      </c>
      <c r="E402" s="12">
        <v>41524.208333333336</v>
      </c>
      <c r="F402" t="s">
        <v>122</v>
      </c>
      <c r="G402" t="str">
        <f t="shared" si="12"/>
        <v>photography</v>
      </c>
      <c r="H402" t="str">
        <f t="shared" si="13"/>
        <v>photography books</v>
      </c>
    </row>
    <row r="403" spans="1:8" x14ac:dyDescent="0.25">
      <c r="A403" t="s">
        <v>20</v>
      </c>
      <c r="B403">
        <v>1572152400</v>
      </c>
      <c r="C403" s="12">
        <v>43765.208333333328</v>
      </c>
      <c r="D403">
        <v>1572152400</v>
      </c>
      <c r="E403" s="12">
        <v>43765.208333333328</v>
      </c>
      <c r="F403" t="s">
        <v>33</v>
      </c>
      <c r="G403" t="str">
        <f t="shared" si="12"/>
        <v>theater</v>
      </c>
      <c r="H403" t="str">
        <f t="shared" si="13"/>
        <v>plays</v>
      </c>
    </row>
    <row r="404" spans="1:8" x14ac:dyDescent="0.25">
      <c r="A404" t="s">
        <v>14</v>
      </c>
      <c r="B404">
        <v>1325829600</v>
      </c>
      <c r="C404" s="12">
        <v>40914.25</v>
      </c>
      <c r="D404">
        <v>1329890400</v>
      </c>
      <c r="E404" s="12">
        <v>40961.25</v>
      </c>
      <c r="F404" t="s">
        <v>100</v>
      </c>
      <c r="G404" t="str">
        <f t="shared" si="12"/>
        <v>film &amp; video</v>
      </c>
      <c r="H404" t="str">
        <f t="shared" si="13"/>
        <v>shorts</v>
      </c>
    </row>
    <row r="405" spans="1:8" x14ac:dyDescent="0.25">
      <c r="A405" t="s">
        <v>14</v>
      </c>
      <c r="B405">
        <v>1273640400</v>
      </c>
      <c r="C405" s="12">
        <v>40310.208333333336</v>
      </c>
      <c r="D405">
        <v>1276750800</v>
      </c>
      <c r="E405" s="12">
        <v>40346.208333333336</v>
      </c>
      <c r="F405" t="s">
        <v>33</v>
      </c>
      <c r="G405" t="str">
        <f t="shared" si="12"/>
        <v>theater</v>
      </c>
      <c r="H405" t="str">
        <f t="shared" si="13"/>
        <v>plays</v>
      </c>
    </row>
    <row r="406" spans="1:8" x14ac:dyDescent="0.25">
      <c r="A406" t="s">
        <v>20</v>
      </c>
      <c r="B406">
        <v>1510639200</v>
      </c>
      <c r="C406" s="12">
        <v>43053.25</v>
      </c>
      <c r="D406">
        <v>1510898400</v>
      </c>
      <c r="E406" s="12">
        <v>43056.25</v>
      </c>
      <c r="F406" t="s">
        <v>33</v>
      </c>
      <c r="G406" t="str">
        <f t="shared" si="12"/>
        <v>theater</v>
      </c>
      <c r="H406" t="str">
        <f t="shared" si="13"/>
        <v>plays</v>
      </c>
    </row>
    <row r="407" spans="1:8" x14ac:dyDescent="0.25">
      <c r="A407" t="s">
        <v>14</v>
      </c>
      <c r="B407">
        <v>1528088400</v>
      </c>
      <c r="C407" s="12">
        <v>43255.208333333328</v>
      </c>
      <c r="D407">
        <v>1532408400</v>
      </c>
      <c r="E407" s="12">
        <v>43305.208333333328</v>
      </c>
      <c r="F407" t="s">
        <v>33</v>
      </c>
      <c r="G407" t="str">
        <f t="shared" si="12"/>
        <v>theater</v>
      </c>
      <c r="H407" t="str">
        <f t="shared" si="13"/>
        <v>plays</v>
      </c>
    </row>
    <row r="408" spans="1:8" x14ac:dyDescent="0.25">
      <c r="A408" t="s">
        <v>20</v>
      </c>
      <c r="B408">
        <v>1359525600</v>
      </c>
      <c r="C408" s="12">
        <v>41304.25</v>
      </c>
      <c r="D408">
        <v>1360562400</v>
      </c>
      <c r="E408" s="12">
        <v>41316.25</v>
      </c>
      <c r="F408" t="s">
        <v>42</v>
      </c>
      <c r="G408" t="str">
        <f t="shared" si="12"/>
        <v>film &amp; video</v>
      </c>
      <c r="H408" t="str">
        <f t="shared" si="13"/>
        <v>documentary</v>
      </c>
    </row>
    <row r="409" spans="1:8" x14ac:dyDescent="0.25">
      <c r="A409" t="s">
        <v>20</v>
      </c>
      <c r="B409">
        <v>1570942800</v>
      </c>
      <c r="C409" s="12">
        <v>43751.208333333328</v>
      </c>
      <c r="D409">
        <v>1571547600</v>
      </c>
      <c r="E409" s="12">
        <v>43758.208333333328</v>
      </c>
      <c r="F409" t="s">
        <v>33</v>
      </c>
      <c r="G409" t="str">
        <f t="shared" si="12"/>
        <v>theater</v>
      </c>
      <c r="H409" t="str">
        <f t="shared" si="13"/>
        <v>plays</v>
      </c>
    </row>
    <row r="410" spans="1:8" x14ac:dyDescent="0.25">
      <c r="A410" t="s">
        <v>20</v>
      </c>
      <c r="B410">
        <v>1466398800</v>
      </c>
      <c r="C410" s="12">
        <v>42541.208333333328</v>
      </c>
      <c r="D410">
        <v>1468126800</v>
      </c>
      <c r="E410" s="12">
        <v>42561.208333333328</v>
      </c>
      <c r="F410" t="s">
        <v>42</v>
      </c>
      <c r="G410" t="str">
        <f t="shared" si="12"/>
        <v>film &amp; video</v>
      </c>
      <c r="H410" t="str">
        <f t="shared" si="13"/>
        <v>documentary</v>
      </c>
    </row>
    <row r="411" spans="1:8" x14ac:dyDescent="0.25">
      <c r="A411" t="s">
        <v>14</v>
      </c>
      <c r="B411">
        <v>1492491600</v>
      </c>
      <c r="C411" s="12">
        <v>42843.208333333328</v>
      </c>
      <c r="D411">
        <v>1492837200</v>
      </c>
      <c r="E411" s="12">
        <v>42847.208333333328</v>
      </c>
      <c r="F411" t="s">
        <v>23</v>
      </c>
      <c r="G411" t="str">
        <f t="shared" si="12"/>
        <v>music</v>
      </c>
      <c r="H411" t="str">
        <f t="shared" si="13"/>
        <v>rock</v>
      </c>
    </row>
    <row r="412" spans="1:8" x14ac:dyDescent="0.25">
      <c r="A412" t="s">
        <v>47</v>
      </c>
      <c r="B412">
        <v>1430197200</v>
      </c>
      <c r="C412" s="12">
        <v>42122.208333333328</v>
      </c>
      <c r="D412">
        <v>1430197200</v>
      </c>
      <c r="E412" s="12">
        <v>42122.208333333328</v>
      </c>
      <c r="F412" t="s">
        <v>292</v>
      </c>
      <c r="G412" t="str">
        <f t="shared" si="12"/>
        <v>games</v>
      </c>
      <c r="H412" t="str">
        <f t="shared" si="13"/>
        <v>mobile games</v>
      </c>
    </row>
    <row r="413" spans="1:8" x14ac:dyDescent="0.25">
      <c r="A413" t="s">
        <v>20</v>
      </c>
      <c r="B413">
        <v>1496034000</v>
      </c>
      <c r="C413" s="12">
        <v>42884.208333333328</v>
      </c>
      <c r="D413">
        <v>1496206800</v>
      </c>
      <c r="E413" s="12">
        <v>42886.208333333328</v>
      </c>
      <c r="F413" t="s">
        <v>33</v>
      </c>
      <c r="G413" t="str">
        <f t="shared" si="12"/>
        <v>theater</v>
      </c>
      <c r="H413" t="str">
        <f t="shared" si="13"/>
        <v>plays</v>
      </c>
    </row>
    <row r="414" spans="1:8" x14ac:dyDescent="0.25">
      <c r="A414" t="s">
        <v>20</v>
      </c>
      <c r="B414">
        <v>1388728800</v>
      </c>
      <c r="C414" s="12">
        <v>41642.25</v>
      </c>
      <c r="D414">
        <v>1389592800</v>
      </c>
      <c r="E414" s="12">
        <v>41652.25</v>
      </c>
      <c r="F414" t="s">
        <v>119</v>
      </c>
      <c r="G414" t="str">
        <f t="shared" si="12"/>
        <v>publishing</v>
      </c>
      <c r="H414" t="str">
        <f t="shared" si="13"/>
        <v>fiction</v>
      </c>
    </row>
    <row r="415" spans="1:8" x14ac:dyDescent="0.25">
      <c r="A415" t="s">
        <v>47</v>
      </c>
      <c r="B415">
        <v>1543298400</v>
      </c>
      <c r="C415" s="12">
        <v>43431.25</v>
      </c>
      <c r="D415">
        <v>1545631200</v>
      </c>
      <c r="E415" s="12">
        <v>43458.25</v>
      </c>
      <c r="F415" t="s">
        <v>71</v>
      </c>
      <c r="G415" t="str">
        <f t="shared" si="12"/>
        <v>film &amp; video</v>
      </c>
      <c r="H415" t="str">
        <f t="shared" si="13"/>
        <v>animation</v>
      </c>
    </row>
    <row r="416" spans="1:8" x14ac:dyDescent="0.25">
      <c r="A416" t="s">
        <v>14</v>
      </c>
      <c r="B416">
        <v>1271739600</v>
      </c>
      <c r="C416" s="12">
        <v>40288.208333333336</v>
      </c>
      <c r="D416">
        <v>1272430800</v>
      </c>
      <c r="E416" s="12">
        <v>40296.208333333336</v>
      </c>
      <c r="F416" t="s">
        <v>17</v>
      </c>
      <c r="G416" t="str">
        <f t="shared" si="12"/>
        <v>food</v>
      </c>
      <c r="H416" t="str">
        <f t="shared" si="13"/>
        <v>food trucks</v>
      </c>
    </row>
    <row r="417" spans="1:8" x14ac:dyDescent="0.25">
      <c r="A417" t="s">
        <v>14</v>
      </c>
      <c r="B417">
        <v>1326434400</v>
      </c>
      <c r="C417" s="12">
        <v>40921.25</v>
      </c>
      <c r="D417">
        <v>1327903200</v>
      </c>
      <c r="E417" s="12">
        <v>40938.25</v>
      </c>
      <c r="F417" t="s">
        <v>33</v>
      </c>
      <c r="G417" t="str">
        <f t="shared" si="12"/>
        <v>theater</v>
      </c>
      <c r="H417" t="str">
        <f t="shared" si="13"/>
        <v>plays</v>
      </c>
    </row>
    <row r="418" spans="1:8" x14ac:dyDescent="0.25">
      <c r="A418" t="s">
        <v>14</v>
      </c>
      <c r="B418">
        <v>1295244000</v>
      </c>
      <c r="C418" s="12">
        <v>40560.25</v>
      </c>
      <c r="D418">
        <v>1296021600</v>
      </c>
      <c r="E418" s="12">
        <v>40569.25</v>
      </c>
      <c r="F418" t="s">
        <v>42</v>
      </c>
      <c r="G418" t="str">
        <f t="shared" si="12"/>
        <v>film &amp; video</v>
      </c>
      <c r="H418" t="str">
        <f t="shared" si="13"/>
        <v>documentary</v>
      </c>
    </row>
    <row r="419" spans="1:8" x14ac:dyDescent="0.25">
      <c r="A419" t="s">
        <v>14</v>
      </c>
      <c r="B419">
        <v>1541221200</v>
      </c>
      <c r="C419" s="12">
        <v>43407.208333333328</v>
      </c>
      <c r="D419">
        <v>1543298400</v>
      </c>
      <c r="E419" s="12">
        <v>43431.25</v>
      </c>
      <c r="F419" t="s">
        <v>33</v>
      </c>
      <c r="G419" t="str">
        <f t="shared" si="12"/>
        <v>theater</v>
      </c>
      <c r="H419" t="str">
        <f t="shared" si="13"/>
        <v>plays</v>
      </c>
    </row>
    <row r="420" spans="1:8" x14ac:dyDescent="0.25">
      <c r="A420" t="s">
        <v>14</v>
      </c>
      <c r="B420">
        <v>1336280400</v>
      </c>
      <c r="C420" s="12">
        <v>41035.208333333336</v>
      </c>
      <c r="D420">
        <v>1336366800</v>
      </c>
      <c r="E420" s="12">
        <v>41036.208333333336</v>
      </c>
      <c r="F420" t="s">
        <v>42</v>
      </c>
      <c r="G420" t="str">
        <f t="shared" si="12"/>
        <v>film &amp; video</v>
      </c>
      <c r="H420" t="str">
        <f t="shared" si="13"/>
        <v>documentary</v>
      </c>
    </row>
    <row r="421" spans="1:8" x14ac:dyDescent="0.25">
      <c r="A421" t="s">
        <v>20</v>
      </c>
      <c r="B421">
        <v>1324533600</v>
      </c>
      <c r="C421" s="12">
        <v>40899.25</v>
      </c>
      <c r="D421">
        <v>1325052000</v>
      </c>
      <c r="E421" s="12">
        <v>40905.25</v>
      </c>
      <c r="F421" t="s">
        <v>28</v>
      </c>
      <c r="G421" t="str">
        <f t="shared" si="12"/>
        <v>technology</v>
      </c>
      <c r="H421" t="str">
        <f t="shared" si="13"/>
        <v>web</v>
      </c>
    </row>
    <row r="422" spans="1:8" x14ac:dyDescent="0.25">
      <c r="A422" t="s">
        <v>20</v>
      </c>
      <c r="B422">
        <v>1498366800</v>
      </c>
      <c r="C422" s="12">
        <v>42911.208333333328</v>
      </c>
      <c r="D422">
        <v>1499576400</v>
      </c>
      <c r="E422" s="12">
        <v>42925.208333333328</v>
      </c>
      <c r="F422" t="s">
        <v>33</v>
      </c>
      <c r="G422" t="str">
        <f t="shared" si="12"/>
        <v>theater</v>
      </c>
      <c r="H422" t="str">
        <f t="shared" si="13"/>
        <v>plays</v>
      </c>
    </row>
    <row r="423" spans="1:8" x14ac:dyDescent="0.25">
      <c r="A423" t="s">
        <v>14</v>
      </c>
      <c r="B423">
        <v>1498712400</v>
      </c>
      <c r="C423" s="12">
        <v>42915.208333333328</v>
      </c>
      <c r="D423">
        <v>1501304400</v>
      </c>
      <c r="E423" s="12">
        <v>42945.208333333328</v>
      </c>
      <c r="F423" t="s">
        <v>65</v>
      </c>
      <c r="G423" t="str">
        <f t="shared" si="12"/>
        <v>technology</v>
      </c>
      <c r="H423" t="str">
        <f t="shared" si="13"/>
        <v>wearables</v>
      </c>
    </row>
    <row r="424" spans="1:8" x14ac:dyDescent="0.25">
      <c r="A424" t="s">
        <v>20</v>
      </c>
      <c r="B424">
        <v>1271480400</v>
      </c>
      <c r="C424" s="12">
        <v>40285.208333333336</v>
      </c>
      <c r="D424">
        <v>1273208400</v>
      </c>
      <c r="E424" s="12">
        <v>40305.208333333336</v>
      </c>
      <c r="F424" t="s">
        <v>33</v>
      </c>
      <c r="G424" t="str">
        <f t="shared" si="12"/>
        <v>theater</v>
      </c>
      <c r="H424" t="str">
        <f t="shared" si="13"/>
        <v>plays</v>
      </c>
    </row>
    <row r="425" spans="1:8" x14ac:dyDescent="0.25">
      <c r="A425" t="s">
        <v>14</v>
      </c>
      <c r="B425">
        <v>1316667600</v>
      </c>
      <c r="C425" s="12">
        <v>40808.208333333336</v>
      </c>
      <c r="D425">
        <v>1316840400</v>
      </c>
      <c r="E425" s="12">
        <v>40810.208333333336</v>
      </c>
      <c r="F425" t="s">
        <v>17</v>
      </c>
      <c r="G425" t="str">
        <f t="shared" si="12"/>
        <v>food</v>
      </c>
      <c r="H425" t="str">
        <f t="shared" si="13"/>
        <v>food trucks</v>
      </c>
    </row>
    <row r="426" spans="1:8" x14ac:dyDescent="0.25">
      <c r="A426" t="s">
        <v>14</v>
      </c>
      <c r="B426">
        <v>1524027600</v>
      </c>
      <c r="C426" s="12">
        <v>43208.208333333328</v>
      </c>
      <c r="D426">
        <v>1524546000</v>
      </c>
      <c r="E426" s="12">
        <v>43214.208333333328</v>
      </c>
      <c r="F426" t="s">
        <v>60</v>
      </c>
      <c r="G426" t="str">
        <f t="shared" si="12"/>
        <v>music</v>
      </c>
      <c r="H426" t="str">
        <f t="shared" si="13"/>
        <v>indie rock</v>
      </c>
    </row>
    <row r="427" spans="1:8" x14ac:dyDescent="0.25">
      <c r="A427" t="s">
        <v>20</v>
      </c>
      <c r="B427">
        <v>1438059600</v>
      </c>
      <c r="C427" s="12">
        <v>42213.208333333328</v>
      </c>
      <c r="D427">
        <v>1438578000</v>
      </c>
      <c r="E427" s="12">
        <v>42219.208333333328</v>
      </c>
      <c r="F427" t="s">
        <v>122</v>
      </c>
      <c r="G427" t="str">
        <f t="shared" si="12"/>
        <v>photography</v>
      </c>
      <c r="H427" t="str">
        <f t="shared" si="13"/>
        <v>photography books</v>
      </c>
    </row>
    <row r="428" spans="1:8" x14ac:dyDescent="0.25">
      <c r="A428" t="s">
        <v>20</v>
      </c>
      <c r="B428">
        <v>1361944800</v>
      </c>
      <c r="C428" s="12">
        <v>41332.25</v>
      </c>
      <c r="D428">
        <v>1362549600</v>
      </c>
      <c r="E428" s="12">
        <v>41339.25</v>
      </c>
      <c r="F428" t="s">
        <v>33</v>
      </c>
      <c r="G428" t="str">
        <f t="shared" si="12"/>
        <v>theater</v>
      </c>
      <c r="H428" t="str">
        <f t="shared" si="13"/>
        <v>plays</v>
      </c>
    </row>
    <row r="429" spans="1:8" x14ac:dyDescent="0.25">
      <c r="A429" t="s">
        <v>20</v>
      </c>
      <c r="B429">
        <v>1410584400</v>
      </c>
      <c r="C429" s="12">
        <v>41895.208333333336</v>
      </c>
      <c r="D429">
        <v>1413349200</v>
      </c>
      <c r="E429" s="12">
        <v>41927.208333333336</v>
      </c>
      <c r="F429" t="s">
        <v>33</v>
      </c>
      <c r="G429" t="str">
        <f t="shared" si="12"/>
        <v>theater</v>
      </c>
      <c r="H429" t="str">
        <f t="shared" si="13"/>
        <v>plays</v>
      </c>
    </row>
    <row r="430" spans="1:8" x14ac:dyDescent="0.25">
      <c r="A430" t="s">
        <v>14</v>
      </c>
      <c r="B430">
        <v>1297404000</v>
      </c>
      <c r="C430" s="12">
        <v>40585.25</v>
      </c>
      <c r="D430">
        <v>1298008800</v>
      </c>
      <c r="E430" s="12">
        <v>40592.25</v>
      </c>
      <c r="F430" t="s">
        <v>71</v>
      </c>
      <c r="G430" t="str">
        <f t="shared" si="12"/>
        <v>film &amp; video</v>
      </c>
      <c r="H430" t="str">
        <f t="shared" si="13"/>
        <v>animation</v>
      </c>
    </row>
    <row r="431" spans="1:8" x14ac:dyDescent="0.25">
      <c r="A431" t="s">
        <v>74</v>
      </c>
      <c r="B431">
        <v>1392012000</v>
      </c>
      <c r="C431" s="12">
        <v>41680.25</v>
      </c>
      <c r="D431">
        <v>1394427600</v>
      </c>
      <c r="E431" s="12">
        <v>41708.208333333336</v>
      </c>
      <c r="F431" t="s">
        <v>122</v>
      </c>
      <c r="G431" t="str">
        <f t="shared" si="12"/>
        <v>photography</v>
      </c>
      <c r="H431" t="str">
        <f t="shared" si="13"/>
        <v>photography books</v>
      </c>
    </row>
    <row r="432" spans="1:8" x14ac:dyDescent="0.25">
      <c r="A432" t="s">
        <v>14</v>
      </c>
      <c r="B432">
        <v>1569733200</v>
      </c>
      <c r="C432" s="12">
        <v>43737.208333333328</v>
      </c>
      <c r="D432">
        <v>1572670800</v>
      </c>
      <c r="E432" s="12">
        <v>43771.208333333328</v>
      </c>
      <c r="F432" t="s">
        <v>33</v>
      </c>
      <c r="G432" t="str">
        <f t="shared" si="12"/>
        <v>theater</v>
      </c>
      <c r="H432" t="str">
        <f t="shared" si="13"/>
        <v>plays</v>
      </c>
    </row>
    <row r="433" spans="1:8" x14ac:dyDescent="0.25">
      <c r="A433" t="s">
        <v>20</v>
      </c>
      <c r="B433">
        <v>1529643600</v>
      </c>
      <c r="C433" s="12">
        <v>43273.208333333328</v>
      </c>
      <c r="D433">
        <v>1531112400</v>
      </c>
      <c r="E433" s="12">
        <v>43290.208333333328</v>
      </c>
      <c r="F433" t="s">
        <v>33</v>
      </c>
      <c r="G433" t="str">
        <f t="shared" si="12"/>
        <v>theater</v>
      </c>
      <c r="H433" t="str">
        <f t="shared" si="13"/>
        <v>plays</v>
      </c>
    </row>
    <row r="434" spans="1:8" x14ac:dyDescent="0.25">
      <c r="A434" t="s">
        <v>14</v>
      </c>
      <c r="B434">
        <v>1399006800</v>
      </c>
      <c r="C434" s="12">
        <v>41761.208333333336</v>
      </c>
      <c r="D434">
        <v>1400734800</v>
      </c>
      <c r="E434" s="12">
        <v>41781.208333333336</v>
      </c>
      <c r="F434" t="s">
        <v>33</v>
      </c>
      <c r="G434" t="str">
        <f t="shared" si="12"/>
        <v>theater</v>
      </c>
      <c r="H434" t="str">
        <f t="shared" si="13"/>
        <v>plays</v>
      </c>
    </row>
    <row r="435" spans="1:8" x14ac:dyDescent="0.25">
      <c r="A435" t="s">
        <v>14</v>
      </c>
      <c r="B435">
        <v>1385359200</v>
      </c>
      <c r="C435" s="12">
        <v>41603.25</v>
      </c>
      <c r="D435">
        <v>1386741600</v>
      </c>
      <c r="E435" s="12">
        <v>41619.25</v>
      </c>
      <c r="F435" t="s">
        <v>42</v>
      </c>
      <c r="G435" t="str">
        <f t="shared" si="12"/>
        <v>film &amp; video</v>
      </c>
      <c r="H435" t="str">
        <f t="shared" si="13"/>
        <v>documentary</v>
      </c>
    </row>
    <row r="436" spans="1:8" x14ac:dyDescent="0.25">
      <c r="A436" t="s">
        <v>74</v>
      </c>
      <c r="B436">
        <v>1480572000</v>
      </c>
      <c r="C436" s="12">
        <v>42705.25</v>
      </c>
      <c r="D436">
        <v>1481781600</v>
      </c>
      <c r="E436" s="12">
        <v>42719.25</v>
      </c>
      <c r="F436" t="s">
        <v>33</v>
      </c>
      <c r="G436" t="str">
        <f t="shared" si="12"/>
        <v>theater</v>
      </c>
      <c r="H436" t="str">
        <f t="shared" si="13"/>
        <v>plays</v>
      </c>
    </row>
    <row r="437" spans="1:8" x14ac:dyDescent="0.25">
      <c r="A437" t="s">
        <v>20</v>
      </c>
      <c r="B437">
        <v>1418623200</v>
      </c>
      <c r="C437" s="12">
        <v>41988.25</v>
      </c>
      <c r="D437">
        <v>1419660000</v>
      </c>
      <c r="E437" s="12">
        <v>42000.25</v>
      </c>
      <c r="F437" t="s">
        <v>33</v>
      </c>
      <c r="G437" t="str">
        <f t="shared" si="12"/>
        <v>theater</v>
      </c>
      <c r="H437" t="str">
        <f t="shared" si="13"/>
        <v>plays</v>
      </c>
    </row>
    <row r="438" spans="1:8" x14ac:dyDescent="0.25">
      <c r="A438" t="s">
        <v>20</v>
      </c>
      <c r="B438">
        <v>1555736400</v>
      </c>
      <c r="C438" s="12">
        <v>43575.208333333328</v>
      </c>
      <c r="D438">
        <v>1555822800</v>
      </c>
      <c r="E438" s="12">
        <v>43576.208333333328</v>
      </c>
      <c r="F438" t="s">
        <v>159</v>
      </c>
      <c r="G438" t="str">
        <f t="shared" si="12"/>
        <v>music</v>
      </c>
      <c r="H438" t="str">
        <f t="shared" si="13"/>
        <v>jazz</v>
      </c>
    </row>
    <row r="439" spans="1:8" x14ac:dyDescent="0.25">
      <c r="A439" t="s">
        <v>20</v>
      </c>
      <c r="B439">
        <v>1442120400</v>
      </c>
      <c r="C439" s="12">
        <v>42260.208333333328</v>
      </c>
      <c r="D439">
        <v>1442379600</v>
      </c>
      <c r="E439" s="12">
        <v>42263.208333333328</v>
      </c>
      <c r="F439" t="s">
        <v>71</v>
      </c>
      <c r="G439" t="str">
        <f t="shared" si="12"/>
        <v>film &amp; video</v>
      </c>
      <c r="H439" t="str">
        <f t="shared" si="13"/>
        <v>animation</v>
      </c>
    </row>
    <row r="440" spans="1:8" x14ac:dyDescent="0.25">
      <c r="A440" t="s">
        <v>20</v>
      </c>
      <c r="B440">
        <v>1362376800</v>
      </c>
      <c r="C440" s="12">
        <v>41337.25</v>
      </c>
      <c r="D440">
        <v>1364965200</v>
      </c>
      <c r="E440" s="12">
        <v>41367.208333333336</v>
      </c>
      <c r="F440" t="s">
        <v>33</v>
      </c>
      <c r="G440" t="str">
        <f t="shared" si="12"/>
        <v>theater</v>
      </c>
      <c r="H440" t="str">
        <f t="shared" si="13"/>
        <v>plays</v>
      </c>
    </row>
    <row r="441" spans="1:8" x14ac:dyDescent="0.25">
      <c r="A441" t="s">
        <v>20</v>
      </c>
      <c r="B441">
        <v>1478408400</v>
      </c>
      <c r="C441" s="12">
        <v>42680.208333333328</v>
      </c>
      <c r="D441">
        <v>1479016800</v>
      </c>
      <c r="E441" s="12">
        <v>42687.25</v>
      </c>
      <c r="F441" t="s">
        <v>474</v>
      </c>
      <c r="G441" t="str">
        <f t="shared" si="12"/>
        <v>film &amp; video</v>
      </c>
      <c r="H441" t="str">
        <f t="shared" si="13"/>
        <v>science fiction</v>
      </c>
    </row>
    <row r="442" spans="1:8" x14ac:dyDescent="0.25">
      <c r="A442" t="s">
        <v>20</v>
      </c>
      <c r="B442">
        <v>1498798800</v>
      </c>
      <c r="C442" s="12">
        <v>42916.208333333328</v>
      </c>
      <c r="D442">
        <v>1499662800</v>
      </c>
      <c r="E442" s="12">
        <v>42926.208333333328</v>
      </c>
      <c r="F442" t="s">
        <v>269</v>
      </c>
      <c r="G442" t="str">
        <f t="shared" si="12"/>
        <v>film &amp; video</v>
      </c>
      <c r="H442" t="str">
        <f t="shared" si="13"/>
        <v>television</v>
      </c>
    </row>
    <row r="443" spans="1:8" x14ac:dyDescent="0.25">
      <c r="A443" t="s">
        <v>14</v>
      </c>
      <c r="B443">
        <v>1335416400</v>
      </c>
      <c r="C443" s="12">
        <v>41025.208333333336</v>
      </c>
      <c r="D443">
        <v>1337835600</v>
      </c>
      <c r="E443" s="12">
        <v>41053.208333333336</v>
      </c>
      <c r="F443" t="s">
        <v>65</v>
      </c>
      <c r="G443" t="str">
        <f t="shared" si="12"/>
        <v>technology</v>
      </c>
      <c r="H443" t="str">
        <f t="shared" si="13"/>
        <v>wearables</v>
      </c>
    </row>
    <row r="444" spans="1:8" x14ac:dyDescent="0.25">
      <c r="A444" t="s">
        <v>20</v>
      </c>
      <c r="B444">
        <v>1504328400</v>
      </c>
      <c r="C444" s="12">
        <v>42980.208333333328</v>
      </c>
      <c r="D444">
        <v>1505710800</v>
      </c>
      <c r="E444" s="12">
        <v>42996.208333333328</v>
      </c>
      <c r="F444" t="s">
        <v>33</v>
      </c>
      <c r="G444" t="str">
        <f t="shared" si="12"/>
        <v>theater</v>
      </c>
      <c r="H444" t="str">
        <f t="shared" si="13"/>
        <v>plays</v>
      </c>
    </row>
    <row r="445" spans="1:8" x14ac:dyDescent="0.25">
      <c r="A445" t="s">
        <v>74</v>
      </c>
      <c r="B445">
        <v>1285822800</v>
      </c>
      <c r="C445" s="12">
        <v>40451.208333333336</v>
      </c>
      <c r="D445">
        <v>1287464400</v>
      </c>
      <c r="E445" s="12">
        <v>40470.208333333336</v>
      </c>
      <c r="F445" t="s">
        <v>33</v>
      </c>
      <c r="G445" t="str">
        <f t="shared" si="12"/>
        <v>theater</v>
      </c>
      <c r="H445" t="str">
        <f t="shared" si="13"/>
        <v>plays</v>
      </c>
    </row>
    <row r="446" spans="1:8" x14ac:dyDescent="0.25">
      <c r="A446" t="s">
        <v>20</v>
      </c>
      <c r="B446">
        <v>1311483600</v>
      </c>
      <c r="C446" s="12">
        <v>40748.208333333336</v>
      </c>
      <c r="D446">
        <v>1311656400</v>
      </c>
      <c r="E446" s="12">
        <v>40750.208333333336</v>
      </c>
      <c r="F446" t="s">
        <v>60</v>
      </c>
      <c r="G446" t="str">
        <f t="shared" si="12"/>
        <v>music</v>
      </c>
      <c r="H446" t="str">
        <f t="shared" si="13"/>
        <v>indie rock</v>
      </c>
    </row>
    <row r="447" spans="1:8" x14ac:dyDescent="0.25">
      <c r="A447" t="s">
        <v>20</v>
      </c>
      <c r="B447">
        <v>1291356000</v>
      </c>
      <c r="C447" s="12">
        <v>40515.25</v>
      </c>
      <c r="D447">
        <v>1293170400</v>
      </c>
      <c r="E447" s="12">
        <v>40536.25</v>
      </c>
      <c r="F447" t="s">
        <v>33</v>
      </c>
      <c r="G447" t="str">
        <f t="shared" si="12"/>
        <v>theater</v>
      </c>
      <c r="H447" t="str">
        <f t="shared" si="13"/>
        <v>plays</v>
      </c>
    </row>
    <row r="448" spans="1:8" x14ac:dyDescent="0.25">
      <c r="A448" t="s">
        <v>14</v>
      </c>
      <c r="B448">
        <v>1355810400</v>
      </c>
      <c r="C448" s="12">
        <v>41261.25</v>
      </c>
      <c r="D448">
        <v>1355983200</v>
      </c>
      <c r="E448" s="12">
        <v>41263.25</v>
      </c>
      <c r="F448" t="s">
        <v>65</v>
      </c>
      <c r="G448" t="str">
        <f t="shared" si="12"/>
        <v>technology</v>
      </c>
      <c r="H448" t="str">
        <f t="shared" si="13"/>
        <v>wearables</v>
      </c>
    </row>
    <row r="449" spans="1:8" x14ac:dyDescent="0.25">
      <c r="A449" t="s">
        <v>74</v>
      </c>
      <c r="B449">
        <v>1513663200</v>
      </c>
      <c r="C449" s="12">
        <v>43088.25</v>
      </c>
      <c r="D449">
        <v>1515045600</v>
      </c>
      <c r="E449" s="12">
        <v>43104.25</v>
      </c>
      <c r="F449" t="s">
        <v>269</v>
      </c>
      <c r="G449" t="str">
        <f t="shared" si="12"/>
        <v>film &amp; video</v>
      </c>
      <c r="H449" t="str">
        <f t="shared" si="13"/>
        <v>television</v>
      </c>
    </row>
    <row r="450" spans="1:8" x14ac:dyDescent="0.25">
      <c r="A450" t="s">
        <v>14</v>
      </c>
      <c r="B450">
        <v>1365915600</v>
      </c>
      <c r="C450" s="12">
        <v>41378.208333333336</v>
      </c>
      <c r="D450">
        <v>1366088400</v>
      </c>
      <c r="E450" s="12">
        <v>41380.208333333336</v>
      </c>
      <c r="F450" t="s">
        <v>89</v>
      </c>
      <c r="G450" t="str">
        <f t="shared" si="12"/>
        <v>games</v>
      </c>
      <c r="H450" t="str">
        <f t="shared" si="13"/>
        <v>video games</v>
      </c>
    </row>
    <row r="451" spans="1:8" x14ac:dyDescent="0.25">
      <c r="A451" t="s">
        <v>20</v>
      </c>
      <c r="B451">
        <v>1551852000</v>
      </c>
      <c r="C451" s="12">
        <v>43530.25</v>
      </c>
      <c r="D451">
        <v>1553317200</v>
      </c>
      <c r="E451" s="12">
        <v>43547.208333333328</v>
      </c>
      <c r="F451" t="s">
        <v>89</v>
      </c>
      <c r="G451" t="str">
        <f t="shared" ref="G451:G514" si="14">LEFT(F451, SEARCH("/",F451,1)-1 )</f>
        <v>games</v>
      </c>
      <c r="H451" t="str">
        <f t="shared" ref="H451:H514" si="15">RIGHT(F451,LEN(F451)-SEARCH("/",F451))</f>
        <v>video games</v>
      </c>
    </row>
    <row r="452" spans="1:8" x14ac:dyDescent="0.25">
      <c r="A452" t="s">
        <v>14</v>
      </c>
      <c r="B452">
        <v>1540098000</v>
      </c>
      <c r="C452" s="12">
        <v>43394.208333333328</v>
      </c>
      <c r="D452">
        <v>1542088800</v>
      </c>
      <c r="E452" s="12">
        <v>43417.25</v>
      </c>
      <c r="F452" t="s">
        <v>71</v>
      </c>
      <c r="G452" t="str">
        <f t="shared" si="14"/>
        <v>film &amp; video</v>
      </c>
      <c r="H452" t="str">
        <f t="shared" si="15"/>
        <v>animation</v>
      </c>
    </row>
    <row r="453" spans="1:8" x14ac:dyDescent="0.25">
      <c r="A453" t="s">
        <v>20</v>
      </c>
      <c r="B453">
        <v>1500440400</v>
      </c>
      <c r="C453" s="12">
        <v>42935.208333333328</v>
      </c>
      <c r="D453">
        <v>1503118800</v>
      </c>
      <c r="E453" s="12">
        <v>42966.208333333328</v>
      </c>
      <c r="F453" t="s">
        <v>23</v>
      </c>
      <c r="G453" t="str">
        <f t="shared" si="14"/>
        <v>music</v>
      </c>
      <c r="H453" t="str">
        <f t="shared" si="15"/>
        <v>rock</v>
      </c>
    </row>
    <row r="454" spans="1:8" x14ac:dyDescent="0.25">
      <c r="A454" t="s">
        <v>14</v>
      </c>
      <c r="B454">
        <v>1278392400</v>
      </c>
      <c r="C454" s="12">
        <v>40365.208333333336</v>
      </c>
      <c r="D454">
        <v>1278478800</v>
      </c>
      <c r="E454" s="12">
        <v>40366.208333333336</v>
      </c>
      <c r="F454" t="s">
        <v>53</v>
      </c>
      <c r="G454" t="str">
        <f t="shared" si="14"/>
        <v>film &amp; video</v>
      </c>
      <c r="H454" t="str">
        <f t="shared" si="15"/>
        <v>drama</v>
      </c>
    </row>
    <row r="455" spans="1:8" x14ac:dyDescent="0.25">
      <c r="A455" t="s">
        <v>14</v>
      </c>
      <c r="B455">
        <v>1480572000</v>
      </c>
      <c r="C455" s="12">
        <v>42705.25</v>
      </c>
      <c r="D455">
        <v>1484114400</v>
      </c>
      <c r="E455" s="12">
        <v>42746.25</v>
      </c>
      <c r="F455" t="s">
        <v>474</v>
      </c>
      <c r="G455" t="str">
        <f t="shared" si="14"/>
        <v>film &amp; video</v>
      </c>
      <c r="H455" t="str">
        <f t="shared" si="15"/>
        <v>science fiction</v>
      </c>
    </row>
    <row r="456" spans="1:8" x14ac:dyDescent="0.25">
      <c r="A456" t="s">
        <v>14</v>
      </c>
      <c r="B456">
        <v>1382331600</v>
      </c>
      <c r="C456" s="12">
        <v>41568.208333333336</v>
      </c>
      <c r="D456">
        <v>1385445600</v>
      </c>
      <c r="E456" s="12">
        <v>41604.25</v>
      </c>
      <c r="F456" t="s">
        <v>53</v>
      </c>
      <c r="G456" t="str">
        <f t="shared" si="14"/>
        <v>film &amp; video</v>
      </c>
      <c r="H456" t="str">
        <f t="shared" si="15"/>
        <v>drama</v>
      </c>
    </row>
    <row r="457" spans="1:8" x14ac:dyDescent="0.25">
      <c r="A457" t="s">
        <v>20</v>
      </c>
      <c r="B457">
        <v>1316754000</v>
      </c>
      <c r="C457" s="12">
        <v>40809.208333333336</v>
      </c>
      <c r="D457">
        <v>1318741200</v>
      </c>
      <c r="E457" s="12">
        <v>40832.208333333336</v>
      </c>
      <c r="F457" t="s">
        <v>33</v>
      </c>
      <c r="G457" t="str">
        <f t="shared" si="14"/>
        <v>theater</v>
      </c>
      <c r="H457" t="str">
        <f t="shared" si="15"/>
        <v>plays</v>
      </c>
    </row>
    <row r="458" spans="1:8" x14ac:dyDescent="0.25">
      <c r="A458" t="s">
        <v>20</v>
      </c>
      <c r="B458">
        <v>1518242400</v>
      </c>
      <c r="C458" s="12">
        <v>43141.25</v>
      </c>
      <c r="D458">
        <v>1518242400</v>
      </c>
      <c r="E458" s="12">
        <v>43141.25</v>
      </c>
      <c r="F458" t="s">
        <v>60</v>
      </c>
      <c r="G458" t="str">
        <f t="shared" si="14"/>
        <v>music</v>
      </c>
      <c r="H458" t="str">
        <f t="shared" si="15"/>
        <v>indie rock</v>
      </c>
    </row>
    <row r="459" spans="1:8" x14ac:dyDescent="0.25">
      <c r="A459" t="s">
        <v>14</v>
      </c>
      <c r="B459">
        <v>1476421200</v>
      </c>
      <c r="C459" s="12">
        <v>42657.208333333328</v>
      </c>
      <c r="D459">
        <v>1476594000</v>
      </c>
      <c r="E459" s="12">
        <v>42659.208333333328</v>
      </c>
      <c r="F459" t="s">
        <v>33</v>
      </c>
      <c r="G459" t="str">
        <f t="shared" si="14"/>
        <v>theater</v>
      </c>
      <c r="H459" t="str">
        <f t="shared" si="15"/>
        <v>plays</v>
      </c>
    </row>
    <row r="460" spans="1:8" x14ac:dyDescent="0.25">
      <c r="A460" t="s">
        <v>20</v>
      </c>
      <c r="B460">
        <v>1269752400</v>
      </c>
      <c r="C460" s="12">
        <v>40265.208333333336</v>
      </c>
      <c r="D460">
        <v>1273554000</v>
      </c>
      <c r="E460" s="12">
        <v>40309.208333333336</v>
      </c>
      <c r="F460" t="s">
        <v>33</v>
      </c>
      <c r="G460" t="str">
        <f t="shared" si="14"/>
        <v>theater</v>
      </c>
      <c r="H460" t="str">
        <f t="shared" si="15"/>
        <v>plays</v>
      </c>
    </row>
    <row r="461" spans="1:8" x14ac:dyDescent="0.25">
      <c r="A461" t="s">
        <v>14</v>
      </c>
      <c r="B461">
        <v>1419746400</v>
      </c>
      <c r="C461" s="12">
        <v>42001.25</v>
      </c>
      <c r="D461">
        <v>1421906400</v>
      </c>
      <c r="E461" s="12">
        <v>42026.25</v>
      </c>
      <c r="F461" t="s">
        <v>42</v>
      </c>
      <c r="G461" t="str">
        <f t="shared" si="14"/>
        <v>film &amp; video</v>
      </c>
      <c r="H461" t="str">
        <f t="shared" si="15"/>
        <v>documentary</v>
      </c>
    </row>
    <row r="462" spans="1:8" x14ac:dyDescent="0.25">
      <c r="A462" t="s">
        <v>20</v>
      </c>
      <c r="B462">
        <v>1281330000</v>
      </c>
      <c r="C462" s="12">
        <v>40399.208333333336</v>
      </c>
      <c r="D462">
        <v>1281589200</v>
      </c>
      <c r="E462" s="12">
        <v>40402.208333333336</v>
      </c>
      <c r="F462" t="s">
        <v>33</v>
      </c>
      <c r="G462" t="str">
        <f t="shared" si="14"/>
        <v>theater</v>
      </c>
      <c r="H462" t="str">
        <f t="shared" si="15"/>
        <v>plays</v>
      </c>
    </row>
    <row r="463" spans="1:8" x14ac:dyDescent="0.25">
      <c r="A463" t="s">
        <v>20</v>
      </c>
      <c r="B463">
        <v>1398661200</v>
      </c>
      <c r="C463" s="12">
        <v>41757.208333333336</v>
      </c>
      <c r="D463">
        <v>1400389200</v>
      </c>
      <c r="E463" s="12">
        <v>41777.208333333336</v>
      </c>
      <c r="F463" t="s">
        <v>53</v>
      </c>
      <c r="G463" t="str">
        <f t="shared" si="14"/>
        <v>film &amp; video</v>
      </c>
      <c r="H463" t="str">
        <f t="shared" si="15"/>
        <v>drama</v>
      </c>
    </row>
    <row r="464" spans="1:8" x14ac:dyDescent="0.25">
      <c r="A464" t="s">
        <v>14</v>
      </c>
      <c r="B464">
        <v>1359525600</v>
      </c>
      <c r="C464" s="12">
        <v>41304.25</v>
      </c>
      <c r="D464">
        <v>1362808800</v>
      </c>
      <c r="E464" s="12">
        <v>41342.25</v>
      </c>
      <c r="F464" t="s">
        <v>292</v>
      </c>
      <c r="G464" t="str">
        <f t="shared" si="14"/>
        <v>games</v>
      </c>
      <c r="H464" t="str">
        <f t="shared" si="15"/>
        <v>mobile games</v>
      </c>
    </row>
    <row r="465" spans="1:8" x14ac:dyDescent="0.25">
      <c r="A465" t="s">
        <v>20</v>
      </c>
      <c r="B465">
        <v>1388469600</v>
      </c>
      <c r="C465" s="12">
        <v>41639.25</v>
      </c>
      <c r="D465">
        <v>1388815200</v>
      </c>
      <c r="E465" s="12">
        <v>41643.25</v>
      </c>
      <c r="F465" t="s">
        <v>71</v>
      </c>
      <c r="G465" t="str">
        <f t="shared" si="14"/>
        <v>film &amp; video</v>
      </c>
      <c r="H465" t="str">
        <f t="shared" si="15"/>
        <v>animation</v>
      </c>
    </row>
    <row r="466" spans="1:8" x14ac:dyDescent="0.25">
      <c r="A466" t="s">
        <v>20</v>
      </c>
      <c r="B466">
        <v>1518328800</v>
      </c>
      <c r="C466" s="12">
        <v>43142.25</v>
      </c>
      <c r="D466">
        <v>1519538400</v>
      </c>
      <c r="E466" s="12">
        <v>43156.25</v>
      </c>
      <c r="F466" t="s">
        <v>33</v>
      </c>
      <c r="G466" t="str">
        <f t="shared" si="14"/>
        <v>theater</v>
      </c>
      <c r="H466" t="str">
        <f t="shared" si="15"/>
        <v>plays</v>
      </c>
    </row>
    <row r="467" spans="1:8" x14ac:dyDescent="0.25">
      <c r="A467" t="s">
        <v>20</v>
      </c>
      <c r="B467">
        <v>1517032800</v>
      </c>
      <c r="C467" s="12">
        <v>43127.25</v>
      </c>
      <c r="D467">
        <v>1517810400</v>
      </c>
      <c r="E467" s="12">
        <v>43136.25</v>
      </c>
      <c r="F467" t="s">
        <v>206</v>
      </c>
      <c r="G467" t="str">
        <f t="shared" si="14"/>
        <v>publishing</v>
      </c>
      <c r="H467" t="str">
        <f t="shared" si="15"/>
        <v>translations</v>
      </c>
    </row>
    <row r="468" spans="1:8" x14ac:dyDescent="0.25">
      <c r="A468" t="s">
        <v>20</v>
      </c>
      <c r="B468">
        <v>1368594000</v>
      </c>
      <c r="C468" s="12">
        <v>41409.208333333336</v>
      </c>
      <c r="D468">
        <v>1370581200</v>
      </c>
      <c r="E468" s="12">
        <v>41432.208333333336</v>
      </c>
      <c r="F468" t="s">
        <v>65</v>
      </c>
      <c r="G468" t="str">
        <f t="shared" si="14"/>
        <v>technology</v>
      </c>
      <c r="H468" t="str">
        <f t="shared" si="15"/>
        <v>wearables</v>
      </c>
    </row>
    <row r="469" spans="1:8" x14ac:dyDescent="0.25">
      <c r="A469" t="s">
        <v>20</v>
      </c>
      <c r="B469">
        <v>1448258400</v>
      </c>
      <c r="C469" s="12">
        <v>42331.25</v>
      </c>
      <c r="D469">
        <v>1448863200</v>
      </c>
      <c r="E469" s="12">
        <v>42338.25</v>
      </c>
      <c r="F469" t="s">
        <v>28</v>
      </c>
      <c r="G469" t="str">
        <f t="shared" si="14"/>
        <v>technology</v>
      </c>
      <c r="H469" t="str">
        <f t="shared" si="15"/>
        <v>web</v>
      </c>
    </row>
    <row r="470" spans="1:8" x14ac:dyDescent="0.25">
      <c r="A470" t="s">
        <v>14</v>
      </c>
      <c r="B470">
        <v>1555218000</v>
      </c>
      <c r="C470" s="12">
        <v>43569.208333333328</v>
      </c>
      <c r="D470">
        <v>1556600400</v>
      </c>
      <c r="E470" s="12">
        <v>43585.208333333328</v>
      </c>
      <c r="F470" t="s">
        <v>33</v>
      </c>
      <c r="G470" t="str">
        <f t="shared" si="14"/>
        <v>theater</v>
      </c>
      <c r="H470" t="str">
        <f t="shared" si="15"/>
        <v>plays</v>
      </c>
    </row>
    <row r="471" spans="1:8" x14ac:dyDescent="0.25">
      <c r="A471" t="s">
        <v>20</v>
      </c>
      <c r="B471">
        <v>1431925200</v>
      </c>
      <c r="C471" s="12">
        <v>42142.208333333328</v>
      </c>
      <c r="D471">
        <v>1432098000</v>
      </c>
      <c r="E471" s="12">
        <v>42144.208333333328</v>
      </c>
      <c r="F471" t="s">
        <v>53</v>
      </c>
      <c r="G471" t="str">
        <f t="shared" si="14"/>
        <v>film &amp; video</v>
      </c>
      <c r="H471" t="str">
        <f t="shared" si="15"/>
        <v>drama</v>
      </c>
    </row>
    <row r="472" spans="1:8" x14ac:dyDescent="0.25">
      <c r="A472" t="s">
        <v>20</v>
      </c>
      <c r="B472">
        <v>1481522400</v>
      </c>
      <c r="C472" s="12">
        <v>42716.25</v>
      </c>
      <c r="D472">
        <v>1482127200</v>
      </c>
      <c r="E472" s="12">
        <v>42723.25</v>
      </c>
      <c r="F472" t="s">
        <v>65</v>
      </c>
      <c r="G472" t="str">
        <f t="shared" si="14"/>
        <v>technology</v>
      </c>
      <c r="H472" t="str">
        <f t="shared" si="15"/>
        <v>wearables</v>
      </c>
    </row>
    <row r="473" spans="1:8" x14ac:dyDescent="0.25">
      <c r="A473" t="s">
        <v>20</v>
      </c>
      <c r="B473">
        <v>1335934800</v>
      </c>
      <c r="C473" s="12">
        <v>41031.208333333336</v>
      </c>
      <c r="D473">
        <v>1335934800</v>
      </c>
      <c r="E473" s="12">
        <v>41031.208333333336</v>
      </c>
      <c r="F473" t="s">
        <v>17</v>
      </c>
      <c r="G473" t="str">
        <f t="shared" si="14"/>
        <v>food</v>
      </c>
      <c r="H473" t="str">
        <f t="shared" si="15"/>
        <v>food trucks</v>
      </c>
    </row>
    <row r="474" spans="1:8" x14ac:dyDescent="0.25">
      <c r="A474" t="s">
        <v>14</v>
      </c>
      <c r="B474">
        <v>1552280400</v>
      </c>
      <c r="C474" s="12">
        <v>43535.208333333328</v>
      </c>
      <c r="D474">
        <v>1556946000</v>
      </c>
      <c r="E474" s="12">
        <v>43589.208333333328</v>
      </c>
      <c r="F474" t="s">
        <v>23</v>
      </c>
      <c r="G474" t="str">
        <f t="shared" si="14"/>
        <v>music</v>
      </c>
      <c r="H474" t="str">
        <f t="shared" si="15"/>
        <v>rock</v>
      </c>
    </row>
    <row r="475" spans="1:8" x14ac:dyDescent="0.25">
      <c r="A475" t="s">
        <v>20</v>
      </c>
      <c r="B475">
        <v>1529989200</v>
      </c>
      <c r="C475" s="12">
        <v>43277.208333333328</v>
      </c>
      <c r="D475">
        <v>1530075600</v>
      </c>
      <c r="E475" s="12">
        <v>43278.208333333328</v>
      </c>
      <c r="F475" t="s">
        <v>50</v>
      </c>
      <c r="G475" t="str">
        <f t="shared" si="14"/>
        <v>music</v>
      </c>
      <c r="H475" t="str">
        <f t="shared" si="15"/>
        <v>electric music</v>
      </c>
    </row>
    <row r="476" spans="1:8" x14ac:dyDescent="0.25">
      <c r="A476" t="s">
        <v>20</v>
      </c>
      <c r="B476">
        <v>1418709600</v>
      </c>
      <c r="C476" s="12">
        <v>41989.25</v>
      </c>
      <c r="D476">
        <v>1418796000</v>
      </c>
      <c r="E476" s="12">
        <v>41990.25</v>
      </c>
      <c r="F476" t="s">
        <v>269</v>
      </c>
      <c r="G476" t="str">
        <f t="shared" si="14"/>
        <v>film &amp; video</v>
      </c>
      <c r="H476" t="str">
        <f t="shared" si="15"/>
        <v>television</v>
      </c>
    </row>
    <row r="477" spans="1:8" x14ac:dyDescent="0.25">
      <c r="A477" t="s">
        <v>20</v>
      </c>
      <c r="B477">
        <v>1372136400</v>
      </c>
      <c r="C477" s="12">
        <v>41450.208333333336</v>
      </c>
      <c r="D477">
        <v>1372482000</v>
      </c>
      <c r="E477" s="12">
        <v>41454.208333333336</v>
      </c>
      <c r="F477" t="s">
        <v>206</v>
      </c>
      <c r="G477" t="str">
        <f t="shared" si="14"/>
        <v>publishing</v>
      </c>
      <c r="H477" t="str">
        <f t="shared" si="15"/>
        <v>translations</v>
      </c>
    </row>
    <row r="478" spans="1:8" x14ac:dyDescent="0.25">
      <c r="A478" t="s">
        <v>14</v>
      </c>
      <c r="B478">
        <v>1533877200</v>
      </c>
      <c r="C478" s="12">
        <v>43322.208333333328</v>
      </c>
      <c r="D478">
        <v>1534395600</v>
      </c>
      <c r="E478" s="12">
        <v>43328.208333333328</v>
      </c>
      <c r="F478" t="s">
        <v>119</v>
      </c>
      <c r="G478" t="str">
        <f t="shared" si="14"/>
        <v>publishing</v>
      </c>
      <c r="H478" t="str">
        <f t="shared" si="15"/>
        <v>fiction</v>
      </c>
    </row>
    <row r="479" spans="1:8" x14ac:dyDescent="0.25">
      <c r="A479" t="s">
        <v>14</v>
      </c>
      <c r="B479">
        <v>1309064400</v>
      </c>
      <c r="C479" s="12">
        <v>40720.208333333336</v>
      </c>
      <c r="D479">
        <v>1311397200</v>
      </c>
      <c r="E479" s="12">
        <v>40747.208333333336</v>
      </c>
      <c r="F479" t="s">
        <v>474</v>
      </c>
      <c r="G479" t="str">
        <f t="shared" si="14"/>
        <v>film &amp; video</v>
      </c>
      <c r="H479" t="str">
        <f t="shared" si="15"/>
        <v>science fiction</v>
      </c>
    </row>
    <row r="480" spans="1:8" x14ac:dyDescent="0.25">
      <c r="A480" t="s">
        <v>20</v>
      </c>
      <c r="B480">
        <v>1425877200</v>
      </c>
      <c r="C480" s="12">
        <v>42072.208333333328</v>
      </c>
      <c r="D480">
        <v>1426914000</v>
      </c>
      <c r="E480" s="12">
        <v>42084.208333333328</v>
      </c>
      <c r="F480" t="s">
        <v>65</v>
      </c>
      <c r="G480" t="str">
        <f t="shared" si="14"/>
        <v>technology</v>
      </c>
      <c r="H480" t="str">
        <f t="shared" si="15"/>
        <v>wearables</v>
      </c>
    </row>
    <row r="481" spans="1:8" x14ac:dyDescent="0.25">
      <c r="A481" t="s">
        <v>20</v>
      </c>
      <c r="B481">
        <v>1501304400</v>
      </c>
      <c r="C481" s="12">
        <v>42945.208333333328</v>
      </c>
      <c r="D481">
        <v>1501477200</v>
      </c>
      <c r="E481" s="12">
        <v>42947.208333333328</v>
      </c>
      <c r="F481" t="s">
        <v>17</v>
      </c>
      <c r="G481" t="str">
        <f t="shared" si="14"/>
        <v>food</v>
      </c>
      <c r="H481" t="str">
        <f t="shared" si="15"/>
        <v>food trucks</v>
      </c>
    </row>
    <row r="482" spans="1:8" x14ac:dyDescent="0.25">
      <c r="A482" t="s">
        <v>20</v>
      </c>
      <c r="B482">
        <v>1268287200</v>
      </c>
      <c r="C482" s="12">
        <v>40248.25</v>
      </c>
      <c r="D482">
        <v>1269061200</v>
      </c>
      <c r="E482" s="12">
        <v>40257.208333333336</v>
      </c>
      <c r="F482" t="s">
        <v>122</v>
      </c>
      <c r="G482" t="str">
        <f t="shared" si="14"/>
        <v>photography</v>
      </c>
      <c r="H482" t="str">
        <f t="shared" si="15"/>
        <v>photography books</v>
      </c>
    </row>
    <row r="483" spans="1:8" x14ac:dyDescent="0.25">
      <c r="A483" t="s">
        <v>14</v>
      </c>
      <c r="B483">
        <v>1412139600</v>
      </c>
      <c r="C483" s="12">
        <v>41913.208333333336</v>
      </c>
      <c r="D483">
        <v>1415772000</v>
      </c>
      <c r="E483" s="12">
        <v>41955.25</v>
      </c>
      <c r="F483" t="s">
        <v>33</v>
      </c>
      <c r="G483" t="str">
        <f t="shared" si="14"/>
        <v>theater</v>
      </c>
      <c r="H483" t="str">
        <f t="shared" si="15"/>
        <v>plays</v>
      </c>
    </row>
    <row r="484" spans="1:8" x14ac:dyDescent="0.25">
      <c r="A484" t="s">
        <v>14</v>
      </c>
      <c r="B484">
        <v>1330063200</v>
      </c>
      <c r="C484" s="12">
        <v>40963.25</v>
      </c>
      <c r="D484">
        <v>1331013600</v>
      </c>
      <c r="E484" s="12">
        <v>40974.25</v>
      </c>
      <c r="F484" t="s">
        <v>119</v>
      </c>
      <c r="G484" t="str">
        <f t="shared" si="14"/>
        <v>publishing</v>
      </c>
      <c r="H484" t="str">
        <f t="shared" si="15"/>
        <v>fiction</v>
      </c>
    </row>
    <row r="485" spans="1:8" x14ac:dyDescent="0.25">
      <c r="A485" t="s">
        <v>14</v>
      </c>
      <c r="B485">
        <v>1576130400</v>
      </c>
      <c r="C485" s="12">
        <v>43811.25</v>
      </c>
      <c r="D485">
        <v>1576735200</v>
      </c>
      <c r="E485" s="12">
        <v>43818.25</v>
      </c>
      <c r="F485" t="s">
        <v>33</v>
      </c>
      <c r="G485" t="str">
        <f t="shared" si="14"/>
        <v>theater</v>
      </c>
      <c r="H485" t="str">
        <f t="shared" si="15"/>
        <v>plays</v>
      </c>
    </row>
    <row r="486" spans="1:8" x14ac:dyDescent="0.25">
      <c r="A486" t="s">
        <v>20</v>
      </c>
      <c r="B486">
        <v>1407128400</v>
      </c>
      <c r="C486" s="12">
        <v>41855.208333333336</v>
      </c>
      <c r="D486">
        <v>1411362000</v>
      </c>
      <c r="E486" s="12">
        <v>41904.208333333336</v>
      </c>
      <c r="F486" t="s">
        <v>17</v>
      </c>
      <c r="G486" t="str">
        <f t="shared" si="14"/>
        <v>food</v>
      </c>
      <c r="H486" t="str">
        <f t="shared" si="15"/>
        <v>food trucks</v>
      </c>
    </row>
    <row r="487" spans="1:8" x14ac:dyDescent="0.25">
      <c r="A487" t="s">
        <v>14</v>
      </c>
      <c r="B487">
        <v>1560142800</v>
      </c>
      <c r="C487" s="12">
        <v>43626.208333333328</v>
      </c>
      <c r="D487">
        <v>1563685200</v>
      </c>
      <c r="E487" s="12">
        <v>43667.208333333328</v>
      </c>
      <c r="F487" t="s">
        <v>33</v>
      </c>
      <c r="G487" t="str">
        <f t="shared" si="14"/>
        <v>theater</v>
      </c>
      <c r="H487" t="str">
        <f t="shared" si="15"/>
        <v>plays</v>
      </c>
    </row>
    <row r="488" spans="1:8" x14ac:dyDescent="0.25">
      <c r="A488" t="s">
        <v>14</v>
      </c>
      <c r="B488">
        <v>1520575200</v>
      </c>
      <c r="C488" s="12">
        <v>43168.25</v>
      </c>
      <c r="D488">
        <v>1521867600</v>
      </c>
      <c r="E488" s="12">
        <v>43183.208333333328</v>
      </c>
      <c r="F488" t="s">
        <v>206</v>
      </c>
      <c r="G488" t="str">
        <f t="shared" si="14"/>
        <v>publishing</v>
      </c>
      <c r="H488" t="str">
        <f t="shared" si="15"/>
        <v>translations</v>
      </c>
    </row>
    <row r="489" spans="1:8" x14ac:dyDescent="0.25">
      <c r="A489" t="s">
        <v>20</v>
      </c>
      <c r="B489">
        <v>1492664400</v>
      </c>
      <c r="C489" s="12">
        <v>42845.208333333328</v>
      </c>
      <c r="D489">
        <v>1495515600</v>
      </c>
      <c r="E489" s="12">
        <v>42878.208333333328</v>
      </c>
      <c r="F489" t="s">
        <v>33</v>
      </c>
      <c r="G489" t="str">
        <f t="shared" si="14"/>
        <v>theater</v>
      </c>
      <c r="H489" t="str">
        <f t="shared" si="15"/>
        <v>plays</v>
      </c>
    </row>
    <row r="490" spans="1:8" x14ac:dyDescent="0.25">
      <c r="A490" t="s">
        <v>20</v>
      </c>
      <c r="B490">
        <v>1454479200</v>
      </c>
      <c r="C490" s="12">
        <v>42403.25</v>
      </c>
      <c r="D490">
        <v>1455948000</v>
      </c>
      <c r="E490" s="12">
        <v>42420.25</v>
      </c>
      <c r="F490" t="s">
        <v>33</v>
      </c>
      <c r="G490" t="str">
        <f t="shared" si="14"/>
        <v>theater</v>
      </c>
      <c r="H490" t="str">
        <f t="shared" si="15"/>
        <v>plays</v>
      </c>
    </row>
    <row r="491" spans="1:8" x14ac:dyDescent="0.25">
      <c r="A491" t="s">
        <v>20</v>
      </c>
      <c r="B491">
        <v>1281934800</v>
      </c>
      <c r="C491" s="12">
        <v>40406.208333333336</v>
      </c>
      <c r="D491">
        <v>1282366800</v>
      </c>
      <c r="E491" s="12">
        <v>40411.208333333336</v>
      </c>
      <c r="F491" t="s">
        <v>65</v>
      </c>
      <c r="G491" t="str">
        <f t="shared" si="14"/>
        <v>technology</v>
      </c>
      <c r="H491" t="str">
        <f t="shared" si="15"/>
        <v>wearables</v>
      </c>
    </row>
    <row r="492" spans="1:8" x14ac:dyDescent="0.25">
      <c r="A492" t="s">
        <v>20</v>
      </c>
      <c r="B492">
        <v>1573970400</v>
      </c>
      <c r="C492" s="12">
        <v>43786.25</v>
      </c>
      <c r="D492">
        <v>1574575200</v>
      </c>
      <c r="E492" s="12">
        <v>43793.25</v>
      </c>
      <c r="F492" t="s">
        <v>1029</v>
      </c>
      <c r="G492" t="str">
        <f t="shared" si="14"/>
        <v>journalism</v>
      </c>
      <c r="H492" t="str">
        <f t="shared" si="15"/>
        <v>audio</v>
      </c>
    </row>
    <row r="493" spans="1:8" x14ac:dyDescent="0.25">
      <c r="A493" t="s">
        <v>20</v>
      </c>
      <c r="B493">
        <v>1372654800</v>
      </c>
      <c r="C493" s="12">
        <v>41456.208333333336</v>
      </c>
      <c r="D493">
        <v>1374901200</v>
      </c>
      <c r="E493" s="12">
        <v>41482.208333333336</v>
      </c>
      <c r="F493" t="s">
        <v>17</v>
      </c>
      <c r="G493" t="str">
        <f t="shared" si="14"/>
        <v>food</v>
      </c>
      <c r="H493" t="str">
        <f t="shared" si="15"/>
        <v>food trucks</v>
      </c>
    </row>
    <row r="494" spans="1:8" x14ac:dyDescent="0.25">
      <c r="A494" t="s">
        <v>74</v>
      </c>
      <c r="B494">
        <v>1275886800</v>
      </c>
      <c r="C494" s="12">
        <v>40336.208333333336</v>
      </c>
      <c r="D494">
        <v>1278910800</v>
      </c>
      <c r="E494" s="12">
        <v>40371.208333333336</v>
      </c>
      <c r="F494" t="s">
        <v>100</v>
      </c>
      <c r="G494" t="str">
        <f t="shared" si="14"/>
        <v>film &amp; video</v>
      </c>
      <c r="H494" t="str">
        <f t="shared" si="15"/>
        <v>shorts</v>
      </c>
    </row>
    <row r="495" spans="1:8" x14ac:dyDescent="0.25">
      <c r="A495" t="s">
        <v>20</v>
      </c>
      <c r="B495">
        <v>1561784400</v>
      </c>
      <c r="C495" s="12">
        <v>43645.208333333328</v>
      </c>
      <c r="D495">
        <v>1562907600</v>
      </c>
      <c r="E495" s="12">
        <v>43658.208333333328</v>
      </c>
      <c r="F495" t="s">
        <v>122</v>
      </c>
      <c r="G495" t="str">
        <f t="shared" si="14"/>
        <v>photography</v>
      </c>
      <c r="H495" t="str">
        <f t="shared" si="15"/>
        <v>photography books</v>
      </c>
    </row>
    <row r="496" spans="1:8" x14ac:dyDescent="0.25">
      <c r="A496" t="s">
        <v>20</v>
      </c>
      <c r="B496">
        <v>1332392400</v>
      </c>
      <c r="C496" s="12">
        <v>40990.208333333336</v>
      </c>
      <c r="D496">
        <v>1332478800</v>
      </c>
      <c r="E496" s="12">
        <v>40991.208333333336</v>
      </c>
      <c r="F496" t="s">
        <v>65</v>
      </c>
      <c r="G496" t="str">
        <f t="shared" si="14"/>
        <v>technology</v>
      </c>
      <c r="H496" t="str">
        <f t="shared" si="15"/>
        <v>wearables</v>
      </c>
    </row>
    <row r="497" spans="1:8" x14ac:dyDescent="0.25">
      <c r="A497" t="s">
        <v>20</v>
      </c>
      <c r="B497">
        <v>1402376400</v>
      </c>
      <c r="C497" s="12">
        <v>41800.208333333336</v>
      </c>
      <c r="D497">
        <v>1402722000</v>
      </c>
      <c r="E497" s="12">
        <v>41804.208333333336</v>
      </c>
      <c r="F497" t="s">
        <v>33</v>
      </c>
      <c r="G497" t="str">
        <f t="shared" si="14"/>
        <v>theater</v>
      </c>
      <c r="H497" t="str">
        <f t="shared" si="15"/>
        <v>plays</v>
      </c>
    </row>
    <row r="498" spans="1:8" x14ac:dyDescent="0.25">
      <c r="A498" t="s">
        <v>14</v>
      </c>
      <c r="B498">
        <v>1495342800</v>
      </c>
      <c r="C498" s="12">
        <v>42876.208333333328</v>
      </c>
      <c r="D498">
        <v>1496811600</v>
      </c>
      <c r="E498" s="12">
        <v>42893.208333333328</v>
      </c>
      <c r="F498" t="s">
        <v>71</v>
      </c>
      <c r="G498" t="str">
        <f t="shared" si="14"/>
        <v>film &amp; video</v>
      </c>
      <c r="H498" t="str">
        <f t="shared" si="15"/>
        <v>animation</v>
      </c>
    </row>
    <row r="499" spans="1:8" x14ac:dyDescent="0.25">
      <c r="A499" t="s">
        <v>14</v>
      </c>
      <c r="B499">
        <v>1482213600</v>
      </c>
      <c r="C499" s="12">
        <v>42724.25</v>
      </c>
      <c r="D499">
        <v>1482213600</v>
      </c>
      <c r="E499" s="12">
        <v>42724.25</v>
      </c>
      <c r="F499" t="s">
        <v>65</v>
      </c>
      <c r="G499" t="str">
        <f t="shared" si="14"/>
        <v>technology</v>
      </c>
      <c r="H499" t="str">
        <f t="shared" si="15"/>
        <v>wearables</v>
      </c>
    </row>
    <row r="500" spans="1:8" x14ac:dyDescent="0.25">
      <c r="A500" t="s">
        <v>14</v>
      </c>
      <c r="B500">
        <v>1420092000</v>
      </c>
      <c r="C500" s="12">
        <v>42005.25</v>
      </c>
      <c r="D500">
        <v>1420264800</v>
      </c>
      <c r="E500" s="12">
        <v>42007.25</v>
      </c>
      <c r="F500" t="s">
        <v>28</v>
      </c>
      <c r="G500" t="str">
        <f t="shared" si="14"/>
        <v>technology</v>
      </c>
      <c r="H500" t="str">
        <f t="shared" si="15"/>
        <v>web</v>
      </c>
    </row>
    <row r="501" spans="1:8" x14ac:dyDescent="0.25">
      <c r="A501" t="s">
        <v>14</v>
      </c>
      <c r="B501">
        <v>1458018000</v>
      </c>
      <c r="C501" s="12">
        <v>42444.208333333328</v>
      </c>
      <c r="D501">
        <v>1458450000</v>
      </c>
      <c r="E501" s="12">
        <v>42449.208333333328</v>
      </c>
      <c r="F501" t="s">
        <v>42</v>
      </c>
      <c r="G501" t="str">
        <f t="shared" si="14"/>
        <v>film &amp; video</v>
      </c>
      <c r="H501" t="str">
        <f t="shared" si="15"/>
        <v>documentary</v>
      </c>
    </row>
    <row r="502" spans="1:8" x14ac:dyDescent="0.25">
      <c r="A502" t="s">
        <v>14</v>
      </c>
      <c r="B502">
        <v>1367384400</v>
      </c>
      <c r="C502" s="12">
        <v>41395.208333333336</v>
      </c>
      <c r="D502">
        <v>1369803600</v>
      </c>
      <c r="E502" s="12">
        <v>41423.208333333336</v>
      </c>
      <c r="F502" t="s">
        <v>33</v>
      </c>
      <c r="G502" t="str">
        <f t="shared" si="14"/>
        <v>theater</v>
      </c>
      <c r="H502" t="str">
        <f t="shared" si="15"/>
        <v>plays</v>
      </c>
    </row>
    <row r="503" spans="1:8" x14ac:dyDescent="0.25">
      <c r="A503" t="s">
        <v>14</v>
      </c>
      <c r="B503">
        <v>1363064400</v>
      </c>
      <c r="C503" s="12">
        <v>41345.208333333336</v>
      </c>
      <c r="D503">
        <v>1363237200</v>
      </c>
      <c r="E503" s="12">
        <v>41347.208333333336</v>
      </c>
      <c r="F503" t="s">
        <v>42</v>
      </c>
      <c r="G503" t="str">
        <f t="shared" si="14"/>
        <v>film &amp; video</v>
      </c>
      <c r="H503" t="str">
        <f t="shared" si="15"/>
        <v>documentary</v>
      </c>
    </row>
    <row r="504" spans="1:8" x14ac:dyDescent="0.25">
      <c r="A504" t="s">
        <v>20</v>
      </c>
      <c r="B504">
        <v>1343365200</v>
      </c>
      <c r="C504" s="12">
        <v>41117.208333333336</v>
      </c>
      <c r="D504">
        <v>1345870800</v>
      </c>
      <c r="E504" s="12">
        <v>41146.208333333336</v>
      </c>
      <c r="F504" t="s">
        <v>89</v>
      </c>
      <c r="G504" t="str">
        <f t="shared" si="14"/>
        <v>games</v>
      </c>
      <c r="H504" t="str">
        <f t="shared" si="15"/>
        <v>video games</v>
      </c>
    </row>
    <row r="505" spans="1:8" x14ac:dyDescent="0.25">
      <c r="A505" t="s">
        <v>20</v>
      </c>
      <c r="B505">
        <v>1435726800</v>
      </c>
      <c r="C505" s="12">
        <v>42186.208333333328</v>
      </c>
      <c r="D505">
        <v>1437454800</v>
      </c>
      <c r="E505" s="12">
        <v>42206.208333333328</v>
      </c>
      <c r="F505" t="s">
        <v>53</v>
      </c>
      <c r="G505" t="str">
        <f t="shared" si="14"/>
        <v>film &amp; video</v>
      </c>
      <c r="H505" t="str">
        <f t="shared" si="15"/>
        <v>drama</v>
      </c>
    </row>
    <row r="506" spans="1:8" x14ac:dyDescent="0.25">
      <c r="A506" t="s">
        <v>14</v>
      </c>
      <c r="B506">
        <v>1431925200</v>
      </c>
      <c r="C506" s="12">
        <v>42142.208333333328</v>
      </c>
      <c r="D506">
        <v>1432011600</v>
      </c>
      <c r="E506" s="12">
        <v>42143.208333333328</v>
      </c>
      <c r="F506" t="s">
        <v>23</v>
      </c>
      <c r="G506" t="str">
        <f t="shared" si="14"/>
        <v>music</v>
      </c>
      <c r="H506" t="str">
        <f t="shared" si="15"/>
        <v>rock</v>
      </c>
    </row>
    <row r="507" spans="1:8" x14ac:dyDescent="0.25">
      <c r="A507" t="s">
        <v>14</v>
      </c>
      <c r="B507">
        <v>1362722400</v>
      </c>
      <c r="C507" s="12">
        <v>41341.25</v>
      </c>
      <c r="D507">
        <v>1366347600</v>
      </c>
      <c r="E507" s="12">
        <v>41383.208333333336</v>
      </c>
      <c r="F507" t="s">
        <v>133</v>
      </c>
      <c r="G507" t="str">
        <f t="shared" si="14"/>
        <v>publishing</v>
      </c>
      <c r="H507" t="str">
        <f t="shared" si="15"/>
        <v>radio &amp; podcasts</v>
      </c>
    </row>
    <row r="508" spans="1:8" x14ac:dyDescent="0.25">
      <c r="A508" t="s">
        <v>20</v>
      </c>
      <c r="B508">
        <v>1511416800</v>
      </c>
      <c r="C508" s="12">
        <v>43062.25</v>
      </c>
      <c r="D508">
        <v>1512885600</v>
      </c>
      <c r="E508" s="12">
        <v>43079.25</v>
      </c>
      <c r="F508" t="s">
        <v>33</v>
      </c>
      <c r="G508" t="str">
        <f t="shared" si="14"/>
        <v>theater</v>
      </c>
      <c r="H508" t="str">
        <f t="shared" si="15"/>
        <v>plays</v>
      </c>
    </row>
    <row r="509" spans="1:8" x14ac:dyDescent="0.25">
      <c r="A509" t="s">
        <v>14</v>
      </c>
      <c r="B509">
        <v>1365483600</v>
      </c>
      <c r="C509" s="12">
        <v>41373.208333333336</v>
      </c>
      <c r="D509">
        <v>1369717200</v>
      </c>
      <c r="E509" s="12">
        <v>41422.208333333336</v>
      </c>
      <c r="F509" t="s">
        <v>28</v>
      </c>
      <c r="G509" t="str">
        <f t="shared" si="14"/>
        <v>technology</v>
      </c>
      <c r="H509" t="str">
        <f t="shared" si="15"/>
        <v>web</v>
      </c>
    </row>
    <row r="510" spans="1:8" x14ac:dyDescent="0.25">
      <c r="A510" t="s">
        <v>20</v>
      </c>
      <c r="B510">
        <v>1532840400</v>
      </c>
      <c r="C510" s="12">
        <v>43310.208333333328</v>
      </c>
      <c r="D510">
        <v>1534654800</v>
      </c>
      <c r="E510" s="12">
        <v>43331.208333333328</v>
      </c>
      <c r="F510" t="s">
        <v>33</v>
      </c>
      <c r="G510" t="str">
        <f t="shared" si="14"/>
        <v>theater</v>
      </c>
      <c r="H510" t="str">
        <f t="shared" si="15"/>
        <v>plays</v>
      </c>
    </row>
    <row r="511" spans="1:8" x14ac:dyDescent="0.25">
      <c r="A511" t="s">
        <v>14</v>
      </c>
      <c r="B511">
        <v>1336194000</v>
      </c>
      <c r="C511" s="12">
        <v>41034.208333333336</v>
      </c>
      <c r="D511">
        <v>1337058000</v>
      </c>
      <c r="E511" s="12">
        <v>41044.208333333336</v>
      </c>
      <c r="F511" t="s">
        <v>33</v>
      </c>
      <c r="G511" t="str">
        <f t="shared" si="14"/>
        <v>theater</v>
      </c>
      <c r="H511" t="str">
        <f t="shared" si="15"/>
        <v>plays</v>
      </c>
    </row>
    <row r="512" spans="1:8" x14ac:dyDescent="0.25">
      <c r="A512" t="s">
        <v>20</v>
      </c>
      <c r="B512">
        <v>1527742800</v>
      </c>
      <c r="C512" s="12">
        <v>43251.208333333328</v>
      </c>
      <c r="D512">
        <v>1529816400</v>
      </c>
      <c r="E512" s="12">
        <v>43275.208333333328</v>
      </c>
      <c r="F512" t="s">
        <v>53</v>
      </c>
      <c r="G512" t="str">
        <f t="shared" si="14"/>
        <v>film &amp; video</v>
      </c>
      <c r="H512" t="str">
        <f t="shared" si="15"/>
        <v>drama</v>
      </c>
    </row>
    <row r="513" spans="1:8" x14ac:dyDescent="0.25">
      <c r="A513" t="s">
        <v>14</v>
      </c>
      <c r="B513">
        <v>1564030800</v>
      </c>
      <c r="C513" s="12">
        <v>43671.208333333328</v>
      </c>
      <c r="D513">
        <v>1564894800</v>
      </c>
      <c r="E513" s="12">
        <v>43681.208333333328</v>
      </c>
      <c r="F513" t="s">
        <v>33</v>
      </c>
      <c r="G513" t="str">
        <f t="shared" si="14"/>
        <v>theater</v>
      </c>
      <c r="H513" t="str">
        <f t="shared" si="15"/>
        <v>plays</v>
      </c>
    </row>
    <row r="514" spans="1:8" x14ac:dyDescent="0.25">
      <c r="A514" t="s">
        <v>20</v>
      </c>
      <c r="B514">
        <v>1404536400</v>
      </c>
      <c r="C514" s="12">
        <v>41825.208333333336</v>
      </c>
      <c r="D514">
        <v>1404622800</v>
      </c>
      <c r="E514" s="12">
        <v>41826.208333333336</v>
      </c>
      <c r="F514" t="s">
        <v>89</v>
      </c>
      <c r="G514" t="str">
        <f t="shared" si="14"/>
        <v>games</v>
      </c>
      <c r="H514" t="str">
        <f t="shared" si="15"/>
        <v>video games</v>
      </c>
    </row>
    <row r="515" spans="1:8" x14ac:dyDescent="0.25">
      <c r="A515" t="s">
        <v>74</v>
      </c>
      <c r="B515">
        <v>1284008400</v>
      </c>
      <c r="C515" s="12">
        <v>40430.208333333336</v>
      </c>
      <c r="D515">
        <v>1284181200</v>
      </c>
      <c r="E515" s="12">
        <v>40432.208333333336</v>
      </c>
      <c r="F515" t="s">
        <v>269</v>
      </c>
      <c r="G515" t="str">
        <f t="shared" ref="G515:G578" si="16">LEFT(F515, SEARCH("/",F515,1)-1 )</f>
        <v>film &amp; video</v>
      </c>
      <c r="H515" t="str">
        <f t="shared" ref="H515:H578" si="17">RIGHT(F515,LEN(F515)-SEARCH("/",F515))</f>
        <v>television</v>
      </c>
    </row>
    <row r="516" spans="1:8" x14ac:dyDescent="0.25">
      <c r="A516" t="s">
        <v>74</v>
      </c>
      <c r="B516">
        <v>1386309600</v>
      </c>
      <c r="C516" s="12">
        <v>41614.25</v>
      </c>
      <c r="D516">
        <v>1386741600</v>
      </c>
      <c r="E516" s="12">
        <v>41619.25</v>
      </c>
      <c r="F516" t="s">
        <v>23</v>
      </c>
      <c r="G516" t="str">
        <f t="shared" si="16"/>
        <v>music</v>
      </c>
      <c r="H516" t="str">
        <f t="shared" si="17"/>
        <v>rock</v>
      </c>
    </row>
    <row r="517" spans="1:8" x14ac:dyDescent="0.25">
      <c r="A517" t="s">
        <v>14</v>
      </c>
      <c r="B517">
        <v>1324620000</v>
      </c>
      <c r="C517" s="12">
        <v>40900.25</v>
      </c>
      <c r="D517">
        <v>1324792800</v>
      </c>
      <c r="E517" s="12">
        <v>40902.25</v>
      </c>
      <c r="F517" t="s">
        <v>33</v>
      </c>
      <c r="G517" t="str">
        <f t="shared" si="16"/>
        <v>theater</v>
      </c>
      <c r="H517" t="str">
        <f t="shared" si="17"/>
        <v>plays</v>
      </c>
    </row>
    <row r="518" spans="1:8" x14ac:dyDescent="0.25">
      <c r="A518" t="s">
        <v>14</v>
      </c>
      <c r="B518">
        <v>1281070800</v>
      </c>
      <c r="C518" s="12">
        <v>40396.208333333336</v>
      </c>
      <c r="D518">
        <v>1284354000</v>
      </c>
      <c r="E518" s="12">
        <v>40434.208333333336</v>
      </c>
      <c r="F518" t="s">
        <v>68</v>
      </c>
      <c r="G518" t="str">
        <f t="shared" si="16"/>
        <v>publishing</v>
      </c>
      <c r="H518" t="str">
        <f t="shared" si="17"/>
        <v>nonfiction</v>
      </c>
    </row>
    <row r="519" spans="1:8" x14ac:dyDescent="0.25">
      <c r="A519" t="s">
        <v>20</v>
      </c>
      <c r="B519">
        <v>1493960400</v>
      </c>
      <c r="C519" s="12">
        <v>42860.208333333328</v>
      </c>
      <c r="D519">
        <v>1494392400</v>
      </c>
      <c r="E519" s="12">
        <v>42865.208333333328</v>
      </c>
      <c r="F519" t="s">
        <v>17</v>
      </c>
      <c r="G519" t="str">
        <f t="shared" si="16"/>
        <v>food</v>
      </c>
      <c r="H519" t="str">
        <f t="shared" si="17"/>
        <v>food trucks</v>
      </c>
    </row>
    <row r="520" spans="1:8" x14ac:dyDescent="0.25">
      <c r="A520" t="s">
        <v>14</v>
      </c>
      <c r="B520">
        <v>1519365600</v>
      </c>
      <c r="C520" s="12">
        <v>43154.25</v>
      </c>
      <c r="D520">
        <v>1519538400</v>
      </c>
      <c r="E520" s="12">
        <v>43156.25</v>
      </c>
      <c r="F520" t="s">
        <v>71</v>
      </c>
      <c r="G520" t="str">
        <f t="shared" si="16"/>
        <v>film &amp; video</v>
      </c>
      <c r="H520" t="str">
        <f t="shared" si="17"/>
        <v>animation</v>
      </c>
    </row>
    <row r="521" spans="1:8" x14ac:dyDescent="0.25">
      <c r="A521" t="s">
        <v>20</v>
      </c>
      <c r="B521">
        <v>1420696800</v>
      </c>
      <c r="C521" s="12">
        <v>42012.25</v>
      </c>
      <c r="D521">
        <v>1421906400</v>
      </c>
      <c r="E521" s="12">
        <v>42026.25</v>
      </c>
      <c r="F521" t="s">
        <v>23</v>
      </c>
      <c r="G521" t="str">
        <f t="shared" si="16"/>
        <v>music</v>
      </c>
      <c r="H521" t="str">
        <f t="shared" si="17"/>
        <v>rock</v>
      </c>
    </row>
    <row r="522" spans="1:8" x14ac:dyDescent="0.25">
      <c r="A522" t="s">
        <v>20</v>
      </c>
      <c r="B522">
        <v>1555650000</v>
      </c>
      <c r="C522" s="12">
        <v>43574.208333333328</v>
      </c>
      <c r="D522">
        <v>1555909200</v>
      </c>
      <c r="E522" s="12">
        <v>43577.208333333328</v>
      </c>
      <c r="F522" t="s">
        <v>33</v>
      </c>
      <c r="G522" t="str">
        <f t="shared" si="16"/>
        <v>theater</v>
      </c>
      <c r="H522" t="str">
        <f t="shared" si="17"/>
        <v>plays</v>
      </c>
    </row>
    <row r="523" spans="1:8" x14ac:dyDescent="0.25">
      <c r="A523" t="s">
        <v>20</v>
      </c>
      <c r="B523">
        <v>1471928400</v>
      </c>
      <c r="C523" s="12">
        <v>42605.208333333328</v>
      </c>
      <c r="D523">
        <v>1472446800</v>
      </c>
      <c r="E523" s="12">
        <v>42611.208333333328</v>
      </c>
      <c r="F523" t="s">
        <v>53</v>
      </c>
      <c r="G523" t="str">
        <f t="shared" si="16"/>
        <v>film &amp; video</v>
      </c>
      <c r="H523" t="str">
        <f t="shared" si="17"/>
        <v>drama</v>
      </c>
    </row>
    <row r="524" spans="1:8" x14ac:dyDescent="0.25">
      <c r="A524" t="s">
        <v>14</v>
      </c>
      <c r="B524">
        <v>1341291600</v>
      </c>
      <c r="C524" s="12">
        <v>41093.208333333336</v>
      </c>
      <c r="D524">
        <v>1342328400</v>
      </c>
      <c r="E524" s="12">
        <v>41105.208333333336</v>
      </c>
      <c r="F524" t="s">
        <v>100</v>
      </c>
      <c r="G524" t="str">
        <f t="shared" si="16"/>
        <v>film &amp; video</v>
      </c>
      <c r="H524" t="str">
        <f t="shared" si="17"/>
        <v>shorts</v>
      </c>
    </row>
    <row r="525" spans="1:8" x14ac:dyDescent="0.25">
      <c r="A525" t="s">
        <v>20</v>
      </c>
      <c r="B525">
        <v>1267682400</v>
      </c>
      <c r="C525" s="12">
        <v>40241.25</v>
      </c>
      <c r="D525">
        <v>1268114400</v>
      </c>
      <c r="E525" s="12">
        <v>40246.25</v>
      </c>
      <c r="F525" t="s">
        <v>100</v>
      </c>
      <c r="G525" t="str">
        <f t="shared" si="16"/>
        <v>film &amp; video</v>
      </c>
      <c r="H525" t="str">
        <f t="shared" si="17"/>
        <v>shorts</v>
      </c>
    </row>
    <row r="526" spans="1:8" x14ac:dyDescent="0.25">
      <c r="A526" t="s">
        <v>14</v>
      </c>
      <c r="B526">
        <v>1272258000</v>
      </c>
      <c r="C526" s="12">
        <v>40294.208333333336</v>
      </c>
      <c r="D526">
        <v>1273381200</v>
      </c>
      <c r="E526" s="12">
        <v>40307.208333333336</v>
      </c>
      <c r="F526" t="s">
        <v>33</v>
      </c>
      <c r="G526" t="str">
        <f t="shared" si="16"/>
        <v>theater</v>
      </c>
      <c r="H526" t="str">
        <f t="shared" si="17"/>
        <v>plays</v>
      </c>
    </row>
    <row r="527" spans="1:8" x14ac:dyDescent="0.25">
      <c r="A527" t="s">
        <v>14</v>
      </c>
      <c r="B527">
        <v>1290492000</v>
      </c>
      <c r="C527" s="12">
        <v>40505.25</v>
      </c>
      <c r="D527">
        <v>1290837600</v>
      </c>
      <c r="E527" s="12">
        <v>40509.25</v>
      </c>
      <c r="F527" t="s">
        <v>65</v>
      </c>
      <c r="G527" t="str">
        <f t="shared" si="16"/>
        <v>technology</v>
      </c>
      <c r="H527" t="str">
        <f t="shared" si="17"/>
        <v>wearables</v>
      </c>
    </row>
    <row r="528" spans="1:8" x14ac:dyDescent="0.25">
      <c r="A528" t="s">
        <v>20</v>
      </c>
      <c r="B528">
        <v>1451109600</v>
      </c>
      <c r="C528" s="12">
        <v>42364.25</v>
      </c>
      <c r="D528">
        <v>1454306400</v>
      </c>
      <c r="E528" s="12">
        <v>42401.25</v>
      </c>
      <c r="F528" t="s">
        <v>33</v>
      </c>
      <c r="G528" t="str">
        <f t="shared" si="16"/>
        <v>theater</v>
      </c>
      <c r="H528" t="str">
        <f t="shared" si="17"/>
        <v>plays</v>
      </c>
    </row>
    <row r="529" spans="1:8" x14ac:dyDescent="0.25">
      <c r="A529" t="s">
        <v>14</v>
      </c>
      <c r="B529">
        <v>1454652000</v>
      </c>
      <c r="C529" s="12">
        <v>42405.25</v>
      </c>
      <c r="D529">
        <v>1457762400</v>
      </c>
      <c r="E529" s="12">
        <v>42441.25</v>
      </c>
      <c r="F529" t="s">
        <v>71</v>
      </c>
      <c r="G529" t="str">
        <f t="shared" si="16"/>
        <v>film &amp; video</v>
      </c>
      <c r="H529" t="str">
        <f t="shared" si="17"/>
        <v>animation</v>
      </c>
    </row>
    <row r="530" spans="1:8" x14ac:dyDescent="0.25">
      <c r="A530" t="s">
        <v>14</v>
      </c>
      <c r="B530">
        <v>1385186400</v>
      </c>
      <c r="C530" s="12">
        <v>41601.25</v>
      </c>
      <c r="D530">
        <v>1389074400</v>
      </c>
      <c r="E530" s="12">
        <v>41646.25</v>
      </c>
      <c r="F530" t="s">
        <v>60</v>
      </c>
      <c r="G530" t="str">
        <f t="shared" si="16"/>
        <v>music</v>
      </c>
      <c r="H530" t="str">
        <f t="shared" si="17"/>
        <v>indie rock</v>
      </c>
    </row>
    <row r="531" spans="1:8" x14ac:dyDescent="0.25">
      <c r="A531" t="s">
        <v>14</v>
      </c>
      <c r="B531">
        <v>1399698000</v>
      </c>
      <c r="C531" s="12">
        <v>41769.208333333336</v>
      </c>
      <c r="D531">
        <v>1402117200</v>
      </c>
      <c r="E531" s="12">
        <v>41797.208333333336</v>
      </c>
      <c r="F531" t="s">
        <v>89</v>
      </c>
      <c r="G531" t="str">
        <f t="shared" si="16"/>
        <v>games</v>
      </c>
      <c r="H531" t="str">
        <f t="shared" si="17"/>
        <v>video games</v>
      </c>
    </row>
    <row r="532" spans="1:8" x14ac:dyDescent="0.25">
      <c r="A532" t="s">
        <v>14</v>
      </c>
      <c r="B532">
        <v>1283230800</v>
      </c>
      <c r="C532" s="12">
        <v>40421.208333333336</v>
      </c>
      <c r="D532">
        <v>1284440400</v>
      </c>
      <c r="E532" s="12">
        <v>40435.208333333336</v>
      </c>
      <c r="F532" t="s">
        <v>119</v>
      </c>
      <c r="G532" t="str">
        <f t="shared" si="16"/>
        <v>publishing</v>
      </c>
      <c r="H532" t="str">
        <f t="shared" si="17"/>
        <v>fiction</v>
      </c>
    </row>
    <row r="533" spans="1:8" x14ac:dyDescent="0.25">
      <c r="A533" t="s">
        <v>47</v>
      </c>
      <c r="B533">
        <v>1384149600</v>
      </c>
      <c r="C533" s="12">
        <v>41589.25</v>
      </c>
      <c r="D533">
        <v>1388988000</v>
      </c>
      <c r="E533" s="12">
        <v>41645.25</v>
      </c>
      <c r="F533" t="s">
        <v>89</v>
      </c>
      <c r="G533" t="str">
        <f t="shared" si="16"/>
        <v>games</v>
      </c>
      <c r="H533" t="str">
        <f t="shared" si="17"/>
        <v>video games</v>
      </c>
    </row>
    <row r="534" spans="1:8" x14ac:dyDescent="0.25">
      <c r="A534" t="s">
        <v>20</v>
      </c>
      <c r="B534">
        <v>1516860000</v>
      </c>
      <c r="C534" s="12">
        <v>43125.25</v>
      </c>
      <c r="D534">
        <v>1516946400</v>
      </c>
      <c r="E534" s="12">
        <v>43126.25</v>
      </c>
      <c r="F534" t="s">
        <v>33</v>
      </c>
      <c r="G534" t="str">
        <f t="shared" si="16"/>
        <v>theater</v>
      </c>
      <c r="H534" t="str">
        <f t="shared" si="17"/>
        <v>plays</v>
      </c>
    </row>
    <row r="535" spans="1:8" x14ac:dyDescent="0.25">
      <c r="A535" t="s">
        <v>20</v>
      </c>
      <c r="B535">
        <v>1374642000</v>
      </c>
      <c r="C535" s="12">
        <v>41479.208333333336</v>
      </c>
      <c r="D535">
        <v>1377752400</v>
      </c>
      <c r="E535" s="12">
        <v>41515.208333333336</v>
      </c>
      <c r="F535" t="s">
        <v>60</v>
      </c>
      <c r="G535" t="str">
        <f t="shared" si="16"/>
        <v>music</v>
      </c>
      <c r="H535" t="str">
        <f t="shared" si="17"/>
        <v>indie rock</v>
      </c>
    </row>
    <row r="536" spans="1:8" x14ac:dyDescent="0.25">
      <c r="A536" t="s">
        <v>14</v>
      </c>
      <c r="B536">
        <v>1534482000</v>
      </c>
      <c r="C536" s="12">
        <v>43329.208333333328</v>
      </c>
      <c r="D536">
        <v>1534568400</v>
      </c>
      <c r="E536" s="12">
        <v>43330.208333333328</v>
      </c>
      <c r="F536" t="s">
        <v>53</v>
      </c>
      <c r="G536" t="str">
        <f t="shared" si="16"/>
        <v>film &amp; video</v>
      </c>
      <c r="H536" t="str">
        <f t="shared" si="17"/>
        <v>drama</v>
      </c>
    </row>
    <row r="537" spans="1:8" x14ac:dyDescent="0.25">
      <c r="A537" t="s">
        <v>20</v>
      </c>
      <c r="B537">
        <v>1528434000</v>
      </c>
      <c r="C537" s="12">
        <v>43259.208333333328</v>
      </c>
      <c r="D537">
        <v>1528606800</v>
      </c>
      <c r="E537" s="12">
        <v>43261.208333333328</v>
      </c>
      <c r="F537" t="s">
        <v>33</v>
      </c>
      <c r="G537" t="str">
        <f t="shared" si="16"/>
        <v>theater</v>
      </c>
      <c r="H537" t="str">
        <f t="shared" si="17"/>
        <v>plays</v>
      </c>
    </row>
    <row r="538" spans="1:8" x14ac:dyDescent="0.25">
      <c r="A538" t="s">
        <v>20</v>
      </c>
      <c r="B538">
        <v>1282626000</v>
      </c>
      <c r="C538" s="12">
        <v>40414.208333333336</v>
      </c>
      <c r="D538">
        <v>1284872400</v>
      </c>
      <c r="E538" s="12">
        <v>40440.208333333336</v>
      </c>
      <c r="F538" t="s">
        <v>119</v>
      </c>
      <c r="G538" t="str">
        <f t="shared" si="16"/>
        <v>publishing</v>
      </c>
      <c r="H538" t="str">
        <f t="shared" si="17"/>
        <v>fiction</v>
      </c>
    </row>
    <row r="539" spans="1:8" x14ac:dyDescent="0.25">
      <c r="A539" t="s">
        <v>20</v>
      </c>
      <c r="B539">
        <v>1535605200</v>
      </c>
      <c r="C539" s="12">
        <v>43342.208333333328</v>
      </c>
      <c r="D539">
        <v>1537592400</v>
      </c>
      <c r="E539" s="12">
        <v>43365.208333333328</v>
      </c>
      <c r="F539" t="s">
        <v>42</v>
      </c>
      <c r="G539" t="str">
        <f t="shared" si="16"/>
        <v>film &amp; video</v>
      </c>
      <c r="H539" t="str">
        <f t="shared" si="17"/>
        <v>documentary</v>
      </c>
    </row>
    <row r="540" spans="1:8" x14ac:dyDescent="0.25">
      <c r="A540" t="s">
        <v>14</v>
      </c>
      <c r="B540">
        <v>1379826000</v>
      </c>
      <c r="C540" s="12">
        <v>41539.208333333336</v>
      </c>
      <c r="D540">
        <v>1381208400</v>
      </c>
      <c r="E540" s="12">
        <v>41555.208333333336</v>
      </c>
      <c r="F540" t="s">
        <v>292</v>
      </c>
      <c r="G540" t="str">
        <f t="shared" si="16"/>
        <v>games</v>
      </c>
      <c r="H540" t="str">
        <f t="shared" si="17"/>
        <v>mobile games</v>
      </c>
    </row>
    <row r="541" spans="1:8" x14ac:dyDescent="0.25">
      <c r="A541" t="s">
        <v>14</v>
      </c>
      <c r="B541">
        <v>1561957200</v>
      </c>
      <c r="C541" s="12">
        <v>43647.208333333328</v>
      </c>
      <c r="D541">
        <v>1562475600</v>
      </c>
      <c r="E541" s="12">
        <v>43653.208333333328</v>
      </c>
      <c r="F541" t="s">
        <v>17</v>
      </c>
      <c r="G541" t="str">
        <f t="shared" si="16"/>
        <v>food</v>
      </c>
      <c r="H541" t="str">
        <f t="shared" si="17"/>
        <v>food trucks</v>
      </c>
    </row>
    <row r="542" spans="1:8" x14ac:dyDescent="0.25">
      <c r="A542" t="s">
        <v>20</v>
      </c>
      <c r="B542">
        <v>1525496400</v>
      </c>
      <c r="C542" s="12">
        <v>43225.208333333328</v>
      </c>
      <c r="D542">
        <v>1527397200</v>
      </c>
      <c r="E542" s="12">
        <v>43247.208333333328</v>
      </c>
      <c r="F542" t="s">
        <v>122</v>
      </c>
      <c r="G542" t="str">
        <f t="shared" si="16"/>
        <v>photography</v>
      </c>
      <c r="H542" t="str">
        <f t="shared" si="17"/>
        <v>photography books</v>
      </c>
    </row>
    <row r="543" spans="1:8" x14ac:dyDescent="0.25">
      <c r="A543" t="s">
        <v>14</v>
      </c>
      <c r="B543">
        <v>1433912400</v>
      </c>
      <c r="C543" s="12">
        <v>42165.208333333328</v>
      </c>
      <c r="D543">
        <v>1436158800</v>
      </c>
      <c r="E543" s="12">
        <v>42191.208333333328</v>
      </c>
      <c r="F543" t="s">
        <v>292</v>
      </c>
      <c r="G543" t="str">
        <f t="shared" si="16"/>
        <v>games</v>
      </c>
      <c r="H543" t="str">
        <f t="shared" si="17"/>
        <v>mobile games</v>
      </c>
    </row>
    <row r="544" spans="1:8" x14ac:dyDescent="0.25">
      <c r="A544" t="s">
        <v>14</v>
      </c>
      <c r="B544">
        <v>1453442400</v>
      </c>
      <c r="C544" s="12">
        <v>42391.25</v>
      </c>
      <c r="D544">
        <v>1456034400</v>
      </c>
      <c r="E544" s="12">
        <v>42421.25</v>
      </c>
      <c r="F544" t="s">
        <v>60</v>
      </c>
      <c r="G544" t="str">
        <f t="shared" si="16"/>
        <v>music</v>
      </c>
      <c r="H544" t="str">
        <f t="shared" si="17"/>
        <v>indie rock</v>
      </c>
    </row>
    <row r="545" spans="1:8" x14ac:dyDescent="0.25">
      <c r="A545" t="s">
        <v>14</v>
      </c>
      <c r="B545">
        <v>1378875600</v>
      </c>
      <c r="C545" s="12">
        <v>41528.208333333336</v>
      </c>
      <c r="D545">
        <v>1380171600</v>
      </c>
      <c r="E545" s="12">
        <v>41543.208333333336</v>
      </c>
      <c r="F545" t="s">
        <v>89</v>
      </c>
      <c r="G545" t="str">
        <f t="shared" si="16"/>
        <v>games</v>
      </c>
      <c r="H545" t="str">
        <f t="shared" si="17"/>
        <v>video games</v>
      </c>
    </row>
    <row r="546" spans="1:8" x14ac:dyDescent="0.25">
      <c r="A546" t="s">
        <v>20</v>
      </c>
      <c r="B546">
        <v>1452232800</v>
      </c>
      <c r="C546" s="12">
        <v>42377.25</v>
      </c>
      <c r="D546">
        <v>1453356000</v>
      </c>
      <c r="E546" s="12">
        <v>42390.25</v>
      </c>
      <c r="F546" t="s">
        <v>23</v>
      </c>
      <c r="G546" t="str">
        <f t="shared" si="16"/>
        <v>music</v>
      </c>
      <c r="H546" t="str">
        <f t="shared" si="17"/>
        <v>rock</v>
      </c>
    </row>
    <row r="547" spans="1:8" x14ac:dyDescent="0.25">
      <c r="A547" t="s">
        <v>14</v>
      </c>
      <c r="B547">
        <v>1577253600</v>
      </c>
      <c r="C547" s="12">
        <v>43824.25</v>
      </c>
      <c r="D547">
        <v>1578981600</v>
      </c>
      <c r="E547" s="12">
        <v>43844.25</v>
      </c>
      <c r="F547" t="s">
        <v>33</v>
      </c>
      <c r="G547" t="str">
        <f t="shared" si="16"/>
        <v>theater</v>
      </c>
      <c r="H547" t="str">
        <f t="shared" si="17"/>
        <v>plays</v>
      </c>
    </row>
    <row r="548" spans="1:8" x14ac:dyDescent="0.25">
      <c r="A548" t="s">
        <v>20</v>
      </c>
      <c r="B548">
        <v>1537160400</v>
      </c>
      <c r="C548" s="12">
        <v>43360.208333333328</v>
      </c>
      <c r="D548">
        <v>1537419600</v>
      </c>
      <c r="E548" s="12">
        <v>43363.208333333328</v>
      </c>
      <c r="F548" t="s">
        <v>33</v>
      </c>
      <c r="G548" t="str">
        <f t="shared" si="16"/>
        <v>theater</v>
      </c>
      <c r="H548" t="str">
        <f t="shared" si="17"/>
        <v>plays</v>
      </c>
    </row>
    <row r="549" spans="1:8" x14ac:dyDescent="0.25">
      <c r="A549" t="s">
        <v>20</v>
      </c>
      <c r="B549">
        <v>1422165600</v>
      </c>
      <c r="C549" s="12">
        <v>42029.25</v>
      </c>
      <c r="D549">
        <v>1423202400</v>
      </c>
      <c r="E549" s="12">
        <v>42041.25</v>
      </c>
      <c r="F549" t="s">
        <v>53</v>
      </c>
      <c r="G549" t="str">
        <f t="shared" si="16"/>
        <v>film &amp; video</v>
      </c>
      <c r="H549" t="str">
        <f t="shared" si="17"/>
        <v>drama</v>
      </c>
    </row>
    <row r="550" spans="1:8" x14ac:dyDescent="0.25">
      <c r="A550" t="s">
        <v>20</v>
      </c>
      <c r="B550">
        <v>1459486800</v>
      </c>
      <c r="C550" s="12">
        <v>42461.208333333328</v>
      </c>
      <c r="D550">
        <v>1460610000</v>
      </c>
      <c r="E550" s="12">
        <v>42474.208333333328</v>
      </c>
      <c r="F550" t="s">
        <v>33</v>
      </c>
      <c r="G550" t="str">
        <f t="shared" si="16"/>
        <v>theater</v>
      </c>
      <c r="H550" t="str">
        <f t="shared" si="17"/>
        <v>plays</v>
      </c>
    </row>
    <row r="551" spans="1:8" x14ac:dyDescent="0.25">
      <c r="A551" t="s">
        <v>20</v>
      </c>
      <c r="B551">
        <v>1369717200</v>
      </c>
      <c r="C551" s="12">
        <v>41422.208333333336</v>
      </c>
      <c r="D551">
        <v>1370494800</v>
      </c>
      <c r="E551" s="12">
        <v>41431.208333333336</v>
      </c>
      <c r="F551" t="s">
        <v>65</v>
      </c>
      <c r="G551" t="str">
        <f t="shared" si="16"/>
        <v>technology</v>
      </c>
      <c r="H551" t="str">
        <f t="shared" si="17"/>
        <v>wearables</v>
      </c>
    </row>
    <row r="552" spans="1:8" x14ac:dyDescent="0.25">
      <c r="A552" t="s">
        <v>74</v>
      </c>
      <c r="B552">
        <v>1330495200</v>
      </c>
      <c r="C552" s="12">
        <v>40968.25</v>
      </c>
      <c r="D552">
        <v>1332306000</v>
      </c>
      <c r="E552" s="12">
        <v>40989.208333333336</v>
      </c>
      <c r="F552" t="s">
        <v>60</v>
      </c>
      <c r="G552" t="str">
        <f t="shared" si="16"/>
        <v>music</v>
      </c>
      <c r="H552" t="str">
        <f t="shared" si="17"/>
        <v>indie rock</v>
      </c>
    </row>
    <row r="553" spans="1:8" x14ac:dyDescent="0.25">
      <c r="A553" t="s">
        <v>14</v>
      </c>
      <c r="B553">
        <v>1419055200</v>
      </c>
      <c r="C553" s="12">
        <v>41993.25</v>
      </c>
      <c r="D553">
        <v>1422511200</v>
      </c>
      <c r="E553" s="12">
        <v>42033.25</v>
      </c>
      <c r="F553" t="s">
        <v>28</v>
      </c>
      <c r="G553" t="str">
        <f t="shared" si="16"/>
        <v>technology</v>
      </c>
      <c r="H553" t="str">
        <f t="shared" si="17"/>
        <v>web</v>
      </c>
    </row>
    <row r="554" spans="1:8" x14ac:dyDescent="0.25">
      <c r="A554" t="s">
        <v>14</v>
      </c>
      <c r="B554">
        <v>1480140000</v>
      </c>
      <c r="C554" s="12">
        <v>42700.25</v>
      </c>
      <c r="D554">
        <v>1480312800</v>
      </c>
      <c r="E554" s="12">
        <v>42702.25</v>
      </c>
      <c r="F554" t="s">
        <v>33</v>
      </c>
      <c r="G554" t="str">
        <f t="shared" si="16"/>
        <v>theater</v>
      </c>
      <c r="H554" t="str">
        <f t="shared" si="17"/>
        <v>plays</v>
      </c>
    </row>
    <row r="555" spans="1:8" x14ac:dyDescent="0.25">
      <c r="A555" t="s">
        <v>14</v>
      </c>
      <c r="B555">
        <v>1293948000</v>
      </c>
      <c r="C555" s="12">
        <v>40545.25</v>
      </c>
      <c r="D555">
        <v>1294034400</v>
      </c>
      <c r="E555" s="12">
        <v>40546.25</v>
      </c>
      <c r="F555" t="s">
        <v>23</v>
      </c>
      <c r="G555" t="str">
        <f t="shared" si="16"/>
        <v>music</v>
      </c>
      <c r="H555" t="str">
        <f t="shared" si="17"/>
        <v>rock</v>
      </c>
    </row>
    <row r="556" spans="1:8" x14ac:dyDescent="0.25">
      <c r="A556" t="s">
        <v>20</v>
      </c>
      <c r="B556">
        <v>1482127200</v>
      </c>
      <c r="C556" s="12">
        <v>42723.25</v>
      </c>
      <c r="D556">
        <v>1482645600</v>
      </c>
      <c r="E556" s="12">
        <v>42729.25</v>
      </c>
      <c r="F556" t="s">
        <v>60</v>
      </c>
      <c r="G556" t="str">
        <f t="shared" si="16"/>
        <v>music</v>
      </c>
      <c r="H556" t="str">
        <f t="shared" si="17"/>
        <v>indie rock</v>
      </c>
    </row>
    <row r="557" spans="1:8" x14ac:dyDescent="0.25">
      <c r="A557" t="s">
        <v>20</v>
      </c>
      <c r="B557">
        <v>1396414800</v>
      </c>
      <c r="C557" s="12">
        <v>41731.208333333336</v>
      </c>
      <c r="D557">
        <v>1399093200</v>
      </c>
      <c r="E557" s="12">
        <v>41762.208333333336</v>
      </c>
      <c r="F557" t="s">
        <v>23</v>
      </c>
      <c r="G557" t="str">
        <f t="shared" si="16"/>
        <v>music</v>
      </c>
      <c r="H557" t="str">
        <f t="shared" si="17"/>
        <v>rock</v>
      </c>
    </row>
    <row r="558" spans="1:8" x14ac:dyDescent="0.25">
      <c r="A558" t="s">
        <v>20</v>
      </c>
      <c r="B558">
        <v>1315285200</v>
      </c>
      <c r="C558" s="12">
        <v>40792.208333333336</v>
      </c>
      <c r="D558">
        <v>1315890000</v>
      </c>
      <c r="E558" s="12">
        <v>40799.208333333336</v>
      </c>
      <c r="F558" t="s">
        <v>206</v>
      </c>
      <c r="G558" t="str">
        <f t="shared" si="16"/>
        <v>publishing</v>
      </c>
      <c r="H558" t="str">
        <f t="shared" si="17"/>
        <v>translations</v>
      </c>
    </row>
    <row r="559" spans="1:8" x14ac:dyDescent="0.25">
      <c r="A559" t="s">
        <v>20</v>
      </c>
      <c r="B559">
        <v>1443762000</v>
      </c>
      <c r="C559" s="12">
        <v>42279.208333333328</v>
      </c>
      <c r="D559">
        <v>1444021200</v>
      </c>
      <c r="E559" s="12">
        <v>42282.208333333328</v>
      </c>
      <c r="F559" t="s">
        <v>474</v>
      </c>
      <c r="G559" t="str">
        <f t="shared" si="16"/>
        <v>film &amp; video</v>
      </c>
      <c r="H559" t="str">
        <f t="shared" si="17"/>
        <v>science fiction</v>
      </c>
    </row>
    <row r="560" spans="1:8" x14ac:dyDescent="0.25">
      <c r="A560" t="s">
        <v>20</v>
      </c>
      <c r="B560">
        <v>1456293600</v>
      </c>
      <c r="C560" s="12">
        <v>42424.25</v>
      </c>
      <c r="D560">
        <v>1460005200</v>
      </c>
      <c r="E560" s="12">
        <v>42467.208333333328</v>
      </c>
      <c r="F560" t="s">
        <v>33</v>
      </c>
      <c r="G560" t="str">
        <f t="shared" si="16"/>
        <v>theater</v>
      </c>
      <c r="H560" t="str">
        <f t="shared" si="17"/>
        <v>plays</v>
      </c>
    </row>
    <row r="561" spans="1:8" x14ac:dyDescent="0.25">
      <c r="A561" t="s">
        <v>20</v>
      </c>
      <c r="B561">
        <v>1470114000</v>
      </c>
      <c r="C561" s="12">
        <v>42584.208333333328</v>
      </c>
      <c r="D561">
        <v>1470718800</v>
      </c>
      <c r="E561" s="12">
        <v>42591.208333333328</v>
      </c>
      <c r="F561" t="s">
        <v>33</v>
      </c>
      <c r="G561" t="str">
        <f t="shared" si="16"/>
        <v>theater</v>
      </c>
      <c r="H561" t="str">
        <f t="shared" si="17"/>
        <v>plays</v>
      </c>
    </row>
    <row r="562" spans="1:8" x14ac:dyDescent="0.25">
      <c r="A562" t="s">
        <v>20</v>
      </c>
      <c r="B562">
        <v>1321596000</v>
      </c>
      <c r="C562" s="12">
        <v>40865.25</v>
      </c>
      <c r="D562">
        <v>1325052000</v>
      </c>
      <c r="E562" s="12">
        <v>40905.25</v>
      </c>
      <c r="F562" t="s">
        <v>71</v>
      </c>
      <c r="G562" t="str">
        <f t="shared" si="16"/>
        <v>film &amp; video</v>
      </c>
      <c r="H562" t="str">
        <f t="shared" si="17"/>
        <v>animation</v>
      </c>
    </row>
    <row r="563" spans="1:8" x14ac:dyDescent="0.25">
      <c r="A563" t="s">
        <v>20</v>
      </c>
      <c r="B563">
        <v>1318827600</v>
      </c>
      <c r="C563" s="12">
        <v>40833.208333333336</v>
      </c>
      <c r="D563">
        <v>1319000400</v>
      </c>
      <c r="E563" s="12">
        <v>40835.208333333336</v>
      </c>
      <c r="F563" t="s">
        <v>33</v>
      </c>
      <c r="G563" t="str">
        <f t="shared" si="16"/>
        <v>theater</v>
      </c>
      <c r="H563" t="str">
        <f t="shared" si="17"/>
        <v>plays</v>
      </c>
    </row>
    <row r="564" spans="1:8" x14ac:dyDescent="0.25">
      <c r="A564" t="s">
        <v>14</v>
      </c>
      <c r="B564">
        <v>1552366800</v>
      </c>
      <c r="C564" s="12">
        <v>43536.208333333328</v>
      </c>
      <c r="D564">
        <v>1552539600</v>
      </c>
      <c r="E564" s="12">
        <v>43538.208333333328</v>
      </c>
      <c r="F564" t="s">
        <v>23</v>
      </c>
      <c r="G564" t="str">
        <f t="shared" si="16"/>
        <v>music</v>
      </c>
      <c r="H564" t="str">
        <f t="shared" si="17"/>
        <v>rock</v>
      </c>
    </row>
    <row r="565" spans="1:8" x14ac:dyDescent="0.25">
      <c r="A565" t="s">
        <v>20</v>
      </c>
      <c r="B565">
        <v>1542088800</v>
      </c>
      <c r="C565" s="12">
        <v>43417.25</v>
      </c>
      <c r="D565">
        <v>1543816800</v>
      </c>
      <c r="E565" s="12">
        <v>43437.25</v>
      </c>
      <c r="F565" t="s">
        <v>42</v>
      </c>
      <c r="G565" t="str">
        <f t="shared" si="16"/>
        <v>film &amp; video</v>
      </c>
      <c r="H565" t="str">
        <f t="shared" si="17"/>
        <v>documentary</v>
      </c>
    </row>
    <row r="566" spans="1:8" x14ac:dyDescent="0.25">
      <c r="A566" t="s">
        <v>14</v>
      </c>
      <c r="B566">
        <v>1426395600</v>
      </c>
      <c r="C566" s="12">
        <v>42078.208333333328</v>
      </c>
      <c r="D566">
        <v>1427086800</v>
      </c>
      <c r="E566" s="12">
        <v>42086.208333333328</v>
      </c>
      <c r="F566" t="s">
        <v>33</v>
      </c>
      <c r="G566" t="str">
        <f t="shared" si="16"/>
        <v>theater</v>
      </c>
      <c r="H566" t="str">
        <f t="shared" si="17"/>
        <v>plays</v>
      </c>
    </row>
    <row r="567" spans="1:8" x14ac:dyDescent="0.25">
      <c r="A567" t="s">
        <v>20</v>
      </c>
      <c r="B567">
        <v>1321336800</v>
      </c>
      <c r="C567" s="12">
        <v>40862.25</v>
      </c>
      <c r="D567">
        <v>1323064800</v>
      </c>
      <c r="E567" s="12">
        <v>40882.25</v>
      </c>
      <c r="F567" t="s">
        <v>33</v>
      </c>
      <c r="G567" t="str">
        <f t="shared" si="16"/>
        <v>theater</v>
      </c>
      <c r="H567" t="str">
        <f t="shared" si="17"/>
        <v>plays</v>
      </c>
    </row>
    <row r="568" spans="1:8" x14ac:dyDescent="0.25">
      <c r="A568" t="s">
        <v>14</v>
      </c>
      <c r="B568">
        <v>1456293600</v>
      </c>
      <c r="C568" s="12">
        <v>42424.25</v>
      </c>
      <c r="D568">
        <v>1458277200</v>
      </c>
      <c r="E568" s="12">
        <v>42447.208333333328</v>
      </c>
      <c r="F568" t="s">
        <v>50</v>
      </c>
      <c r="G568" t="str">
        <f t="shared" si="16"/>
        <v>music</v>
      </c>
      <c r="H568" t="str">
        <f t="shared" si="17"/>
        <v>electric music</v>
      </c>
    </row>
    <row r="569" spans="1:8" x14ac:dyDescent="0.25">
      <c r="A569" t="s">
        <v>20</v>
      </c>
      <c r="B569">
        <v>1404968400</v>
      </c>
      <c r="C569" s="12">
        <v>41830.208333333336</v>
      </c>
      <c r="D569">
        <v>1405141200</v>
      </c>
      <c r="E569" s="12">
        <v>41832.208333333336</v>
      </c>
      <c r="F569" t="s">
        <v>23</v>
      </c>
      <c r="G569" t="str">
        <f t="shared" si="16"/>
        <v>music</v>
      </c>
      <c r="H569" t="str">
        <f t="shared" si="17"/>
        <v>rock</v>
      </c>
    </row>
    <row r="570" spans="1:8" x14ac:dyDescent="0.25">
      <c r="A570" t="s">
        <v>20</v>
      </c>
      <c r="B570">
        <v>1279170000</v>
      </c>
      <c r="C570" s="12">
        <v>40374.208333333336</v>
      </c>
      <c r="D570">
        <v>1283058000</v>
      </c>
      <c r="E570" s="12">
        <v>40419.208333333336</v>
      </c>
      <c r="F570" t="s">
        <v>33</v>
      </c>
      <c r="G570" t="str">
        <f t="shared" si="16"/>
        <v>theater</v>
      </c>
      <c r="H570" t="str">
        <f t="shared" si="17"/>
        <v>plays</v>
      </c>
    </row>
    <row r="571" spans="1:8" x14ac:dyDescent="0.25">
      <c r="A571" t="s">
        <v>20</v>
      </c>
      <c r="B571">
        <v>1294725600</v>
      </c>
      <c r="C571" s="12">
        <v>40554.25</v>
      </c>
      <c r="D571">
        <v>1295762400</v>
      </c>
      <c r="E571" s="12">
        <v>40566.25</v>
      </c>
      <c r="F571" t="s">
        <v>71</v>
      </c>
      <c r="G571" t="str">
        <f t="shared" si="16"/>
        <v>film &amp; video</v>
      </c>
      <c r="H571" t="str">
        <f t="shared" si="17"/>
        <v>animation</v>
      </c>
    </row>
    <row r="572" spans="1:8" x14ac:dyDescent="0.25">
      <c r="A572" t="s">
        <v>20</v>
      </c>
      <c r="B572">
        <v>1419055200</v>
      </c>
      <c r="C572" s="12">
        <v>41993.25</v>
      </c>
      <c r="D572">
        <v>1419573600</v>
      </c>
      <c r="E572" s="12">
        <v>41999.25</v>
      </c>
      <c r="F572" t="s">
        <v>23</v>
      </c>
      <c r="G572" t="str">
        <f t="shared" si="16"/>
        <v>music</v>
      </c>
      <c r="H572" t="str">
        <f t="shared" si="17"/>
        <v>rock</v>
      </c>
    </row>
    <row r="573" spans="1:8" x14ac:dyDescent="0.25">
      <c r="A573" t="s">
        <v>14</v>
      </c>
      <c r="B573">
        <v>1434690000</v>
      </c>
      <c r="C573" s="12">
        <v>42174.208333333328</v>
      </c>
      <c r="D573">
        <v>1438750800</v>
      </c>
      <c r="E573" s="12">
        <v>42221.208333333328</v>
      </c>
      <c r="F573" t="s">
        <v>100</v>
      </c>
      <c r="G573" t="str">
        <f t="shared" si="16"/>
        <v>film &amp; video</v>
      </c>
      <c r="H573" t="str">
        <f t="shared" si="17"/>
        <v>shorts</v>
      </c>
    </row>
    <row r="574" spans="1:8" x14ac:dyDescent="0.25">
      <c r="A574" t="s">
        <v>74</v>
      </c>
      <c r="B574">
        <v>1443416400</v>
      </c>
      <c r="C574" s="12">
        <v>42275.208333333328</v>
      </c>
      <c r="D574">
        <v>1444798800</v>
      </c>
      <c r="E574" s="12">
        <v>42291.208333333328</v>
      </c>
      <c r="F574" t="s">
        <v>23</v>
      </c>
      <c r="G574" t="str">
        <f t="shared" si="16"/>
        <v>music</v>
      </c>
      <c r="H574" t="str">
        <f t="shared" si="17"/>
        <v>rock</v>
      </c>
    </row>
    <row r="575" spans="1:8" x14ac:dyDescent="0.25">
      <c r="A575" t="s">
        <v>20</v>
      </c>
      <c r="B575">
        <v>1399006800</v>
      </c>
      <c r="C575" s="12">
        <v>41761.208333333336</v>
      </c>
      <c r="D575">
        <v>1399179600</v>
      </c>
      <c r="E575" s="12">
        <v>41763.208333333336</v>
      </c>
      <c r="F575" t="s">
        <v>1029</v>
      </c>
      <c r="G575" t="str">
        <f t="shared" si="16"/>
        <v>journalism</v>
      </c>
      <c r="H575" t="str">
        <f t="shared" si="17"/>
        <v>audio</v>
      </c>
    </row>
    <row r="576" spans="1:8" x14ac:dyDescent="0.25">
      <c r="A576" t="s">
        <v>20</v>
      </c>
      <c r="B576">
        <v>1575698400</v>
      </c>
      <c r="C576" s="12">
        <v>43806.25</v>
      </c>
      <c r="D576">
        <v>1576562400</v>
      </c>
      <c r="E576" s="12">
        <v>43816.25</v>
      </c>
      <c r="F576" t="s">
        <v>17</v>
      </c>
      <c r="G576" t="str">
        <f t="shared" si="16"/>
        <v>food</v>
      </c>
      <c r="H576" t="str">
        <f t="shared" si="17"/>
        <v>food trucks</v>
      </c>
    </row>
    <row r="577" spans="1:8" x14ac:dyDescent="0.25">
      <c r="A577" t="s">
        <v>14</v>
      </c>
      <c r="B577">
        <v>1400562000</v>
      </c>
      <c r="C577" s="12">
        <v>41779.208333333336</v>
      </c>
      <c r="D577">
        <v>1400821200</v>
      </c>
      <c r="E577" s="12">
        <v>41782.208333333336</v>
      </c>
      <c r="F577" t="s">
        <v>33</v>
      </c>
      <c r="G577" t="str">
        <f t="shared" si="16"/>
        <v>theater</v>
      </c>
      <c r="H577" t="str">
        <f t="shared" si="17"/>
        <v>plays</v>
      </c>
    </row>
    <row r="578" spans="1:8" x14ac:dyDescent="0.25">
      <c r="A578" t="s">
        <v>14</v>
      </c>
      <c r="B578">
        <v>1509512400</v>
      </c>
      <c r="C578" s="12">
        <v>43040.208333333328</v>
      </c>
      <c r="D578">
        <v>1510984800</v>
      </c>
      <c r="E578" s="12">
        <v>43057.25</v>
      </c>
      <c r="F578" t="s">
        <v>33</v>
      </c>
      <c r="G578" t="str">
        <f t="shared" si="16"/>
        <v>theater</v>
      </c>
      <c r="H578" t="str">
        <f t="shared" si="17"/>
        <v>plays</v>
      </c>
    </row>
    <row r="579" spans="1:8" x14ac:dyDescent="0.25">
      <c r="A579" t="s">
        <v>74</v>
      </c>
      <c r="B579">
        <v>1299823200</v>
      </c>
      <c r="C579" s="12">
        <v>40613.25</v>
      </c>
      <c r="D579">
        <v>1302066000</v>
      </c>
      <c r="E579" s="12">
        <v>40639.208333333336</v>
      </c>
      <c r="F579" t="s">
        <v>159</v>
      </c>
      <c r="G579" t="str">
        <f t="shared" ref="G579:G642" si="18">LEFT(F579, SEARCH("/",F579,1)-1 )</f>
        <v>music</v>
      </c>
      <c r="H579" t="str">
        <f t="shared" ref="H579:H642" si="19">RIGHT(F579,LEN(F579)-SEARCH("/",F579))</f>
        <v>jazz</v>
      </c>
    </row>
    <row r="580" spans="1:8" x14ac:dyDescent="0.25">
      <c r="A580" t="s">
        <v>14</v>
      </c>
      <c r="B580">
        <v>1322719200</v>
      </c>
      <c r="C580" s="12">
        <v>40878.25</v>
      </c>
      <c r="D580">
        <v>1322978400</v>
      </c>
      <c r="E580" s="12">
        <v>40881.25</v>
      </c>
      <c r="F580" t="s">
        <v>474</v>
      </c>
      <c r="G580" t="str">
        <f t="shared" si="18"/>
        <v>film &amp; video</v>
      </c>
      <c r="H580" t="str">
        <f t="shared" si="19"/>
        <v>science fiction</v>
      </c>
    </row>
    <row r="581" spans="1:8" x14ac:dyDescent="0.25">
      <c r="A581" t="s">
        <v>20</v>
      </c>
      <c r="B581">
        <v>1312693200</v>
      </c>
      <c r="C581" s="12">
        <v>40762.208333333336</v>
      </c>
      <c r="D581">
        <v>1313730000</v>
      </c>
      <c r="E581" s="12">
        <v>40774.208333333336</v>
      </c>
      <c r="F581" t="s">
        <v>159</v>
      </c>
      <c r="G581" t="str">
        <f t="shared" si="18"/>
        <v>music</v>
      </c>
      <c r="H581" t="str">
        <f t="shared" si="19"/>
        <v>jazz</v>
      </c>
    </row>
    <row r="582" spans="1:8" x14ac:dyDescent="0.25">
      <c r="A582" t="s">
        <v>20</v>
      </c>
      <c r="B582">
        <v>1393394400</v>
      </c>
      <c r="C582" s="12">
        <v>41696.25</v>
      </c>
      <c r="D582">
        <v>1394085600</v>
      </c>
      <c r="E582" s="12">
        <v>41704.25</v>
      </c>
      <c r="F582" t="s">
        <v>33</v>
      </c>
      <c r="G582" t="str">
        <f t="shared" si="18"/>
        <v>theater</v>
      </c>
      <c r="H582" t="str">
        <f t="shared" si="19"/>
        <v>plays</v>
      </c>
    </row>
    <row r="583" spans="1:8" x14ac:dyDescent="0.25">
      <c r="A583" t="s">
        <v>14</v>
      </c>
      <c r="B583">
        <v>1304053200</v>
      </c>
      <c r="C583" s="12">
        <v>40662.208333333336</v>
      </c>
      <c r="D583">
        <v>1305349200</v>
      </c>
      <c r="E583" s="12">
        <v>40677.208333333336</v>
      </c>
      <c r="F583" t="s">
        <v>28</v>
      </c>
      <c r="G583" t="str">
        <f t="shared" si="18"/>
        <v>technology</v>
      </c>
      <c r="H583" t="str">
        <f t="shared" si="19"/>
        <v>web</v>
      </c>
    </row>
    <row r="584" spans="1:8" x14ac:dyDescent="0.25">
      <c r="A584" t="s">
        <v>14</v>
      </c>
      <c r="B584">
        <v>1433912400</v>
      </c>
      <c r="C584" s="12">
        <v>42165.208333333328</v>
      </c>
      <c r="D584">
        <v>1434344400</v>
      </c>
      <c r="E584" s="12">
        <v>42170.208333333328</v>
      </c>
      <c r="F584" t="s">
        <v>89</v>
      </c>
      <c r="G584" t="str">
        <f t="shared" si="18"/>
        <v>games</v>
      </c>
      <c r="H584" t="str">
        <f t="shared" si="19"/>
        <v>video games</v>
      </c>
    </row>
    <row r="585" spans="1:8" x14ac:dyDescent="0.25">
      <c r="A585" t="s">
        <v>20</v>
      </c>
      <c r="B585">
        <v>1329717600</v>
      </c>
      <c r="C585" s="12">
        <v>40959.25</v>
      </c>
      <c r="D585">
        <v>1331186400</v>
      </c>
      <c r="E585" s="12">
        <v>40976.25</v>
      </c>
      <c r="F585" t="s">
        <v>42</v>
      </c>
      <c r="G585" t="str">
        <f t="shared" si="18"/>
        <v>film &amp; video</v>
      </c>
      <c r="H585" t="str">
        <f t="shared" si="19"/>
        <v>documentary</v>
      </c>
    </row>
    <row r="586" spans="1:8" x14ac:dyDescent="0.25">
      <c r="A586" t="s">
        <v>20</v>
      </c>
      <c r="B586">
        <v>1335330000</v>
      </c>
      <c r="C586" s="12">
        <v>41024.208333333336</v>
      </c>
      <c r="D586">
        <v>1336539600</v>
      </c>
      <c r="E586" s="12">
        <v>41038.208333333336</v>
      </c>
      <c r="F586" t="s">
        <v>28</v>
      </c>
      <c r="G586" t="str">
        <f t="shared" si="18"/>
        <v>technology</v>
      </c>
      <c r="H586" t="str">
        <f t="shared" si="19"/>
        <v>web</v>
      </c>
    </row>
    <row r="587" spans="1:8" x14ac:dyDescent="0.25">
      <c r="A587" t="s">
        <v>20</v>
      </c>
      <c r="B587">
        <v>1268888400</v>
      </c>
      <c r="C587" s="12">
        <v>40255.208333333336</v>
      </c>
      <c r="D587">
        <v>1269752400</v>
      </c>
      <c r="E587" s="12">
        <v>40265.208333333336</v>
      </c>
      <c r="F587" t="s">
        <v>206</v>
      </c>
      <c r="G587" t="str">
        <f t="shared" si="18"/>
        <v>publishing</v>
      </c>
      <c r="H587" t="str">
        <f t="shared" si="19"/>
        <v>translations</v>
      </c>
    </row>
    <row r="588" spans="1:8" x14ac:dyDescent="0.25">
      <c r="A588" t="s">
        <v>20</v>
      </c>
      <c r="B588">
        <v>1289973600</v>
      </c>
      <c r="C588" s="12">
        <v>40499.25</v>
      </c>
      <c r="D588">
        <v>1291615200</v>
      </c>
      <c r="E588" s="12">
        <v>40518.25</v>
      </c>
      <c r="F588" t="s">
        <v>23</v>
      </c>
      <c r="G588" t="str">
        <f t="shared" si="18"/>
        <v>music</v>
      </c>
      <c r="H588" t="str">
        <f t="shared" si="19"/>
        <v>rock</v>
      </c>
    </row>
    <row r="589" spans="1:8" x14ac:dyDescent="0.25">
      <c r="A589" t="s">
        <v>14</v>
      </c>
      <c r="B589">
        <v>1547877600</v>
      </c>
      <c r="C589" s="12">
        <v>43484.25</v>
      </c>
      <c r="D589">
        <v>1552366800</v>
      </c>
      <c r="E589" s="12">
        <v>43536.208333333328</v>
      </c>
      <c r="F589" t="s">
        <v>17</v>
      </c>
      <c r="G589" t="str">
        <f t="shared" si="18"/>
        <v>food</v>
      </c>
      <c r="H589" t="str">
        <f t="shared" si="19"/>
        <v>food trucks</v>
      </c>
    </row>
    <row r="590" spans="1:8" x14ac:dyDescent="0.25">
      <c r="A590" t="s">
        <v>14</v>
      </c>
      <c r="B590">
        <v>1269493200</v>
      </c>
      <c r="C590" s="12">
        <v>40262.208333333336</v>
      </c>
      <c r="D590">
        <v>1272171600</v>
      </c>
      <c r="E590" s="12">
        <v>40293.208333333336</v>
      </c>
      <c r="F590" t="s">
        <v>33</v>
      </c>
      <c r="G590" t="str">
        <f t="shared" si="18"/>
        <v>theater</v>
      </c>
      <c r="H590" t="str">
        <f t="shared" si="19"/>
        <v>plays</v>
      </c>
    </row>
    <row r="591" spans="1:8" x14ac:dyDescent="0.25">
      <c r="A591" t="s">
        <v>14</v>
      </c>
      <c r="B591">
        <v>1436072400</v>
      </c>
      <c r="C591" s="12">
        <v>42190.208333333328</v>
      </c>
      <c r="D591">
        <v>1436677200</v>
      </c>
      <c r="E591" s="12">
        <v>42197.208333333328</v>
      </c>
      <c r="F591" t="s">
        <v>42</v>
      </c>
      <c r="G591" t="str">
        <f t="shared" si="18"/>
        <v>film &amp; video</v>
      </c>
      <c r="H591" t="str">
        <f t="shared" si="19"/>
        <v>documentary</v>
      </c>
    </row>
    <row r="592" spans="1:8" x14ac:dyDescent="0.25">
      <c r="A592" t="s">
        <v>14</v>
      </c>
      <c r="B592">
        <v>1419141600</v>
      </c>
      <c r="C592" s="12">
        <v>41994.25</v>
      </c>
      <c r="D592">
        <v>1420092000</v>
      </c>
      <c r="E592" s="12">
        <v>42005.25</v>
      </c>
      <c r="F592" t="s">
        <v>133</v>
      </c>
      <c r="G592" t="str">
        <f t="shared" si="18"/>
        <v>publishing</v>
      </c>
      <c r="H592" t="str">
        <f t="shared" si="19"/>
        <v>radio &amp; podcasts</v>
      </c>
    </row>
    <row r="593" spans="1:8" x14ac:dyDescent="0.25">
      <c r="A593" t="s">
        <v>20</v>
      </c>
      <c r="B593">
        <v>1279083600</v>
      </c>
      <c r="C593" s="12">
        <v>40373.208333333336</v>
      </c>
      <c r="D593">
        <v>1279947600</v>
      </c>
      <c r="E593" s="12">
        <v>40383.208333333336</v>
      </c>
      <c r="F593" t="s">
        <v>89</v>
      </c>
      <c r="G593" t="str">
        <f t="shared" si="18"/>
        <v>games</v>
      </c>
      <c r="H593" t="str">
        <f t="shared" si="19"/>
        <v>video games</v>
      </c>
    </row>
    <row r="594" spans="1:8" x14ac:dyDescent="0.25">
      <c r="A594" t="s">
        <v>14</v>
      </c>
      <c r="B594">
        <v>1401426000</v>
      </c>
      <c r="C594" s="12">
        <v>41789.208333333336</v>
      </c>
      <c r="D594">
        <v>1402203600</v>
      </c>
      <c r="E594" s="12">
        <v>41798.208333333336</v>
      </c>
      <c r="F594" t="s">
        <v>33</v>
      </c>
      <c r="G594" t="str">
        <f t="shared" si="18"/>
        <v>theater</v>
      </c>
      <c r="H594" t="str">
        <f t="shared" si="19"/>
        <v>plays</v>
      </c>
    </row>
    <row r="595" spans="1:8" x14ac:dyDescent="0.25">
      <c r="A595" t="s">
        <v>20</v>
      </c>
      <c r="B595">
        <v>1395810000</v>
      </c>
      <c r="C595" s="12">
        <v>41724.208333333336</v>
      </c>
      <c r="D595">
        <v>1396933200</v>
      </c>
      <c r="E595" s="12">
        <v>41737.208333333336</v>
      </c>
      <c r="F595" t="s">
        <v>71</v>
      </c>
      <c r="G595" t="str">
        <f t="shared" si="18"/>
        <v>film &amp; video</v>
      </c>
      <c r="H595" t="str">
        <f t="shared" si="19"/>
        <v>animation</v>
      </c>
    </row>
    <row r="596" spans="1:8" x14ac:dyDescent="0.25">
      <c r="A596" t="s">
        <v>14</v>
      </c>
      <c r="B596">
        <v>1467003600</v>
      </c>
      <c r="C596" s="12">
        <v>42548.208333333328</v>
      </c>
      <c r="D596">
        <v>1467262800</v>
      </c>
      <c r="E596" s="12">
        <v>42551.208333333328</v>
      </c>
      <c r="F596" t="s">
        <v>33</v>
      </c>
      <c r="G596" t="str">
        <f t="shared" si="18"/>
        <v>theater</v>
      </c>
      <c r="H596" t="str">
        <f t="shared" si="19"/>
        <v>plays</v>
      </c>
    </row>
    <row r="597" spans="1:8" x14ac:dyDescent="0.25">
      <c r="A597" t="s">
        <v>20</v>
      </c>
      <c r="B597">
        <v>1268715600</v>
      </c>
      <c r="C597" s="12">
        <v>40253.208333333336</v>
      </c>
      <c r="D597">
        <v>1270530000</v>
      </c>
      <c r="E597" s="12">
        <v>40274.208333333336</v>
      </c>
      <c r="F597" t="s">
        <v>33</v>
      </c>
      <c r="G597" t="str">
        <f t="shared" si="18"/>
        <v>theater</v>
      </c>
      <c r="H597" t="str">
        <f t="shared" si="19"/>
        <v>plays</v>
      </c>
    </row>
    <row r="598" spans="1:8" x14ac:dyDescent="0.25">
      <c r="A598" t="s">
        <v>14</v>
      </c>
      <c r="B598">
        <v>1457157600</v>
      </c>
      <c r="C598" s="12">
        <v>42434.25</v>
      </c>
      <c r="D598">
        <v>1457762400</v>
      </c>
      <c r="E598" s="12">
        <v>42441.25</v>
      </c>
      <c r="F598" t="s">
        <v>53</v>
      </c>
      <c r="G598" t="str">
        <f t="shared" si="18"/>
        <v>film &amp; video</v>
      </c>
      <c r="H598" t="str">
        <f t="shared" si="19"/>
        <v>drama</v>
      </c>
    </row>
    <row r="599" spans="1:8" x14ac:dyDescent="0.25">
      <c r="A599" t="s">
        <v>20</v>
      </c>
      <c r="B599">
        <v>1573970400</v>
      </c>
      <c r="C599" s="12">
        <v>43786.25</v>
      </c>
      <c r="D599">
        <v>1575525600</v>
      </c>
      <c r="E599" s="12">
        <v>43804.25</v>
      </c>
      <c r="F599" t="s">
        <v>33</v>
      </c>
      <c r="G599" t="str">
        <f t="shared" si="18"/>
        <v>theater</v>
      </c>
      <c r="H599" t="str">
        <f t="shared" si="19"/>
        <v>plays</v>
      </c>
    </row>
    <row r="600" spans="1:8" x14ac:dyDescent="0.25">
      <c r="A600" t="s">
        <v>20</v>
      </c>
      <c r="B600">
        <v>1276578000</v>
      </c>
      <c r="C600" s="12">
        <v>40344.208333333336</v>
      </c>
      <c r="D600">
        <v>1279083600</v>
      </c>
      <c r="E600" s="12">
        <v>40373.208333333336</v>
      </c>
      <c r="F600" t="s">
        <v>23</v>
      </c>
      <c r="G600" t="str">
        <f t="shared" si="18"/>
        <v>music</v>
      </c>
      <c r="H600" t="str">
        <f t="shared" si="19"/>
        <v>rock</v>
      </c>
    </row>
    <row r="601" spans="1:8" x14ac:dyDescent="0.25">
      <c r="A601" t="s">
        <v>14</v>
      </c>
      <c r="B601">
        <v>1423720800</v>
      </c>
      <c r="C601" s="12">
        <v>42047.25</v>
      </c>
      <c r="D601">
        <v>1424412000</v>
      </c>
      <c r="E601" s="12">
        <v>42055.25</v>
      </c>
      <c r="F601" t="s">
        <v>42</v>
      </c>
      <c r="G601" t="str">
        <f t="shared" si="18"/>
        <v>film &amp; video</v>
      </c>
      <c r="H601" t="str">
        <f t="shared" si="19"/>
        <v>documentary</v>
      </c>
    </row>
    <row r="602" spans="1:8" x14ac:dyDescent="0.25">
      <c r="A602" t="s">
        <v>14</v>
      </c>
      <c r="B602">
        <v>1375160400</v>
      </c>
      <c r="C602" s="12">
        <v>41485.208333333336</v>
      </c>
      <c r="D602">
        <v>1376197200</v>
      </c>
      <c r="E602" s="12">
        <v>41497.208333333336</v>
      </c>
      <c r="F602" t="s">
        <v>17</v>
      </c>
      <c r="G602" t="str">
        <f t="shared" si="18"/>
        <v>food</v>
      </c>
      <c r="H602" t="str">
        <f t="shared" si="19"/>
        <v>food trucks</v>
      </c>
    </row>
    <row r="603" spans="1:8" x14ac:dyDescent="0.25">
      <c r="A603" t="s">
        <v>20</v>
      </c>
      <c r="B603">
        <v>1401426000</v>
      </c>
      <c r="C603" s="12">
        <v>41789.208333333336</v>
      </c>
      <c r="D603">
        <v>1402894800</v>
      </c>
      <c r="E603" s="12">
        <v>41806.208333333336</v>
      </c>
      <c r="F603" t="s">
        <v>65</v>
      </c>
      <c r="G603" t="str">
        <f t="shared" si="18"/>
        <v>technology</v>
      </c>
      <c r="H603" t="str">
        <f t="shared" si="19"/>
        <v>wearables</v>
      </c>
    </row>
    <row r="604" spans="1:8" x14ac:dyDescent="0.25">
      <c r="A604" t="s">
        <v>20</v>
      </c>
      <c r="B604">
        <v>1433480400</v>
      </c>
      <c r="C604" s="12">
        <v>42160.208333333328</v>
      </c>
      <c r="D604">
        <v>1434430800</v>
      </c>
      <c r="E604" s="12">
        <v>42171.208333333328</v>
      </c>
      <c r="F604" t="s">
        <v>33</v>
      </c>
      <c r="G604" t="str">
        <f t="shared" si="18"/>
        <v>theater</v>
      </c>
      <c r="H604" t="str">
        <f t="shared" si="19"/>
        <v>plays</v>
      </c>
    </row>
    <row r="605" spans="1:8" x14ac:dyDescent="0.25">
      <c r="A605" t="s">
        <v>20</v>
      </c>
      <c r="B605">
        <v>1555563600</v>
      </c>
      <c r="C605" s="12">
        <v>43573.208333333328</v>
      </c>
      <c r="D605">
        <v>1557896400</v>
      </c>
      <c r="E605" s="12">
        <v>43600.208333333328</v>
      </c>
      <c r="F605" t="s">
        <v>33</v>
      </c>
      <c r="G605" t="str">
        <f t="shared" si="18"/>
        <v>theater</v>
      </c>
      <c r="H605" t="str">
        <f t="shared" si="19"/>
        <v>plays</v>
      </c>
    </row>
    <row r="606" spans="1:8" x14ac:dyDescent="0.25">
      <c r="A606" t="s">
        <v>20</v>
      </c>
      <c r="B606">
        <v>1295676000</v>
      </c>
      <c r="C606" s="12">
        <v>40565.25</v>
      </c>
      <c r="D606">
        <v>1297490400</v>
      </c>
      <c r="E606" s="12">
        <v>40586.25</v>
      </c>
      <c r="F606" t="s">
        <v>33</v>
      </c>
      <c r="G606" t="str">
        <f t="shared" si="18"/>
        <v>theater</v>
      </c>
      <c r="H606" t="str">
        <f t="shared" si="19"/>
        <v>plays</v>
      </c>
    </row>
    <row r="607" spans="1:8" x14ac:dyDescent="0.25">
      <c r="A607" t="s">
        <v>20</v>
      </c>
      <c r="B607">
        <v>1443848400</v>
      </c>
      <c r="C607" s="12">
        <v>42280.208333333328</v>
      </c>
      <c r="D607">
        <v>1447394400</v>
      </c>
      <c r="E607" s="12">
        <v>42321.25</v>
      </c>
      <c r="F607" t="s">
        <v>68</v>
      </c>
      <c r="G607" t="str">
        <f t="shared" si="18"/>
        <v>publishing</v>
      </c>
      <c r="H607" t="str">
        <f t="shared" si="19"/>
        <v>nonfiction</v>
      </c>
    </row>
    <row r="608" spans="1:8" x14ac:dyDescent="0.25">
      <c r="A608" t="s">
        <v>20</v>
      </c>
      <c r="B608">
        <v>1457330400</v>
      </c>
      <c r="C608" s="12">
        <v>42436.25</v>
      </c>
      <c r="D608">
        <v>1458277200</v>
      </c>
      <c r="E608" s="12">
        <v>42447.208333333328</v>
      </c>
      <c r="F608" t="s">
        <v>23</v>
      </c>
      <c r="G608" t="str">
        <f t="shared" si="18"/>
        <v>music</v>
      </c>
      <c r="H608" t="str">
        <f t="shared" si="19"/>
        <v>rock</v>
      </c>
    </row>
    <row r="609" spans="1:8" x14ac:dyDescent="0.25">
      <c r="A609" t="s">
        <v>20</v>
      </c>
      <c r="B609">
        <v>1395550800</v>
      </c>
      <c r="C609" s="12">
        <v>41721.208333333336</v>
      </c>
      <c r="D609">
        <v>1395723600</v>
      </c>
      <c r="E609" s="12">
        <v>41723.208333333336</v>
      </c>
      <c r="F609" t="s">
        <v>17</v>
      </c>
      <c r="G609" t="str">
        <f t="shared" si="18"/>
        <v>food</v>
      </c>
      <c r="H609" t="str">
        <f t="shared" si="19"/>
        <v>food trucks</v>
      </c>
    </row>
    <row r="610" spans="1:8" x14ac:dyDescent="0.25">
      <c r="A610" t="s">
        <v>20</v>
      </c>
      <c r="B610">
        <v>1551852000</v>
      </c>
      <c r="C610" s="12">
        <v>43530.25</v>
      </c>
      <c r="D610">
        <v>1552197600</v>
      </c>
      <c r="E610" s="12">
        <v>43534.25</v>
      </c>
      <c r="F610" t="s">
        <v>159</v>
      </c>
      <c r="G610" t="str">
        <f t="shared" si="18"/>
        <v>music</v>
      </c>
      <c r="H610" t="str">
        <f t="shared" si="19"/>
        <v>jazz</v>
      </c>
    </row>
    <row r="611" spans="1:8" x14ac:dyDescent="0.25">
      <c r="A611" t="s">
        <v>20</v>
      </c>
      <c r="B611">
        <v>1547618400</v>
      </c>
      <c r="C611" s="12">
        <v>43481.25</v>
      </c>
      <c r="D611">
        <v>1549087200</v>
      </c>
      <c r="E611" s="12">
        <v>43498.25</v>
      </c>
      <c r="F611" t="s">
        <v>474</v>
      </c>
      <c r="G611" t="str">
        <f t="shared" si="18"/>
        <v>film &amp; video</v>
      </c>
      <c r="H611" t="str">
        <f t="shared" si="19"/>
        <v>science fiction</v>
      </c>
    </row>
    <row r="612" spans="1:8" x14ac:dyDescent="0.25">
      <c r="A612" t="s">
        <v>20</v>
      </c>
      <c r="B612">
        <v>1355637600</v>
      </c>
      <c r="C612" s="12">
        <v>41259.25</v>
      </c>
      <c r="D612">
        <v>1356847200</v>
      </c>
      <c r="E612" s="12">
        <v>41273.25</v>
      </c>
      <c r="F612" t="s">
        <v>33</v>
      </c>
      <c r="G612" t="str">
        <f t="shared" si="18"/>
        <v>theater</v>
      </c>
      <c r="H612" t="str">
        <f t="shared" si="19"/>
        <v>plays</v>
      </c>
    </row>
    <row r="613" spans="1:8" x14ac:dyDescent="0.25">
      <c r="A613" t="s">
        <v>74</v>
      </c>
      <c r="B613">
        <v>1374728400</v>
      </c>
      <c r="C613" s="12">
        <v>41480.208333333336</v>
      </c>
      <c r="D613">
        <v>1375765200</v>
      </c>
      <c r="E613" s="12">
        <v>41492.208333333336</v>
      </c>
      <c r="F613" t="s">
        <v>33</v>
      </c>
      <c r="G613" t="str">
        <f t="shared" si="18"/>
        <v>theater</v>
      </c>
      <c r="H613" t="str">
        <f t="shared" si="19"/>
        <v>plays</v>
      </c>
    </row>
    <row r="614" spans="1:8" x14ac:dyDescent="0.25">
      <c r="A614" t="s">
        <v>20</v>
      </c>
      <c r="B614">
        <v>1287810000</v>
      </c>
      <c r="C614" s="12">
        <v>40474.208333333336</v>
      </c>
      <c r="D614">
        <v>1289800800</v>
      </c>
      <c r="E614" s="12">
        <v>40497.25</v>
      </c>
      <c r="F614" t="s">
        <v>50</v>
      </c>
      <c r="G614" t="str">
        <f t="shared" si="18"/>
        <v>music</v>
      </c>
      <c r="H614" t="str">
        <f t="shared" si="19"/>
        <v>electric music</v>
      </c>
    </row>
    <row r="615" spans="1:8" x14ac:dyDescent="0.25">
      <c r="A615" t="s">
        <v>20</v>
      </c>
      <c r="B615">
        <v>1503723600</v>
      </c>
      <c r="C615" s="12">
        <v>42973.208333333328</v>
      </c>
      <c r="D615">
        <v>1504501200</v>
      </c>
      <c r="E615" s="12">
        <v>42982.208333333328</v>
      </c>
      <c r="F615" t="s">
        <v>33</v>
      </c>
      <c r="G615" t="str">
        <f t="shared" si="18"/>
        <v>theater</v>
      </c>
      <c r="H615" t="str">
        <f t="shared" si="19"/>
        <v>plays</v>
      </c>
    </row>
    <row r="616" spans="1:8" x14ac:dyDescent="0.25">
      <c r="A616" t="s">
        <v>20</v>
      </c>
      <c r="B616">
        <v>1484114400</v>
      </c>
      <c r="C616" s="12">
        <v>42746.25</v>
      </c>
      <c r="D616">
        <v>1485669600</v>
      </c>
      <c r="E616" s="12">
        <v>42764.25</v>
      </c>
      <c r="F616" t="s">
        <v>33</v>
      </c>
      <c r="G616" t="str">
        <f t="shared" si="18"/>
        <v>theater</v>
      </c>
      <c r="H616" t="str">
        <f t="shared" si="19"/>
        <v>plays</v>
      </c>
    </row>
    <row r="617" spans="1:8" x14ac:dyDescent="0.25">
      <c r="A617" t="s">
        <v>20</v>
      </c>
      <c r="B617">
        <v>1461906000</v>
      </c>
      <c r="C617" s="12">
        <v>42489.208333333328</v>
      </c>
      <c r="D617">
        <v>1462770000</v>
      </c>
      <c r="E617" s="12">
        <v>42499.208333333328</v>
      </c>
      <c r="F617" t="s">
        <v>33</v>
      </c>
      <c r="G617" t="str">
        <f t="shared" si="18"/>
        <v>theater</v>
      </c>
      <c r="H617" t="str">
        <f t="shared" si="19"/>
        <v>plays</v>
      </c>
    </row>
    <row r="618" spans="1:8" x14ac:dyDescent="0.25">
      <c r="A618" t="s">
        <v>20</v>
      </c>
      <c r="B618">
        <v>1379653200</v>
      </c>
      <c r="C618" s="12">
        <v>41537.208333333336</v>
      </c>
      <c r="D618">
        <v>1379739600</v>
      </c>
      <c r="E618" s="12">
        <v>41538.208333333336</v>
      </c>
      <c r="F618" t="s">
        <v>60</v>
      </c>
      <c r="G618" t="str">
        <f t="shared" si="18"/>
        <v>music</v>
      </c>
      <c r="H618" t="str">
        <f t="shared" si="19"/>
        <v>indie rock</v>
      </c>
    </row>
    <row r="619" spans="1:8" x14ac:dyDescent="0.25">
      <c r="A619" t="s">
        <v>20</v>
      </c>
      <c r="B619">
        <v>1401858000</v>
      </c>
      <c r="C619" s="12">
        <v>41794.208333333336</v>
      </c>
      <c r="D619">
        <v>1402722000</v>
      </c>
      <c r="E619" s="12">
        <v>41804.208333333336</v>
      </c>
      <c r="F619" t="s">
        <v>33</v>
      </c>
      <c r="G619" t="str">
        <f t="shared" si="18"/>
        <v>theater</v>
      </c>
      <c r="H619" t="str">
        <f t="shared" si="19"/>
        <v>plays</v>
      </c>
    </row>
    <row r="620" spans="1:8" x14ac:dyDescent="0.25">
      <c r="A620" t="s">
        <v>14</v>
      </c>
      <c r="B620">
        <v>1367470800</v>
      </c>
      <c r="C620" s="12">
        <v>41396.208333333336</v>
      </c>
      <c r="D620">
        <v>1369285200</v>
      </c>
      <c r="E620" s="12">
        <v>41417.208333333336</v>
      </c>
      <c r="F620" t="s">
        <v>68</v>
      </c>
      <c r="G620" t="str">
        <f t="shared" si="18"/>
        <v>publishing</v>
      </c>
      <c r="H620" t="str">
        <f t="shared" si="19"/>
        <v>nonfiction</v>
      </c>
    </row>
    <row r="621" spans="1:8" x14ac:dyDescent="0.25">
      <c r="A621" t="s">
        <v>14</v>
      </c>
      <c r="B621">
        <v>1304658000</v>
      </c>
      <c r="C621" s="12">
        <v>40669.208333333336</v>
      </c>
      <c r="D621">
        <v>1304744400</v>
      </c>
      <c r="E621" s="12">
        <v>40670.208333333336</v>
      </c>
      <c r="F621" t="s">
        <v>33</v>
      </c>
      <c r="G621" t="str">
        <f t="shared" si="18"/>
        <v>theater</v>
      </c>
      <c r="H621" t="str">
        <f t="shared" si="19"/>
        <v>plays</v>
      </c>
    </row>
    <row r="622" spans="1:8" x14ac:dyDescent="0.25">
      <c r="A622" t="s">
        <v>20</v>
      </c>
      <c r="B622">
        <v>1467954000</v>
      </c>
      <c r="C622" s="12">
        <v>42559.208333333328</v>
      </c>
      <c r="D622">
        <v>1468299600</v>
      </c>
      <c r="E622" s="12">
        <v>42563.208333333328</v>
      </c>
      <c r="F622" t="s">
        <v>122</v>
      </c>
      <c r="G622" t="str">
        <f t="shared" si="18"/>
        <v>photography</v>
      </c>
      <c r="H622" t="str">
        <f t="shared" si="19"/>
        <v>photography books</v>
      </c>
    </row>
    <row r="623" spans="1:8" x14ac:dyDescent="0.25">
      <c r="A623" t="s">
        <v>20</v>
      </c>
      <c r="B623">
        <v>1473742800</v>
      </c>
      <c r="C623" s="12">
        <v>42626.208333333328</v>
      </c>
      <c r="D623">
        <v>1474174800</v>
      </c>
      <c r="E623" s="12">
        <v>42631.208333333328</v>
      </c>
      <c r="F623" t="s">
        <v>33</v>
      </c>
      <c r="G623" t="str">
        <f t="shared" si="18"/>
        <v>theater</v>
      </c>
      <c r="H623" t="str">
        <f t="shared" si="19"/>
        <v>plays</v>
      </c>
    </row>
    <row r="624" spans="1:8" x14ac:dyDescent="0.25">
      <c r="A624" t="s">
        <v>14</v>
      </c>
      <c r="B624">
        <v>1523768400</v>
      </c>
      <c r="C624" s="12">
        <v>43205.208333333328</v>
      </c>
      <c r="D624">
        <v>1526014800</v>
      </c>
      <c r="E624" s="12">
        <v>43231.208333333328</v>
      </c>
      <c r="F624" t="s">
        <v>60</v>
      </c>
      <c r="G624" t="str">
        <f t="shared" si="18"/>
        <v>music</v>
      </c>
      <c r="H624" t="str">
        <f t="shared" si="19"/>
        <v>indie rock</v>
      </c>
    </row>
    <row r="625" spans="1:8" x14ac:dyDescent="0.25">
      <c r="A625" t="s">
        <v>20</v>
      </c>
      <c r="B625">
        <v>1437022800</v>
      </c>
      <c r="C625" s="12">
        <v>42201.208333333328</v>
      </c>
      <c r="D625">
        <v>1437454800</v>
      </c>
      <c r="E625" s="12">
        <v>42206.208333333328</v>
      </c>
      <c r="F625" t="s">
        <v>33</v>
      </c>
      <c r="G625" t="str">
        <f t="shared" si="18"/>
        <v>theater</v>
      </c>
      <c r="H625" t="str">
        <f t="shared" si="19"/>
        <v>plays</v>
      </c>
    </row>
    <row r="626" spans="1:8" x14ac:dyDescent="0.25">
      <c r="A626" t="s">
        <v>20</v>
      </c>
      <c r="B626">
        <v>1422165600</v>
      </c>
      <c r="C626" s="12">
        <v>42029.25</v>
      </c>
      <c r="D626">
        <v>1422684000</v>
      </c>
      <c r="E626" s="12">
        <v>42035.25</v>
      </c>
      <c r="F626" t="s">
        <v>122</v>
      </c>
      <c r="G626" t="str">
        <f t="shared" si="18"/>
        <v>photography</v>
      </c>
      <c r="H626" t="str">
        <f t="shared" si="19"/>
        <v>photography books</v>
      </c>
    </row>
    <row r="627" spans="1:8" x14ac:dyDescent="0.25">
      <c r="A627" t="s">
        <v>14</v>
      </c>
      <c r="B627">
        <v>1580104800</v>
      </c>
      <c r="C627" s="12">
        <v>43857.25</v>
      </c>
      <c r="D627">
        <v>1581314400</v>
      </c>
      <c r="E627" s="12">
        <v>43871.25</v>
      </c>
      <c r="F627" t="s">
        <v>33</v>
      </c>
      <c r="G627" t="str">
        <f t="shared" si="18"/>
        <v>theater</v>
      </c>
      <c r="H627" t="str">
        <f t="shared" si="19"/>
        <v>plays</v>
      </c>
    </row>
    <row r="628" spans="1:8" x14ac:dyDescent="0.25">
      <c r="A628" t="s">
        <v>20</v>
      </c>
      <c r="B628">
        <v>1285650000</v>
      </c>
      <c r="C628" s="12">
        <v>40449.208333333336</v>
      </c>
      <c r="D628">
        <v>1286427600</v>
      </c>
      <c r="E628" s="12">
        <v>40458.208333333336</v>
      </c>
      <c r="F628" t="s">
        <v>33</v>
      </c>
      <c r="G628" t="str">
        <f t="shared" si="18"/>
        <v>theater</v>
      </c>
      <c r="H628" t="str">
        <f t="shared" si="19"/>
        <v>plays</v>
      </c>
    </row>
    <row r="629" spans="1:8" x14ac:dyDescent="0.25">
      <c r="A629" t="s">
        <v>20</v>
      </c>
      <c r="B629">
        <v>1276664400</v>
      </c>
      <c r="C629" s="12">
        <v>40345.208333333336</v>
      </c>
      <c r="D629">
        <v>1278738000</v>
      </c>
      <c r="E629" s="12">
        <v>40369.208333333336</v>
      </c>
      <c r="F629" t="s">
        <v>17</v>
      </c>
      <c r="G629" t="str">
        <f t="shared" si="18"/>
        <v>food</v>
      </c>
      <c r="H629" t="str">
        <f t="shared" si="19"/>
        <v>food trucks</v>
      </c>
    </row>
    <row r="630" spans="1:8" x14ac:dyDescent="0.25">
      <c r="A630" t="s">
        <v>20</v>
      </c>
      <c r="B630">
        <v>1286168400</v>
      </c>
      <c r="C630" s="12">
        <v>40455.208333333336</v>
      </c>
      <c r="D630">
        <v>1286427600</v>
      </c>
      <c r="E630" s="12">
        <v>40458.208333333336</v>
      </c>
      <c r="F630" t="s">
        <v>60</v>
      </c>
      <c r="G630" t="str">
        <f t="shared" si="18"/>
        <v>music</v>
      </c>
      <c r="H630" t="str">
        <f t="shared" si="19"/>
        <v>indie rock</v>
      </c>
    </row>
    <row r="631" spans="1:8" x14ac:dyDescent="0.25">
      <c r="A631" t="s">
        <v>14</v>
      </c>
      <c r="B631">
        <v>1467781200</v>
      </c>
      <c r="C631" s="12">
        <v>42557.208333333328</v>
      </c>
      <c r="D631">
        <v>1467954000</v>
      </c>
      <c r="E631" s="12">
        <v>42559.208333333328</v>
      </c>
      <c r="F631" t="s">
        <v>33</v>
      </c>
      <c r="G631" t="str">
        <f t="shared" si="18"/>
        <v>theater</v>
      </c>
      <c r="H631" t="str">
        <f t="shared" si="19"/>
        <v>plays</v>
      </c>
    </row>
    <row r="632" spans="1:8" x14ac:dyDescent="0.25">
      <c r="A632" t="s">
        <v>74</v>
      </c>
      <c r="B632">
        <v>1556686800</v>
      </c>
      <c r="C632" s="12">
        <v>43586.208333333328</v>
      </c>
      <c r="D632">
        <v>1557637200</v>
      </c>
      <c r="E632" s="12">
        <v>43597.208333333328</v>
      </c>
      <c r="F632" t="s">
        <v>33</v>
      </c>
      <c r="G632" t="str">
        <f t="shared" si="18"/>
        <v>theater</v>
      </c>
      <c r="H632" t="str">
        <f t="shared" si="19"/>
        <v>plays</v>
      </c>
    </row>
    <row r="633" spans="1:8" x14ac:dyDescent="0.25">
      <c r="A633" t="s">
        <v>20</v>
      </c>
      <c r="B633">
        <v>1553576400</v>
      </c>
      <c r="C633" s="12">
        <v>43550.208333333328</v>
      </c>
      <c r="D633">
        <v>1553922000</v>
      </c>
      <c r="E633" s="12">
        <v>43554.208333333328</v>
      </c>
      <c r="F633" t="s">
        <v>33</v>
      </c>
      <c r="G633" t="str">
        <f t="shared" si="18"/>
        <v>theater</v>
      </c>
      <c r="H633" t="str">
        <f t="shared" si="19"/>
        <v>plays</v>
      </c>
    </row>
    <row r="634" spans="1:8" x14ac:dyDescent="0.25">
      <c r="A634" t="s">
        <v>47</v>
      </c>
      <c r="B634">
        <v>1414904400</v>
      </c>
      <c r="C634" s="12">
        <v>41945.208333333336</v>
      </c>
      <c r="D634">
        <v>1416463200</v>
      </c>
      <c r="E634" s="12">
        <v>41963.25</v>
      </c>
      <c r="F634" t="s">
        <v>33</v>
      </c>
      <c r="G634" t="str">
        <f t="shared" si="18"/>
        <v>theater</v>
      </c>
      <c r="H634" t="str">
        <f t="shared" si="19"/>
        <v>plays</v>
      </c>
    </row>
    <row r="635" spans="1:8" x14ac:dyDescent="0.25">
      <c r="A635" t="s">
        <v>14</v>
      </c>
      <c r="B635">
        <v>1446876000</v>
      </c>
      <c r="C635" s="12">
        <v>42315.25</v>
      </c>
      <c r="D635">
        <v>1447221600</v>
      </c>
      <c r="E635" s="12">
        <v>42319.25</v>
      </c>
      <c r="F635" t="s">
        <v>71</v>
      </c>
      <c r="G635" t="str">
        <f t="shared" si="18"/>
        <v>film &amp; video</v>
      </c>
      <c r="H635" t="str">
        <f t="shared" si="19"/>
        <v>animation</v>
      </c>
    </row>
    <row r="636" spans="1:8" x14ac:dyDescent="0.25">
      <c r="A636" t="s">
        <v>74</v>
      </c>
      <c r="B636">
        <v>1490418000</v>
      </c>
      <c r="C636" s="12">
        <v>42819.208333333328</v>
      </c>
      <c r="D636">
        <v>1491627600</v>
      </c>
      <c r="E636" s="12">
        <v>42833.208333333328</v>
      </c>
      <c r="F636" t="s">
        <v>269</v>
      </c>
      <c r="G636" t="str">
        <f t="shared" si="18"/>
        <v>film &amp; video</v>
      </c>
      <c r="H636" t="str">
        <f t="shared" si="19"/>
        <v>television</v>
      </c>
    </row>
    <row r="637" spans="1:8" x14ac:dyDescent="0.25">
      <c r="A637" t="s">
        <v>20</v>
      </c>
      <c r="B637">
        <v>1360389600</v>
      </c>
      <c r="C637" s="12">
        <v>41314.25</v>
      </c>
      <c r="D637">
        <v>1363150800</v>
      </c>
      <c r="E637" s="12">
        <v>41346.208333333336</v>
      </c>
      <c r="F637" t="s">
        <v>269</v>
      </c>
      <c r="G637" t="str">
        <f t="shared" si="18"/>
        <v>film &amp; video</v>
      </c>
      <c r="H637" t="str">
        <f t="shared" si="19"/>
        <v>television</v>
      </c>
    </row>
    <row r="638" spans="1:8" x14ac:dyDescent="0.25">
      <c r="A638" t="s">
        <v>14</v>
      </c>
      <c r="B638">
        <v>1326866400</v>
      </c>
      <c r="C638" s="12">
        <v>40926.25</v>
      </c>
      <c r="D638">
        <v>1330754400</v>
      </c>
      <c r="E638" s="12">
        <v>40971.25</v>
      </c>
      <c r="F638" t="s">
        <v>71</v>
      </c>
      <c r="G638" t="str">
        <f t="shared" si="18"/>
        <v>film &amp; video</v>
      </c>
      <c r="H638" t="str">
        <f t="shared" si="19"/>
        <v>animation</v>
      </c>
    </row>
    <row r="639" spans="1:8" x14ac:dyDescent="0.25">
      <c r="A639" t="s">
        <v>14</v>
      </c>
      <c r="B639">
        <v>1479103200</v>
      </c>
      <c r="C639" s="12">
        <v>42688.25</v>
      </c>
      <c r="D639">
        <v>1479794400</v>
      </c>
      <c r="E639" s="12">
        <v>42696.25</v>
      </c>
      <c r="F639" t="s">
        <v>33</v>
      </c>
      <c r="G639" t="str">
        <f t="shared" si="18"/>
        <v>theater</v>
      </c>
      <c r="H639" t="str">
        <f t="shared" si="19"/>
        <v>plays</v>
      </c>
    </row>
    <row r="640" spans="1:8" x14ac:dyDescent="0.25">
      <c r="A640" t="s">
        <v>14</v>
      </c>
      <c r="B640">
        <v>1280206800</v>
      </c>
      <c r="C640" s="12">
        <v>40386.208333333336</v>
      </c>
      <c r="D640">
        <v>1281243600</v>
      </c>
      <c r="E640" s="12">
        <v>40398.208333333336</v>
      </c>
      <c r="F640" t="s">
        <v>33</v>
      </c>
      <c r="G640" t="str">
        <f t="shared" si="18"/>
        <v>theater</v>
      </c>
      <c r="H640" t="str">
        <f t="shared" si="19"/>
        <v>plays</v>
      </c>
    </row>
    <row r="641" spans="1:8" x14ac:dyDescent="0.25">
      <c r="A641" t="s">
        <v>47</v>
      </c>
      <c r="B641">
        <v>1532754000</v>
      </c>
      <c r="C641" s="12">
        <v>43309.208333333328</v>
      </c>
      <c r="D641">
        <v>1532754000</v>
      </c>
      <c r="E641" s="12">
        <v>43309.208333333328</v>
      </c>
      <c r="F641" t="s">
        <v>53</v>
      </c>
      <c r="G641" t="str">
        <f t="shared" si="18"/>
        <v>film &amp; video</v>
      </c>
      <c r="H641" t="str">
        <f t="shared" si="19"/>
        <v>drama</v>
      </c>
    </row>
    <row r="642" spans="1:8" x14ac:dyDescent="0.25">
      <c r="A642" t="s">
        <v>14</v>
      </c>
      <c r="B642">
        <v>1453096800</v>
      </c>
      <c r="C642" s="12">
        <v>42387.25</v>
      </c>
      <c r="D642">
        <v>1453356000</v>
      </c>
      <c r="E642" s="12">
        <v>42390.25</v>
      </c>
      <c r="F642" t="s">
        <v>33</v>
      </c>
      <c r="G642" t="str">
        <f t="shared" si="18"/>
        <v>theater</v>
      </c>
      <c r="H642" t="str">
        <f t="shared" si="19"/>
        <v>plays</v>
      </c>
    </row>
    <row r="643" spans="1:8" x14ac:dyDescent="0.25">
      <c r="A643" t="s">
        <v>20</v>
      </c>
      <c r="B643">
        <v>1487570400</v>
      </c>
      <c r="C643" s="12">
        <v>42786.25</v>
      </c>
      <c r="D643">
        <v>1489986000</v>
      </c>
      <c r="E643" s="12">
        <v>42814.208333333328</v>
      </c>
      <c r="F643" t="s">
        <v>33</v>
      </c>
      <c r="G643" t="str">
        <f t="shared" ref="G643:G706" si="20">LEFT(F643, SEARCH("/",F643,1)-1 )</f>
        <v>theater</v>
      </c>
      <c r="H643" t="str">
        <f t="shared" ref="H643:H706" si="21">RIGHT(F643,LEN(F643)-SEARCH("/",F643))</f>
        <v>plays</v>
      </c>
    </row>
    <row r="644" spans="1:8" x14ac:dyDescent="0.25">
      <c r="A644" t="s">
        <v>20</v>
      </c>
      <c r="B644">
        <v>1545026400</v>
      </c>
      <c r="C644" s="12">
        <v>43451.25</v>
      </c>
      <c r="D644">
        <v>1545804000</v>
      </c>
      <c r="E644" s="12">
        <v>43460.25</v>
      </c>
      <c r="F644" t="s">
        <v>65</v>
      </c>
      <c r="G644" t="str">
        <f t="shared" si="20"/>
        <v>technology</v>
      </c>
      <c r="H644" t="str">
        <f t="shared" si="21"/>
        <v>wearables</v>
      </c>
    </row>
    <row r="645" spans="1:8" x14ac:dyDescent="0.25">
      <c r="A645" t="s">
        <v>20</v>
      </c>
      <c r="B645">
        <v>1488348000</v>
      </c>
      <c r="C645" s="12">
        <v>42795.25</v>
      </c>
      <c r="D645">
        <v>1489899600</v>
      </c>
      <c r="E645" s="12">
        <v>42813.208333333328</v>
      </c>
      <c r="F645" t="s">
        <v>33</v>
      </c>
      <c r="G645" t="str">
        <f t="shared" si="20"/>
        <v>theater</v>
      </c>
      <c r="H645" t="str">
        <f t="shared" si="21"/>
        <v>plays</v>
      </c>
    </row>
    <row r="646" spans="1:8" x14ac:dyDescent="0.25">
      <c r="A646" t="s">
        <v>14</v>
      </c>
      <c r="B646">
        <v>1545112800</v>
      </c>
      <c r="C646" s="12">
        <v>43452.25</v>
      </c>
      <c r="D646">
        <v>1546495200</v>
      </c>
      <c r="E646" s="12">
        <v>43468.25</v>
      </c>
      <c r="F646" t="s">
        <v>33</v>
      </c>
      <c r="G646" t="str">
        <f t="shared" si="20"/>
        <v>theater</v>
      </c>
      <c r="H646" t="str">
        <f t="shared" si="21"/>
        <v>plays</v>
      </c>
    </row>
    <row r="647" spans="1:8" x14ac:dyDescent="0.25">
      <c r="A647" t="s">
        <v>14</v>
      </c>
      <c r="B647">
        <v>1537938000</v>
      </c>
      <c r="C647" s="12">
        <v>43369.208333333328</v>
      </c>
      <c r="D647">
        <v>1539752400</v>
      </c>
      <c r="E647" s="12">
        <v>43390.208333333328</v>
      </c>
      <c r="F647" t="s">
        <v>23</v>
      </c>
      <c r="G647" t="str">
        <f t="shared" si="20"/>
        <v>music</v>
      </c>
      <c r="H647" t="str">
        <f t="shared" si="21"/>
        <v>rock</v>
      </c>
    </row>
    <row r="648" spans="1:8" x14ac:dyDescent="0.25">
      <c r="A648" t="s">
        <v>14</v>
      </c>
      <c r="B648">
        <v>1363150800</v>
      </c>
      <c r="C648" s="12">
        <v>41346.208333333336</v>
      </c>
      <c r="D648">
        <v>1364101200</v>
      </c>
      <c r="E648" s="12">
        <v>41357.208333333336</v>
      </c>
      <c r="F648" t="s">
        <v>89</v>
      </c>
      <c r="G648" t="str">
        <f t="shared" si="20"/>
        <v>games</v>
      </c>
      <c r="H648" t="str">
        <f t="shared" si="21"/>
        <v>video games</v>
      </c>
    </row>
    <row r="649" spans="1:8" x14ac:dyDescent="0.25">
      <c r="A649" t="s">
        <v>14</v>
      </c>
      <c r="B649">
        <v>1523250000</v>
      </c>
      <c r="C649" s="12">
        <v>43199.208333333328</v>
      </c>
      <c r="D649">
        <v>1525323600</v>
      </c>
      <c r="E649" s="12">
        <v>43223.208333333328</v>
      </c>
      <c r="F649" t="s">
        <v>206</v>
      </c>
      <c r="G649" t="str">
        <f t="shared" si="20"/>
        <v>publishing</v>
      </c>
      <c r="H649" t="str">
        <f t="shared" si="21"/>
        <v>translations</v>
      </c>
    </row>
    <row r="650" spans="1:8" x14ac:dyDescent="0.25">
      <c r="A650" t="s">
        <v>74</v>
      </c>
      <c r="B650">
        <v>1499317200</v>
      </c>
      <c r="C650" s="12">
        <v>42922.208333333328</v>
      </c>
      <c r="D650">
        <v>1500872400</v>
      </c>
      <c r="E650" s="12">
        <v>42940.208333333328</v>
      </c>
      <c r="F650" t="s">
        <v>17</v>
      </c>
      <c r="G650" t="str">
        <f t="shared" si="20"/>
        <v>food</v>
      </c>
      <c r="H650" t="str">
        <f t="shared" si="21"/>
        <v>food trucks</v>
      </c>
    </row>
    <row r="651" spans="1:8" x14ac:dyDescent="0.25">
      <c r="A651" t="s">
        <v>14</v>
      </c>
      <c r="B651">
        <v>1287550800</v>
      </c>
      <c r="C651" s="12">
        <v>40471.208333333336</v>
      </c>
      <c r="D651">
        <v>1288501200</v>
      </c>
      <c r="E651" s="12">
        <v>40482.208333333336</v>
      </c>
      <c r="F651" t="s">
        <v>33</v>
      </c>
      <c r="G651" t="str">
        <f t="shared" si="20"/>
        <v>theater</v>
      </c>
      <c r="H651" t="str">
        <f t="shared" si="21"/>
        <v>plays</v>
      </c>
    </row>
    <row r="652" spans="1:8" x14ac:dyDescent="0.25">
      <c r="A652" t="s">
        <v>14</v>
      </c>
      <c r="B652">
        <v>1404795600</v>
      </c>
      <c r="C652" s="12">
        <v>41828.208333333336</v>
      </c>
      <c r="D652">
        <v>1407128400</v>
      </c>
      <c r="E652" s="12">
        <v>41855.208333333336</v>
      </c>
      <c r="F652" t="s">
        <v>159</v>
      </c>
      <c r="G652" t="str">
        <f t="shared" si="20"/>
        <v>music</v>
      </c>
      <c r="H652" t="str">
        <f t="shared" si="21"/>
        <v>jazz</v>
      </c>
    </row>
    <row r="653" spans="1:8" x14ac:dyDescent="0.25">
      <c r="A653" t="s">
        <v>14</v>
      </c>
      <c r="B653">
        <v>1393048800</v>
      </c>
      <c r="C653" s="12">
        <v>41692.25</v>
      </c>
      <c r="D653">
        <v>1394344800</v>
      </c>
      <c r="E653" s="12">
        <v>41707.25</v>
      </c>
      <c r="F653" t="s">
        <v>100</v>
      </c>
      <c r="G653" t="str">
        <f t="shared" si="20"/>
        <v>film &amp; video</v>
      </c>
      <c r="H653" t="str">
        <f t="shared" si="21"/>
        <v>shorts</v>
      </c>
    </row>
    <row r="654" spans="1:8" x14ac:dyDescent="0.25">
      <c r="A654" t="s">
        <v>20</v>
      </c>
      <c r="B654">
        <v>1470373200</v>
      </c>
      <c r="C654" s="12">
        <v>42587.208333333328</v>
      </c>
      <c r="D654">
        <v>1474088400</v>
      </c>
      <c r="E654" s="12">
        <v>42630.208333333328</v>
      </c>
      <c r="F654" t="s">
        <v>28</v>
      </c>
      <c r="G654" t="str">
        <f t="shared" si="20"/>
        <v>technology</v>
      </c>
      <c r="H654" t="str">
        <f t="shared" si="21"/>
        <v>web</v>
      </c>
    </row>
    <row r="655" spans="1:8" x14ac:dyDescent="0.25">
      <c r="A655" t="s">
        <v>20</v>
      </c>
      <c r="B655">
        <v>1460091600</v>
      </c>
      <c r="C655" s="12">
        <v>42468.208333333328</v>
      </c>
      <c r="D655">
        <v>1460264400</v>
      </c>
      <c r="E655" s="12">
        <v>42470.208333333328</v>
      </c>
      <c r="F655" t="s">
        <v>28</v>
      </c>
      <c r="G655" t="str">
        <f t="shared" si="20"/>
        <v>technology</v>
      </c>
      <c r="H655" t="str">
        <f t="shared" si="21"/>
        <v>web</v>
      </c>
    </row>
    <row r="656" spans="1:8" x14ac:dyDescent="0.25">
      <c r="A656" t="s">
        <v>20</v>
      </c>
      <c r="B656">
        <v>1440392400</v>
      </c>
      <c r="C656" s="12">
        <v>42240.208333333328</v>
      </c>
      <c r="D656">
        <v>1440824400</v>
      </c>
      <c r="E656" s="12">
        <v>42245.208333333328</v>
      </c>
      <c r="F656" t="s">
        <v>148</v>
      </c>
      <c r="G656" t="str">
        <f t="shared" si="20"/>
        <v>music</v>
      </c>
      <c r="H656" t="str">
        <f t="shared" si="21"/>
        <v>metal</v>
      </c>
    </row>
    <row r="657" spans="1:8" x14ac:dyDescent="0.25">
      <c r="A657" t="s">
        <v>20</v>
      </c>
      <c r="B657">
        <v>1488434400</v>
      </c>
      <c r="C657" s="12">
        <v>42796.25</v>
      </c>
      <c r="D657">
        <v>1489554000</v>
      </c>
      <c r="E657" s="12">
        <v>42809.208333333328</v>
      </c>
      <c r="F657" t="s">
        <v>122</v>
      </c>
      <c r="G657" t="str">
        <f t="shared" si="20"/>
        <v>photography</v>
      </c>
      <c r="H657" t="str">
        <f t="shared" si="21"/>
        <v>photography books</v>
      </c>
    </row>
    <row r="658" spans="1:8" x14ac:dyDescent="0.25">
      <c r="A658" t="s">
        <v>14</v>
      </c>
      <c r="B658">
        <v>1514440800</v>
      </c>
      <c r="C658" s="12">
        <v>43097.25</v>
      </c>
      <c r="D658">
        <v>1514872800</v>
      </c>
      <c r="E658" s="12">
        <v>43102.25</v>
      </c>
      <c r="F658" t="s">
        <v>17</v>
      </c>
      <c r="G658" t="str">
        <f t="shared" si="20"/>
        <v>food</v>
      </c>
      <c r="H658" t="str">
        <f t="shared" si="21"/>
        <v>food trucks</v>
      </c>
    </row>
    <row r="659" spans="1:8" x14ac:dyDescent="0.25">
      <c r="A659" t="s">
        <v>14</v>
      </c>
      <c r="B659">
        <v>1514354400</v>
      </c>
      <c r="C659" s="12">
        <v>43096.25</v>
      </c>
      <c r="D659">
        <v>1515736800</v>
      </c>
      <c r="E659" s="12">
        <v>43112.25</v>
      </c>
      <c r="F659" t="s">
        <v>474</v>
      </c>
      <c r="G659" t="str">
        <f t="shared" si="20"/>
        <v>film &amp; video</v>
      </c>
      <c r="H659" t="str">
        <f t="shared" si="21"/>
        <v>science fiction</v>
      </c>
    </row>
    <row r="660" spans="1:8" x14ac:dyDescent="0.25">
      <c r="A660" t="s">
        <v>74</v>
      </c>
      <c r="B660">
        <v>1440910800</v>
      </c>
      <c r="C660" s="12">
        <v>42246.208333333328</v>
      </c>
      <c r="D660">
        <v>1442898000</v>
      </c>
      <c r="E660" s="12">
        <v>42269.208333333328</v>
      </c>
      <c r="F660" t="s">
        <v>23</v>
      </c>
      <c r="G660" t="str">
        <f t="shared" si="20"/>
        <v>music</v>
      </c>
      <c r="H660" t="str">
        <f t="shared" si="21"/>
        <v>rock</v>
      </c>
    </row>
    <row r="661" spans="1:8" x14ac:dyDescent="0.25">
      <c r="A661" t="s">
        <v>14</v>
      </c>
      <c r="B661">
        <v>1296108000</v>
      </c>
      <c r="C661" s="12">
        <v>40570.25</v>
      </c>
      <c r="D661">
        <v>1296194400</v>
      </c>
      <c r="E661" s="12">
        <v>40571.25</v>
      </c>
      <c r="F661" t="s">
        <v>42</v>
      </c>
      <c r="G661" t="str">
        <f t="shared" si="20"/>
        <v>film &amp; video</v>
      </c>
      <c r="H661" t="str">
        <f t="shared" si="21"/>
        <v>documentary</v>
      </c>
    </row>
    <row r="662" spans="1:8" x14ac:dyDescent="0.25">
      <c r="A662" t="s">
        <v>14</v>
      </c>
      <c r="B662">
        <v>1440133200</v>
      </c>
      <c r="C662" s="12">
        <v>42237.208333333328</v>
      </c>
      <c r="D662">
        <v>1440910800</v>
      </c>
      <c r="E662" s="12">
        <v>42246.208333333328</v>
      </c>
      <c r="F662" t="s">
        <v>33</v>
      </c>
      <c r="G662" t="str">
        <f t="shared" si="20"/>
        <v>theater</v>
      </c>
      <c r="H662" t="str">
        <f t="shared" si="21"/>
        <v>plays</v>
      </c>
    </row>
    <row r="663" spans="1:8" x14ac:dyDescent="0.25">
      <c r="A663" t="s">
        <v>14</v>
      </c>
      <c r="B663">
        <v>1332910800</v>
      </c>
      <c r="C663" s="12">
        <v>40996.208333333336</v>
      </c>
      <c r="D663">
        <v>1335502800</v>
      </c>
      <c r="E663" s="12">
        <v>41026.208333333336</v>
      </c>
      <c r="F663" t="s">
        <v>159</v>
      </c>
      <c r="G663" t="str">
        <f t="shared" si="20"/>
        <v>music</v>
      </c>
      <c r="H663" t="str">
        <f t="shared" si="21"/>
        <v>jazz</v>
      </c>
    </row>
    <row r="664" spans="1:8" x14ac:dyDescent="0.25">
      <c r="A664" t="s">
        <v>14</v>
      </c>
      <c r="B664">
        <v>1544335200</v>
      </c>
      <c r="C664" s="12">
        <v>43443.25</v>
      </c>
      <c r="D664">
        <v>1544680800</v>
      </c>
      <c r="E664" s="12">
        <v>43447.25</v>
      </c>
      <c r="F664" t="s">
        <v>33</v>
      </c>
      <c r="G664" t="str">
        <f t="shared" si="20"/>
        <v>theater</v>
      </c>
      <c r="H664" t="str">
        <f t="shared" si="21"/>
        <v>plays</v>
      </c>
    </row>
    <row r="665" spans="1:8" x14ac:dyDescent="0.25">
      <c r="A665" t="s">
        <v>14</v>
      </c>
      <c r="B665">
        <v>1286427600</v>
      </c>
      <c r="C665" s="12">
        <v>40458.208333333336</v>
      </c>
      <c r="D665">
        <v>1288414800</v>
      </c>
      <c r="E665" s="12">
        <v>40481.208333333336</v>
      </c>
      <c r="F665" t="s">
        <v>33</v>
      </c>
      <c r="G665" t="str">
        <f t="shared" si="20"/>
        <v>theater</v>
      </c>
      <c r="H665" t="str">
        <f t="shared" si="21"/>
        <v>plays</v>
      </c>
    </row>
    <row r="666" spans="1:8" x14ac:dyDescent="0.25">
      <c r="A666" t="s">
        <v>14</v>
      </c>
      <c r="B666">
        <v>1329717600</v>
      </c>
      <c r="C666" s="12">
        <v>40959.25</v>
      </c>
      <c r="D666">
        <v>1330581600</v>
      </c>
      <c r="E666" s="12">
        <v>40969.25</v>
      </c>
      <c r="F666" t="s">
        <v>159</v>
      </c>
      <c r="G666" t="str">
        <f t="shared" si="20"/>
        <v>music</v>
      </c>
      <c r="H666" t="str">
        <f t="shared" si="21"/>
        <v>jazz</v>
      </c>
    </row>
    <row r="667" spans="1:8" x14ac:dyDescent="0.25">
      <c r="A667" t="s">
        <v>20</v>
      </c>
      <c r="B667">
        <v>1310187600</v>
      </c>
      <c r="C667" s="12">
        <v>40733.208333333336</v>
      </c>
      <c r="D667">
        <v>1311397200</v>
      </c>
      <c r="E667" s="12">
        <v>40747.208333333336</v>
      </c>
      <c r="F667" t="s">
        <v>42</v>
      </c>
      <c r="G667" t="str">
        <f t="shared" si="20"/>
        <v>film &amp; video</v>
      </c>
      <c r="H667" t="str">
        <f t="shared" si="21"/>
        <v>documentary</v>
      </c>
    </row>
    <row r="668" spans="1:8" x14ac:dyDescent="0.25">
      <c r="A668" t="s">
        <v>74</v>
      </c>
      <c r="B668">
        <v>1377838800</v>
      </c>
      <c r="C668" s="12">
        <v>41516.208333333336</v>
      </c>
      <c r="D668">
        <v>1378357200</v>
      </c>
      <c r="E668" s="12">
        <v>41522.208333333336</v>
      </c>
      <c r="F668" t="s">
        <v>33</v>
      </c>
      <c r="G668" t="str">
        <f t="shared" si="20"/>
        <v>theater</v>
      </c>
      <c r="H668" t="str">
        <f t="shared" si="21"/>
        <v>plays</v>
      </c>
    </row>
    <row r="669" spans="1:8" x14ac:dyDescent="0.25">
      <c r="A669" t="s">
        <v>20</v>
      </c>
      <c r="B669">
        <v>1410325200</v>
      </c>
      <c r="C669" s="12">
        <v>41892.208333333336</v>
      </c>
      <c r="D669">
        <v>1411102800</v>
      </c>
      <c r="E669" s="12">
        <v>41901.208333333336</v>
      </c>
      <c r="F669" t="s">
        <v>1029</v>
      </c>
      <c r="G669" t="str">
        <f t="shared" si="20"/>
        <v>journalism</v>
      </c>
      <c r="H669" t="str">
        <f t="shared" si="21"/>
        <v>audio</v>
      </c>
    </row>
    <row r="670" spans="1:8" x14ac:dyDescent="0.25">
      <c r="A670" t="s">
        <v>14</v>
      </c>
      <c r="B670">
        <v>1343797200</v>
      </c>
      <c r="C670" s="12">
        <v>41122.208333333336</v>
      </c>
      <c r="D670">
        <v>1344834000</v>
      </c>
      <c r="E670" s="12">
        <v>41134.208333333336</v>
      </c>
      <c r="F670" t="s">
        <v>33</v>
      </c>
      <c r="G670" t="str">
        <f t="shared" si="20"/>
        <v>theater</v>
      </c>
      <c r="H670" t="str">
        <f t="shared" si="21"/>
        <v>plays</v>
      </c>
    </row>
    <row r="671" spans="1:8" x14ac:dyDescent="0.25">
      <c r="A671" t="s">
        <v>20</v>
      </c>
      <c r="B671">
        <v>1498453200</v>
      </c>
      <c r="C671" s="12">
        <v>42912.208333333328</v>
      </c>
      <c r="D671">
        <v>1499230800</v>
      </c>
      <c r="E671" s="12">
        <v>42921.208333333328</v>
      </c>
      <c r="F671" t="s">
        <v>33</v>
      </c>
      <c r="G671" t="str">
        <f t="shared" si="20"/>
        <v>theater</v>
      </c>
      <c r="H671" t="str">
        <f t="shared" si="21"/>
        <v>plays</v>
      </c>
    </row>
    <row r="672" spans="1:8" x14ac:dyDescent="0.25">
      <c r="A672" t="s">
        <v>20</v>
      </c>
      <c r="B672">
        <v>1456380000</v>
      </c>
      <c r="C672" s="12">
        <v>42425.25</v>
      </c>
      <c r="D672">
        <v>1457416800</v>
      </c>
      <c r="E672" s="12">
        <v>42437.25</v>
      </c>
      <c r="F672" t="s">
        <v>60</v>
      </c>
      <c r="G672" t="str">
        <f t="shared" si="20"/>
        <v>music</v>
      </c>
      <c r="H672" t="str">
        <f t="shared" si="21"/>
        <v>indie rock</v>
      </c>
    </row>
    <row r="673" spans="1:8" x14ac:dyDescent="0.25">
      <c r="A673" t="s">
        <v>20</v>
      </c>
      <c r="B673">
        <v>1280552400</v>
      </c>
      <c r="C673" s="12">
        <v>40390.208333333336</v>
      </c>
      <c r="D673">
        <v>1280898000</v>
      </c>
      <c r="E673" s="12">
        <v>40394.208333333336</v>
      </c>
      <c r="F673" t="s">
        <v>33</v>
      </c>
      <c r="G673" t="str">
        <f t="shared" si="20"/>
        <v>theater</v>
      </c>
      <c r="H673" t="str">
        <f t="shared" si="21"/>
        <v>plays</v>
      </c>
    </row>
    <row r="674" spans="1:8" x14ac:dyDescent="0.25">
      <c r="A674" t="s">
        <v>14</v>
      </c>
      <c r="B674">
        <v>1521608400</v>
      </c>
      <c r="C674" s="12">
        <v>43180.208333333328</v>
      </c>
      <c r="D674">
        <v>1522472400</v>
      </c>
      <c r="E674" s="12">
        <v>43190.208333333328</v>
      </c>
      <c r="F674" t="s">
        <v>33</v>
      </c>
      <c r="G674" t="str">
        <f t="shared" si="20"/>
        <v>theater</v>
      </c>
      <c r="H674" t="str">
        <f t="shared" si="21"/>
        <v>plays</v>
      </c>
    </row>
    <row r="675" spans="1:8" x14ac:dyDescent="0.25">
      <c r="A675" t="s">
        <v>14</v>
      </c>
      <c r="B675">
        <v>1460696400</v>
      </c>
      <c r="C675" s="12">
        <v>42475.208333333328</v>
      </c>
      <c r="D675">
        <v>1462510800</v>
      </c>
      <c r="E675" s="12">
        <v>42496.208333333328</v>
      </c>
      <c r="F675" t="s">
        <v>60</v>
      </c>
      <c r="G675" t="str">
        <f t="shared" si="20"/>
        <v>music</v>
      </c>
      <c r="H675" t="str">
        <f t="shared" si="21"/>
        <v>indie rock</v>
      </c>
    </row>
    <row r="676" spans="1:8" x14ac:dyDescent="0.25">
      <c r="A676" t="s">
        <v>74</v>
      </c>
      <c r="B676">
        <v>1313730000</v>
      </c>
      <c r="C676" s="12">
        <v>40774.208333333336</v>
      </c>
      <c r="D676">
        <v>1317790800</v>
      </c>
      <c r="E676" s="12">
        <v>40821.208333333336</v>
      </c>
      <c r="F676" t="s">
        <v>122</v>
      </c>
      <c r="G676" t="str">
        <f t="shared" si="20"/>
        <v>photography</v>
      </c>
      <c r="H676" t="str">
        <f t="shared" si="21"/>
        <v>photography books</v>
      </c>
    </row>
    <row r="677" spans="1:8" x14ac:dyDescent="0.25">
      <c r="A677" t="s">
        <v>20</v>
      </c>
      <c r="B677">
        <v>1568178000</v>
      </c>
      <c r="C677" s="12">
        <v>43719.208333333328</v>
      </c>
      <c r="D677">
        <v>1568782800</v>
      </c>
      <c r="E677" s="12">
        <v>43726.208333333328</v>
      </c>
      <c r="F677" t="s">
        <v>1029</v>
      </c>
      <c r="G677" t="str">
        <f t="shared" si="20"/>
        <v>journalism</v>
      </c>
      <c r="H677" t="str">
        <f t="shared" si="21"/>
        <v>audio</v>
      </c>
    </row>
    <row r="678" spans="1:8" x14ac:dyDescent="0.25">
      <c r="A678" t="s">
        <v>20</v>
      </c>
      <c r="B678">
        <v>1348635600</v>
      </c>
      <c r="C678" s="12">
        <v>41178.208333333336</v>
      </c>
      <c r="D678">
        <v>1349413200</v>
      </c>
      <c r="E678" s="12">
        <v>41187.208333333336</v>
      </c>
      <c r="F678" t="s">
        <v>122</v>
      </c>
      <c r="G678" t="str">
        <f t="shared" si="20"/>
        <v>photography</v>
      </c>
      <c r="H678" t="str">
        <f t="shared" si="21"/>
        <v>photography books</v>
      </c>
    </row>
    <row r="679" spans="1:8" x14ac:dyDescent="0.25">
      <c r="A679" t="s">
        <v>14</v>
      </c>
      <c r="B679">
        <v>1468126800</v>
      </c>
      <c r="C679" s="12">
        <v>42561.208333333328</v>
      </c>
      <c r="D679">
        <v>1472446800</v>
      </c>
      <c r="E679" s="12">
        <v>42611.208333333328</v>
      </c>
      <c r="F679" t="s">
        <v>119</v>
      </c>
      <c r="G679" t="str">
        <f t="shared" si="20"/>
        <v>publishing</v>
      </c>
      <c r="H679" t="str">
        <f t="shared" si="21"/>
        <v>fiction</v>
      </c>
    </row>
    <row r="680" spans="1:8" x14ac:dyDescent="0.25">
      <c r="A680" t="s">
        <v>74</v>
      </c>
      <c r="B680">
        <v>1547877600</v>
      </c>
      <c r="C680" s="12">
        <v>43484.25</v>
      </c>
      <c r="D680">
        <v>1548050400</v>
      </c>
      <c r="E680" s="12">
        <v>43486.25</v>
      </c>
      <c r="F680" t="s">
        <v>53</v>
      </c>
      <c r="G680" t="str">
        <f t="shared" si="20"/>
        <v>film &amp; video</v>
      </c>
      <c r="H680" t="str">
        <f t="shared" si="21"/>
        <v>drama</v>
      </c>
    </row>
    <row r="681" spans="1:8" x14ac:dyDescent="0.25">
      <c r="A681" t="s">
        <v>20</v>
      </c>
      <c r="B681">
        <v>1571374800</v>
      </c>
      <c r="C681" s="12">
        <v>43756.208333333328</v>
      </c>
      <c r="D681">
        <v>1571806800</v>
      </c>
      <c r="E681" s="12">
        <v>43761.208333333328</v>
      </c>
      <c r="F681" t="s">
        <v>17</v>
      </c>
      <c r="G681" t="str">
        <f t="shared" si="20"/>
        <v>food</v>
      </c>
      <c r="H681" t="str">
        <f t="shared" si="21"/>
        <v>food trucks</v>
      </c>
    </row>
    <row r="682" spans="1:8" x14ac:dyDescent="0.25">
      <c r="A682" t="s">
        <v>14</v>
      </c>
      <c r="B682">
        <v>1576303200</v>
      </c>
      <c r="C682" s="12">
        <v>43813.25</v>
      </c>
      <c r="D682">
        <v>1576476000</v>
      </c>
      <c r="E682" s="12">
        <v>43815.25</v>
      </c>
      <c r="F682" t="s">
        <v>292</v>
      </c>
      <c r="G682" t="str">
        <f t="shared" si="20"/>
        <v>games</v>
      </c>
      <c r="H682" t="str">
        <f t="shared" si="21"/>
        <v>mobile games</v>
      </c>
    </row>
    <row r="683" spans="1:8" x14ac:dyDescent="0.25">
      <c r="A683" t="s">
        <v>14</v>
      </c>
      <c r="B683">
        <v>1324447200</v>
      </c>
      <c r="C683" s="12">
        <v>40898.25</v>
      </c>
      <c r="D683">
        <v>1324965600</v>
      </c>
      <c r="E683" s="12">
        <v>40904.25</v>
      </c>
      <c r="F683" t="s">
        <v>33</v>
      </c>
      <c r="G683" t="str">
        <f t="shared" si="20"/>
        <v>theater</v>
      </c>
      <c r="H683" t="str">
        <f t="shared" si="21"/>
        <v>plays</v>
      </c>
    </row>
    <row r="684" spans="1:8" x14ac:dyDescent="0.25">
      <c r="A684" t="s">
        <v>20</v>
      </c>
      <c r="B684">
        <v>1386741600</v>
      </c>
      <c r="C684" s="12">
        <v>41619.25</v>
      </c>
      <c r="D684">
        <v>1387519200</v>
      </c>
      <c r="E684" s="12">
        <v>41628.25</v>
      </c>
      <c r="F684" t="s">
        <v>33</v>
      </c>
      <c r="G684" t="str">
        <f t="shared" si="20"/>
        <v>theater</v>
      </c>
      <c r="H684" t="str">
        <f t="shared" si="21"/>
        <v>plays</v>
      </c>
    </row>
    <row r="685" spans="1:8" x14ac:dyDescent="0.25">
      <c r="A685" t="s">
        <v>20</v>
      </c>
      <c r="B685">
        <v>1537074000</v>
      </c>
      <c r="C685" s="12">
        <v>43359.208333333328</v>
      </c>
      <c r="D685">
        <v>1537246800</v>
      </c>
      <c r="E685" s="12">
        <v>43361.208333333328</v>
      </c>
      <c r="F685" t="s">
        <v>33</v>
      </c>
      <c r="G685" t="str">
        <f t="shared" si="20"/>
        <v>theater</v>
      </c>
      <c r="H685" t="str">
        <f t="shared" si="21"/>
        <v>plays</v>
      </c>
    </row>
    <row r="686" spans="1:8" x14ac:dyDescent="0.25">
      <c r="A686" t="s">
        <v>20</v>
      </c>
      <c r="B686">
        <v>1277787600</v>
      </c>
      <c r="C686" s="12">
        <v>40358.208333333336</v>
      </c>
      <c r="D686">
        <v>1279515600</v>
      </c>
      <c r="E686" s="12">
        <v>40378.208333333336</v>
      </c>
      <c r="F686" t="s">
        <v>68</v>
      </c>
      <c r="G686" t="str">
        <f t="shared" si="20"/>
        <v>publishing</v>
      </c>
      <c r="H686" t="str">
        <f t="shared" si="21"/>
        <v>nonfiction</v>
      </c>
    </row>
    <row r="687" spans="1:8" x14ac:dyDescent="0.25">
      <c r="A687" t="s">
        <v>14</v>
      </c>
      <c r="B687">
        <v>1440306000</v>
      </c>
      <c r="C687" s="12">
        <v>42239.208333333328</v>
      </c>
      <c r="D687">
        <v>1442379600</v>
      </c>
      <c r="E687" s="12">
        <v>42263.208333333328</v>
      </c>
      <c r="F687" t="s">
        <v>33</v>
      </c>
      <c r="G687" t="str">
        <f t="shared" si="20"/>
        <v>theater</v>
      </c>
      <c r="H687" t="str">
        <f t="shared" si="21"/>
        <v>plays</v>
      </c>
    </row>
    <row r="688" spans="1:8" x14ac:dyDescent="0.25">
      <c r="A688" t="s">
        <v>20</v>
      </c>
      <c r="B688">
        <v>1522126800</v>
      </c>
      <c r="C688" s="12">
        <v>43186.208333333328</v>
      </c>
      <c r="D688">
        <v>1523077200</v>
      </c>
      <c r="E688" s="12">
        <v>43197.208333333328</v>
      </c>
      <c r="F688" t="s">
        <v>65</v>
      </c>
      <c r="G688" t="str">
        <f t="shared" si="20"/>
        <v>technology</v>
      </c>
      <c r="H688" t="str">
        <f t="shared" si="21"/>
        <v>wearables</v>
      </c>
    </row>
    <row r="689" spans="1:8" x14ac:dyDescent="0.25">
      <c r="A689" t="s">
        <v>20</v>
      </c>
      <c r="B689">
        <v>1489298400</v>
      </c>
      <c r="C689" s="12">
        <v>42806.25</v>
      </c>
      <c r="D689">
        <v>1489554000</v>
      </c>
      <c r="E689" s="12">
        <v>42809.208333333328</v>
      </c>
      <c r="F689" t="s">
        <v>33</v>
      </c>
      <c r="G689" t="str">
        <f t="shared" si="20"/>
        <v>theater</v>
      </c>
      <c r="H689" t="str">
        <f t="shared" si="21"/>
        <v>plays</v>
      </c>
    </row>
    <row r="690" spans="1:8" x14ac:dyDescent="0.25">
      <c r="A690" t="s">
        <v>20</v>
      </c>
      <c r="B690">
        <v>1547100000</v>
      </c>
      <c r="C690" s="12">
        <v>43475.25</v>
      </c>
      <c r="D690">
        <v>1548482400</v>
      </c>
      <c r="E690" s="12">
        <v>43491.25</v>
      </c>
      <c r="F690" t="s">
        <v>269</v>
      </c>
      <c r="G690" t="str">
        <f t="shared" si="20"/>
        <v>film &amp; video</v>
      </c>
      <c r="H690" t="str">
        <f t="shared" si="21"/>
        <v>television</v>
      </c>
    </row>
    <row r="691" spans="1:8" x14ac:dyDescent="0.25">
      <c r="A691" t="s">
        <v>20</v>
      </c>
      <c r="B691">
        <v>1383022800</v>
      </c>
      <c r="C691" s="12">
        <v>41576.208333333336</v>
      </c>
      <c r="D691">
        <v>1384063200</v>
      </c>
      <c r="E691" s="12">
        <v>41588.25</v>
      </c>
      <c r="F691" t="s">
        <v>28</v>
      </c>
      <c r="G691" t="str">
        <f t="shared" si="20"/>
        <v>technology</v>
      </c>
      <c r="H691" t="str">
        <f t="shared" si="21"/>
        <v>web</v>
      </c>
    </row>
    <row r="692" spans="1:8" x14ac:dyDescent="0.25">
      <c r="A692" t="s">
        <v>20</v>
      </c>
      <c r="B692">
        <v>1322373600</v>
      </c>
      <c r="C692" s="12">
        <v>40874.25</v>
      </c>
      <c r="D692">
        <v>1322892000</v>
      </c>
      <c r="E692" s="12">
        <v>40880.25</v>
      </c>
      <c r="F692" t="s">
        <v>42</v>
      </c>
      <c r="G692" t="str">
        <f t="shared" si="20"/>
        <v>film &amp; video</v>
      </c>
      <c r="H692" t="str">
        <f t="shared" si="21"/>
        <v>documentary</v>
      </c>
    </row>
    <row r="693" spans="1:8" x14ac:dyDescent="0.25">
      <c r="A693" t="s">
        <v>20</v>
      </c>
      <c r="B693">
        <v>1349240400</v>
      </c>
      <c r="C693" s="12">
        <v>41185.208333333336</v>
      </c>
      <c r="D693">
        <v>1350709200</v>
      </c>
      <c r="E693" s="12">
        <v>41202.208333333336</v>
      </c>
      <c r="F693" t="s">
        <v>42</v>
      </c>
      <c r="G693" t="str">
        <f t="shared" si="20"/>
        <v>film &amp; video</v>
      </c>
      <c r="H693" t="str">
        <f t="shared" si="21"/>
        <v>documentary</v>
      </c>
    </row>
    <row r="694" spans="1:8" x14ac:dyDescent="0.25">
      <c r="A694" t="s">
        <v>14</v>
      </c>
      <c r="B694">
        <v>1562648400</v>
      </c>
      <c r="C694" s="12">
        <v>43655.208333333328</v>
      </c>
      <c r="D694">
        <v>1564203600</v>
      </c>
      <c r="E694" s="12">
        <v>43673.208333333328</v>
      </c>
      <c r="F694" t="s">
        <v>23</v>
      </c>
      <c r="G694" t="str">
        <f t="shared" si="20"/>
        <v>music</v>
      </c>
      <c r="H694" t="str">
        <f t="shared" si="21"/>
        <v>rock</v>
      </c>
    </row>
    <row r="695" spans="1:8" x14ac:dyDescent="0.25">
      <c r="A695" t="s">
        <v>14</v>
      </c>
      <c r="B695">
        <v>1508216400</v>
      </c>
      <c r="C695" s="12">
        <v>43025.208333333328</v>
      </c>
      <c r="D695">
        <v>1509685200</v>
      </c>
      <c r="E695" s="12">
        <v>43042.208333333328</v>
      </c>
      <c r="F695" t="s">
        <v>33</v>
      </c>
      <c r="G695" t="str">
        <f t="shared" si="20"/>
        <v>theater</v>
      </c>
      <c r="H695" t="str">
        <f t="shared" si="21"/>
        <v>plays</v>
      </c>
    </row>
    <row r="696" spans="1:8" x14ac:dyDescent="0.25">
      <c r="A696" t="s">
        <v>14</v>
      </c>
      <c r="B696">
        <v>1511762400</v>
      </c>
      <c r="C696" s="12">
        <v>43066.25</v>
      </c>
      <c r="D696">
        <v>1514959200</v>
      </c>
      <c r="E696" s="12">
        <v>43103.25</v>
      </c>
      <c r="F696" t="s">
        <v>33</v>
      </c>
      <c r="G696" t="str">
        <f t="shared" si="20"/>
        <v>theater</v>
      </c>
      <c r="H696" t="str">
        <f t="shared" si="21"/>
        <v>plays</v>
      </c>
    </row>
    <row r="697" spans="1:8" x14ac:dyDescent="0.25">
      <c r="A697" t="s">
        <v>20</v>
      </c>
      <c r="B697">
        <v>1447480800</v>
      </c>
      <c r="C697" s="12">
        <v>42322.25</v>
      </c>
      <c r="D697">
        <v>1448863200</v>
      </c>
      <c r="E697" s="12">
        <v>42338.25</v>
      </c>
      <c r="F697" t="s">
        <v>23</v>
      </c>
      <c r="G697" t="str">
        <f t="shared" si="20"/>
        <v>music</v>
      </c>
      <c r="H697" t="str">
        <f t="shared" si="21"/>
        <v>rock</v>
      </c>
    </row>
    <row r="698" spans="1:8" x14ac:dyDescent="0.25">
      <c r="A698" t="s">
        <v>14</v>
      </c>
      <c r="B698">
        <v>1429506000</v>
      </c>
      <c r="C698" s="12">
        <v>42114.208333333328</v>
      </c>
      <c r="D698">
        <v>1429592400</v>
      </c>
      <c r="E698" s="12">
        <v>42115.208333333328</v>
      </c>
      <c r="F698" t="s">
        <v>33</v>
      </c>
      <c r="G698" t="str">
        <f t="shared" si="20"/>
        <v>theater</v>
      </c>
      <c r="H698" t="str">
        <f t="shared" si="21"/>
        <v>plays</v>
      </c>
    </row>
    <row r="699" spans="1:8" x14ac:dyDescent="0.25">
      <c r="A699" t="s">
        <v>20</v>
      </c>
      <c r="B699">
        <v>1522472400</v>
      </c>
      <c r="C699" s="12">
        <v>43190.208333333328</v>
      </c>
      <c r="D699">
        <v>1522645200</v>
      </c>
      <c r="E699" s="12">
        <v>43192.208333333328</v>
      </c>
      <c r="F699" t="s">
        <v>50</v>
      </c>
      <c r="G699" t="str">
        <f t="shared" si="20"/>
        <v>music</v>
      </c>
      <c r="H699" t="str">
        <f t="shared" si="21"/>
        <v>electric music</v>
      </c>
    </row>
    <row r="700" spans="1:8" x14ac:dyDescent="0.25">
      <c r="A700" t="s">
        <v>20</v>
      </c>
      <c r="B700">
        <v>1322114400</v>
      </c>
      <c r="C700" s="12">
        <v>40871.25</v>
      </c>
      <c r="D700">
        <v>1323324000</v>
      </c>
      <c r="E700" s="12">
        <v>40885.25</v>
      </c>
      <c r="F700" t="s">
        <v>65</v>
      </c>
      <c r="G700" t="str">
        <f t="shared" si="20"/>
        <v>technology</v>
      </c>
      <c r="H700" t="str">
        <f t="shared" si="21"/>
        <v>wearables</v>
      </c>
    </row>
    <row r="701" spans="1:8" x14ac:dyDescent="0.25">
      <c r="A701" t="s">
        <v>14</v>
      </c>
      <c r="B701">
        <v>1561438800</v>
      </c>
      <c r="C701" s="12">
        <v>43641.208333333328</v>
      </c>
      <c r="D701">
        <v>1561525200</v>
      </c>
      <c r="E701" s="12">
        <v>43642.208333333328</v>
      </c>
      <c r="F701" t="s">
        <v>53</v>
      </c>
      <c r="G701" t="str">
        <f t="shared" si="20"/>
        <v>film &amp; video</v>
      </c>
      <c r="H701" t="str">
        <f t="shared" si="21"/>
        <v>drama</v>
      </c>
    </row>
    <row r="702" spans="1:8" x14ac:dyDescent="0.25">
      <c r="A702" t="s">
        <v>14</v>
      </c>
      <c r="B702">
        <v>1264399200</v>
      </c>
      <c r="C702" s="12">
        <v>40203.25</v>
      </c>
      <c r="D702">
        <v>1265695200</v>
      </c>
      <c r="E702" s="12">
        <v>40218.25</v>
      </c>
      <c r="F702" t="s">
        <v>65</v>
      </c>
      <c r="G702" t="str">
        <f t="shared" si="20"/>
        <v>technology</v>
      </c>
      <c r="H702" t="str">
        <f t="shared" si="21"/>
        <v>wearables</v>
      </c>
    </row>
    <row r="703" spans="1:8" x14ac:dyDescent="0.25">
      <c r="A703" t="s">
        <v>20</v>
      </c>
      <c r="B703">
        <v>1301202000</v>
      </c>
      <c r="C703" s="12">
        <v>40629.208333333336</v>
      </c>
      <c r="D703">
        <v>1301806800</v>
      </c>
      <c r="E703" s="12">
        <v>40636.208333333336</v>
      </c>
      <c r="F703" t="s">
        <v>33</v>
      </c>
      <c r="G703" t="str">
        <f t="shared" si="20"/>
        <v>theater</v>
      </c>
      <c r="H703" t="str">
        <f t="shared" si="21"/>
        <v>plays</v>
      </c>
    </row>
    <row r="704" spans="1:8" x14ac:dyDescent="0.25">
      <c r="A704" t="s">
        <v>14</v>
      </c>
      <c r="B704">
        <v>1374469200</v>
      </c>
      <c r="C704" s="12">
        <v>41477.208333333336</v>
      </c>
      <c r="D704">
        <v>1374901200</v>
      </c>
      <c r="E704" s="12">
        <v>41482.208333333336</v>
      </c>
      <c r="F704" t="s">
        <v>65</v>
      </c>
      <c r="G704" t="str">
        <f t="shared" si="20"/>
        <v>technology</v>
      </c>
      <c r="H704" t="str">
        <f t="shared" si="21"/>
        <v>wearables</v>
      </c>
    </row>
    <row r="705" spans="1:8" x14ac:dyDescent="0.25">
      <c r="A705" t="s">
        <v>20</v>
      </c>
      <c r="B705">
        <v>1334984400</v>
      </c>
      <c r="C705" s="12">
        <v>41020.208333333336</v>
      </c>
      <c r="D705">
        <v>1336453200</v>
      </c>
      <c r="E705" s="12">
        <v>41037.208333333336</v>
      </c>
      <c r="F705" t="s">
        <v>206</v>
      </c>
      <c r="G705" t="str">
        <f t="shared" si="20"/>
        <v>publishing</v>
      </c>
      <c r="H705" t="str">
        <f t="shared" si="21"/>
        <v>translations</v>
      </c>
    </row>
    <row r="706" spans="1:8" x14ac:dyDescent="0.25">
      <c r="A706" t="s">
        <v>20</v>
      </c>
      <c r="B706">
        <v>1467608400</v>
      </c>
      <c r="C706" s="12">
        <v>42555.208333333328</v>
      </c>
      <c r="D706">
        <v>1468904400</v>
      </c>
      <c r="E706" s="12">
        <v>42570.208333333328</v>
      </c>
      <c r="F706" t="s">
        <v>71</v>
      </c>
      <c r="G706" t="str">
        <f t="shared" si="20"/>
        <v>film &amp; video</v>
      </c>
      <c r="H706" t="str">
        <f t="shared" si="21"/>
        <v>animation</v>
      </c>
    </row>
    <row r="707" spans="1:8" x14ac:dyDescent="0.25">
      <c r="A707" t="s">
        <v>14</v>
      </c>
      <c r="B707">
        <v>1386741600</v>
      </c>
      <c r="C707" s="12">
        <v>41619.25</v>
      </c>
      <c r="D707">
        <v>1387087200</v>
      </c>
      <c r="E707" s="12">
        <v>41623.25</v>
      </c>
      <c r="F707" t="s">
        <v>68</v>
      </c>
      <c r="G707" t="str">
        <f t="shared" ref="G707:G770" si="22">LEFT(F707, SEARCH("/",F707,1)-1 )</f>
        <v>publishing</v>
      </c>
      <c r="H707" t="str">
        <f t="shared" ref="H707:H770" si="23">RIGHT(F707,LEN(F707)-SEARCH("/",F707))</f>
        <v>nonfiction</v>
      </c>
    </row>
    <row r="708" spans="1:8" x14ac:dyDescent="0.25">
      <c r="A708" t="s">
        <v>20</v>
      </c>
      <c r="B708">
        <v>1546754400</v>
      </c>
      <c r="C708" s="12">
        <v>43471.25</v>
      </c>
      <c r="D708">
        <v>1547445600</v>
      </c>
      <c r="E708" s="12">
        <v>43479.25</v>
      </c>
      <c r="F708" t="s">
        <v>28</v>
      </c>
      <c r="G708" t="str">
        <f t="shared" si="22"/>
        <v>technology</v>
      </c>
      <c r="H708" t="str">
        <f t="shared" si="23"/>
        <v>web</v>
      </c>
    </row>
    <row r="709" spans="1:8" x14ac:dyDescent="0.25">
      <c r="A709" t="s">
        <v>20</v>
      </c>
      <c r="B709">
        <v>1544248800</v>
      </c>
      <c r="C709" s="12">
        <v>43442.25</v>
      </c>
      <c r="D709">
        <v>1547359200</v>
      </c>
      <c r="E709" s="12">
        <v>43478.25</v>
      </c>
      <c r="F709" t="s">
        <v>53</v>
      </c>
      <c r="G709" t="str">
        <f t="shared" si="22"/>
        <v>film &amp; video</v>
      </c>
      <c r="H709" t="str">
        <f t="shared" si="23"/>
        <v>drama</v>
      </c>
    </row>
    <row r="710" spans="1:8" x14ac:dyDescent="0.25">
      <c r="A710" t="s">
        <v>20</v>
      </c>
      <c r="B710">
        <v>1495429200</v>
      </c>
      <c r="C710" s="12">
        <v>42877.208333333328</v>
      </c>
      <c r="D710">
        <v>1496293200</v>
      </c>
      <c r="E710" s="12">
        <v>42887.208333333328</v>
      </c>
      <c r="F710" t="s">
        <v>33</v>
      </c>
      <c r="G710" t="str">
        <f t="shared" si="22"/>
        <v>theater</v>
      </c>
      <c r="H710" t="str">
        <f t="shared" si="23"/>
        <v>plays</v>
      </c>
    </row>
    <row r="711" spans="1:8" x14ac:dyDescent="0.25">
      <c r="A711" t="s">
        <v>20</v>
      </c>
      <c r="B711">
        <v>1334811600</v>
      </c>
      <c r="C711" s="12">
        <v>41018.208333333336</v>
      </c>
      <c r="D711">
        <v>1335416400</v>
      </c>
      <c r="E711" s="12">
        <v>41025.208333333336</v>
      </c>
      <c r="F711" t="s">
        <v>33</v>
      </c>
      <c r="G711" t="str">
        <f t="shared" si="22"/>
        <v>theater</v>
      </c>
      <c r="H711" t="str">
        <f t="shared" si="23"/>
        <v>plays</v>
      </c>
    </row>
    <row r="712" spans="1:8" x14ac:dyDescent="0.25">
      <c r="A712" t="s">
        <v>20</v>
      </c>
      <c r="B712">
        <v>1531544400</v>
      </c>
      <c r="C712" s="12">
        <v>43295.208333333328</v>
      </c>
      <c r="D712">
        <v>1532149200</v>
      </c>
      <c r="E712" s="12">
        <v>43302.208333333328</v>
      </c>
      <c r="F712" t="s">
        <v>33</v>
      </c>
      <c r="G712" t="str">
        <f t="shared" si="22"/>
        <v>theater</v>
      </c>
      <c r="H712" t="str">
        <f t="shared" si="23"/>
        <v>plays</v>
      </c>
    </row>
    <row r="713" spans="1:8" x14ac:dyDescent="0.25">
      <c r="A713" t="s">
        <v>14</v>
      </c>
      <c r="B713">
        <v>1453615200</v>
      </c>
      <c r="C713" s="12">
        <v>42393.25</v>
      </c>
      <c r="D713">
        <v>1453788000</v>
      </c>
      <c r="E713" s="12">
        <v>42395.25</v>
      </c>
      <c r="F713" t="s">
        <v>33</v>
      </c>
      <c r="G713" t="str">
        <f t="shared" si="22"/>
        <v>theater</v>
      </c>
      <c r="H713" t="str">
        <f t="shared" si="23"/>
        <v>plays</v>
      </c>
    </row>
    <row r="714" spans="1:8" x14ac:dyDescent="0.25">
      <c r="A714" t="s">
        <v>20</v>
      </c>
      <c r="B714">
        <v>1467954000</v>
      </c>
      <c r="C714" s="12">
        <v>42559.208333333328</v>
      </c>
      <c r="D714">
        <v>1471496400</v>
      </c>
      <c r="E714" s="12">
        <v>42600.208333333328</v>
      </c>
      <c r="F714" t="s">
        <v>33</v>
      </c>
      <c r="G714" t="str">
        <f t="shared" si="22"/>
        <v>theater</v>
      </c>
      <c r="H714" t="str">
        <f t="shared" si="23"/>
        <v>plays</v>
      </c>
    </row>
    <row r="715" spans="1:8" x14ac:dyDescent="0.25">
      <c r="A715" t="s">
        <v>20</v>
      </c>
      <c r="B715">
        <v>1471842000</v>
      </c>
      <c r="C715" s="12">
        <v>42604.208333333328</v>
      </c>
      <c r="D715">
        <v>1472878800</v>
      </c>
      <c r="E715" s="12">
        <v>42616.208333333328</v>
      </c>
      <c r="F715" t="s">
        <v>133</v>
      </c>
      <c r="G715" t="str">
        <f t="shared" si="22"/>
        <v>publishing</v>
      </c>
      <c r="H715" t="str">
        <f t="shared" si="23"/>
        <v>radio &amp; podcasts</v>
      </c>
    </row>
    <row r="716" spans="1:8" x14ac:dyDescent="0.25">
      <c r="A716" t="s">
        <v>20</v>
      </c>
      <c r="B716">
        <v>1408424400</v>
      </c>
      <c r="C716" s="12">
        <v>41870.208333333336</v>
      </c>
      <c r="D716">
        <v>1408510800</v>
      </c>
      <c r="E716" s="12">
        <v>41871.208333333336</v>
      </c>
      <c r="F716" t="s">
        <v>23</v>
      </c>
      <c r="G716" t="str">
        <f t="shared" si="22"/>
        <v>music</v>
      </c>
      <c r="H716" t="str">
        <f t="shared" si="23"/>
        <v>rock</v>
      </c>
    </row>
    <row r="717" spans="1:8" x14ac:dyDescent="0.25">
      <c r="A717" t="s">
        <v>14</v>
      </c>
      <c r="B717">
        <v>1281157200</v>
      </c>
      <c r="C717" s="12">
        <v>40397.208333333336</v>
      </c>
      <c r="D717">
        <v>1281589200</v>
      </c>
      <c r="E717" s="12">
        <v>40402.208333333336</v>
      </c>
      <c r="F717" t="s">
        <v>292</v>
      </c>
      <c r="G717" t="str">
        <f t="shared" si="22"/>
        <v>games</v>
      </c>
      <c r="H717" t="str">
        <f t="shared" si="23"/>
        <v>mobile games</v>
      </c>
    </row>
    <row r="718" spans="1:8" x14ac:dyDescent="0.25">
      <c r="A718" t="s">
        <v>20</v>
      </c>
      <c r="B718">
        <v>1373432400</v>
      </c>
      <c r="C718" s="12">
        <v>41465.208333333336</v>
      </c>
      <c r="D718">
        <v>1375851600</v>
      </c>
      <c r="E718" s="12">
        <v>41493.208333333336</v>
      </c>
      <c r="F718" t="s">
        <v>33</v>
      </c>
      <c r="G718" t="str">
        <f t="shared" si="22"/>
        <v>theater</v>
      </c>
      <c r="H718" t="str">
        <f t="shared" si="23"/>
        <v>plays</v>
      </c>
    </row>
    <row r="719" spans="1:8" x14ac:dyDescent="0.25">
      <c r="A719" t="s">
        <v>20</v>
      </c>
      <c r="B719">
        <v>1313989200</v>
      </c>
      <c r="C719" s="12">
        <v>40777.208333333336</v>
      </c>
      <c r="D719">
        <v>1315803600</v>
      </c>
      <c r="E719" s="12">
        <v>40798.208333333336</v>
      </c>
      <c r="F719" t="s">
        <v>42</v>
      </c>
      <c r="G719" t="str">
        <f t="shared" si="22"/>
        <v>film &amp; video</v>
      </c>
      <c r="H719" t="str">
        <f t="shared" si="23"/>
        <v>documentary</v>
      </c>
    </row>
    <row r="720" spans="1:8" x14ac:dyDescent="0.25">
      <c r="A720" t="s">
        <v>20</v>
      </c>
      <c r="B720">
        <v>1371445200</v>
      </c>
      <c r="C720" s="12">
        <v>41442.208333333336</v>
      </c>
      <c r="D720">
        <v>1373691600</v>
      </c>
      <c r="E720" s="12">
        <v>41468.208333333336</v>
      </c>
      <c r="F720" t="s">
        <v>65</v>
      </c>
      <c r="G720" t="str">
        <f t="shared" si="22"/>
        <v>technology</v>
      </c>
      <c r="H720" t="str">
        <f t="shared" si="23"/>
        <v>wearables</v>
      </c>
    </row>
    <row r="721" spans="1:8" x14ac:dyDescent="0.25">
      <c r="A721" t="s">
        <v>20</v>
      </c>
      <c r="B721">
        <v>1338267600</v>
      </c>
      <c r="C721" s="12">
        <v>41058.208333333336</v>
      </c>
      <c r="D721">
        <v>1339218000</v>
      </c>
      <c r="E721" s="12">
        <v>41069.208333333336</v>
      </c>
      <c r="F721" t="s">
        <v>119</v>
      </c>
      <c r="G721" t="str">
        <f t="shared" si="22"/>
        <v>publishing</v>
      </c>
      <c r="H721" t="str">
        <f t="shared" si="23"/>
        <v>fiction</v>
      </c>
    </row>
    <row r="722" spans="1:8" x14ac:dyDescent="0.25">
      <c r="A722" t="s">
        <v>74</v>
      </c>
      <c r="B722">
        <v>1519192800</v>
      </c>
      <c r="C722" s="12">
        <v>43152.25</v>
      </c>
      <c r="D722">
        <v>1520402400</v>
      </c>
      <c r="E722" s="12">
        <v>43166.25</v>
      </c>
      <c r="F722" t="s">
        <v>33</v>
      </c>
      <c r="G722" t="str">
        <f t="shared" si="22"/>
        <v>theater</v>
      </c>
      <c r="H722" t="str">
        <f t="shared" si="23"/>
        <v>plays</v>
      </c>
    </row>
    <row r="723" spans="1:8" x14ac:dyDescent="0.25">
      <c r="A723" t="s">
        <v>74</v>
      </c>
      <c r="B723">
        <v>1522818000</v>
      </c>
      <c r="C723" s="12">
        <v>43194.208333333328</v>
      </c>
      <c r="D723">
        <v>1523336400</v>
      </c>
      <c r="E723" s="12">
        <v>43200.208333333328</v>
      </c>
      <c r="F723" t="s">
        <v>23</v>
      </c>
      <c r="G723" t="str">
        <f t="shared" si="22"/>
        <v>music</v>
      </c>
      <c r="H723" t="str">
        <f t="shared" si="23"/>
        <v>rock</v>
      </c>
    </row>
    <row r="724" spans="1:8" x14ac:dyDescent="0.25">
      <c r="A724" t="s">
        <v>20</v>
      </c>
      <c r="B724">
        <v>1509948000</v>
      </c>
      <c r="C724" s="12">
        <v>43045.25</v>
      </c>
      <c r="D724">
        <v>1512280800</v>
      </c>
      <c r="E724" s="12">
        <v>43072.25</v>
      </c>
      <c r="F724" t="s">
        <v>42</v>
      </c>
      <c r="G724" t="str">
        <f t="shared" si="22"/>
        <v>film &amp; video</v>
      </c>
      <c r="H724" t="str">
        <f t="shared" si="23"/>
        <v>documentary</v>
      </c>
    </row>
    <row r="725" spans="1:8" x14ac:dyDescent="0.25">
      <c r="A725" t="s">
        <v>20</v>
      </c>
      <c r="B725">
        <v>1456898400</v>
      </c>
      <c r="C725" s="12">
        <v>42431.25</v>
      </c>
      <c r="D725">
        <v>1458709200</v>
      </c>
      <c r="E725" s="12">
        <v>42452.208333333328</v>
      </c>
      <c r="F725" t="s">
        <v>33</v>
      </c>
      <c r="G725" t="str">
        <f t="shared" si="22"/>
        <v>theater</v>
      </c>
      <c r="H725" t="str">
        <f t="shared" si="23"/>
        <v>plays</v>
      </c>
    </row>
    <row r="726" spans="1:8" x14ac:dyDescent="0.25">
      <c r="A726" t="s">
        <v>20</v>
      </c>
      <c r="B726">
        <v>1413954000</v>
      </c>
      <c r="C726" s="12">
        <v>41934.208333333336</v>
      </c>
      <c r="D726">
        <v>1414126800</v>
      </c>
      <c r="E726" s="12">
        <v>41936.208333333336</v>
      </c>
      <c r="F726" t="s">
        <v>33</v>
      </c>
      <c r="G726" t="str">
        <f t="shared" si="22"/>
        <v>theater</v>
      </c>
      <c r="H726" t="str">
        <f t="shared" si="23"/>
        <v>plays</v>
      </c>
    </row>
    <row r="727" spans="1:8" x14ac:dyDescent="0.25">
      <c r="A727" t="s">
        <v>14</v>
      </c>
      <c r="B727">
        <v>1416031200</v>
      </c>
      <c r="C727" s="12">
        <v>41958.25</v>
      </c>
      <c r="D727">
        <v>1416204000</v>
      </c>
      <c r="E727" s="12">
        <v>41960.25</v>
      </c>
      <c r="F727" t="s">
        <v>292</v>
      </c>
      <c r="G727" t="str">
        <f t="shared" si="22"/>
        <v>games</v>
      </c>
      <c r="H727" t="str">
        <f t="shared" si="23"/>
        <v>mobile games</v>
      </c>
    </row>
    <row r="728" spans="1:8" x14ac:dyDescent="0.25">
      <c r="A728" t="s">
        <v>74</v>
      </c>
      <c r="B728">
        <v>1287982800</v>
      </c>
      <c r="C728" s="12">
        <v>40476.208333333336</v>
      </c>
      <c r="D728">
        <v>1288501200</v>
      </c>
      <c r="E728" s="12">
        <v>40482.208333333336</v>
      </c>
      <c r="F728" t="s">
        <v>33</v>
      </c>
      <c r="G728" t="str">
        <f t="shared" si="22"/>
        <v>theater</v>
      </c>
      <c r="H728" t="str">
        <f t="shared" si="23"/>
        <v>plays</v>
      </c>
    </row>
    <row r="729" spans="1:8" x14ac:dyDescent="0.25">
      <c r="A729" t="s">
        <v>20</v>
      </c>
      <c r="B729">
        <v>1547964000</v>
      </c>
      <c r="C729" s="12">
        <v>43485.25</v>
      </c>
      <c r="D729">
        <v>1552971600</v>
      </c>
      <c r="E729" s="12">
        <v>43543.208333333328</v>
      </c>
      <c r="F729" t="s">
        <v>28</v>
      </c>
      <c r="G729" t="str">
        <f t="shared" si="22"/>
        <v>technology</v>
      </c>
      <c r="H729" t="str">
        <f t="shared" si="23"/>
        <v>web</v>
      </c>
    </row>
    <row r="730" spans="1:8" x14ac:dyDescent="0.25">
      <c r="A730" t="s">
        <v>14</v>
      </c>
      <c r="B730">
        <v>1464152400</v>
      </c>
      <c r="C730" s="12">
        <v>42515.208333333328</v>
      </c>
      <c r="D730">
        <v>1465102800</v>
      </c>
      <c r="E730" s="12">
        <v>42526.208333333328</v>
      </c>
      <c r="F730" t="s">
        <v>33</v>
      </c>
      <c r="G730" t="str">
        <f t="shared" si="22"/>
        <v>theater</v>
      </c>
      <c r="H730" t="str">
        <f t="shared" si="23"/>
        <v>plays</v>
      </c>
    </row>
    <row r="731" spans="1:8" x14ac:dyDescent="0.25">
      <c r="A731" t="s">
        <v>20</v>
      </c>
      <c r="B731">
        <v>1359957600</v>
      </c>
      <c r="C731" s="12">
        <v>41309.25</v>
      </c>
      <c r="D731">
        <v>1360130400</v>
      </c>
      <c r="E731" s="12">
        <v>41311.25</v>
      </c>
      <c r="F731" t="s">
        <v>53</v>
      </c>
      <c r="G731" t="str">
        <f t="shared" si="22"/>
        <v>film &amp; video</v>
      </c>
      <c r="H731" t="str">
        <f t="shared" si="23"/>
        <v>drama</v>
      </c>
    </row>
    <row r="732" spans="1:8" x14ac:dyDescent="0.25">
      <c r="A732" t="s">
        <v>20</v>
      </c>
      <c r="B732">
        <v>1432357200</v>
      </c>
      <c r="C732" s="12">
        <v>42147.208333333328</v>
      </c>
      <c r="D732">
        <v>1432875600</v>
      </c>
      <c r="E732" s="12">
        <v>42153.208333333328</v>
      </c>
      <c r="F732" t="s">
        <v>65</v>
      </c>
      <c r="G732" t="str">
        <f t="shared" si="22"/>
        <v>technology</v>
      </c>
      <c r="H732" t="str">
        <f t="shared" si="23"/>
        <v>wearables</v>
      </c>
    </row>
    <row r="733" spans="1:8" x14ac:dyDescent="0.25">
      <c r="A733" t="s">
        <v>74</v>
      </c>
      <c r="B733">
        <v>1500786000</v>
      </c>
      <c r="C733" s="12">
        <v>42939.208333333328</v>
      </c>
      <c r="D733">
        <v>1500872400</v>
      </c>
      <c r="E733" s="12">
        <v>42940.208333333328</v>
      </c>
      <c r="F733" t="s">
        <v>28</v>
      </c>
      <c r="G733" t="str">
        <f t="shared" si="22"/>
        <v>technology</v>
      </c>
      <c r="H733" t="str">
        <f t="shared" si="23"/>
        <v>web</v>
      </c>
    </row>
    <row r="734" spans="1:8" x14ac:dyDescent="0.25">
      <c r="A734" t="s">
        <v>14</v>
      </c>
      <c r="B734">
        <v>1490158800</v>
      </c>
      <c r="C734" s="12">
        <v>42816.208333333328</v>
      </c>
      <c r="D734">
        <v>1492146000</v>
      </c>
      <c r="E734" s="12">
        <v>42839.208333333328</v>
      </c>
      <c r="F734" t="s">
        <v>23</v>
      </c>
      <c r="G734" t="str">
        <f t="shared" si="22"/>
        <v>music</v>
      </c>
      <c r="H734" t="str">
        <f t="shared" si="23"/>
        <v>rock</v>
      </c>
    </row>
    <row r="735" spans="1:8" x14ac:dyDescent="0.25">
      <c r="A735" t="s">
        <v>20</v>
      </c>
      <c r="B735">
        <v>1406178000</v>
      </c>
      <c r="C735" s="12">
        <v>41844.208333333336</v>
      </c>
      <c r="D735">
        <v>1407301200</v>
      </c>
      <c r="E735" s="12">
        <v>41857.208333333336</v>
      </c>
      <c r="F735" t="s">
        <v>148</v>
      </c>
      <c r="G735" t="str">
        <f t="shared" si="22"/>
        <v>music</v>
      </c>
      <c r="H735" t="str">
        <f t="shared" si="23"/>
        <v>metal</v>
      </c>
    </row>
    <row r="736" spans="1:8" x14ac:dyDescent="0.25">
      <c r="A736" t="s">
        <v>20</v>
      </c>
      <c r="B736">
        <v>1485583200</v>
      </c>
      <c r="C736" s="12">
        <v>42763.25</v>
      </c>
      <c r="D736">
        <v>1486620000</v>
      </c>
      <c r="E736" s="12">
        <v>42775.25</v>
      </c>
      <c r="F736" t="s">
        <v>33</v>
      </c>
      <c r="G736" t="str">
        <f t="shared" si="22"/>
        <v>theater</v>
      </c>
      <c r="H736" t="str">
        <f t="shared" si="23"/>
        <v>plays</v>
      </c>
    </row>
    <row r="737" spans="1:8" x14ac:dyDescent="0.25">
      <c r="A737" t="s">
        <v>20</v>
      </c>
      <c r="B737">
        <v>1459314000</v>
      </c>
      <c r="C737" s="12">
        <v>42459.208333333328</v>
      </c>
      <c r="D737">
        <v>1459918800</v>
      </c>
      <c r="E737" s="12">
        <v>42466.208333333328</v>
      </c>
      <c r="F737" t="s">
        <v>122</v>
      </c>
      <c r="G737" t="str">
        <f t="shared" si="22"/>
        <v>photography</v>
      </c>
      <c r="H737" t="str">
        <f t="shared" si="23"/>
        <v>photography books</v>
      </c>
    </row>
    <row r="738" spans="1:8" x14ac:dyDescent="0.25">
      <c r="A738" t="s">
        <v>74</v>
      </c>
      <c r="B738">
        <v>1424412000</v>
      </c>
      <c r="C738" s="12">
        <v>42055.25</v>
      </c>
      <c r="D738">
        <v>1424757600</v>
      </c>
      <c r="E738" s="12">
        <v>42059.25</v>
      </c>
      <c r="F738" t="s">
        <v>68</v>
      </c>
      <c r="G738" t="str">
        <f t="shared" si="22"/>
        <v>publishing</v>
      </c>
      <c r="H738" t="str">
        <f t="shared" si="23"/>
        <v>nonfiction</v>
      </c>
    </row>
    <row r="739" spans="1:8" x14ac:dyDescent="0.25">
      <c r="A739" t="s">
        <v>20</v>
      </c>
      <c r="B739">
        <v>1478844000</v>
      </c>
      <c r="C739" s="12">
        <v>42685.25</v>
      </c>
      <c r="D739">
        <v>1479880800</v>
      </c>
      <c r="E739" s="12">
        <v>42697.25</v>
      </c>
      <c r="F739" t="s">
        <v>60</v>
      </c>
      <c r="G739" t="str">
        <f t="shared" si="22"/>
        <v>music</v>
      </c>
      <c r="H739" t="str">
        <f t="shared" si="23"/>
        <v>indie rock</v>
      </c>
    </row>
    <row r="740" spans="1:8" x14ac:dyDescent="0.25">
      <c r="A740" t="s">
        <v>14</v>
      </c>
      <c r="B740">
        <v>1416117600</v>
      </c>
      <c r="C740" s="12">
        <v>41959.25</v>
      </c>
      <c r="D740">
        <v>1418018400</v>
      </c>
      <c r="E740" s="12">
        <v>41981.25</v>
      </c>
      <c r="F740" t="s">
        <v>33</v>
      </c>
      <c r="G740" t="str">
        <f t="shared" si="22"/>
        <v>theater</v>
      </c>
      <c r="H740" t="str">
        <f t="shared" si="23"/>
        <v>plays</v>
      </c>
    </row>
    <row r="741" spans="1:8" x14ac:dyDescent="0.25">
      <c r="A741" t="s">
        <v>14</v>
      </c>
      <c r="B741">
        <v>1340946000</v>
      </c>
      <c r="C741" s="12">
        <v>41089.208333333336</v>
      </c>
      <c r="D741">
        <v>1341032400</v>
      </c>
      <c r="E741" s="12">
        <v>41090.208333333336</v>
      </c>
      <c r="F741" t="s">
        <v>60</v>
      </c>
      <c r="G741" t="str">
        <f t="shared" si="22"/>
        <v>music</v>
      </c>
      <c r="H741" t="str">
        <f t="shared" si="23"/>
        <v>indie rock</v>
      </c>
    </row>
    <row r="742" spans="1:8" x14ac:dyDescent="0.25">
      <c r="A742" t="s">
        <v>14</v>
      </c>
      <c r="B742">
        <v>1486101600</v>
      </c>
      <c r="C742" s="12">
        <v>42769.25</v>
      </c>
      <c r="D742">
        <v>1486360800</v>
      </c>
      <c r="E742" s="12">
        <v>42772.25</v>
      </c>
      <c r="F742" t="s">
        <v>33</v>
      </c>
      <c r="G742" t="str">
        <f t="shared" si="22"/>
        <v>theater</v>
      </c>
      <c r="H742" t="str">
        <f t="shared" si="23"/>
        <v>plays</v>
      </c>
    </row>
    <row r="743" spans="1:8" x14ac:dyDescent="0.25">
      <c r="A743" t="s">
        <v>20</v>
      </c>
      <c r="B743">
        <v>1274590800</v>
      </c>
      <c r="C743" s="12">
        <v>40321.208333333336</v>
      </c>
      <c r="D743">
        <v>1274677200</v>
      </c>
      <c r="E743" s="12">
        <v>40322.208333333336</v>
      </c>
      <c r="F743" t="s">
        <v>33</v>
      </c>
      <c r="G743" t="str">
        <f t="shared" si="22"/>
        <v>theater</v>
      </c>
      <c r="H743" t="str">
        <f t="shared" si="23"/>
        <v>plays</v>
      </c>
    </row>
    <row r="744" spans="1:8" x14ac:dyDescent="0.25">
      <c r="A744" t="s">
        <v>20</v>
      </c>
      <c r="B744">
        <v>1263880800</v>
      </c>
      <c r="C744" s="12">
        <v>40197.25</v>
      </c>
      <c r="D744">
        <v>1267509600</v>
      </c>
      <c r="E744" s="12">
        <v>40239.25</v>
      </c>
      <c r="F744" t="s">
        <v>50</v>
      </c>
      <c r="G744" t="str">
        <f t="shared" si="22"/>
        <v>music</v>
      </c>
      <c r="H744" t="str">
        <f t="shared" si="23"/>
        <v>electric music</v>
      </c>
    </row>
    <row r="745" spans="1:8" x14ac:dyDescent="0.25">
      <c r="A745" t="s">
        <v>14</v>
      </c>
      <c r="B745">
        <v>1445403600</v>
      </c>
      <c r="C745" s="12">
        <v>42298.208333333328</v>
      </c>
      <c r="D745">
        <v>1445922000</v>
      </c>
      <c r="E745" s="12">
        <v>42304.208333333328</v>
      </c>
      <c r="F745" t="s">
        <v>33</v>
      </c>
      <c r="G745" t="str">
        <f t="shared" si="22"/>
        <v>theater</v>
      </c>
      <c r="H745" t="str">
        <f t="shared" si="23"/>
        <v>plays</v>
      </c>
    </row>
    <row r="746" spans="1:8" x14ac:dyDescent="0.25">
      <c r="A746" t="s">
        <v>20</v>
      </c>
      <c r="B746">
        <v>1533877200</v>
      </c>
      <c r="C746" s="12">
        <v>43322.208333333328</v>
      </c>
      <c r="D746">
        <v>1534050000</v>
      </c>
      <c r="E746" s="12">
        <v>43324.208333333328</v>
      </c>
      <c r="F746" t="s">
        <v>33</v>
      </c>
      <c r="G746" t="str">
        <f t="shared" si="22"/>
        <v>theater</v>
      </c>
      <c r="H746" t="str">
        <f t="shared" si="23"/>
        <v>plays</v>
      </c>
    </row>
    <row r="747" spans="1:8" x14ac:dyDescent="0.25">
      <c r="A747" t="s">
        <v>14</v>
      </c>
      <c r="B747">
        <v>1275195600</v>
      </c>
      <c r="C747" s="12">
        <v>40328.208333333336</v>
      </c>
      <c r="D747">
        <v>1277528400</v>
      </c>
      <c r="E747" s="12">
        <v>40355.208333333336</v>
      </c>
      <c r="F747" t="s">
        <v>65</v>
      </c>
      <c r="G747" t="str">
        <f t="shared" si="22"/>
        <v>technology</v>
      </c>
      <c r="H747" t="str">
        <f t="shared" si="23"/>
        <v>wearables</v>
      </c>
    </row>
    <row r="748" spans="1:8" x14ac:dyDescent="0.25">
      <c r="A748" t="s">
        <v>20</v>
      </c>
      <c r="B748">
        <v>1318136400</v>
      </c>
      <c r="C748" s="12">
        <v>40825.208333333336</v>
      </c>
      <c r="D748">
        <v>1318568400</v>
      </c>
      <c r="E748" s="12">
        <v>40830.208333333336</v>
      </c>
      <c r="F748" t="s">
        <v>28</v>
      </c>
      <c r="G748" t="str">
        <f t="shared" si="22"/>
        <v>technology</v>
      </c>
      <c r="H748" t="str">
        <f t="shared" si="23"/>
        <v>web</v>
      </c>
    </row>
    <row r="749" spans="1:8" x14ac:dyDescent="0.25">
      <c r="A749" t="s">
        <v>20</v>
      </c>
      <c r="B749">
        <v>1283403600</v>
      </c>
      <c r="C749" s="12">
        <v>40423.208333333336</v>
      </c>
      <c r="D749">
        <v>1284354000</v>
      </c>
      <c r="E749" s="12">
        <v>40434.208333333336</v>
      </c>
      <c r="F749" t="s">
        <v>33</v>
      </c>
      <c r="G749" t="str">
        <f t="shared" si="22"/>
        <v>theater</v>
      </c>
      <c r="H749" t="str">
        <f t="shared" si="23"/>
        <v>plays</v>
      </c>
    </row>
    <row r="750" spans="1:8" x14ac:dyDescent="0.25">
      <c r="A750" t="s">
        <v>74</v>
      </c>
      <c r="B750">
        <v>1267423200</v>
      </c>
      <c r="C750" s="12">
        <v>40238.25</v>
      </c>
      <c r="D750">
        <v>1269579600</v>
      </c>
      <c r="E750" s="12">
        <v>40263.208333333336</v>
      </c>
      <c r="F750" t="s">
        <v>71</v>
      </c>
      <c r="G750" t="str">
        <f t="shared" si="22"/>
        <v>film &amp; video</v>
      </c>
      <c r="H750" t="str">
        <f t="shared" si="23"/>
        <v>animation</v>
      </c>
    </row>
    <row r="751" spans="1:8" x14ac:dyDescent="0.25">
      <c r="A751" t="s">
        <v>20</v>
      </c>
      <c r="B751">
        <v>1412744400</v>
      </c>
      <c r="C751" s="12">
        <v>41920.208333333336</v>
      </c>
      <c r="D751">
        <v>1413781200</v>
      </c>
      <c r="E751" s="12">
        <v>41932.208333333336</v>
      </c>
      <c r="F751" t="s">
        <v>65</v>
      </c>
      <c r="G751" t="str">
        <f t="shared" si="22"/>
        <v>technology</v>
      </c>
      <c r="H751" t="str">
        <f t="shared" si="23"/>
        <v>wearables</v>
      </c>
    </row>
    <row r="752" spans="1:8" x14ac:dyDescent="0.25">
      <c r="A752" t="s">
        <v>14</v>
      </c>
      <c r="B752">
        <v>1277960400</v>
      </c>
      <c r="C752" s="12">
        <v>40360.208333333336</v>
      </c>
      <c r="D752">
        <v>1280120400</v>
      </c>
      <c r="E752" s="12">
        <v>40385.208333333336</v>
      </c>
      <c r="F752" t="s">
        <v>50</v>
      </c>
      <c r="G752" t="str">
        <f t="shared" si="22"/>
        <v>music</v>
      </c>
      <c r="H752" t="str">
        <f t="shared" si="23"/>
        <v>electric music</v>
      </c>
    </row>
    <row r="753" spans="1:8" x14ac:dyDescent="0.25">
      <c r="A753" t="s">
        <v>20</v>
      </c>
      <c r="B753">
        <v>1458190800</v>
      </c>
      <c r="C753" s="12">
        <v>42446.208333333328</v>
      </c>
      <c r="D753">
        <v>1459486800</v>
      </c>
      <c r="E753" s="12">
        <v>42461.208333333328</v>
      </c>
      <c r="F753" t="s">
        <v>68</v>
      </c>
      <c r="G753" t="str">
        <f t="shared" si="22"/>
        <v>publishing</v>
      </c>
      <c r="H753" t="str">
        <f t="shared" si="23"/>
        <v>nonfiction</v>
      </c>
    </row>
    <row r="754" spans="1:8" x14ac:dyDescent="0.25">
      <c r="A754" t="s">
        <v>74</v>
      </c>
      <c r="B754">
        <v>1280984400</v>
      </c>
      <c r="C754" s="12">
        <v>40395.208333333336</v>
      </c>
      <c r="D754">
        <v>1282539600</v>
      </c>
      <c r="E754" s="12">
        <v>40413.208333333336</v>
      </c>
      <c r="F754" t="s">
        <v>33</v>
      </c>
      <c r="G754" t="str">
        <f t="shared" si="22"/>
        <v>theater</v>
      </c>
      <c r="H754" t="str">
        <f t="shared" si="23"/>
        <v>plays</v>
      </c>
    </row>
    <row r="755" spans="1:8" x14ac:dyDescent="0.25">
      <c r="A755" t="s">
        <v>20</v>
      </c>
      <c r="B755">
        <v>1274590800</v>
      </c>
      <c r="C755" s="12">
        <v>40321.208333333336</v>
      </c>
      <c r="D755">
        <v>1275886800</v>
      </c>
      <c r="E755" s="12">
        <v>40336.208333333336</v>
      </c>
      <c r="F755" t="s">
        <v>122</v>
      </c>
      <c r="G755" t="str">
        <f t="shared" si="22"/>
        <v>photography</v>
      </c>
      <c r="H755" t="str">
        <f t="shared" si="23"/>
        <v>photography books</v>
      </c>
    </row>
    <row r="756" spans="1:8" x14ac:dyDescent="0.25">
      <c r="A756" t="s">
        <v>20</v>
      </c>
      <c r="B756">
        <v>1351400400</v>
      </c>
      <c r="C756" s="12">
        <v>41210.208333333336</v>
      </c>
      <c r="D756">
        <v>1355983200</v>
      </c>
      <c r="E756" s="12">
        <v>41263.25</v>
      </c>
      <c r="F756" t="s">
        <v>33</v>
      </c>
      <c r="G756" t="str">
        <f t="shared" si="22"/>
        <v>theater</v>
      </c>
      <c r="H756" t="str">
        <f t="shared" si="23"/>
        <v>plays</v>
      </c>
    </row>
    <row r="757" spans="1:8" x14ac:dyDescent="0.25">
      <c r="A757" t="s">
        <v>20</v>
      </c>
      <c r="B757">
        <v>1514354400</v>
      </c>
      <c r="C757" s="12">
        <v>43096.25</v>
      </c>
      <c r="D757">
        <v>1515391200</v>
      </c>
      <c r="E757" s="12">
        <v>43108.25</v>
      </c>
      <c r="F757" t="s">
        <v>33</v>
      </c>
      <c r="G757" t="str">
        <f t="shared" si="22"/>
        <v>theater</v>
      </c>
      <c r="H757" t="str">
        <f t="shared" si="23"/>
        <v>plays</v>
      </c>
    </row>
    <row r="758" spans="1:8" x14ac:dyDescent="0.25">
      <c r="A758" t="s">
        <v>20</v>
      </c>
      <c r="B758">
        <v>1421733600</v>
      </c>
      <c r="C758" s="12">
        <v>42024.25</v>
      </c>
      <c r="D758">
        <v>1422252000</v>
      </c>
      <c r="E758" s="12">
        <v>42030.25</v>
      </c>
      <c r="F758" t="s">
        <v>33</v>
      </c>
      <c r="G758" t="str">
        <f t="shared" si="22"/>
        <v>theater</v>
      </c>
      <c r="H758" t="str">
        <f t="shared" si="23"/>
        <v>plays</v>
      </c>
    </row>
    <row r="759" spans="1:8" x14ac:dyDescent="0.25">
      <c r="A759" t="s">
        <v>20</v>
      </c>
      <c r="B759">
        <v>1305176400</v>
      </c>
      <c r="C759" s="12">
        <v>40675.208333333336</v>
      </c>
      <c r="D759">
        <v>1305522000</v>
      </c>
      <c r="E759" s="12">
        <v>40679.208333333336</v>
      </c>
      <c r="F759" t="s">
        <v>53</v>
      </c>
      <c r="G759" t="str">
        <f t="shared" si="22"/>
        <v>film &amp; video</v>
      </c>
      <c r="H759" t="str">
        <f t="shared" si="23"/>
        <v>drama</v>
      </c>
    </row>
    <row r="760" spans="1:8" x14ac:dyDescent="0.25">
      <c r="A760" t="s">
        <v>20</v>
      </c>
      <c r="B760">
        <v>1414126800</v>
      </c>
      <c r="C760" s="12">
        <v>41936.208333333336</v>
      </c>
      <c r="D760">
        <v>1414904400</v>
      </c>
      <c r="E760" s="12">
        <v>41945.208333333336</v>
      </c>
      <c r="F760" t="s">
        <v>23</v>
      </c>
      <c r="G760" t="str">
        <f t="shared" si="22"/>
        <v>music</v>
      </c>
      <c r="H760" t="str">
        <f t="shared" si="23"/>
        <v>rock</v>
      </c>
    </row>
    <row r="761" spans="1:8" x14ac:dyDescent="0.25">
      <c r="A761" t="s">
        <v>14</v>
      </c>
      <c r="B761">
        <v>1517810400</v>
      </c>
      <c r="C761" s="12">
        <v>43136.25</v>
      </c>
      <c r="D761">
        <v>1520402400</v>
      </c>
      <c r="E761" s="12">
        <v>43166.25</v>
      </c>
      <c r="F761" t="s">
        <v>50</v>
      </c>
      <c r="G761" t="str">
        <f t="shared" si="22"/>
        <v>music</v>
      </c>
      <c r="H761" t="str">
        <f t="shared" si="23"/>
        <v>electric music</v>
      </c>
    </row>
    <row r="762" spans="1:8" x14ac:dyDescent="0.25">
      <c r="A762" t="s">
        <v>14</v>
      </c>
      <c r="B762">
        <v>1564635600</v>
      </c>
      <c r="C762" s="12">
        <v>43678.208333333328</v>
      </c>
      <c r="D762">
        <v>1567141200</v>
      </c>
      <c r="E762" s="12">
        <v>43707.208333333328</v>
      </c>
      <c r="F762" t="s">
        <v>89</v>
      </c>
      <c r="G762" t="str">
        <f t="shared" si="22"/>
        <v>games</v>
      </c>
      <c r="H762" t="str">
        <f t="shared" si="23"/>
        <v>video games</v>
      </c>
    </row>
    <row r="763" spans="1:8" x14ac:dyDescent="0.25">
      <c r="A763" t="s">
        <v>20</v>
      </c>
      <c r="B763">
        <v>1500699600</v>
      </c>
      <c r="C763" s="12">
        <v>42938.208333333328</v>
      </c>
      <c r="D763">
        <v>1501131600</v>
      </c>
      <c r="E763" s="12">
        <v>42943.208333333328</v>
      </c>
      <c r="F763" t="s">
        <v>23</v>
      </c>
      <c r="G763" t="str">
        <f t="shared" si="22"/>
        <v>music</v>
      </c>
      <c r="H763" t="str">
        <f t="shared" si="23"/>
        <v>rock</v>
      </c>
    </row>
    <row r="764" spans="1:8" x14ac:dyDescent="0.25">
      <c r="A764" t="s">
        <v>20</v>
      </c>
      <c r="B764">
        <v>1354082400</v>
      </c>
      <c r="C764" s="12">
        <v>41241.25</v>
      </c>
      <c r="D764">
        <v>1355032800</v>
      </c>
      <c r="E764" s="12">
        <v>41252.25</v>
      </c>
      <c r="F764" t="s">
        <v>159</v>
      </c>
      <c r="G764" t="str">
        <f t="shared" si="22"/>
        <v>music</v>
      </c>
      <c r="H764" t="str">
        <f t="shared" si="23"/>
        <v>jazz</v>
      </c>
    </row>
    <row r="765" spans="1:8" x14ac:dyDescent="0.25">
      <c r="A765" t="s">
        <v>20</v>
      </c>
      <c r="B765">
        <v>1336453200</v>
      </c>
      <c r="C765" s="12">
        <v>41037.208333333336</v>
      </c>
      <c r="D765">
        <v>1339477200</v>
      </c>
      <c r="E765" s="12">
        <v>41072.208333333336</v>
      </c>
      <c r="F765" t="s">
        <v>33</v>
      </c>
      <c r="G765" t="str">
        <f t="shared" si="22"/>
        <v>theater</v>
      </c>
      <c r="H765" t="str">
        <f t="shared" si="23"/>
        <v>plays</v>
      </c>
    </row>
    <row r="766" spans="1:8" x14ac:dyDescent="0.25">
      <c r="A766" t="s">
        <v>20</v>
      </c>
      <c r="B766">
        <v>1305262800</v>
      </c>
      <c r="C766" s="12">
        <v>40676.208333333336</v>
      </c>
      <c r="D766">
        <v>1305954000</v>
      </c>
      <c r="E766" s="12">
        <v>40684.208333333336</v>
      </c>
      <c r="F766" t="s">
        <v>23</v>
      </c>
      <c r="G766" t="str">
        <f t="shared" si="22"/>
        <v>music</v>
      </c>
      <c r="H766" t="str">
        <f t="shared" si="23"/>
        <v>rock</v>
      </c>
    </row>
    <row r="767" spans="1:8" x14ac:dyDescent="0.25">
      <c r="A767" t="s">
        <v>20</v>
      </c>
      <c r="B767">
        <v>1492232400</v>
      </c>
      <c r="C767" s="12">
        <v>42840.208333333328</v>
      </c>
      <c r="D767">
        <v>1494392400</v>
      </c>
      <c r="E767" s="12">
        <v>42865.208333333328</v>
      </c>
      <c r="F767" t="s">
        <v>60</v>
      </c>
      <c r="G767" t="str">
        <f t="shared" si="22"/>
        <v>music</v>
      </c>
      <c r="H767" t="str">
        <f t="shared" si="23"/>
        <v>indie rock</v>
      </c>
    </row>
    <row r="768" spans="1:8" x14ac:dyDescent="0.25">
      <c r="A768" t="s">
        <v>14</v>
      </c>
      <c r="B768">
        <v>1537333200</v>
      </c>
      <c r="C768" s="12">
        <v>43362.208333333328</v>
      </c>
      <c r="D768">
        <v>1537419600</v>
      </c>
      <c r="E768" s="12">
        <v>43363.208333333328</v>
      </c>
      <c r="F768" t="s">
        <v>474</v>
      </c>
      <c r="G768" t="str">
        <f t="shared" si="22"/>
        <v>film &amp; video</v>
      </c>
      <c r="H768" t="str">
        <f t="shared" si="23"/>
        <v>science fiction</v>
      </c>
    </row>
    <row r="769" spans="1:8" x14ac:dyDescent="0.25">
      <c r="A769" t="s">
        <v>14</v>
      </c>
      <c r="B769">
        <v>1444107600</v>
      </c>
      <c r="C769" s="12">
        <v>42283.208333333328</v>
      </c>
      <c r="D769">
        <v>1447999200</v>
      </c>
      <c r="E769" s="12">
        <v>42328.25</v>
      </c>
      <c r="F769" t="s">
        <v>206</v>
      </c>
      <c r="G769" t="str">
        <f t="shared" si="22"/>
        <v>publishing</v>
      </c>
      <c r="H769" t="str">
        <f t="shared" si="23"/>
        <v>translations</v>
      </c>
    </row>
    <row r="770" spans="1:8" x14ac:dyDescent="0.25">
      <c r="A770" t="s">
        <v>20</v>
      </c>
      <c r="B770">
        <v>1386741600</v>
      </c>
      <c r="C770" s="12">
        <v>41619.25</v>
      </c>
      <c r="D770">
        <v>1388037600</v>
      </c>
      <c r="E770" s="12">
        <v>41634.25</v>
      </c>
      <c r="F770" t="s">
        <v>33</v>
      </c>
      <c r="G770" t="str">
        <f t="shared" si="22"/>
        <v>theater</v>
      </c>
      <c r="H770" t="str">
        <f t="shared" si="23"/>
        <v>plays</v>
      </c>
    </row>
    <row r="771" spans="1:8" x14ac:dyDescent="0.25">
      <c r="A771" t="s">
        <v>14</v>
      </c>
      <c r="B771">
        <v>1376542800</v>
      </c>
      <c r="C771" s="12">
        <v>41501.208333333336</v>
      </c>
      <c r="D771">
        <v>1378789200</v>
      </c>
      <c r="E771" s="12">
        <v>41527.208333333336</v>
      </c>
      <c r="F771" t="s">
        <v>89</v>
      </c>
      <c r="G771" t="str">
        <f t="shared" ref="G771:G834" si="24">LEFT(F771, SEARCH("/",F771,1)-1 )</f>
        <v>games</v>
      </c>
      <c r="H771" t="str">
        <f t="shared" ref="H771:H834" si="25">RIGHT(F771,LEN(F771)-SEARCH("/",F771))</f>
        <v>video games</v>
      </c>
    </row>
    <row r="772" spans="1:8" x14ac:dyDescent="0.25">
      <c r="A772" t="s">
        <v>20</v>
      </c>
      <c r="B772">
        <v>1397451600</v>
      </c>
      <c r="C772" s="12">
        <v>41743.208333333336</v>
      </c>
      <c r="D772">
        <v>1398056400</v>
      </c>
      <c r="E772" s="12">
        <v>41750.208333333336</v>
      </c>
      <c r="F772" t="s">
        <v>33</v>
      </c>
      <c r="G772" t="str">
        <f t="shared" si="24"/>
        <v>theater</v>
      </c>
      <c r="H772" t="str">
        <f t="shared" si="25"/>
        <v>plays</v>
      </c>
    </row>
    <row r="773" spans="1:8" x14ac:dyDescent="0.25">
      <c r="A773" t="s">
        <v>74</v>
      </c>
      <c r="B773">
        <v>1548482400</v>
      </c>
      <c r="C773" s="12">
        <v>43491.25</v>
      </c>
      <c r="D773">
        <v>1550815200</v>
      </c>
      <c r="E773" s="12">
        <v>43518.25</v>
      </c>
      <c r="F773" t="s">
        <v>33</v>
      </c>
      <c r="G773" t="str">
        <f t="shared" si="24"/>
        <v>theater</v>
      </c>
      <c r="H773" t="str">
        <f t="shared" si="25"/>
        <v>plays</v>
      </c>
    </row>
    <row r="774" spans="1:8" x14ac:dyDescent="0.25">
      <c r="A774" t="s">
        <v>20</v>
      </c>
      <c r="B774">
        <v>1549692000</v>
      </c>
      <c r="C774" s="12">
        <v>43505.25</v>
      </c>
      <c r="D774">
        <v>1550037600</v>
      </c>
      <c r="E774" s="12">
        <v>43509.25</v>
      </c>
      <c r="F774" t="s">
        <v>60</v>
      </c>
      <c r="G774" t="str">
        <f t="shared" si="24"/>
        <v>music</v>
      </c>
      <c r="H774" t="str">
        <f t="shared" si="25"/>
        <v>indie rock</v>
      </c>
    </row>
    <row r="775" spans="1:8" x14ac:dyDescent="0.25">
      <c r="A775" t="s">
        <v>20</v>
      </c>
      <c r="B775">
        <v>1492059600</v>
      </c>
      <c r="C775" s="12">
        <v>42838.208333333328</v>
      </c>
      <c r="D775">
        <v>1492923600</v>
      </c>
      <c r="E775" s="12">
        <v>42848.208333333328</v>
      </c>
      <c r="F775" t="s">
        <v>33</v>
      </c>
      <c r="G775" t="str">
        <f t="shared" si="24"/>
        <v>theater</v>
      </c>
      <c r="H775" t="str">
        <f t="shared" si="25"/>
        <v>plays</v>
      </c>
    </row>
    <row r="776" spans="1:8" x14ac:dyDescent="0.25">
      <c r="A776" t="s">
        <v>20</v>
      </c>
      <c r="B776">
        <v>1463979600</v>
      </c>
      <c r="C776" s="12">
        <v>42513.208333333328</v>
      </c>
      <c r="D776">
        <v>1467522000</v>
      </c>
      <c r="E776" s="12">
        <v>42554.208333333328</v>
      </c>
      <c r="F776" t="s">
        <v>28</v>
      </c>
      <c r="G776" t="str">
        <f t="shared" si="24"/>
        <v>technology</v>
      </c>
      <c r="H776" t="str">
        <f t="shared" si="25"/>
        <v>web</v>
      </c>
    </row>
    <row r="777" spans="1:8" x14ac:dyDescent="0.25">
      <c r="A777" t="s">
        <v>14</v>
      </c>
      <c r="B777">
        <v>1415253600</v>
      </c>
      <c r="C777" s="12">
        <v>41949.25</v>
      </c>
      <c r="D777">
        <v>1416117600</v>
      </c>
      <c r="E777" s="12">
        <v>41959.25</v>
      </c>
      <c r="F777" t="s">
        <v>23</v>
      </c>
      <c r="G777" t="str">
        <f t="shared" si="24"/>
        <v>music</v>
      </c>
      <c r="H777" t="str">
        <f t="shared" si="25"/>
        <v>rock</v>
      </c>
    </row>
    <row r="778" spans="1:8" x14ac:dyDescent="0.25">
      <c r="A778" t="s">
        <v>14</v>
      </c>
      <c r="B778">
        <v>1562216400</v>
      </c>
      <c r="C778" s="12">
        <v>43650.208333333328</v>
      </c>
      <c r="D778">
        <v>1563771600</v>
      </c>
      <c r="E778" s="12">
        <v>43668.208333333328</v>
      </c>
      <c r="F778" t="s">
        <v>33</v>
      </c>
      <c r="G778" t="str">
        <f t="shared" si="24"/>
        <v>theater</v>
      </c>
      <c r="H778" t="str">
        <f t="shared" si="25"/>
        <v>plays</v>
      </c>
    </row>
    <row r="779" spans="1:8" x14ac:dyDescent="0.25">
      <c r="A779" t="s">
        <v>14</v>
      </c>
      <c r="B779">
        <v>1316754000</v>
      </c>
      <c r="C779" s="12">
        <v>40809.208333333336</v>
      </c>
      <c r="D779">
        <v>1319259600</v>
      </c>
      <c r="E779" s="12">
        <v>40838.208333333336</v>
      </c>
      <c r="F779" t="s">
        <v>33</v>
      </c>
      <c r="G779" t="str">
        <f t="shared" si="24"/>
        <v>theater</v>
      </c>
      <c r="H779" t="str">
        <f t="shared" si="25"/>
        <v>plays</v>
      </c>
    </row>
    <row r="780" spans="1:8" x14ac:dyDescent="0.25">
      <c r="A780" t="s">
        <v>20</v>
      </c>
      <c r="B780">
        <v>1313211600</v>
      </c>
      <c r="C780" s="12">
        <v>40768.208333333336</v>
      </c>
      <c r="D780">
        <v>1313643600</v>
      </c>
      <c r="E780" s="12">
        <v>40773.208333333336</v>
      </c>
      <c r="F780" t="s">
        <v>71</v>
      </c>
      <c r="G780" t="str">
        <f t="shared" si="24"/>
        <v>film &amp; video</v>
      </c>
      <c r="H780" t="str">
        <f t="shared" si="25"/>
        <v>animation</v>
      </c>
    </row>
    <row r="781" spans="1:8" x14ac:dyDescent="0.25">
      <c r="A781" t="s">
        <v>14</v>
      </c>
      <c r="B781">
        <v>1439528400</v>
      </c>
      <c r="C781" s="12">
        <v>42230.208333333328</v>
      </c>
      <c r="D781">
        <v>1440306000</v>
      </c>
      <c r="E781" s="12">
        <v>42239.208333333328</v>
      </c>
      <c r="F781" t="s">
        <v>33</v>
      </c>
      <c r="G781" t="str">
        <f t="shared" si="24"/>
        <v>theater</v>
      </c>
      <c r="H781" t="str">
        <f t="shared" si="25"/>
        <v>plays</v>
      </c>
    </row>
    <row r="782" spans="1:8" x14ac:dyDescent="0.25">
      <c r="A782" t="s">
        <v>20</v>
      </c>
      <c r="B782">
        <v>1469163600</v>
      </c>
      <c r="C782" s="12">
        <v>42573.208333333328</v>
      </c>
      <c r="D782">
        <v>1470805200</v>
      </c>
      <c r="E782" s="12">
        <v>42592.208333333328</v>
      </c>
      <c r="F782" t="s">
        <v>53</v>
      </c>
      <c r="G782" t="str">
        <f t="shared" si="24"/>
        <v>film &amp; video</v>
      </c>
      <c r="H782" t="str">
        <f t="shared" si="25"/>
        <v>drama</v>
      </c>
    </row>
    <row r="783" spans="1:8" x14ac:dyDescent="0.25">
      <c r="A783" t="s">
        <v>74</v>
      </c>
      <c r="B783">
        <v>1288501200</v>
      </c>
      <c r="C783" s="12">
        <v>40482.208333333336</v>
      </c>
      <c r="D783">
        <v>1292911200</v>
      </c>
      <c r="E783" s="12">
        <v>40533.25</v>
      </c>
      <c r="F783" t="s">
        <v>33</v>
      </c>
      <c r="G783" t="str">
        <f t="shared" si="24"/>
        <v>theater</v>
      </c>
      <c r="H783" t="str">
        <f t="shared" si="25"/>
        <v>plays</v>
      </c>
    </row>
    <row r="784" spans="1:8" x14ac:dyDescent="0.25">
      <c r="A784" t="s">
        <v>20</v>
      </c>
      <c r="B784">
        <v>1298959200</v>
      </c>
      <c r="C784" s="12">
        <v>40603.25</v>
      </c>
      <c r="D784">
        <v>1301374800</v>
      </c>
      <c r="E784" s="12">
        <v>40631.208333333336</v>
      </c>
      <c r="F784" t="s">
        <v>71</v>
      </c>
      <c r="G784" t="str">
        <f t="shared" si="24"/>
        <v>film &amp; video</v>
      </c>
      <c r="H784" t="str">
        <f t="shared" si="25"/>
        <v>animation</v>
      </c>
    </row>
    <row r="785" spans="1:8" x14ac:dyDescent="0.25">
      <c r="A785" t="s">
        <v>20</v>
      </c>
      <c r="B785">
        <v>1387260000</v>
      </c>
      <c r="C785" s="12">
        <v>41625.25</v>
      </c>
      <c r="D785">
        <v>1387864800</v>
      </c>
      <c r="E785" s="12">
        <v>41632.25</v>
      </c>
      <c r="F785" t="s">
        <v>23</v>
      </c>
      <c r="G785" t="str">
        <f t="shared" si="24"/>
        <v>music</v>
      </c>
      <c r="H785" t="str">
        <f t="shared" si="25"/>
        <v>rock</v>
      </c>
    </row>
    <row r="786" spans="1:8" x14ac:dyDescent="0.25">
      <c r="A786" t="s">
        <v>20</v>
      </c>
      <c r="B786">
        <v>1457244000</v>
      </c>
      <c r="C786" s="12">
        <v>42435.25</v>
      </c>
      <c r="D786">
        <v>1458190800</v>
      </c>
      <c r="E786" s="12">
        <v>42446.208333333328</v>
      </c>
      <c r="F786" t="s">
        <v>28</v>
      </c>
      <c r="G786" t="str">
        <f t="shared" si="24"/>
        <v>technology</v>
      </c>
      <c r="H786" t="str">
        <f t="shared" si="25"/>
        <v>web</v>
      </c>
    </row>
    <row r="787" spans="1:8" x14ac:dyDescent="0.25">
      <c r="A787" t="s">
        <v>20</v>
      </c>
      <c r="B787">
        <v>1556341200</v>
      </c>
      <c r="C787" s="12">
        <v>43582.208333333328</v>
      </c>
      <c r="D787">
        <v>1559278800</v>
      </c>
      <c r="E787" s="12">
        <v>43616.208333333328</v>
      </c>
      <c r="F787" t="s">
        <v>71</v>
      </c>
      <c r="G787" t="str">
        <f t="shared" si="24"/>
        <v>film &amp; video</v>
      </c>
      <c r="H787" t="str">
        <f t="shared" si="25"/>
        <v>animation</v>
      </c>
    </row>
    <row r="788" spans="1:8" x14ac:dyDescent="0.25">
      <c r="A788" t="s">
        <v>20</v>
      </c>
      <c r="B788">
        <v>1522126800</v>
      </c>
      <c r="C788" s="12">
        <v>43186.208333333328</v>
      </c>
      <c r="D788">
        <v>1522731600</v>
      </c>
      <c r="E788" s="12">
        <v>43193.208333333328</v>
      </c>
      <c r="F788" t="s">
        <v>159</v>
      </c>
      <c r="G788" t="str">
        <f t="shared" si="24"/>
        <v>music</v>
      </c>
      <c r="H788" t="str">
        <f t="shared" si="25"/>
        <v>jazz</v>
      </c>
    </row>
    <row r="789" spans="1:8" x14ac:dyDescent="0.25">
      <c r="A789" t="s">
        <v>14</v>
      </c>
      <c r="B789">
        <v>1305954000</v>
      </c>
      <c r="C789" s="12">
        <v>40684.208333333336</v>
      </c>
      <c r="D789">
        <v>1306731600</v>
      </c>
      <c r="E789" s="12">
        <v>40693.208333333336</v>
      </c>
      <c r="F789" t="s">
        <v>23</v>
      </c>
      <c r="G789" t="str">
        <f t="shared" si="24"/>
        <v>music</v>
      </c>
      <c r="H789" t="str">
        <f t="shared" si="25"/>
        <v>rock</v>
      </c>
    </row>
    <row r="790" spans="1:8" x14ac:dyDescent="0.25">
      <c r="A790" t="s">
        <v>47</v>
      </c>
      <c r="B790">
        <v>1350709200</v>
      </c>
      <c r="C790" s="12">
        <v>41202.208333333336</v>
      </c>
      <c r="D790">
        <v>1352527200</v>
      </c>
      <c r="E790" s="12">
        <v>41223.25</v>
      </c>
      <c r="F790" t="s">
        <v>71</v>
      </c>
      <c r="G790" t="str">
        <f t="shared" si="24"/>
        <v>film &amp; video</v>
      </c>
      <c r="H790" t="str">
        <f t="shared" si="25"/>
        <v>animation</v>
      </c>
    </row>
    <row r="791" spans="1:8" x14ac:dyDescent="0.25">
      <c r="A791" t="s">
        <v>14</v>
      </c>
      <c r="B791">
        <v>1401166800</v>
      </c>
      <c r="C791" s="12">
        <v>41786.208333333336</v>
      </c>
      <c r="D791">
        <v>1404363600</v>
      </c>
      <c r="E791" s="12">
        <v>41823.208333333336</v>
      </c>
      <c r="F791" t="s">
        <v>33</v>
      </c>
      <c r="G791" t="str">
        <f t="shared" si="24"/>
        <v>theater</v>
      </c>
      <c r="H791" t="str">
        <f t="shared" si="25"/>
        <v>plays</v>
      </c>
    </row>
    <row r="792" spans="1:8" x14ac:dyDescent="0.25">
      <c r="A792" t="s">
        <v>74</v>
      </c>
      <c r="B792">
        <v>1266127200</v>
      </c>
      <c r="C792" s="12">
        <v>40223.25</v>
      </c>
      <c r="D792">
        <v>1266645600</v>
      </c>
      <c r="E792" s="12">
        <v>40229.25</v>
      </c>
      <c r="F792" t="s">
        <v>33</v>
      </c>
      <c r="G792" t="str">
        <f t="shared" si="24"/>
        <v>theater</v>
      </c>
      <c r="H792" t="str">
        <f t="shared" si="25"/>
        <v>plays</v>
      </c>
    </row>
    <row r="793" spans="1:8" x14ac:dyDescent="0.25">
      <c r="A793" t="s">
        <v>14</v>
      </c>
      <c r="B793">
        <v>1481436000</v>
      </c>
      <c r="C793" s="12">
        <v>42715.25</v>
      </c>
      <c r="D793">
        <v>1482818400</v>
      </c>
      <c r="E793" s="12">
        <v>42731.25</v>
      </c>
      <c r="F793" t="s">
        <v>17</v>
      </c>
      <c r="G793" t="str">
        <f t="shared" si="24"/>
        <v>food</v>
      </c>
      <c r="H793" t="str">
        <f t="shared" si="25"/>
        <v>food trucks</v>
      </c>
    </row>
    <row r="794" spans="1:8" x14ac:dyDescent="0.25">
      <c r="A794" t="s">
        <v>14</v>
      </c>
      <c r="B794">
        <v>1372222800</v>
      </c>
      <c r="C794" s="12">
        <v>41451.208333333336</v>
      </c>
      <c r="D794">
        <v>1374642000</v>
      </c>
      <c r="E794" s="12">
        <v>41479.208333333336</v>
      </c>
      <c r="F794" t="s">
        <v>33</v>
      </c>
      <c r="G794" t="str">
        <f t="shared" si="24"/>
        <v>theater</v>
      </c>
      <c r="H794" t="str">
        <f t="shared" si="25"/>
        <v>plays</v>
      </c>
    </row>
    <row r="795" spans="1:8" x14ac:dyDescent="0.25">
      <c r="A795" t="s">
        <v>20</v>
      </c>
      <c r="B795">
        <v>1372136400</v>
      </c>
      <c r="C795" s="12">
        <v>41450.208333333336</v>
      </c>
      <c r="D795">
        <v>1372482000</v>
      </c>
      <c r="E795" s="12">
        <v>41454.208333333336</v>
      </c>
      <c r="F795" t="s">
        <v>68</v>
      </c>
      <c r="G795" t="str">
        <f t="shared" si="24"/>
        <v>publishing</v>
      </c>
      <c r="H795" t="str">
        <f t="shared" si="25"/>
        <v>nonfiction</v>
      </c>
    </row>
    <row r="796" spans="1:8" x14ac:dyDescent="0.25">
      <c r="A796" t="s">
        <v>20</v>
      </c>
      <c r="B796">
        <v>1513922400</v>
      </c>
      <c r="C796" s="12">
        <v>43091.25</v>
      </c>
      <c r="D796">
        <v>1514959200</v>
      </c>
      <c r="E796" s="12">
        <v>43103.25</v>
      </c>
      <c r="F796" t="s">
        <v>23</v>
      </c>
      <c r="G796" t="str">
        <f t="shared" si="24"/>
        <v>music</v>
      </c>
      <c r="H796" t="str">
        <f t="shared" si="25"/>
        <v>rock</v>
      </c>
    </row>
    <row r="797" spans="1:8" x14ac:dyDescent="0.25">
      <c r="A797" t="s">
        <v>14</v>
      </c>
      <c r="B797">
        <v>1477976400</v>
      </c>
      <c r="C797" s="12">
        <v>42675.208333333328</v>
      </c>
      <c r="D797">
        <v>1478235600</v>
      </c>
      <c r="E797" s="12">
        <v>42678.208333333328</v>
      </c>
      <c r="F797" t="s">
        <v>53</v>
      </c>
      <c r="G797" t="str">
        <f t="shared" si="24"/>
        <v>film &amp; video</v>
      </c>
      <c r="H797" t="str">
        <f t="shared" si="25"/>
        <v>drama</v>
      </c>
    </row>
    <row r="798" spans="1:8" x14ac:dyDescent="0.25">
      <c r="A798" t="s">
        <v>14</v>
      </c>
      <c r="B798">
        <v>1407474000</v>
      </c>
      <c r="C798" s="12">
        <v>41859.208333333336</v>
      </c>
      <c r="D798">
        <v>1408078800</v>
      </c>
      <c r="E798" s="12">
        <v>41866.208333333336</v>
      </c>
      <c r="F798" t="s">
        <v>292</v>
      </c>
      <c r="G798" t="str">
        <f t="shared" si="24"/>
        <v>games</v>
      </c>
      <c r="H798" t="str">
        <f t="shared" si="25"/>
        <v>mobile games</v>
      </c>
    </row>
    <row r="799" spans="1:8" x14ac:dyDescent="0.25">
      <c r="A799" t="s">
        <v>20</v>
      </c>
      <c r="B799">
        <v>1546149600</v>
      </c>
      <c r="C799" s="12">
        <v>43464.25</v>
      </c>
      <c r="D799">
        <v>1548136800</v>
      </c>
      <c r="E799" s="12">
        <v>43487.25</v>
      </c>
      <c r="F799" t="s">
        <v>28</v>
      </c>
      <c r="G799" t="str">
        <f t="shared" si="24"/>
        <v>technology</v>
      </c>
      <c r="H799" t="str">
        <f t="shared" si="25"/>
        <v>web</v>
      </c>
    </row>
    <row r="800" spans="1:8" x14ac:dyDescent="0.25">
      <c r="A800" t="s">
        <v>20</v>
      </c>
      <c r="B800">
        <v>1338440400</v>
      </c>
      <c r="C800" s="12">
        <v>41060.208333333336</v>
      </c>
      <c r="D800">
        <v>1340859600</v>
      </c>
      <c r="E800" s="12">
        <v>41088.208333333336</v>
      </c>
      <c r="F800" t="s">
        <v>33</v>
      </c>
      <c r="G800" t="str">
        <f t="shared" si="24"/>
        <v>theater</v>
      </c>
      <c r="H800" t="str">
        <f t="shared" si="25"/>
        <v>plays</v>
      </c>
    </row>
    <row r="801" spans="1:8" x14ac:dyDescent="0.25">
      <c r="A801" t="s">
        <v>14</v>
      </c>
      <c r="B801">
        <v>1454133600</v>
      </c>
      <c r="C801" s="12">
        <v>42399.25</v>
      </c>
      <c r="D801">
        <v>1454479200</v>
      </c>
      <c r="E801" s="12">
        <v>42403.25</v>
      </c>
      <c r="F801" t="s">
        <v>33</v>
      </c>
      <c r="G801" t="str">
        <f t="shared" si="24"/>
        <v>theater</v>
      </c>
      <c r="H801" t="str">
        <f t="shared" si="25"/>
        <v>plays</v>
      </c>
    </row>
    <row r="802" spans="1:8" x14ac:dyDescent="0.25">
      <c r="A802" t="s">
        <v>14</v>
      </c>
      <c r="B802">
        <v>1434085200</v>
      </c>
      <c r="C802" s="12">
        <v>42167.208333333328</v>
      </c>
      <c r="D802">
        <v>1434430800</v>
      </c>
      <c r="E802" s="12">
        <v>42171.208333333328</v>
      </c>
      <c r="F802" t="s">
        <v>23</v>
      </c>
      <c r="G802" t="str">
        <f t="shared" si="24"/>
        <v>music</v>
      </c>
      <c r="H802" t="str">
        <f t="shared" si="25"/>
        <v>rock</v>
      </c>
    </row>
    <row r="803" spans="1:8" x14ac:dyDescent="0.25">
      <c r="A803" t="s">
        <v>20</v>
      </c>
      <c r="B803">
        <v>1577772000</v>
      </c>
      <c r="C803" s="12">
        <v>43830.25</v>
      </c>
      <c r="D803">
        <v>1579672800</v>
      </c>
      <c r="E803" s="12">
        <v>43852.25</v>
      </c>
      <c r="F803" t="s">
        <v>122</v>
      </c>
      <c r="G803" t="str">
        <f t="shared" si="24"/>
        <v>photography</v>
      </c>
      <c r="H803" t="str">
        <f t="shared" si="25"/>
        <v>photography books</v>
      </c>
    </row>
    <row r="804" spans="1:8" x14ac:dyDescent="0.25">
      <c r="A804" t="s">
        <v>20</v>
      </c>
      <c r="B804">
        <v>1562216400</v>
      </c>
      <c r="C804" s="12">
        <v>43650.208333333328</v>
      </c>
      <c r="D804">
        <v>1562389200</v>
      </c>
      <c r="E804" s="12">
        <v>43652.208333333328</v>
      </c>
      <c r="F804" t="s">
        <v>122</v>
      </c>
      <c r="G804" t="str">
        <f t="shared" si="24"/>
        <v>photography</v>
      </c>
      <c r="H804" t="str">
        <f t="shared" si="25"/>
        <v>photography books</v>
      </c>
    </row>
    <row r="805" spans="1:8" x14ac:dyDescent="0.25">
      <c r="A805" t="s">
        <v>20</v>
      </c>
      <c r="B805">
        <v>1548568800</v>
      </c>
      <c r="C805" s="12">
        <v>43492.25</v>
      </c>
      <c r="D805">
        <v>1551506400</v>
      </c>
      <c r="E805" s="12">
        <v>43526.25</v>
      </c>
      <c r="F805" t="s">
        <v>33</v>
      </c>
      <c r="G805" t="str">
        <f t="shared" si="24"/>
        <v>theater</v>
      </c>
      <c r="H805" t="str">
        <f t="shared" si="25"/>
        <v>plays</v>
      </c>
    </row>
    <row r="806" spans="1:8" x14ac:dyDescent="0.25">
      <c r="A806" t="s">
        <v>20</v>
      </c>
      <c r="B806">
        <v>1514872800</v>
      </c>
      <c r="C806" s="12">
        <v>43102.25</v>
      </c>
      <c r="D806">
        <v>1516600800</v>
      </c>
      <c r="E806" s="12">
        <v>43122.25</v>
      </c>
      <c r="F806" t="s">
        <v>23</v>
      </c>
      <c r="G806" t="str">
        <f t="shared" si="24"/>
        <v>music</v>
      </c>
      <c r="H806" t="str">
        <f t="shared" si="25"/>
        <v>rock</v>
      </c>
    </row>
    <row r="807" spans="1:8" x14ac:dyDescent="0.25">
      <c r="A807" t="s">
        <v>14</v>
      </c>
      <c r="B807">
        <v>1416031200</v>
      </c>
      <c r="C807" s="12">
        <v>41958.25</v>
      </c>
      <c r="D807">
        <v>1420437600</v>
      </c>
      <c r="E807" s="12">
        <v>42009.25</v>
      </c>
      <c r="F807" t="s">
        <v>42</v>
      </c>
      <c r="G807" t="str">
        <f t="shared" si="24"/>
        <v>film &amp; video</v>
      </c>
      <c r="H807" t="str">
        <f t="shared" si="25"/>
        <v>documentary</v>
      </c>
    </row>
    <row r="808" spans="1:8" x14ac:dyDescent="0.25">
      <c r="A808" t="s">
        <v>20</v>
      </c>
      <c r="B808">
        <v>1330927200</v>
      </c>
      <c r="C808" s="12">
        <v>40973.25</v>
      </c>
      <c r="D808">
        <v>1332997200</v>
      </c>
      <c r="E808" s="12">
        <v>40997.208333333336</v>
      </c>
      <c r="F808" t="s">
        <v>53</v>
      </c>
      <c r="G808" t="str">
        <f t="shared" si="24"/>
        <v>film &amp; video</v>
      </c>
      <c r="H808" t="str">
        <f t="shared" si="25"/>
        <v>drama</v>
      </c>
    </row>
    <row r="809" spans="1:8" x14ac:dyDescent="0.25">
      <c r="A809" t="s">
        <v>20</v>
      </c>
      <c r="B809">
        <v>1571115600</v>
      </c>
      <c r="C809" s="12">
        <v>43753.208333333328</v>
      </c>
      <c r="D809">
        <v>1574920800</v>
      </c>
      <c r="E809" s="12">
        <v>43797.25</v>
      </c>
      <c r="F809" t="s">
        <v>33</v>
      </c>
      <c r="G809" t="str">
        <f t="shared" si="24"/>
        <v>theater</v>
      </c>
      <c r="H809" t="str">
        <f t="shared" si="25"/>
        <v>plays</v>
      </c>
    </row>
    <row r="810" spans="1:8" x14ac:dyDescent="0.25">
      <c r="A810" t="s">
        <v>14</v>
      </c>
      <c r="B810">
        <v>1463461200</v>
      </c>
      <c r="C810" s="12">
        <v>42507.208333333328</v>
      </c>
      <c r="D810">
        <v>1464930000</v>
      </c>
      <c r="E810" s="12">
        <v>42524.208333333328</v>
      </c>
      <c r="F810" t="s">
        <v>17</v>
      </c>
      <c r="G810" t="str">
        <f t="shared" si="24"/>
        <v>food</v>
      </c>
      <c r="H810" t="str">
        <f t="shared" si="25"/>
        <v>food trucks</v>
      </c>
    </row>
    <row r="811" spans="1:8" x14ac:dyDescent="0.25">
      <c r="A811" t="s">
        <v>14</v>
      </c>
      <c r="B811">
        <v>1344920400</v>
      </c>
      <c r="C811" s="12">
        <v>41135.208333333336</v>
      </c>
      <c r="D811">
        <v>1345006800</v>
      </c>
      <c r="E811" s="12">
        <v>41136.208333333336</v>
      </c>
      <c r="F811" t="s">
        <v>42</v>
      </c>
      <c r="G811" t="str">
        <f t="shared" si="24"/>
        <v>film &amp; video</v>
      </c>
      <c r="H811" t="str">
        <f t="shared" si="25"/>
        <v>documentary</v>
      </c>
    </row>
    <row r="812" spans="1:8" x14ac:dyDescent="0.25">
      <c r="A812" t="s">
        <v>20</v>
      </c>
      <c r="B812">
        <v>1511848800</v>
      </c>
      <c r="C812" s="12">
        <v>43067.25</v>
      </c>
      <c r="D812">
        <v>1512712800</v>
      </c>
      <c r="E812" s="12">
        <v>43077.25</v>
      </c>
      <c r="F812" t="s">
        <v>33</v>
      </c>
      <c r="G812" t="str">
        <f t="shared" si="24"/>
        <v>theater</v>
      </c>
      <c r="H812" t="str">
        <f t="shared" si="25"/>
        <v>plays</v>
      </c>
    </row>
    <row r="813" spans="1:8" x14ac:dyDescent="0.25">
      <c r="A813" t="s">
        <v>14</v>
      </c>
      <c r="B813">
        <v>1452319200</v>
      </c>
      <c r="C813" s="12">
        <v>42378.25</v>
      </c>
      <c r="D813">
        <v>1452492000</v>
      </c>
      <c r="E813" s="12">
        <v>42380.25</v>
      </c>
      <c r="F813" t="s">
        <v>89</v>
      </c>
      <c r="G813" t="str">
        <f t="shared" si="24"/>
        <v>games</v>
      </c>
      <c r="H813" t="str">
        <f t="shared" si="25"/>
        <v>video games</v>
      </c>
    </row>
    <row r="814" spans="1:8" x14ac:dyDescent="0.25">
      <c r="A814" t="s">
        <v>20</v>
      </c>
      <c r="B814">
        <v>1523854800</v>
      </c>
      <c r="C814" s="12">
        <v>43206.208333333328</v>
      </c>
      <c r="D814">
        <v>1524286800</v>
      </c>
      <c r="E814" s="12">
        <v>43211.208333333328</v>
      </c>
      <c r="F814" t="s">
        <v>68</v>
      </c>
      <c r="G814" t="str">
        <f t="shared" si="24"/>
        <v>publishing</v>
      </c>
      <c r="H814" t="str">
        <f t="shared" si="25"/>
        <v>nonfiction</v>
      </c>
    </row>
    <row r="815" spans="1:8" x14ac:dyDescent="0.25">
      <c r="A815" t="s">
        <v>20</v>
      </c>
      <c r="B815">
        <v>1346043600</v>
      </c>
      <c r="C815" s="12">
        <v>41148.208333333336</v>
      </c>
      <c r="D815">
        <v>1346907600</v>
      </c>
      <c r="E815" s="12">
        <v>41158.208333333336</v>
      </c>
      <c r="F815" t="s">
        <v>89</v>
      </c>
      <c r="G815" t="str">
        <f t="shared" si="24"/>
        <v>games</v>
      </c>
      <c r="H815" t="str">
        <f t="shared" si="25"/>
        <v>video games</v>
      </c>
    </row>
    <row r="816" spans="1:8" x14ac:dyDescent="0.25">
      <c r="A816" t="s">
        <v>14</v>
      </c>
      <c r="B816">
        <v>1464325200</v>
      </c>
      <c r="C816" s="12">
        <v>42517.208333333328</v>
      </c>
      <c r="D816">
        <v>1464498000</v>
      </c>
      <c r="E816" s="12">
        <v>42519.208333333328</v>
      </c>
      <c r="F816" t="s">
        <v>23</v>
      </c>
      <c r="G816" t="str">
        <f t="shared" si="24"/>
        <v>music</v>
      </c>
      <c r="H816" t="str">
        <f t="shared" si="25"/>
        <v>rock</v>
      </c>
    </row>
    <row r="817" spans="1:8" x14ac:dyDescent="0.25">
      <c r="A817" t="s">
        <v>20</v>
      </c>
      <c r="B817">
        <v>1511935200</v>
      </c>
      <c r="C817" s="12">
        <v>43068.25</v>
      </c>
      <c r="D817">
        <v>1514181600</v>
      </c>
      <c r="E817" s="12">
        <v>43094.25</v>
      </c>
      <c r="F817" t="s">
        <v>23</v>
      </c>
      <c r="G817" t="str">
        <f t="shared" si="24"/>
        <v>music</v>
      </c>
      <c r="H817" t="str">
        <f t="shared" si="25"/>
        <v>rock</v>
      </c>
    </row>
    <row r="818" spans="1:8" x14ac:dyDescent="0.25">
      <c r="A818" t="s">
        <v>20</v>
      </c>
      <c r="B818">
        <v>1392012000</v>
      </c>
      <c r="C818" s="12">
        <v>41680.25</v>
      </c>
      <c r="D818">
        <v>1392184800</v>
      </c>
      <c r="E818" s="12">
        <v>41682.25</v>
      </c>
      <c r="F818" t="s">
        <v>33</v>
      </c>
      <c r="G818" t="str">
        <f t="shared" si="24"/>
        <v>theater</v>
      </c>
      <c r="H818" t="str">
        <f t="shared" si="25"/>
        <v>plays</v>
      </c>
    </row>
    <row r="819" spans="1:8" x14ac:dyDescent="0.25">
      <c r="A819" t="s">
        <v>20</v>
      </c>
      <c r="B819">
        <v>1556946000</v>
      </c>
      <c r="C819" s="12">
        <v>43589.208333333328</v>
      </c>
      <c r="D819">
        <v>1559365200</v>
      </c>
      <c r="E819" s="12">
        <v>43617.208333333328</v>
      </c>
      <c r="F819" t="s">
        <v>68</v>
      </c>
      <c r="G819" t="str">
        <f t="shared" si="24"/>
        <v>publishing</v>
      </c>
      <c r="H819" t="str">
        <f t="shared" si="25"/>
        <v>nonfiction</v>
      </c>
    </row>
    <row r="820" spans="1:8" x14ac:dyDescent="0.25">
      <c r="A820" t="s">
        <v>20</v>
      </c>
      <c r="B820">
        <v>1548050400</v>
      </c>
      <c r="C820" s="12">
        <v>43486.25</v>
      </c>
      <c r="D820">
        <v>1549173600</v>
      </c>
      <c r="E820" s="12">
        <v>43499.25</v>
      </c>
      <c r="F820" t="s">
        <v>33</v>
      </c>
      <c r="G820" t="str">
        <f t="shared" si="24"/>
        <v>theater</v>
      </c>
      <c r="H820" t="str">
        <f t="shared" si="25"/>
        <v>plays</v>
      </c>
    </row>
    <row r="821" spans="1:8" x14ac:dyDescent="0.25">
      <c r="A821" t="s">
        <v>14</v>
      </c>
      <c r="B821">
        <v>1353736800</v>
      </c>
      <c r="C821" s="12">
        <v>41237.25</v>
      </c>
      <c r="D821">
        <v>1355032800</v>
      </c>
      <c r="E821" s="12">
        <v>41252.25</v>
      </c>
      <c r="F821" t="s">
        <v>89</v>
      </c>
      <c r="G821" t="str">
        <f t="shared" si="24"/>
        <v>games</v>
      </c>
      <c r="H821" t="str">
        <f t="shared" si="25"/>
        <v>video games</v>
      </c>
    </row>
    <row r="822" spans="1:8" x14ac:dyDescent="0.25">
      <c r="A822" t="s">
        <v>20</v>
      </c>
      <c r="B822">
        <v>1532840400</v>
      </c>
      <c r="C822" s="12">
        <v>43310.208333333328</v>
      </c>
      <c r="D822">
        <v>1533963600</v>
      </c>
      <c r="E822" s="12">
        <v>43323.208333333328</v>
      </c>
      <c r="F822" t="s">
        <v>23</v>
      </c>
      <c r="G822" t="str">
        <f t="shared" si="24"/>
        <v>music</v>
      </c>
      <c r="H822" t="str">
        <f t="shared" si="25"/>
        <v>rock</v>
      </c>
    </row>
    <row r="823" spans="1:8" x14ac:dyDescent="0.25">
      <c r="A823" t="s">
        <v>20</v>
      </c>
      <c r="B823">
        <v>1488261600</v>
      </c>
      <c r="C823" s="12">
        <v>42794.25</v>
      </c>
      <c r="D823">
        <v>1489381200</v>
      </c>
      <c r="E823" s="12">
        <v>42807.208333333328</v>
      </c>
      <c r="F823" t="s">
        <v>42</v>
      </c>
      <c r="G823" t="str">
        <f t="shared" si="24"/>
        <v>film &amp; video</v>
      </c>
      <c r="H823" t="str">
        <f t="shared" si="25"/>
        <v>documentary</v>
      </c>
    </row>
    <row r="824" spans="1:8" x14ac:dyDescent="0.25">
      <c r="A824" t="s">
        <v>20</v>
      </c>
      <c r="B824">
        <v>1393567200</v>
      </c>
      <c r="C824" s="12">
        <v>41698.25</v>
      </c>
      <c r="D824">
        <v>1395032400</v>
      </c>
      <c r="E824" s="12">
        <v>41715.208333333336</v>
      </c>
      <c r="F824" t="s">
        <v>23</v>
      </c>
      <c r="G824" t="str">
        <f t="shared" si="24"/>
        <v>music</v>
      </c>
      <c r="H824" t="str">
        <f t="shared" si="25"/>
        <v>rock</v>
      </c>
    </row>
    <row r="825" spans="1:8" x14ac:dyDescent="0.25">
      <c r="A825" t="s">
        <v>20</v>
      </c>
      <c r="B825">
        <v>1410325200</v>
      </c>
      <c r="C825" s="12">
        <v>41892.208333333336</v>
      </c>
      <c r="D825">
        <v>1412485200</v>
      </c>
      <c r="E825" s="12">
        <v>41917.208333333336</v>
      </c>
      <c r="F825" t="s">
        <v>23</v>
      </c>
      <c r="G825" t="str">
        <f t="shared" si="24"/>
        <v>music</v>
      </c>
      <c r="H825" t="str">
        <f t="shared" si="25"/>
        <v>rock</v>
      </c>
    </row>
    <row r="826" spans="1:8" x14ac:dyDescent="0.25">
      <c r="A826" t="s">
        <v>20</v>
      </c>
      <c r="B826">
        <v>1276923600</v>
      </c>
      <c r="C826" s="12">
        <v>40348.208333333336</v>
      </c>
      <c r="D826">
        <v>1279688400</v>
      </c>
      <c r="E826" s="12">
        <v>40380.208333333336</v>
      </c>
      <c r="F826" t="s">
        <v>68</v>
      </c>
      <c r="G826" t="str">
        <f t="shared" si="24"/>
        <v>publishing</v>
      </c>
      <c r="H826" t="str">
        <f t="shared" si="25"/>
        <v>nonfiction</v>
      </c>
    </row>
    <row r="827" spans="1:8" x14ac:dyDescent="0.25">
      <c r="A827" t="s">
        <v>20</v>
      </c>
      <c r="B827">
        <v>1500958800</v>
      </c>
      <c r="C827" s="12">
        <v>42941.208333333328</v>
      </c>
      <c r="D827">
        <v>1501995600</v>
      </c>
      <c r="E827" s="12">
        <v>42953.208333333328</v>
      </c>
      <c r="F827" t="s">
        <v>100</v>
      </c>
      <c r="G827" t="str">
        <f t="shared" si="24"/>
        <v>film &amp; video</v>
      </c>
      <c r="H827" t="str">
        <f t="shared" si="25"/>
        <v>shorts</v>
      </c>
    </row>
    <row r="828" spans="1:8" x14ac:dyDescent="0.25">
      <c r="A828" t="s">
        <v>20</v>
      </c>
      <c r="B828">
        <v>1292220000</v>
      </c>
      <c r="C828" s="12">
        <v>40525.25</v>
      </c>
      <c r="D828">
        <v>1294639200</v>
      </c>
      <c r="E828" s="12">
        <v>40553.25</v>
      </c>
      <c r="F828" t="s">
        <v>33</v>
      </c>
      <c r="G828" t="str">
        <f t="shared" si="24"/>
        <v>theater</v>
      </c>
      <c r="H828" t="str">
        <f t="shared" si="25"/>
        <v>plays</v>
      </c>
    </row>
    <row r="829" spans="1:8" x14ac:dyDescent="0.25">
      <c r="A829" t="s">
        <v>20</v>
      </c>
      <c r="B829">
        <v>1304398800</v>
      </c>
      <c r="C829" s="12">
        <v>40666.208333333336</v>
      </c>
      <c r="D829">
        <v>1305435600</v>
      </c>
      <c r="E829" s="12">
        <v>40678.208333333336</v>
      </c>
      <c r="F829" t="s">
        <v>53</v>
      </c>
      <c r="G829" t="str">
        <f t="shared" si="24"/>
        <v>film &amp; video</v>
      </c>
      <c r="H829" t="str">
        <f t="shared" si="25"/>
        <v>drama</v>
      </c>
    </row>
    <row r="830" spans="1:8" x14ac:dyDescent="0.25">
      <c r="A830" t="s">
        <v>14</v>
      </c>
      <c r="B830">
        <v>1535432400</v>
      </c>
      <c r="C830" s="12">
        <v>43340.208333333328</v>
      </c>
      <c r="D830">
        <v>1537592400</v>
      </c>
      <c r="E830" s="12">
        <v>43365.208333333328</v>
      </c>
      <c r="F830" t="s">
        <v>33</v>
      </c>
      <c r="G830" t="str">
        <f t="shared" si="24"/>
        <v>theater</v>
      </c>
      <c r="H830" t="str">
        <f t="shared" si="25"/>
        <v>plays</v>
      </c>
    </row>
    <row r="831" spans="1:8" x14ac:dyDescent="0.25">
      <c r="A831" t="s">
        <v>14</v>
      </c>
      <c r="B831">
        <v>1433826000</v>
      </c>
      <c r="C831" s="12">
        <v>42164.208333333328</v>
      </c>
      <c r="D831">
        <v>1435122000</v>
      </c>
      <c r="E831" s="12">
        <v>42179.208333333328</v>
      </c>
      <c r="F831" t="s">
        <v>33</v>
      </c>
      <c r="G831" t="str">
        <f t="shared" si="24"/>
        <v>theater</v>
      </c>
      <c r="H831" t="str">
        <f t="shared" si="25"/>
        <v>plays</v>
      </c>
    </row>
    <row r="832" spans="1:8" x14ac:dyDescent="0.25">
      <c r="A832" t="s">
        <v>14</v>
      </c>
      <c r="B832">
        <v>1514959200</v>
      </c>
      <c r="C832" s="12">
        <v>43103.25</v>
      </c>
      <c r="D832">
        <v>1520056800</v>
      </c>
      <c r="E832" s="12">
        <v>43162.25</v>
      </c>
      <c r="F832" t="s">
        <v>33</v>
      </c>
      <c r="G832" t="str">
        <f t="shared" si="24"/>
        <v>theater</v>
      </c>
      <c r="H832" t="str">
        <f t="shared" si="25"/>
        <v>plays</v>
      </c>
    </row>
    <row r="833" spans="1:8" x14ac:dyDescent="0.25">
      <c r="A833" t="s">
        <v>20</v>
      </c>
      <c r="B833">
        <v>1332738000</v>
      </c>
      <c r="C833" s="12">
        <v>40994.208333333336</v>
      </c>
      <c r="D833">
        <v>1335675600</v>
      </c>
      <c r="E833" s="12">
        <v>41028.208333333336</v>
      </c>
      <c r="F833" t="s">
        <v>122</v>
      </c>
      <c r="G833" t="str">
        <f t="shared" si="24"/>
        <v>photography</v>
      </c>
      <c r="H833" t="str">
        <f t="shared" si="25"/>
        <v>photography books</v>
      </c>
    </row>
    <row r="834" spans="1:8" x14ac:dyDescent="0.25">
      <c r="A834" t="s">
        <v>20</v>
      </c>
      <c r="B834">
        <v>1445490000</v>
      </c>
      <c r="C834" s="12">
        <v>42299.208333333328</v>
      </c>
      <c r="D834">
        <v>1448431200</v>
      </c>
      <c r="E834" s="12">
        <v>42333.25</v>
      </c>
      <c r="F834" t="s">
        <v>206</v>
      </c>
      <c r="G834" t="str">
        <f t="shared" si="24"/>
        <v>publishing</v>
      </c>
      <c r="H834" t="str">
        <f t="shared" si="25"/>
        <v>translations</v>
      </c>
    </row>
    <row r="835" spans="1:8" x14ac:dyDescent="0.25">
      <c r="A835" t="s">
        <v>20</v>
      </c>
      <c r="B835">
        <v>1297663200</v>
      </c>
      <c r="C835" s="12">
        <v>40588.25</v>
      </c>
      <c r="D835">
        <v>1298613600</v>
      </c>
      <c r="E835" s="12">
        <v>40599.25</v>
      </c>
      <c r="F835" t="s">
        <v>206</v>
      </c>
      <c r="G835" t="str">
        <f t="shared" ref="G835:G898" si="26">LEFT(F835, SEARCH("/",F835,1)-1 )</f>
        <v>publishing</v>
      </c>
      <c r="H835" t="str">
        <f t="shared" ref="H835:H898" si="27">RIGHT(F835,LEN(F835)-SEARCH("/",F835))</f>
        <v>translations</v>
      </c>
    </row>
    <row r="836" spans="1:8" x14ac:dyDescent="0.25">
      <c r="A836" t="s">
        <v>20</v>
      </c>
      <c r="B836">
        <v>1371963600</v>
      </c>
      <c r="C836" s="12">
        <v>41448.208333333336</v>
      </c>
      <c r="D836">
        <v>1372482000</v>
      </c>
      <c r="E836" s="12">
        <v>41454.208333333336</v>
      </c>
      <c r="F836" t="s">
        <v>33</v>
      </c>
      <c r="G836" t="str">
        <f t="shared" si="26"/>
        <v>theater</v>
      </c>
      <c r="H836" t="str">
        <f t="shared" si="27"/>
        <v>plays</v>
      </c>
    </row>
    <row r="837" spans="1:8" x14ac:dyDescent="0.25">
      <c r="A837" t="s">
        <v>14</v>
      </c>
      <c r="B837">
        <v>1425103200</v>
      </c>
      <c r="C837" s="12">
        <v>42063.25</v>
      </c>
      <c r="D837">
        <v>1425621600</v>
      </c>
      <c r="E837" s="12">
        <v>42069.25</v>
      </c>
      <c r="F837" t="s">
        <v>28</v>
      </c>
      <c r="G837" t="str">
        <f t="shared" si="26"/>
        <v>technology</v>
      </c>
      <c r="H837" t="str">
        <f t="shared" si="27"/>
        <v>web</v>
      </c>
    </row>
    <row r="838" spans="1:8" x14ac:dyDescent="0.25">
      <c r="A838" t="s">
        <v>14</v>
      </c>
      <c r="B838">
        <v>1265349600</v>
      </c>
      <c r="C838" s="12">
        <v>40214.25</v>
      </c>
      <c r="D838">
        <v>1266300000</v>
      </c>
      <c r="E838" s="12">
        <v>40225.25</v>
      </c>
      <c r="F838" t="s">
        <v>60</v>
      </c>
      <c r="G838" t="str">
        <f t="shared" si="26"/>
        <v>music</v>
      </c>
      <c r="H838" t="str">
        <f t="shared" si="27"/>
        <v>indie rock</v>
      </c>
    </row>
    <row r="839" spans="1:8" x14ac:dyDescent="0.25">
      <c r="A839" t="s">
        <v>20</v>
      </c>
      <c r="B839">
        <v>1301202000</v>
      </c>
      <c r="C839" s="12">
        <v>40629.208333333336</v>
      </c>
      <c r="D839">
        <v>1305867600</v>
      </c>
      <c r="E839" s="12">
        <v>40683.208333333336</v>
      </c>
      <c r="F839" t="s">
        <v>159</v>
      </c>
      <c r="G839" t="str">
        <f t="shared" si="26"/>
        <v>music</v>
      </c>
      <c r="H839" t="str">
        <f t="shared" si="27"/>
        <v>jazz</v>
      </c>
    </row>
    <row r="840" spans="1:8" x14ac:dyDescent="0.25">
      <c r="A840" t="s">
        <v>20</v>
      </c>
      <c r="B840">
        <v>1538024400</v>
      </c>
      <c r="C840" s="12">
        <v>43370.208333333328</v>
      </c>
      <c r="D840">
        <v>1538802000</v>
      </c>
      <c r="E840" s="12">
        <v>43379.208333333328</v>
      </c>
      <c r="F840" t="s">
        <v>33</v>
      </c>
      <c r="G840" t="str">
        <f t="shared" si="26"/>
        <v>theater</v>
      </c>
      <c r="H840" t="str">
        <f t="shared" si="27"/>
        <v>plays</v>
      </c>
    </row>
    <row r="841" spans="1:8" x14ac:dyDescent="0.25">
      <c r="A841" t="s">
        <v>20</v>
      </c>
      <c r="B841">
        <v>1395032400</v>
      </c>
      <c r="C841" s="12">
        <v>41715.208333333336</v>
      </c>
      <c r="D841">
        <v>1398920400</v>
      </c>
      <c r="E841" s="12">
        <v>41760.208333333336</v>
      </c>
      <c r="F841" t="s">
        <v>42</v>
      </c>
      <c r="G841" t="str">
        <f t="shared" si="26"/>
        <v>film &amp; video</v>
      </c>
      <c r="H841" t="str">
        <f t="shared" si="27"/>
        <v>documentary</v>
      </c>
    </row>
    <row r="842" spans="1:8" x14ac:dyDescent="0.25">
      <c r="A842" t="s">
        <v>20</v>
      </c>
      <c r="B842">
        <v>1405486800</v>
      </c>
      <c r="C842" s="12">
        <v>41836.208333333336</v>
      </c>
      <c r="D842">
        <v>1405659600</v>
      </c>
      <c r="E842" s="12">
        <v>41838.208333333336</v>
      </c>
      <c r="F842" t="s">
        <v>33</v>
      </c>
      <c r="G842" t="str">
        <f t="shared" si="26"/>
        <v>theater</v>
      </c>
      <c r="H842" t="str">
        <f t="shared" si="27"/>
        <v>plays</v>
      </c>
    </row>
    <row r="843" spans="1:8" x14ac:dyDescent="0.25">
      <c r="A843" t="s">
        <v>20</v>
      </c>
      <c r="B843">
        <v>1455861600</v>
      </c>
      <c r="C843" s="12">
        <v>42419.25</v>
      </c>
      <c r="D843">
        <v>1457244000</v>
      </c>
      <c r="E843" s="12">
        <v>42435.25</v>
      </c>
      <c r="F843" t="s">
        <v>28</v>
      </c>
      <c r="G843" t="str">
        <f t="shared" si="26"/>
        <v>technology</v>
      </c>
      <c r="H843" t="str">
        <f t="shared" si="27"/>
        <v>web</v>
      </c>
    </row>
    <row r="844" spans="1:8" x14ac:dyDescent="0.25">
      <c r="A844" t="s">
        <v>20</v>
      </c>
      <c r="B844">
        <v>1529038800</v>
      </c>
      <c r="C844" s="12">
        <v>43266.208333333328</v>
      </c>
      <c r="D844">
        <v>1529298000</v>
      </c>
      <c r="E844" s="12">
        <v>43269.208333333328</v>
      </c>
      <c r="F844" t="s">
        <v>65</v>
      </c>
      <c r="G844" t="str">
        <f t="shared" si="26"/>
        <v>technology</v>
      </c>
      <c r="H844" t="str">
        <f t="shared" si="27"/>
        <v>wearables</v>
      </c>
    </row>
    <row r="845" spans="1:8" x14ac:dyDescent="0.25">
      <c r="A845" t="s">
        <v>14</v>
      </c>
      <c r="B845">
        <v>1535259600</v>
      </c>
      <c r="C845" s="12">
        <v>43338.208333333328</v>
      </c>
      <c r="D845">
        <v>1535778000</v>
      </c>
      <c r="E845" s="12">
        <v>43344.208333333328</v>
      </c>
      <c r="F845" t="s">
        <v>122</v>
      </c>
      <c r="G845" t="str">
        <f t="shared" si="26"/>
        <v>photography</v>
      </c>
      <c r="H845" t="str">
        <f t="shared" si="27"/>
        <v>photography books</v>
      </c>
    </row>
    <row r="846" spans="1:8" x14ac:dyDescent="0.25">
      <c r="A846" t="s">
        <v>74</v>
      </c>
      <c r="B846">
        <v>1327212000</v>
      </c>
      <c r="C846" s="12">
        <v>40930.25</v>
      </c>
      <c r="D846">
        <v>1327471200</v>
      </c>
      <c r="E846" s="12">
        <v>40933.25</v>
      </c>
      <c r="F846" t="s">
        <v>42</v>
      </c>
      <c r="G846" t="str">
        <f t="shared" si="26"/>
        <v>film &amp; video</v>
      </c>
      <c r="H846" t="str">
        <f t="shared" si="27"/>
        <v>documentary</v>
      </c>
    </row>
    <row r="847" spans="1:8" x14ac:dyDescent="0.25">
      <c r="A847" t="s">
        <v>20</v>
      </c>
      <c r="B847">
        <v>1526360400</v>
      </c>
      <c r="C847" s="12">
        <v>43235.208333333328</v>
      </c>
      <c r="D847">
        <v>1529557200</v>
      </c>
      <c r="E847" s="12">
        <v>43272.208333333328</v>
      </c>
      <c r="F847" t="s">
        <v>28</v>
      </c>
      <c r="G847" t="str">
        <f t="shared" si="26"/>
        <v>technology</v>
      </c>
      <c r="H847" t="str">
        <f t="shared" si="27"/>
        <v>web</v>
      </c>
    </row>
    <row r="848" spans="1:8" x14ac:dyDescent="0.25">
      <c r="A848" t="s">
        <v>20</v>
      </c>
      <c r="B848">
        <v>1532149200</v>
      </c>
      <c r="C848" s="12">
        <v>43302.208333333328</v>
      </c>
      <c r="D848">
        <v>1535259600</v>
      </c>
      <c r="E848" s="12">
        <v>43338.208333333328</v>
      </c>
      <c r="F848" t="s">
        <v>28</v>
      </c>
      <c r="G848" t="str">
        <f t="shared" si="26"/>
        <v>technology</v>
      </c>
      <c r="H848" t="str">
        <f t="shared" si="27"/>
        <v>web</v>
      </c>
    </row>
    <row r="849" spans="1:8" x14ac:dyDescent="0.25">
      <c r="A849" t="s">
        <v>20</v>
      </c>
      <c r="B849">
        <v>1515304800</v>
      </c>
      <c r="C849" s="12">
        <v>43107.25</v>
      </c>
      <c r="D849">
        <v>1515564000</v>
      </c>
      <c r="E849" s="12">
        <v>43110.25</v>
      </c>
      <c r="F849" t="s">
        <v>17</v>
      </c>
      <c r="G849" t="str">
        <f t="shared" si="26"/>
        <v>food</v>
      </c>
      <c r="H849" t="str">
        <f t="shared" si="27"/>
        <v>food trucks</v>
      </c>
    </row>
    <row r="850" spans="1:8" x14ac:dyDescent="0.25">
      <c r="A850" t="s">
        <v>20</v>
      </c>
      <c r="B850">
        <v>1276318800</v>
      </c>
      <c r="C850" s="12">
        <v>40341.208333333336</v>
      </c>
      <c r="D850">
        <v>1277096400</v>
      </c>
      <c r="E850" s="12">
        <v>40350.208333333336</v>
      </c>
      <c r="F850" t="s">
        <v>53</v>
      </c>
      <c r="G850" t="str">
        <f t="shared" si="26"/>
        <v>film &amp; video</v>
      </c>
      <c r="H850" t="str">
        <f t="shared" si="27"/>
        <v>drama</v>
      </c>
    </row>
    <row r="851" spans="1:8" x14ac:dyDescent="0.25">
      <c r="A851" t="s">
        <v>20</v>
      </c>
      <c r="B851">
        <v>1328767200</v>
      </c>
      <c r="C851" s="12">
        <v>40948.25</v>
      </c>
      <c r="D851">
        <v>1329026400</v>
      </c>
      <c r="E851" s="12">
        <v>40951.25</v>
      </c>
      <c r="F851" t="s">
        <v>60</v>
      </c>
      <c r="G851" t="str">
        <f t="shared" si="26"/>
        <v>music</v>
      </c>
      <c r="H851" t="str">
        <f t="shared" si="27"/>
        <v>indie rock</v>
      </c>
    </row>
    <row r="852" spans="1:8" x14ac:dyDescent="0.25">
      <c r="A852" t="s">
        <v>14</v>
      </c>
      <c r="B852">
        <v>1321682400</v>
      </c>
      <c r="C852" s="12">
        <v>40866.25</v>
      </c>
      <c r="D852">
        <v>1322978400</v>
      </c>
      <c r="E852" s="12">
        <v>40881.25</v>
      </c>
      <c r="F852" t="s">
        <v>23</v>
      </c>
      <c r="G852" t="str">
        <f t="shared" si="26"/>
        <v>music</v>
      </c>
      <c r="H852" t="str">
        <f t="shared" si="27"/>
        <v>rock</v>
      </c>
    </row>
    <row r="853" spans="1:8" x14ac:dyDescent="0.25">
      <c r="A853" t="s">
        <v>20</v>
      </c>
      <c r="B853">
        <v>1335934800</v>
      </c>
      <c r="C853" s="12">
        <v>41031.208333333336</v>
      </c>
      <c r="D853">
        <v>1338786000</v>
      </c>
      <c r="E853" s="12">
        <v>41064.208333333336</v>
      </c>
      <c r="F853" t="s">
        <v>50</v>
      </c>
      <c r="G853" t="str">
        <f t="shared" si="26"/>
        <v>music</v>
      </c>
      <c r="H853" t="str">
        <f t="shared" si="27"/>
        <v>electric music</v>
      </c>
    </row>
    <row r="854" spans="1:8" x14ac:dyDescent="0.25">
      <c r="A854" t="s">
        <v>14</v>
      </c>
      <c r="B854">
        <v>1310792400</v>
      </c>
      <c r="C854" s="12">
        <v>40740.208333333336</v>
      </c>
      <c r="D854">
        <v>1311656400</v>
      </c>
      <c r="E854" s="12">
        <v>40750.208333333336</v>
      </c>
      <c r="F854" t="s">
        <v>89</v>
      </c>
      <c r="G854" t="str">
        <f t="shared" si="26"/>
        <v>games</v>
      </c>
      <c r="H854" t="str">
        <f t="shared" si="27"/>
        <v>video games</v>
      </c>
    </row>
    <row r="855" spans="1:8" x14ac:dyDescent="0.25">
      <c r="A855" t="s">
        <v>20</v>
      </c>
      <c r="B855">
        <v>1308546000</v>
      </c>
      <c r="C855" s="12">
        <v>40714.208333333336</v>
      </c>
      <c r="D855">
        <v>1308978000</v>
      </c>
      <c r="E855" s="12">
        <v>40719.208333333336</v>
      </c>
      <c r="F855" t="s">
        <v>60</v>
      </c>
      <c r="G855" t="str">
        <f t="shared" si="26"/>
        <v>music</v>
      </c>
      <c r="H855" t="str">
        <f t="shared" si="27"/>
        <v>indie rock</v>
      </c>
    </row>
    <row r="856" spans="1:8" x14ac:dyDescent="0.25">
      <c r="A856" t="s">
        <v>20</v>
      </c>
      <c r="B856">
        <v>1574056800</v>
      </c>
      <c r="C856" s="12">
        <v>43787.25</v>
      </c>
      <c r="D856">
        <v>1576389600</v>
      </c>
      <c r="E856" s="12">
        <v>43814.25</v>
      </c>
      <c r="F856" t="s">
        <v>119</v>
      </c>
      <c r="G856" t="str">
        <f t="shared" si="26"/>
        <v>publishing</v>
      </c>
      <c r="H856" t="str">
        <f t="shared" si="27"/>
        <v>fiction</v>
      </c>
    </row>
    <row r="857" spans="1:8" x14ac:dyDescent="0.25">
      <c r="A857" t="s">
        <v>20</v>
      </c>
      <c r="B857">
        <v>1308373200</v>
      </c>
      <c r="C857" s="12">
        <v>40712.208333333336</v>
      </c>
      <c r="D857">
        <v>1311051600</v>
      </c>
      <c r="E857" s="12">
        <v>40743.208333333336</v>
      </c>
      <c r="F857" t="s">
        <v>33</v>
      </c>
      <c r="G857" t="str">
        <f t="shared" si="26"/>
        <v>theater</v>
      </c>
      <c r="H857" t="str">
        <f t="shared" si="27"/>
        <v>plays</v>
      </c>
    </row>
    <row r="858" spans="1:8" x14ac:dyDescent="0.25">
      <c r="A858" t="s">
        <v>20</v>
      </c>
      <c r="B858">
        <v>1335243600</v>
      </c>
      <c r="C858" s="12">
        <v>41023.208333333336</v>
      </c>
      <c r="D858">
        <v>1336712400</v>
      </c>
      <c r="E858" s="12">
        <v>41040.208333333336</v>
      </c>
      <c r="F858" t="s">
        <v>17</v>
      </c>
      <c r="G858" t="str">
        <f t="shared" si="26"/>
        <v>food</v>
      </c>
      <c r="H858" t="str">
        <f t="shared" si="27"/>
        <v>food trucks</v>
      </c>
    </row>
    <row r="859" spans="1:8" x14ac:dyDescent="0.25">
      <c r="A859" t="s">
        <v>20</v>
      </c>
      <c r="B859">
        <v>1328421600</v>
      </c>
      <c r="C859" s="12">
        <v>40944.25</v>
      </c>
      <c r="D859">
        <v>1330408800</v>
      </c>
      <c r="E859" s="12">
        <v>40967.25</v>
      </c>
      <c r="F859" t="s">
        <v>100</v>
      </c>
      <c r="G859" t="str">
        <f t="shared" si="26"/>
        <v>film &amp; video</v>
      </c>
      <c r="H859" t="str">
        <f t="shared" si="27"/>
        <v>shorts</v>
      </c>
    </row>
    <row r="860" spans="1:8" x14ac:dyDescent="0.25">
      <c r="A860" t="s">
        <v>14</v>
      </c>
      <c r="B860">
        <v>1524286800</v>
      </c>
      <c r="C860" s="12">
        <v>43211.208333333328</v>
      </c>
      <c r="D860">
        <v>1524891600</v>
      </c>
      <c r="E860" s="12">
        <v>43218.208333333328</v>
      </c>
      <c r="F860" t="s">
        <v>17</v>
      </c>
      <c r="G860" t="str">
        <f t="shared" si="26"/>
        <v>food</v>
      </c>
      <c r="H860" t="str">
        <f t="shared" si="27"/>
        <v>food trucks</v>
      </c>
    </row>
    <row r="861" spans="1:8" x14ac:dyDescent="0.25">
      <c r="A861" t="s">
        <v>14</v>
      </c>
      <c r="B861">
        <v>1362117600</v>
      </c>
      <c r="C861" s="12">
        <v>41334.25</v>
      </c>
      <c r="D861">
        <v>1363669200</v>
      </c>
      <c r="E861" s="12">
        <v>41352.208333333336</v>
      </c>
      <c r="F861" t="s">
        <v>33</v>
      </c>
      <c r="G861" t="str">
        <f t="shared" si="26"/>
        <v>theater</v>
      </c>
      <c r="H861" t="str">
        <f t="shared" si="27"/>
        <v>plays</v>
      </c>
    </row>
    <row r="862" spans="1:8" x14ac:dyDescent="0.25">
      <c r="A862" t="s">
        <v>20</v>
      </c>
      <c r="B862">
        <v>1550556000</v>
      </c>
      <c r="C862" s="12">
        <v>43515.25</v>
      </c>
      <c r="D862">
        <v>1551420000</v>
      </c>
      <c r="E862" s="12">
        <v>43525.25</v>
      </c>
      <c r="F862" t="s">
        <v>65</v>
      </c>
      <c r="G862" t="str">
        <f t="shared" si="26"/>
        <v>technology</v>
      </c>
      <c r="H862" t="str">
        <f t="shared" si="27"/>
        <v>wearables</v>
      </c>
    </row>
    <row r="863" spans="1:8" x14ac:dyDescent="0.25">
      <c r="A863" t="s">
        <v>20</v>
      </c>
      <c r="B863">
        <v>1269147600</v>
      </c>
      <c r="C863" s="12">
        <v>40258.208333333336</v>
      </c>
      <c r="D863">
        <v>1269838800</v>
      </c>
      <c r="E863" s="12">
        <v>40266.208333333336</v>
      </c>
      <c r="F863" t="s">
        <v>33</v>
      </c>
      <c r="G863" t="str">
        <f t="shared" si="26"/>
        <v>theater</v>
      </c>
      <c r="H863" t="str">
        <f t="shared" si="27"/>
        <v>plays</v>
      </c>
    </row>
    <row r="864" spans="1:8" x14ac:dyDescent="0.25">
      <c r="A864" t="s">
        <v>20</v>
      </c>
      <c r="B864">
        <v>1312174800</v>
      </c>
      <c r="C864" s="12">
        <v>40756.208333333336</v>
      </c>
      <c r="D864">
        <v>1312520400</v>
      </c>
      <c r="E864" s="12">
        <v>40760.208333333336</v>
      </c>
      <c r="F864" t="s">
        <v>33</v>
      </c>
      <c r="G864" t="str">
        <f t="shared" si="26"/>
        <v>theater</v>
      </c>
      <c r="H864" t="str">
        <f t="shared" si="27"/>
        <v>plays</v>
      </c>
    </row>
    <row r="865" spans="1:8" x14ac:dyDescent="0.25">
      <c r="A865" t="s">
        <v>20</v>
      </c>
      <c r="B865">
        <v>1434517200</v>
      </c>
      <c r="C865" s="12">
        <v>42172.208333333328</v>
      </c>
      <c r="D865">
        <v>1436504400</v>
      </c>
      <c r="E865" s="12">
        <v>42195.208333333328</v>
      </c>
      <c r="F865" t="s">
        <v>269</v>
      </c>
      <c r="G865" t="str">
        <f t="shared" si="26"/>
        <v>film &amp; video</v>
      </c>
      <c r="H865" t="str">
        <f t="shared" si="27"/>
        <v>television</v>
      </c>
    </row>
    <row r="866" spans="1:8" x14ac:dyDescent="0.25">
      <c r="A866" t="s">
        <v>20</v>
      </c>
      <c r="B866">
        <v>1471582800</v>
      </c>
      <c r="C866" s="12">
        <v>42601.208333333328</v>
      </c>
      <c r="D866">
        <v>1472014800</v>
      </c>
      <c r="E866" s="12">
        <v>42606.208333333328</v>
      </c>
      <c r="F866" t="s">
        <v>100</v>
      </c>
      <c r="G866" t="str">
        <f t="shared" si="26"/>
        <v>film &amp; video</v>
      </c>
      <c r="H866" t="str">
        <f t="shared" si="27"/>
        <v>shorts</v>
      </c>
    </row>
    <row r="867" spans="1:8" x14ac:dyDescent="0.25">
      <c r="A867" t="s">
        <v>20</v>
      </c>
      <c r="B867">
        <v>1410757200</v>
      </c>
      <c r="C867" s="12">
        <v>41897.208333333336</v>
      </c>
      <c r="D867">
        <v>1411534800</v>
      </c>
      <c r="E867" s="12">
        <v>41906.208333333336</v>
      </c>
      <c r="F867" t="s">
        <v>33</v>
      </c>
      <c r="G867" t="str">
        <f t="shared" si="26"/>
        <v>theater</v>
      </c>
      <c r="H867" t="str">
        <f t="shared" si="27"/>
        <v>plays</v>
      </c>
    </row>
    <row r="868" spans="1:8" x14ac:dyDescent="0.25">
      <c r="A868" t="s">
        <v>74</v>
      </c>
      <c r="B868">
        <v>1304830800</v>
      </c>
      <c r="C868" s="12">
        <v>40671.208333333336</v>
      </c>
      <c r="D868">
        <v>1304917200</v>
      </c>
      <c r="E868" s="12">
        <v>40672.208333333336</v>
      </c>
      <c r="F868" t="s">
        <v>122</v>
      </c>
      <c r="G868" t="str">
        <f t="shared" si="26"/>
        <v>photography</v>
      </c>
      <c r="H868" t="str">
        <f t="shared" si="27"/>
        <v>photography books</v>
      </c>
    </row>
    <row r="869" spans="1:8" x14ac:dyDescent="0.25">
      <c r="A869" t="s">
        <v>20</v>
      </c>
      <c r="B869">
        <v>1539061200</v>
      </c>
      <c r="C869" s="12">
        <v>43382.208333333328</v>
      </c>
      <c r="D869">
        <v>1539579600</v>
      </c>
      <c r="E869" s="12">
        <v>43388.208333333328</v>
      </c>
      <c r="F869" t="s">
        <v>17</v>
      </c>
      <c r="G869" t="str">
        <f t="shared" si="26"/>
        <v>food</v>
      </c>
      <c r="H869" t="str">
        <f t="shared" si="27"/>
        <v>food trucks</v>
      </c>
    </row>
    <row r="870" spans="1:8" x14ac:dyDescent="0.25">
      <c r="A870" t="s">
        <v>20</v>
      </c>
      <c r="B870">
        <v>1381554000</v>
      </c>
      <c r="C870" s="12">
        <v>41559.208333333336</v>
      </c>
      <c r="D870">
        <v>1382504400</v>
      </c>
      <c r="E870" s="12">
        <v>41570.208333333336</v>
      </c>
      <c r="F870" t="s">
        <v>33</v>
      </c>
      <c r="G870" t="str">
        <f t="shared" si="26"/>
        <v>theater</v>
      </c>
      <c r="H870" t="str">
        <f t="shared" si="27"/>
        <v>plays</v>
      </c>
    </row>
    <row r="871" spans="1:8" x14ac:dyDescent="0.25">
      <c r="A871" t="s">
        <v>14</v>
      </c>
      <c r="B871">
        <v>1277096400</v>
      </c>
      <c r="C871" s="12">
        <v>40350.208333333336</v>
      </c>
      <c r="D871">
        <v>1278306000</v>
      </c>
      <c r="E871" s="12">
        <v>40364.208333333336</v>
      </c>
      <c r="F871" t="s">
        <v>53</v>
      </c>
      <c r="G871" t="str">
        <f t="shared" si="26"/>
        <v>film &amp; video</v>
      </c>
      <c r="H871" t="str">
        <f t="shared" si="27"/>
        <v>drama</v>
      </c>
    </row>
    <row r="872" spans="1:8" x14ac:dyDescent="0.25">
      <c r="A872" t="s">
        <v>14</v>
      </c>
      <c r="B872">
        <v>1440392400</v>
      </c>
      <c r="C872" s="12">
        <v>42240.208333333328</v>
      </c>
      <c r="D872">
        <v>1442552400</v>
      </c>
      <c r="E872" s="12">
        <v>42265.208333333328</v>
      </c>
      <c r="F872" t="s">
        <v>33</v>
      </c>
      <c r="G872" t="str">
        <f t="shared" si="26"/>
        <v>theater</v>
      </c>
      <c r="H872" t="str">
        <f t="shared" si="27"/>
        <v>plays</v>
      </c>
    </row>
    <row r="873" spans="1:8" x14ac:dyDescent="0.25">
      <c r="A873" t="s">
        <v>20</v>
      </c>
      <c r="B873">
        <v>1509512400</v>
      </c>
      <c r="C873" s="12">
        <v>43040.208333333328</v>
      </c>
      <c r="D873">
        <v>1511071200</v>
      </c>
      <c r="E873" s="12">
        <v>43058.25</v>
      </c>
      <c r="F873" t="s">
        <v>33</v>
      </c>
      <c r="G873" t="str">
        <f t="shared" si="26"/>
        <v>theater</v>
      </c>
      <c r="H873" t="str">
        <f t="shared" si="27"/>
        <v>plays</v>
      </c>
    </row>
    <row r="874" spans="1:8" x14ac:dyDescent="0.25">
      <c r="A874" t="s">
        <v>20</v>
      </c>
      <c r="B874">
        <v>1535950800</v>
      </c>
      <c r="C874" s="12">
        <v>43346.208333333328</v>
      </c>
      <c r="D874">
        <v>1536382800</v>
      </c>
      <c r="E874" s="12">
        <v>43351.208333333328</v>
      </c>
      <c r="F874" t="s">
        <v>474</v>
      </c>
      <c r="G874" t="str">
        <f t="shared" si="26"/>
        <v>film &amp; video</v>
      </c>
      <c r="H874" t="str">
        <f t="shared" si="27"/>
        <v>science fiction</v>
      </c>
    </row>
    <row r="875" spans="1:8" x14ac:dyDescent="0.25">
      <c r="A875" t="s">
        <v>20</v>
      </c>
      <c r="B875">
        <v>1389160800</v>
      </c>
      <c r="C875" s="12">
        <v>41647.25</v>
      </c>
      <c r="D875">
        <v>1389592800</v>
      </c>
      <c r="E875" s="12">
        <v>41652.25</v>
      </c>
      <c r="F875" t="s">
        <v>122</v>
      </c>
      <c r="G875" t="str">
        <f t="shared" si="26"/>
        <v>photography</v>
      </c>
      <c r="H875" t="str">
        <f t="shared" si="27"/>
        <v>photography books</v>
      </c>
    </row>
    <row r="876" spans="1:8" x14ac:dyDescent="0.25">
      <c r="A876" t="s">
        <v>20</v>
      </c>
      <c r="B876">
        <v>1271998800</v>
      </c>
      <c r="C876" s="12">
        <v>40291.208333333336</v>
      </c>
      <c r="D876">
        <v>1275282000</v>
      </c>
      <c r="E876" s="12">
        <v>40329.208333333336</v>
      </c>
      <c r="F876" t="s">
        <v>122</v>
      </c>
      <c r="G876" t="str">
        <f t="shared" si="26"/>
        <v>photography</v>
      </c>
      <c r="H876" t="str">
        <f t="shared" si="27"/>
        <v>photography books</v>
      </c>
    </row>
    <row r="877" spans="1:8" x14ac:dyDescent="0.25">
      <c r="A877" t="s">
        <v>14</v>
      </c>
      <c r="B877">
        <v>1294898400</v>
      </c>
      <c r="C877" s="12">
        <v>40556.25</v>
      </c>
      <c r="D877">
        <v>1294984800</v>
      </c>
      <c r="E877" s="12">
        <v>40557.25</v>
      </c>
      <c r="F877" t="s">
        <v>23</v>
      </c>
      <c r="G877" t="str">
        <f t="shared" si="26"/>
        <v>music</v>
      </c>
      <c r="H877" t="str">
        <f t="shared" si="27"/>
        <v>rock</v>
      </c>
    </row>
    <row r="878" spans="1:8" x14ac:dyDescent="0.25">
      <c r="A878" t="s">
        <v>14</v>
      </c>
      <c r="B878">
        <v>1559970000</v>
      </c>
      <c r="C878" s="12">
        <v>43624.208333333328</v>
      </c>
      <c r="D878">
        <v>1562043600</v>
      </c>
      <c r="E878" s="12">
        <v>43648.208333333328</v>
      </c>
      <c r="F878" t="s">
        <v>122</v>
      </c>
      <c r="G878" t="str">
        <f t="shared" si="26"/>
        <v>photography</v>
      </c>
      <c r="H878" t="str">
        <f t="shared" si="27"/>
        <v>photography books</v>
      </c>
    </row>
    <row r="879" spans="1:8" x14ac:dyDescent="0.25">
      <c r="A879" t="s">
        <v>14</v>
      </c>
      <c r="B879">
        <v>1469509200</v>
      </c>
      <c r="C879" s="12">
        <v>42577.208333333328</v>
      </c>
      <c r="D879">
        <v>1469595600</v>
      </c>
      <c r="E879" s="12">
        <v>42578.208333333328</v>
      </c>
      <c r="F879" t="s">
        <v>17</v>
      </c>
      <c r="G879" t="str">
        <f t="shared" si="26"/>
        <v>food</v>
      </c>
      <c r="H879" t="str">
        <f t="shared" si="27"/>
        <v>food trucks</v>
      </c>
    </row>
    <row r="880" spans="1:8" x14ac:dyDescent="0.25">
      <c r="A880" t="s">
        <v>14</v>
      </c>
      <c r="B880">
        <v>1579068000</v>
      </c>
      <c r="C880" s="12">
        <v>43845.25</v>
      </c>
      <c r="D880">
        <v>1581141600</v>
      </c>
      <c r="E880" s="12">
        <v>43869.25</v>
      </c>
      <c r="F880" t="s">
        <v>148</v>
      </c>
      <c r="G880" t="str">
        <f t="shared" si="26"/>
        <v>music</v>
      </c>
      <c r="H880" t="str">
        <f t="shared" si="27"/>
        <v>metal</v>
      </c>
    </row>
    <row r="881" spans="1:8" x14ac:dyDescent="0.25">
      <c r="A881" t="s">
        <v>20</v>
      </c>
      <c r="B881">
        <v>1487743200</v>
      </c>
      <c r="C881" s="12">
        <v>42788.25</v>
      </c>
      <c r="D881">
        <v>1488520800</v>
      </c>
      <c r="E881" s="12">
        <v>42797.25</v>
      </c>
      <c r="F881" t="s">
        <v>68</v>
      </c>
      <c r="G881" t="str">
        <f t="shared" si="26"/>
        <v>publishing</v>
      </c>
      <c r="H881" t="str">
        <f t="shared" si="27"/>
        <v>nonfiction</v>
      </c>
    </row>
    <row r="882" spans="1:8" x14ac:dyDescent="0.25">
      <c r="A882" t="s">
        <v>20</v>
      </c>
      <c r="B882">
        <v>1563685200</v>
      </c>
      <c r="C882" s="12">
        <v>43667.208333333328</v>
      </c>
      <c r="D882">
        <v>1563858000</v>
      </c>
      <c r="E882" s="12">
        <v>43669.208333333328</v>
      </c>
      <c r="F882" t="s">
        <v>50</v>
      </c>
      <c r="G882" t="str">
        <f t="shared" si="26"/>
        <v>music</v>
      </c>
      <c r="H882" t="str">
        <f t="shared" si="27"/>
        <v>electric music</v>
      </c>
    </row>
    <row r="883" spans="1:8" x14ac:dyDescent="0.25">
      <c r="A883" t="s">
        <v>14</v>
      </c>
      <c r="B883">
        <v>1436418000</v>
      </c>
      <c r="C883" s="12">
        <v>42194.208333333328</v>
      </c>
      <c r="D883">
        <v>1438923600</v>
      </c>
      <c r="E883" s="12">
        <v>42223.208333333328</v>
      </c>
      <c r="F883" t="s">
        <v>33</v>
      </c>
      <c r="G883" t="str">
        <f t="shared" si="26"/>
        <v>theater</v>
      </c>
      <c r="H883" t="str">
        <f t="shared" si="27"/>
        <v>plays</v>
      </c>
    </row>
    <row r="884" spans="1:8" x14ac:dyDescent="0.25">
      <c r="A884" t="s">
        <v>20</v>
      </c>
      <c r="B884">
        <v>1421820000</v>
      </c>
      <c r="C884" s="12">
        <v>42025.25</v>
      </c>
      <c r="D884">
        <v>1422165600</v>
      </c>
      <c r="E884" s="12">
        <v>42029.25</v>
      </c>
      <c r="F884" t="s">
        <v>33</v>
      </c>
      <c r="G884" t="str">
        <f t="shared" si="26"/>
        <v>theater</v>
      </c>
      <c r="H884" t="str">
        <f t="shared" si="27"/>
        <v>plays</v>
      </c>
    </row>
    <row r="885" spans="1:8" x14ac:dyDescent="0.25">
      <c r="A885" t="s">
        <v>20</v>
      </c>
      <c r="B885">
        <v>1274763600</v>
      </c>
      <c r="C885" s="12">
        <v>40323.208333333336</v>
      </c>
      <c r="D885">
        <v>1277874000</v>
      </c>
      <c r="E885" s="12">
        <v>40359.208333333336</v>
      </c>
      <c r="F885" t="s">
        <v>100</v>
      </c>
      <c r="G885" t="str">
        <f t="shared" si="26"/>
        <v>film &amp; video</v>
      </c>
      <c r="H885" t="str">
        <f t="shared" si="27"/>
        <v>shorts</v>
      </c>
    </row>
    <row r="886" spans="1:8" x14ac:dyDescent="0.25">
      <c r="A886" t="s">
        <v>14</v>
      </c>
      <c r="B886">
        <v>1399179600</v>
      </c>
      <c r="C886" s="12">
        <v>41763.208333333336</v>
      </c>
      <c r="D886">
        <v>1399352400</v>
      </c>
      <c r="E886" s="12">
        <v>41765.208333333336</v>
      </c>
      <c r="F886" t="s">
        <v>33</v>
      </c>
      <c r="G886" t="str">
        <f t="shared" si="26"/>
        <v>theater</v>
      </c>
      <c r="H886" t="str">
        <f t="shared" si="27"/>
        <v>plays</v>
      </c>
    </row>
    <row r="887" spans="1:8" x14ac:dyDescent="0.25">
      <c r="A887" t="s">
        <v>20</v>
      </c>
      <c r="B887">
        <v>1275800400</v>
      </c>
      <c r="C887" s="12">
        <v>40335.208333333336</v>
      </c>
      <c r="D887">
        <v>1279083600</v>
      </c>
      <c r="E887" s="12">
        <v>40373.208333333336</v>
      </c>
      <c r="F887" t="s">
        <v>33</v>
      </c>
      <c r="G887" t="str">
        <f t="shared" si="26"/>
        <v>theater</v>
      </c>
      <c r="H887" t="str">
        <f t="shared" si="27"/>
        <v>plays</v>
      </c>
    </row>
    <row r="888" spans="1:8" x14ac:dyDescent="0.25">
      <c r="A888" t="s">
        <v>14</v>
      </c>
      <c r="B888">
        <v>1282798800</v>
      </c>
      <c r="C888" s="12">
        <v>40416.208333333336</v>
      </c>
      <c r="D888">
        <v>1284354000</v>
      </c>
      <c r="E888" s="12">
        <v>40434.208333333336</v>
      </c>
      <c r="F888" t="s">
        <v>60</v>
      </c>
      <c r="G888" t="str">
        <f t="shared" si="26"/>
        <v>music</v>
      </c>
      <c r="H888" t="str">
        <f t="shared" si="27"/>
        <v>indie rock</v>
      </c>
    </row>
    <row r="889" spans="1:8" x14ac:dyDescent="0.25">
      <c r="A889" t="s">
        <v>14</v>
      </c>
      <c r="B889">
        <v>1437109200</v>
      </c>
      <c r="C889" s="12">
        <v>42202.208333333328</v>
      </c>
      <c r="D889">
        <v>1441170000</v>
      </c>
      <c r="E889" s="12">
        <v>42249.208333333328</v>
      </c>
      <c r="F889" t="s">
        <v>33</v>
      </c>
      <c r="G889" t="str">
        <f t="shared" si="26"/>
        <v>theater</v>
      </c>
      <c r="H889" t="str">
        <f t="shared" si="27"/>
        <v>plays</v>
      </c>
    </row>
    <row r="890" spans="1:8" x14ac:dyDescent="0.25">
      <c r="A890" t="s">
        <v>20</v>
      </c>
      <c r="B890">
        <v>1491886800</v>
      </c>
      <c r="C890" s="12">
        <v>42836.208333333328</v>
      </c>
      <c r="D890">
        <v>1493528400</v>
      </c>
      <c r="E890" s="12">
        <v>42855.208333333328</v>
      </c>
      <c r="F890" t="s">
        <v>33</v>
      </c>
      <c r="G890" t="str">
        <f t="shared" si="26"/>
        <v>theater</v>
      </c>
      <c r="H890" t="str">
        <f t="shared" si="27"/>
        <v>plays</v>
      </c>
    </row>
    <row r="891" spans="1:8" x14ac:dyDescent="0.25">
      <c r="A891" t="s">
        <v>20</v>
      </c>
      <c r="B891">
        <v>1394600400</v>
      </c>
      <c r="C891" s="12">
        <v>41710.208333333336</v>
      </c>
      <c r="D891">
        <v>1395205200</v>
      </c>
      <c r="E891" s="12">
        <v>41717.208333333336</v>
      </c>
      <c r="F891" t="s">
        <v>50</v>
      </c>
      <c r="G891" t="str">
        <f t="shared" si="26"/>
        <v>music</v>
      </c>
      <c r="H891" t="str">
        <f t="shared" si="27"/>
        <v>electric music</v>
      </c>
    </row>
    <row r="892" spans="1:8" x14ac:dyDescent="0.25">
      <c r="A892" t="s">
        <v>20</v>
      </c>
      <c r="B892">
        <v>1561352400</v>
      </c>
      <c r="C892" s="12">
        <v>43640.208333333328</v>
      </c>
      <c r="D892">
        <v>1561438800</v>
      </c>
      <c r="E892" s="12">
        <v>43641.208333333328</v>
      </c>
      <c r="F892" t="s">
        <v>60</v>
      </c>
      <c r="G892" t="str">
        <f t="shared" si="26"/>
        <v>music</v>
      </c>
      <c r="H892" t="str">
        <f t="shared" si="27"/>
        <v>indie rock</v>
      </c>
    </row>
    <row r="893" spans="1:8" x14ac:dyDescent="0.25">
      <c r="A893" t="s">
        <v>20</v>
      </c>
      <c r="B893">
        <v>1322892000</v>
      </c>
      <c r="C893" s="12">
        <v>40880.25</v>
      </c>
      <c r="D893">
        <v>1326693600</v>
      </c>
      <c r="E893" s="12">
        <v>40924.25</v>
      </c>
      <c r="F893" t="s">
        <v>42</v>
      </c>
      <c r="G893" t="str">
        <f t="shared" si="26"/>
        <v>film &amp; video</v>
      </c>
      <c r="H893" t="str">
        <f t="shared" si="27"/>
        <v>documentary</v>
      </c>
    </row>
    <row r="894" spans="1:8" x14ac:dyDescent="0.25">
      <c r="A894" t="s">
        <v>20</v>
      </c>
      <c r="B894">
        <v>1274418000</v>
      </c>
      <c r="C894" s="12">
        <v>40319.208333333336</v>
      </c>
      <c r="D894">
        <v>1277960400</v>
      </c>
      <c r="E894" s="12">
        <v>40360.208333333336</v>
      </c>
      <c r="F894" t="s">
        <v>206</v>
      </c>
      <c r="G894" t="str">
        <f t="shared" si="26"/>
        <v>publishing</v>
      </c>
      <c r="H894" t="str">
        <f t="shared" si="27"/>
        <v>translations</v>
      </c>
    </row>
    <row r="895" spans="1:8" x14ac:dyDescent="0.25">
      <c r="A895" t="s">
        <v>20</v>
      </c>
      <c r="B895">
        <v>1434344400</v>
      </c>
      <c r="C895" s="12">
        <v>42170.208333333328</v>
      </c>
      <c r="D895">
        <v>1434690000</v>
      </c>
      <c r="E895" s="12">
        <v>42174.208333333328</v>
      </c>
      <c r="F895" t="s">
        <v>42</v>
      </c>
      <c r="G895" t="str">
        <f t="shared" si="26"/>
        <v>film &amp; video</v>
      </c>
      <c r="H895" t="str">
        <f t="shared" si="27"/>
        <v>documentary</v>
      </c>
    </row>
    <row r="896" spans="1:8" x14ac:dyDescent="0.25">
      <c r="A896" t="s">
        <v>20</v>
      </c>
      <c r="B896">
        <v>1373518800</v>
      </c>
      <c r="C896" s="12">
        <v>41466.208333333336</v>
      </c>
      <c r="D896">
        <v>1376110800</v>
      </c>
      <c r="E896" s="12">
        <v>41496.208333333336</v>
      </c>
      <c r="F896" t="s">
        <v>269</v>
      </c>
      <c r="G896" t="str">
        <f t="shared" si="26"/>
        <v>film &amp; video</v>
      </c>
      <c r="H896" t="str">
        <f t="shared" si="27"/>
        <v>television</v>
      </c>
    </row>
    <row r="897" spans="1:8" x14ac:dyDescent="0.25">
      <c r="A897" t="s">
        <v>14</v>
      </c>
      <c r="B897">
        <v>1517637600</v>
      </c>
      <c r="C897" s="12">
        <v>43134.25</v>
      </c>
      <c r="D897">
        <v>1518415200</v>
      </c>
      <c r="E897" s="12">
        <v>43143.25</v>
      </c>
      <c r="F897" t="s">
        <v>33</v>
      </c>
      <c r="G897" t="str">
        <f t="shared" si="26"/>
        <v>theater</v>
      </c>
      <c r="H897" t="str">
        <f t="shared" si="27"/>
        <v>plays</v>
      </c>
    </row>
    <row r="898" spans="1:8" x14ac:dyDescent="0.25">
      <c r="A898" t="s">
        <v>20</v>
      </c>
      <c r="B898">
        <v>1310619600</v>
      </c>
      <c r="C898" s="12">
        <v>40738.208333333336</v>
      </c>
      <c r="D898">
        <v>1310878800</v>
      </c>
      <c r="E898" s="12">
        <v>40741.208333333336</v>
      </c>
      <c r="F898" t="s">
        <v>17</v>
      </c>
      <c r="G898" t="str">
        <f t="shared" si="26"/>
        <v>food</v>
      </c>
      <c r="H898" t="str">
        <f t="shared" si="27"/>
        <v>food trucks</v>
      </c>
    </row>
    <row r="899" spans="1:8" x14ac:dyDescent="0.25">
      <c r="A899" t="s">
        <v>14</v>
      </c>
      <c r="B899">
        <v>1556427600</v>
      </c>
      <c r="C899" s="12">
        <v>43583.208333333328</v>
      </c>
      <c r="D899">
        <v>1556600400</v>
      </c>
      <c r="E899" s="12">
        <v>43585.208333333328</v>
      </c>
      <c r="F899" t="s">
        <v>33</v>
      </c>
      <c r="G899" t="str">
        <f t="shared" ref="G899:G962" si="28">LEFT(F899, SEARCH("/",F899,1)-1 )</f>
        <v>theater</v>
      </c>
      <c r="H899" t="str">
        <f t="shared" ref="H899:H962" si="29">RIGHT(F899,LEN(F899)-SEARCH("/",F899))</f>
        <v>plays</v>
      </c>
    </row>
    <row r="900" spans="1:8" x14ac:dyDescent="0.25">
      <c r="A900" t="s">
        <v>14</v>
      </c>
      <c r="B900">
        <v>1576476000</v>
      </c>
      <c r="C900" s="12">
        <v>43815.25</v>
      </c>
      <c r="D900">
        <v>1576994400</v>
      </c>
      <c r="E900" s="12">
        <v>43821.25</v>
      </c>
      <c r="F900" t="s">
        <v>42</v>
      </c>
      <c r="G900" t="str">
        <f t="shared" si="28"/>
        <v>film &amp; video</v>
      </c>
      <c r="H900" t="str">
        <f t="shared" si="29"/>
        <v>documentary</v>
      </c>
    </row>
    <row r="901" spans="1:8" x14ac:dyDescent="0.25">
      <c r="A901" t="s">
        <v>20</v>
      </c>
      <c r="B901">
        <v>1381122000</v>
      </c>
      <c r="C901" s="12">
        <v>41554.208333333336</v>
      </c>
      <c r="D901">
        <v>1382677200</v>
      </c>
      <c r="E901" s="12">
        <v>41572.208333333336</v>
      </c>
      <c r="F901" t="s">
        <v>159</v>
      </c>
      <c r="G901" t="str">
        <f t="shared" si="28"/>
        <v>music</v>
      </c>
      <c r="H901" t="str">
        <f t="shared" si="29"/>
        <v>jazz</v>
      </c>
    </row>
    <row r="902" spans="1:8" x14ac:dyDescent="0.25">
      <c r="A902" t="s">
        <v>14</v>
      </c>
      <c r="B902">
        <v>1411102800</v>
      </c>
      <c r="C902" s="12">
        <v>41901.208333333336</v>
      </c>
      <c r="D902">
        <v>1411189200</v>
      </c>
      <c r="E902" s="12">
        <v>41902.208333333336</v>
      </c>
      <c r="F902" t="s">
        <v>28</v>
      </c>
      <c r="G902" t="str">
        <f t="shared" si="28"/>
        <v>technology</v>
      </c>
      <c r="H902" t="str">
        <f t="shared" si="29"/>
        <v>web</v>
      </c>
    </row>
    <row r="903" spans="1:8" x14ac:dyDescent="0.25">
      <c r="A903" t="s">
        <v>20</v>
      </c>
      <c r="B903">
        <v>1531803600</v>
      </c>
      <c r="C903" s="12">
        <v>43298.208333333328</v>
      </c>
      <c r="D903">
        <v>1534654800</v>
      </c>
      <c r="E903" s="12">
        <v>43331.208333333328</v>
      </c>
      <c r="F903" t="s">
        <v>23</v>
      </c>
      <c r="G903" t="str">
        <f t="shared" si="28"/>
        <v>music</v>
      </c>
      <c r="H903" t="str">
        <f t="shared" si="29"/>
        <v>rock</v>
      </c>
    </row>
    <row r="904" spans="1:8" x14ac:dyDescent="0.25">
      <c r="A904" t="s">
        <v>20</v>
      </c>
      <c r="B904">
        <v>1454133600</v>
      </c>
      <c r="C904" s="12">
        <v>42399.25</v>
      </c>
      <c r="D904">
        <v>1457762400</v>
      </c>
      <c r="E904" s="12">
        <v>42441.25</v>
      </c>
      <c r="F904" t="s">
        <v>28</v>
      </c>
      <c r="G904" t="str">
        <f t="shared" si="28"/>
        <v>technology</v>
      </c>
      <c r="H904" t="str">
        <f t="shared" si="29"/>
        <v>web</v>
      </c>
    </row>
    <row r="905" spans="1:8" x14ac:dyDescent="0.25">
      <c r="A905" t="s">
        <v>47</v>
      </c>
      <c r="B905">
        <v>1336194000</v>
      </c>
      <c r="C905" s="12">
        <v>41034.208333333336</v>
      </c>
      <c r="D905">
        <v>1337490000</v>
      </c>
      <c r="E905" s="12">
        <v>41049.208333333336</v>
      </c>
      <c r="F905" t="s">
        <v>68</v>
      </c>
      <c r="G905" t="str">
        <f t="shared" si="28"/>
        <v>publishing</v>
      </c>
      <c r="H905" t="str">
        <f t="shared" si="29"/>
        <v>nonfiction</v>
      </c>
    </row>
    <row r="906" spans="1:8" x14ac:dyDescent="0.25">
      <c r="A906" t="s">
        <v>14</v>
      </c>
      <c r="B906">
        <v>1349326800</v>
      </c>
      <c r="C906" s="12">
        <v>41186.208333333336</v>
      </c>
      <c r="D906">
        <v>1349672400</v>
      </c>
      <c r="E906" s="12">
        <v>41190.208333333336</v>
      </c>
      <c r="F906" t="s">
        <v>133</v>
      </c>
      <c r="G906" t="str">
        <f t="shared" si="28"/>
        <v>publishing</v>
      </c>
      <c r="H906" t="str">
        <f t="shared" si="29"/>
        <v>radio &amp; podcasts</v>
      </c>
    </row>
    <row r="907" spans="1:8" x14ac:dyDescent="0.25">
      <c r="A907" t="s">
        <v>20</v>
      </c>
      <c r="B907">
        <v>1379566800</v>
      </c>
      <c r="C907" s="12">
        <v>41536.208333333336</v>
      </c>
      <c r="D907">
        <v>1379826000</v>
      </c>
      <c r="E907" s="12">
        <v>41539.208333333336</v>
      </c>
      <c r="F907" t="s">
        <v>33</v>
      </c>
      <c r="G907" t="str">
        <f t="shared" si="28"/>
        <v>theater</v>
      </c>
      <c r="H907" t="str">
        <f t="shared" si="29"/>
        <v>plays</v>
      </c>
    </row>
    <row r="908" spans="1:8" x14ac:dyDescent="0.25">
      <c r="A908" t="s">
        <v>20</v>
      </c>
      <c r="B908">
        <v>1494651600</v>
      </c>
      <c r="C908" s="12">
        <v>42868.208333333328</v>
      </c>
      <c r="D908">
        <v>1497762000</v>
      </c>
      <c r="E908" s="12">
        <v>42904.208333333328</v>
      </c>
      <c r="F908" t="s">
        <v>42</v>
      </c>
      <c r="G908" t="str">
        <f t="shared" si="28"/>
        <v>film &amp; video</v>
      </c>
      <c r="H908" t="str">
        <f t="shared" si="29"/>
        <v>documentary</v>
      </c>
    </row>
    <row r="909" spans="1:8" x14ac:dyDescent="0.25">
      <c r="A909" t="s">
        <v>14</v>
      </c>
      <c r="B909">
        <v>1303880400</v>
      </c>
      <c r="C909" s="12">
        <v>40660.208333333336</v>
      </c>
      <c r="D909">
        <v>1304485200</v>
      </c>
      <c r="E909" s="12">
        <v>40667.208333333336</v>
      </c>
      <c r="F909" t="s">
        <v>33</v>
      </c>
      <c r="G909" t="str">
        <f t="shared" si="28"/>
        <v>theater</v>
      </c>
      <c r="H909" t="str">
        <f t="shared" si="29"/>
        <v>plays</v>
      </c>
    </row>
    <row r="910" spans="1:8" x14ac:dyDescent="0.25">
      <c r="A910" t="s">
        <v>20</v>
      </c>
      <c r="B910">
        <v>1335934800</v>
      </c>
      <c r="C910" s="12">
        <v>41031.208333333336</v>
      </c>
      <c r="D910">
        <v>1336885200</v>
      </c>
      <c r="E910" s="12">
        <v>41042.208333333336</v>
      </c>
      <c r="F910" t="s">
        <v>89</v>
      </c>
      <c r="G910" t="str">
        <f t="shared" si="28"/>
        <v>games</v>
      </c>
      <c r="H910" t="str">
        <f t="shared" si="29"/>
        <v>video games</v>
      </c>
    </row>
    <row r="911" spans="1:8" x14ac:dyDescent="0.25">
      <c r="A911" t="s">
        <v>20</v>
      </c>
      <c r="B911">
        <v>1528088400</v>
      </c>
      <c r="C911" s="12">
        <v>43255.208333333328</v>
      </c>
      <c r="D911">
        <v>1530421200</v>
      </c>
      <c r="E911" s="12">
        <v>43282.208333333328</v>
      </c>
      <c r="F911" t="s">
        <v>33</v>
      </c>
      <c r="G911" t="str">
        <f t="shared" si="28"/>
        <v>theater</v>
      </c>
      <c r="H911" t="str">
        <f t="shared" si="29"/>
        <v>plays</v>
      </c>
    </row>
    <row r="912" spans="1:8" x14ac:dyDescent="0.25">
      <c r="A912" t="s">
        <v>74</v>
      </c>
      <c r="B912">
        <v>1421906400</v>
      </c>
      <c r="C912" s="12">
        <v>42026.25</v>
      </c>
      <c r="D912">
        <v>1421992800</v>
      </c>
      <c r="E912" s="12">
        <v>42027.25</v>
      </c>
      <c r="F912" t="s">
        <v>33</v>
      </c>
      <c r="G912" t="str">
        <f t="shared" si="28"/>
        <v>theater</v>
      </c>
      <c r="H912" t="str">
        <f t="shared" si="29"/>
        <v>plays</v>
      </c>
    </row>
    <row r="913" spans="1:8" x14ac:dyDescent="0.25">
      <c r="A913" t="s">
        <v>20</v>
      </c>
      <c r="B913">
        <v>1568005200</v>
      </c>
      <c r="C913" s="12">
        <v>43717.208333333328</v>
      </c>
      <c r="D913">
        <v>1568178000</v>
      </c>
      <c r="E913" s="12">
        <v>43719.208333333328</v>
      </c>
      <c r="F913" t="s">
        <v>28</v>
      </c>
      <c r="G913" t="str">
        <f t="shared" si="28"/>
        <v>technology</v>
      </c>
      <c r="H913" t="str">
        <f t="shared" si="29"/>
        <v>web</v>
      </c>
    </row>
    <row r="914" spans="1:8" x14ac:dyDescent="0.25">
      <c r="A914" t="s">
        <v>20</v>
      </c>
      <c r="B914">
        <v>1346821200</v>
      </c>
      <c r="C914" s="12">
        <v>41157.208333333336</v>
      </c>
      <c r="D914">
        <v>1347944400</v>
      </c>
      <c r="E914" s="12">
        <v>41170.208333333336</v>
      </c>
      <c r="F914" t="s">
        <v>53</v>
      </c>
      <c r="G914" t="str">
        <f t="shared" si="28"/>
        <v>film &amp; video</v>
      </c>
      <c r="H914" t="str">
        <f t="shared" si="29"/>
        <v>drama</v>
      </c>
    </row>
    <row r="915" spans="1:8" x14ac:dyDescent="0.25">
      <c r="A915" t="s">
        <v>14</v>
      </c>
      <c r="B915">
        <v>1557637200</v>
      </c>
      <c r="C915" s="12">
        <v>43597.208333333328</v>
      </c>
      <c r="D915">
        <v>1558760400</v>
      </c>
      <c r="E915" s="12">
        <v>43610.208333333328</v>
      </c>
      <c r="F915" t="s">
        <v>53</v>
      </c>
      <c r="G915" t="str">
        <f t="shared" si="28"/>
        <v>film &amp; video</v>
      </c>
      <c r="H915" t="str">
        <f t="shared" si="29"/>
        <v>drama</v>
      </c>
    </row>
    <row r="916" spans="1:8" x14ac:dyDescent="0.25">
      <c r="A916" t="s">
        <v>14</v>
      </c>
      <c r="B916">
        <v>1375592400</v>
      </c>
      <c r="C916" s="12">
        <v>41490.208333333336</v>
      </c>
      <c r="D916">
        <v>1376629200</v>
      </c>
      <c r="E916" s="12">
        <v>41502.208333333336</v>
      </c>
      <c r="F916" t="s">
        <v>33</v>
      </c>
      <c r="G916" t="str">
        <f t="shared" si="28"/>
        <v>theater</v>
      </c>
      <c r="H916" t="str">
        <f t="shared" si="29"/>
        <v>plays</v>
      </c>
    </row>
    <row r="917" spans="1:8" x14ac:dyDescent="0.25">
      <c r="A917" t="s">
        <v>20</v>
      </c>
      <c r="B917">
        <v>1503982800</v>
      </c>
      <c r="C917" s="12">
        <v>42976.208333333328</v>
      </c>
      <c r="D917">
        <v>1504760400</v>
      </c>
      <c r="E917" s="12">
        <v>42985.208333333328</v>
      </c>
      <c r="F917" t="s">
        <v>269</v>
      </c>
      <c r="G917" t="str">
        <f t="shared" si="28"/>
        <v>film &amp; video</v>
      </c>
      <c r="H917" t="str">
        <f t="shared" si="29"/>
        <v>television</v>
      </c>
    </row>
    <row r="918" spans="1:8" x14ac:dyDescent="0.25">
      <c r="A918" t="s">
        <v>14</v>
      </c>
      <c r="B918">
        <v>1418882400</v>
      </c>
      <c r="C918" s="12">
        <v>41991.25</v>
      </c>
      <c r="D918">
        <v>1419660000</v>
      </c>
      <c r="E918" s="12">
        <v>42000.25</v>
      </c>
      <c r="F918" t="s">
        <v>122</v>
      </c>
      <c r="G918" t="str">
        <f t="shared" si="28"/>
        <v>photography</v>
      </c>
      <c r="H918" t="str">
        <f t="shared" si="29"/>
        <v>photography books</v>
      </c>
    </row>
    <row r="919" spans="1:8" x14ac:dyDescent="0.25">
      <c r="A919" t="s">
        <v>47</v>
      </c>
      <c r="B919">
        <v>1309237200</v>
      </c>
      <c r="C919" s="12">
        <v>40722.208333333336</v>
      </c>
      <c r="D919">
        <v>1311310800</v>
      </c>
      <c r="E919" s="12">
        <v>40746.208333333336</v>
      </c>
      <c r="F919" t="s">
        <v>100</v>
      </c>
      <c r="G919" t="str">
        <f t="shared" si="28"/>
        <v>film &amp; video</v>
      </c>
      <c r="H919" t="str">
        <f t="shared" si="29"/>
        <v>shorts</v>
      </c>
    </row>
    <row r="920" spans="1:8" x14ac:dyDescent="0.25">
      <c r="A920" t="s">
        <v>20</v>
      </c>
      <c r="B920">
        <v>1343365200</v>
      </c>
      <c r="C920" s="12">
        <v>41117.208333333336</v>
      </c>
      <c r="D920">
        <v>1344315600</v>
      </c>
      <c r="E920" s="12">
        <v>41128.208333333336</v>
      </c>
      <c r="F920" t="s">
        <v>133</v>
      </c>
      <c r="G920" t="str">
        <f t="shared" si="28"/>
        <v>publishing</v>
      </c>
      <c r="H920" t="str">
        <f t="shared" si="29"/>
        <v>radio &amp; podcasts</v>
      </c>
    </row>
    <row r="921" spans="1:8" x14ac:dyDescent="0.25">
      <c r="A921" t="s">
        <v>14</v>
      </c>
      <c r="B921">
        <v>1507957200</v>
      </c>
      <c r="C921" s="12">
        <v>43022.208333333328</v>
      </c>
      <c r="D921">
        <v>1510725600</v>
      </c>
      <c r="E921" s="12">
        <v>43054.25</v>
      </c>
      <c r="F921" t="s">
        <v>33</v>
      </c>
      <c r="G921" t="str">
        <f t="shared" si="28"/>
        <v>theater</v>
      </c>
      <c r="H921" t="str">
        <f t="shared" si="29"/>
        <v>plays</v>
      </c>
    </row>
    <row r="922" spans="1:8" x14ac:dyDescent="0.25">
      <c r="A922" t="s">
        <v>20</v>
      </c>
      <c r="B922">
        <v>1549519200</v>
      </c>
      <c r="C922" s="12">
        <v>43503.25</v>
      </c>
      <c r="D922">
        <v>1551247200</v>
      </c>
      <c r="E922" s="12">
        <v>43523.25</v>
      </c>
      <c r="F922" t="s">
        <v>71</v>
      </c>
      <c r="G922" t="str">
        <f t="shared" si="28"/>
        <v>film &amp; video</v>
      </c>
      <c r="H922" t="str">
        <f t="shared" si="29"/>
        <v>animation</v>
      </c>
    </row>
    <row r="923" spans="1:8" x14ac:dyDescent="0.25">
      <c r="A923" t="s">
        <v>14</v>
      </c>
      <c r="B923">
        <v>1329026400</v>
      </c>
      <c r="C923" s="12">
        <v>40951.25</v>
      </c>
      <c r="D923">
        <v>1330236000</v>
      </c>
      <c r="E923" s="12">
        <v>40965.25</v>
      </c>
      <c r="F923" t="s">
        <v>28</v>
      </c>
      <c r="G923" t="str">
        <f t="shared" si="28"/>
        <v>technology</v>
      </c>
      <c r="H923" t="str">
        <f t="shared" si="29"/>
        <v>web</v>
      </c>
    </row>
    <row r="924" spans="1:8" x14ac:dyDescent="0.25">
      <c r="A924" t="s">
        <v>20</v>
      </c>
      <c r="B924">
        <v>1544335200</v>
      </c>
      <c r="C924" s="12">
        <v>43443.25</v>
      </c>
      <c r="D924">
        <v>1545112800</v>
      </c>
      <c r="E924" s="12">
        <v>43452.25</v>
      </c>
      <c r="F924" t="s">
        <v>319</v>
      </c>
      <c r="G924" t="str">
        <f t="shared" si="28"/>
        <v>music</v>
      </c>
      <c r="H924" t="str">
        <f t="shared" si="29"/>
        <v>world music</v>
      </c>
    </row>
    <row r="925" spans="1:8" x14ac:dyDescent="0.25">
      <c r="A925" t="s">
        <v>20</v>
      </c>
      <c r="B925">
        <v>1279083600</v>
      </c>
      <c r="C925" s="12">
        <v>40373.208333333336</v>
      </c>
      <c r="D925">
        <v>1279170000</v>
      </c>
      <c r="E925" s="12">
        <v>40374.208333333336</v>
      </c>
      <c r="F925" t="s">
        <v>33</v>
      </c>
      <c r="G925" t="str">
        <f t="shared" si="28"/>
        <v>theater</v>
      </c>
      <c r="H925" t="str">
        <f t="shared" si="29"/>
        <v>plays</v>
      </c>
    </row>
    <row r="926" spans="1:8" x14ac:dyDescent="0.25">
      <c r="A926" t="s">
        <v>20</v>
      </c>
      <c r="B926">
        <v>1572498000</v>
      </c>
      <c r="C926" s="12">
        <v>43769.208333333328</v>
      </c>
      <c r="D926">
        <v>1573452000</v>
      </c>
      <c r="E926" s="12">
        <v>43780.25</v>
      </c>
      <c r="F926" t="s">
        <v>33</v>
      </c>
      <c r="G926" t="str">
        <f t="shared" si="28"/>
        <v>theater</v>
      </c>
      <c r="H926" t="str">
        <f t="shared" si="29"/>
        <v>plays</v>
      </c>
    </row>
    <row r="927" spans="1:8" x14ac:dyDescent="0.25">
      <c r="A927" t="s">
        <v>20</v>
      </c>
      <c r="B927">
        <v>1506056400</v>
      </c>
      <c r="C927" s="12">
        <v>43000.208333333328</v>
      </c>
      <c r="D927">
        <v>1507093200</v>
      </c>
      <c r="E927" s="12">
        <v>43012.208333333328</v>
      </c>
      <c r="F927" t="s">
        <v>33</v>
      </c>
      <c r="G927" t="str">
        <f t="shared" si="28"/>
        <v>theater</v>
      </c>
      <c r="H927" t="str">
        <f t="shared" si="29"/>
        <v>plays</v>
      </c>
    </row>
    <row r="928" spans="1:8" x14ac:dyDescent="0.25">
      <c r="A928" t="s">
        <v>14</v>
      </c>
      <c r="B928">
        <v>1463029200</v>
      </c>
      <c r="C928" s="12">
        <v>42502.208333333328</v>
      </c>
      <c r="D928">
        <v>1463374800</v>
      </c>
      <c r="E928" s="12">
        <v>42506.208333333328</v>
      </c>
      <c r="F928" t="s">
        <v>17</v>
      </c>
      <c r="G928" t="str">
        <f t="shared" si="28"/>
        <v>food</v>
      </c>
      <c r="H928" t="str">
        <f t="shared" si="29"/>
        <v>food trucks</v>
      </c>
    </row>
    <row r="929" spans="1:8" x14ac:dyDescent="0.25">
      <c r="A929" t="s">
        <v>14</v>
      </c>
      <c r="B929">
        <v>1342069200</v>
      </c>
      <c r="C929" s="12">
        <v>41102.208333333336</v>
      </c>
      <c r="D929">
        <v>1344574800</v>
      </c>
      <c r="E929" s="12">
        <v>41131.208333333336</v>
      </c>
      <c r="F929" t="s">
        <v>33</v>
      </c>
      <c r="G929" t="str">
        <f t="shared" si="28"/>
        <v>theater</v>
      </c>
      <c r="H929" t="str">
        <f t="shared" si="29"/>
        <v>plays</v>
      </c>
    </row>
    <row r="930" spans="1:8" x14ac:dyDescent="0.25">
      <c r="A930" t="s">
        <v>20</v>
      </c>
      <c r="B930">
        <v>1388296800</v>
      </c>
      <c r="C930" s="12">
        <v>41637.25</v>
      </c>
      <c r="D930">
        <v>1389074400</v>
      </c>
      <c r="E930" s="12">
        <v>41646.25</v>
      </c>
      <c r="F930" t="s">
        <v>28</v>
      </c>
      <c r="G930" t="str">
        <f t="shared" si="28"/>
        <v>technology</v>
      </c>
      <c r="H930" t="str">
        <f t="shared" si="29"/>
        <v>web</v>
      </c>
    </row>
    <row r="931" spans="1:8" x14ac:dyDescent="0.25">
      <c r="A931" t="s">
        <v>20</v>
      </c>
      <c r="B931">
        <v>1493787600</v>
      </c>
      <c r="C931" s="12">
        <v>42858.208333333328</v>
      </c>
      <c r="D931">
        <v>1494997200</v>
      </c>
      <c r="E931" s="12">
        <v>42872.208333333328</v>
      </c>
      <c r="F931" t="s">
        <v>33</v>
      </c>
      <c r="G931" t="str">
        <f t="shared" si="28"/>
        <v>theater</v>
      </c>
      <c r="H931" t="str">
        <f t="shared" si="29"/>
        <v>plays</v>
      </c>
    </row>
    <row r="932" spans="1:8" x14ac:dyDescent="0.25">
      <c r="A932" t="s">
        <v>20</v>
      </c>
      <c r="B932">
        <v>1424844000</v>
      </c>
      <c r="C932" s="12">
        <v>42060.25</v>
      </c>
      <c r="D932">
        <v>1425448800</v>
      </c>
      <c r="E932" s="12">
        <v>42067.25</v>
      </c>
      <c r="F932" t="s">
        <v>33</v>
      </c>
      <c r="G932" t="str">
        <f t="shared" si="28"/>
        <v>theater</v>
      </c>
      <c r="H932" t="str">
        <f t="shared" si="29"/>
        <v>plays</v>
      </c>
    </row>
    <row r="933" spans="1:8" x14ac:dyDescent="0.25">
      <c r="A933" t="s">
        <v>14</v>
      </c>
      <c r="B933">
        <v>1403931600</v>
      </c>
      <c r="C933" s="12">
        <v>41818.208333333336</v>
      </c>
      <c r="D933">
        <v>1404104400</v>
      </c>
      <c r="E933" s="12">
        <v>41820.208333333336</v>
      </c>
      <c r="F933" t="s">
        <v>33</v>
      </c>
      <c r="G933" t="str">
        <f t="shared" si="28"/>
        <v>theater</v>
      </c>
      <c r="H933" t="str">
        <f t="shared" si="29"/>
        <v>plays</v>
      </c>
    </row>
    <row r="934" spans="1:8" x14ac:dyDescent="0.25">
      <c r="A934" t="s">
        <v>20</v>
      </c>
      <c r="B934">
        <v>1394514000</v>
      </c>
      <c r="C934" s="12">
        <v>41709.208333333336</v>
      </c>
      <c r="D934">
        <v>1394773200</v>
      </c>
      <c r="E934" s="12">
        <v>41712.208333333336</v>
      </c>
      <c r="F934" t="s">
        <v>23</v>
      </c>
      <c r="G934" t="str">
        <f t="shared" si="28"/>
        <v>music</v>
      </c>
      <c r="H934" t="str">
        <f t="shared" si="29"/>
        <v>rock</v>
      </c>
    </row>
    <row r="935" spans="1:8" x14ac:dyDescent="0.25">
      <c r="A935" t="s">
        <v>20</v>
      </c>
      <c r="B935">
        <v>1365397200</v>
      </c>
      <c r="C935" s="12">
        <v>41372.208333333336</v>
      </c>
      <c r="D935">
        <v>1366520400</v>
      </c>
      <c r="E935" s="12">
        <v>41385.208333333336</v>
      </c>
      <c r="F935" t="s">
        <v>33</v>
      </c>
      <c r="G935" t="str">
        <f t="shared" si="28"/>
        <v>theater</v>
      </c>
      <c r="H935" t="str">
        <f t="shared" si="29"/>
        <v>plays</v>
      </c>
    </row>
    <row r="936" spans="1:8" x14ac:dyDescent="0.25">
      <c r="A936" t="s">
        <v>20</v>
      </c>
      <c r="B936">
        <v>1456120800</v>
      </c>
      <c r="C936" s="12">
        <v>42422.25</v>
      </c>
      <c r="D936">
        <v>1456639200</v>
      </c>
      <c r="E936" s="12">
        <v>42428.25</v>
      </c>
      <c r="F936" t="s">
        <v>33</v>
      </c>
      <c r="G936" t="str">
        <f t="shared" si="28"/>
        <v>theater</v>
      </c>
      <c r="H936" t="str">
        <f t="shared" si="29"/>
        <v>plays</v>
      </c>
    </row>
    <row r="937" spans="1:8" x14ac:dyDescent="0.25">
      <c r="A937" t="s">
        <v>20</v>
      </c>
      <c r="B937">
        <v>1437714000</v>
      </c>
      <c r="C937" s="12">
        <v>42209.208333333328</v>
      </c>
      <c r="D937">
        <v>1438318800</v>
      </c>
      <c r="E937" s="12">
        <v>42216.208333333328</v>
      </c>
      <c r="F937" t="s">
        <v>33</v>
      </c>
      <c r="G937" t="str">
        <f t="shared" si="28"/>
        <v>theater</v>
      </c>
      <c r="H937" t="str">
        <f t="shared" si="29"/>
        <v>plays</v>
      </c>
    </row>
    <row r="938" spans="1:8" x14ac:dyDescent="0.25">
      <c r="A938" t="s">
        <v>14</v>
      </c>
      <c r="B938">
        <v>1563771600</v>
      </c>
      <c r="C938" s="12">
        <v>43668.208333333328</v>
      </c>
      <c r="D938">
        <v>1564030800</v>
      </c>
      <c r="E938" s="12">
        <v>43671.208333333328</v>
      </c>
      <c r="F938" t="s">
        <v>33</v>
      </c>
      <c r="G938" t="str">
        <f t="shared" si="28"/>
        <v>theater</v>
      </c>
      <c r="H938" t="str">
        <f t="shared" si="29"/>
        <v>plays</v>
      </c>
    </row>
    <row r="939" spans="1:8" x14ac:dyDescent="0.25">
      <c r="A939" t="s">
        <v>74</v>
      </c>
      <c r="B939">
        <v>1448517600</v>
      </c>
      <c r="C939" s="12">
        <v>42334.25</v>
      </c>
      <c r="D939">
        <v>1449295200</v>
      </c>
      <c r="E939" s="12">
        <v>42343.25</v>
      </c>
      <c r="F939" t="s">
        <v>42</v>
      </c>
      <c r="G939" t="str">
        <f t="shared" si="28"/>
        <v>film &amp; video</v>
      </c>
      <c r="H939" t="str">
        <f t="shared" si="29"/>
        <v>documentary</v>
      </c>
    </row>
    <row r="940" spans="1:8" x14ac:dyDescent="0.25">
      <c r="A940" t="s">
        <v>20</v>
      </c>
      <c r="B940">
        <v>1528779600</v>
      </c>
      <c r="C940" s="12">
        <v>43263.208333333328</v>
      </c>
      <c r="D940">
        <v>1531890000</v>
      </c>
      <c r="E940" s="12">
        <v>43299.208333333328</v>
      </c>
      <c r="F940" t="s">
        <v>119</v>
      </c>
      <c r="G940" t="str">
        <f t="shared" si="28"/>
        <v>publishing</v>
      </c>
      <c r="H940" t="str">
        <f t="shared" si="29"/>
        <v>fiction</v>
      </c>
    </row>
    <row r="941" spans="1:8" x14ac:dyDescent="0.25">
      <c r="A941" t="s">
        <v>14</v>
      </c>
      <c r="B941">
        <v>1304744400</v>
      </c>
      <c r="C941" s="12">
        <v>40670.208333333336</v>
      </c>
      <c r="D941">
        <v>1306213200</v>
      </c>
      <c r="E941" s="12">
        <v>40687.208333333336</v>
      </c>
      <c r="F941" t="s">
        <v>89</v>
      </c>
      <c r="G941" t="str">
        <f t="shared" si="28"/>
        <v>games</v>
      </c>
      <c r="H941" t="str">
        <f t="shared" si="29"/>
        <v>video games</v>
      </c>
    </row>
    <row r="942" spans="1:8" x14ac:dyDescent="0.25">
      <c r="A942" t="s">
        <v>47</v>
      </c>
      <c r="B942">
        <v>1354341600</v>
      </c>
      <c r="C942" s="12">
        <v>41244.25</v>
      </c>
      <c r="D942">
        <v>1356242400</v>
      </c>
      <c r="E942" s="12">
        <v>41266.25</v>
      </c>
      <c r="F942" t="s">
        <v>28</v>
      </c>
      <c r="G942" t="str">
        <f t="shared" si="28"/>
        <v>technology</v>
      </c>
      <c r="H942" t="str">
        <f t="shared" si="29"/>
        <v>web</v>
      </c>
    </row>
    <row r="943" spans="1:8" x14ac:dyDescent="0.25">
      <c r="A943" t="s">
        <v>14</v>
      </c>
      <c r="B943">
        <v>1294552800</v>
      </c>
      <c r="C943" s="12">
        <v>40552.25</v>
      </c>
      <c r="D943">
        <v>1297576800</v>
      </c>
      <c r="E943" s="12">
        <v>40587.25</v>
      </c>
      <c r="F943" t="s">
        <v>33</v>
      </c>
      <c r="G943" t="str">
        <f t="shared" si="28"/>
        <v>theater</v>
      </c>
      <c r="H943" t="str">
        <f t="shared" si="29"/>
        <v>plays</v>
      </c>
    </row>
    <row r="944" spans="1:8" x14ac:dyDescent="0.25">
      <c r="A944" t="s">
        <v>14</v>
      </c>
      <c r="B944">
        <v>1295935200</v>
      </c>
      <c r="C944" s="12">
        <v>40568.25</v>
      </c>
      <c r="D944">
        <v>1296194400</v>
      </c>
      <c r="E944" s="12">
        <v>40571.25</v>
      </c>
      <c r="F944" t="s">
        <v>33</v>
      </c>
      <c r="G944" t="str">
        <f t="shared" si="28"/>
        <v>theater</v>
      </c>
      <c r="H944" t="str">
        <f t="shared" si="29"/>
        <v>plays</v>
      </c>
    </row>
    <row r="945" spans="1:8" x14ac:dyDescent="0.25">
      <c r="A945" t="s">
        <v>20</v>
      </c>
      <c r="B945">
        <v>1411534800</v>
      </c>
      <c r="C945" s="12">
        <v>41906.208333333336</v>
      </c>
      <c r="D945">
        <v>1414558800</v>
      </c>
      <c r="E945" s="12">
        <v>41941.208333333336</v>
      </c>
      <c r="F945" t="s">
        <v>17</v>
      </c>
      <c r="G945" t="str">
        <f t="shared" si="28"/>
        <v>food</v>
      </c>
      <c r="H945" t="str">
        <f t="shared" si="29"/>
        <v>food trucks</v>
      </c>
    </row>
    <row r="946" spans="1:8" x14ac:dyDescent="0.25">
      <c r="A946" t="s">
        <v>14</v>
      </c>
      <c r="B946">
        <v>1486706400</v>
      </c>
      <c r="C946" s="12">
        <v>42776.25</v>
      </c>
      <c r="D946">
        <v>1488348000</v>
      </c>
      <c r="E946" s="12">
        <v>42795.25</v>
      </c>
      <c r="F946" t="s">
        <v>122</v>
      </c>
      <c r="G946" t="str">
        <f t="shared" si="28"/>
        <v>photography</v>
      </c>
      <c r="H946" t="str">
        <f t="shared" si="29"/>
        <v>photography books</v>
      </c>
    </row>
    <row r="947" spans="1:8" x14ac:dyDescent="0.25">
      <c r="A947" t="s">
        <v>14</v>
      </c>
      <c r="B947">
        <v>1333602000</v>
      </c>
      <c r="C947" s="12">
        <v>41004.208333333336</v>
      </c>
      <c r="D947">
        <v>1334898000</v>
      </c>
      <c r="E947" s="12">
        <v>41019.208333333336</v>
      </c>
      <c r="F947" t="s">
        <v>122</v>
      </c>
      <c r="G947" t="str">
        <f t="shared" si="28"/>
        <v>photography</v>
      </c>
      <c r="H947" t="str">
        <f t="shared" si="29"/>
        <v>photography books</v>
      </c>
    </row>
    <row r="948" spans="1:8" x14ac:dyDescent="0.25">
      <c r="A948" t="s">
        <v>14</v>
      </c>
      <c r="B948">
        <v>1308200400</v>
      </c>
      <c r="C948" s="12">
        <v>40710.208333333336</v>
      </c>
      <c r="D948">
        <v>1308373200</v>
      </c>
      <c r="E948" s="12">
        <v>40712.208333333336</v>
      </c>
      <c r="F948" t="s">
        <v>33</v>
      </c>
      <c r="G948" t="str">
        <f t="shared" si="28"/>
        <v>theater</v>
      </c>
      <c r="H948" t="str">
        <f t="shared" si="29"/>
        <v>plays</v>
      </c>
    </row>
    <row r="949" spans="1:8" x14ac:dyDescent="0.25">
      <c r="A949" t="s">
        <v>14</v>
      </c>
      <c r="B949">
        <v>1411707600</v>
      </c>
      <c r="C949" s="12">
        <v>41908.208333333336</v>
      </c>
      <c r="D949">
        <v>1412312400</v>
      </c>
      <c r="E949" s="12">
        <v>41915.208333333336</v>
      </c>
      <c r="F949" t="s">
        <v>33</v>
      </c>
      <c r="G949" t="str">
        <f t="shared" si="28"/>
        <v>theater</v>
      </c>
      <c r="H949" t="str">
        <f t="shared" si="29"/>
        <v>plays</v>
      </c>
    </row>
    <row r="950" spans="1:8" x14ac:dyDescent="0.25">
      <c r="A950" t="s">
        <v>74</v>
      </c>
      <c r="B950">
        <v>1418364000</v>
      </c>
      <c r="C950" s="12">
        <v>41985.25</v>
      </c>
      <c r="D950">
        <v>1419228000</v>
      </c>
      <c r="E950" s="12">
        <v>41995.25</v>
      </c>
      <c r="F950" t="s">
        <v>42</v>
      </c>
      <c r="G950" t="str">
        <f t="shared" si="28"/>
        <v>film &amp; video</v>
      </c>
      <c r="H950" t="str">
        <f t="shared" si="29"/>
        <v>documentary</v>
      </c>
    </row>
    <row r="951" spans="1:8" x14ac:dyDescent="0.25">
      <c r="A951" t="s">
        <v>20</v>
      </c>
      <c r="B951">
        <v>1429333200</v>
      </c>
      <c r="C951" s="12">
        <v>42112.208333333328</v>
      </c>
      <c r="D951">
        <v>1430974800</v>
      </c>
      <c r="E951" s="12">
        <v>42131.208333333328</v>
      </c>
      <c r="F951" t="s">
        <v>28</v>
      </c>
      <c r="G951" t="str">
        <f t="shared" si="28"/>
        <v>technology</v>
      </c>
      <c r="H951" t="str">
        <f t="shared" si="29"/>
        <v>web</v>
      </c>
    </row>
    <row r="952" spans="1:8" x14ac:dyDescent="0.25">
      <c r="A952" t="s">
        <v>14</v>
      </c>
      <c r="B952">
        <v>1555390800</v>
      </c>
      <c r="C952" s="12">
        <v>43571.208333333328</v>
      </c>
      <c r="D952">
        <v>1555822800</v>
      </c>
      <c r="E952" s="12">
        <v>43576.208333333328</v>
      </c>
      <c r="F952" t="s">
        <v>33</v>
      </c>
      <c r="G952" t="str">
        <f t="shared" si="28"/>
        <v>theater</v>
      </c>
      <c r="H952" t="str">
        <f t="shared" si="29"/>
        <v>plays</v>
      </c>
    </row>
    <row r="953" spans="1:8" x14ac:dyDescent="0.25">
      <c r="A953" t="s">
        <v>20</v>
      </c>
      <c r="B953">
        <v>1482732000</v>
      </c>
      <c r="C953" s="12">
        <v>42730.25</v>
      </c>
      <c r="D953">
        <v>1482818400</v>
      </c>
      <c r="E953" s="12">
        <v>42731.25</v>
      </c>
      <c r="F953" t="s">
        <v>23</v>
      </c>
      <c r="G953" t="str">
        <f t="shared" si="28"/>
        <v>music</v>
      </c>
      <c r="H953" t="str">
        <f t="shared" si="29"/>
        <v>rock</v>
      </c>
    </row>
    <row r="954" spans="1:8" x14ac:dyDescent="0.25">
      <c r="A954" t="s">
        <v>74</v>
      </c>
      <c r="B954">
        <v>1470718800</v>
      </c>
      <c r="C954" s="12">
        <v>42591.208333333328</v>
      </c>
      <c r="D954">
        <v>1471928400</v>
      </c>
      <c r="E954" s="12">
        <v>42605.208333333328</v>
      </c>
      <c r="F954" t="s">
        <v>42</v>
      </c>
      <c r="G954" t="str">
        <f t="shared" si="28"/>
        <v>film &amp; video</v>
      </c>
      <c r="H954" t="str">
        <f t="shared" si="29"/>
        <v>documentary</v>
      </c>
    </row>
    <row r="955" spans="1:8" x14ac:dyDescent="0.25">
      <c r="A955" t="s">
        <v>14</v>
      </c>
      <c r="B955">
        <v>1450591200</v>
      </c>
      <c r="C955" s="12">
        <v>42358.25</v>
      </c>
      <c r="D955">
        <v>1453701600</v>
      </c>
      <c r="E955" s="12">
        <v>42394.25</v>
      </c>
      <c r="F955" t="s">
        <v>474</v>
      </c>
      <c r="G955" t="str">
        <f t="shared" si="28"/>
        <v>film &amp; video</v>
      </c>
      <c r="H955" t="str">
        <f t="shared" si="29"/>
        <v>science fiction</v>
      </c>
    </row>
    <row r="956" spans="1:8" x14ac:dyDescent="0.25">
      <c r="A956" t="s">
        <v>20</v>
      </c>
      <c r="B956">
        <v>1348290000</v>
      </c>
      <c r="C956" s="12">
        <v>41174.208333333336</v>
      </c>
      <c r="D956">
        <v>1350363600</v>
      </c>
      <c r="E956" s="12">
        <v>41198.208333333336</v>
      </c>
      <c r="F956" t="s">
        <v>28</v>
      </c>
      <c r="G956" t="str">
        <f t="shared" si="28"/>
        <v>technology</v>
      </c>
      <c r="H956" t="str">
        <f t="shared" si="29"/>
        <v>web</v>
      </c>
    </row>
    <row r="957" spans="1:8" x14ac:dyDescent="0.25">
      <c r="A957" t="s">
        <v>20</v>
      </c>
      <c r="B957">
        <v>1353823200</v>
      </c>
      <c r="C957" s="12">
        <v>41238.25</v>
      </c>
      <c r="D957">
        <v>1353996000</v>
      </c>
      <c r="E957" s="12">
        <v>41240.25</v>
      </c>
      <c r="F957" t="s">
        <v>33</v>
      </c>
      <c r="G957" t="str">
        <f t="shared" si="28"/>
        <v>theater</v>
      </c>
      <c r="H957" t="str">
        <f t="shared" si="29"/>
        <v>plays</v>
      </c>
    </row>
    <row r="958" spans="1:8" x14ac:dyDescent="0.25">
      <c r="A958" t="s">
        <v>14</v>
      </c>
      <c r="B958">
        <v>1450764000</v>
      </c>
      <c r="C958" s="12">
        <v>42360.25</v>
      </c>
      <c r="D958">
        <v>1451109600</v>
      </c>
      <c r="E958" s="12">
        <v>42364.25</v>
      </c>
      <c r="F958" t="s">
        <v>474</v>
      </c>
      <c r="G958" t="str">
        <f t="shared" si="28"/>
        <v>film &amp; video</v>
      </c>
      <c r="H958" t="str">
        <f t="shared" si="29"/>
        <v>science fiction</v>
      </c>
    </row>
    <row r="959" spans="1:8" x14ac:dyDescent="0.25">
      <c r="A959" t="s">
        <v>20</v>
      </c>
      <c r="B959">
        <v>1329372000</v>
      </c>
      <c r="C959" s="12">
        <v>40955.25</v>
      </c>
      <c r="D959">
        <v>1329631200</v>
      </c>
      <c r="E959" s="12">
        <v>40958.25</v>
      </c>
      <c r="F959" t="s">
        <v>33</v>
      </c>
      <c r="G959" t="str">
        <f t="shared" si="28"/>
        <v>theater</v>
      </c>
      <c r="H959" t="str">
        <f t="shared" si="29"/>
        <v>plays</v>
      </c>
    </row>
    <row r="960" spans="1:8" x14ac:dyDescent="0.25">
      <c r="A960" t="s">
        <v>20</v>
      </c>
      <c r="B960">
        <v>1277096400</v>
      </c>
      <c r="C960" s="12">
        <v>40350.208333333336</v>
      </c>
      <c r="D960">
        <v>1278997200</v>
      </c>
      <c r="E960" s="12">
        <v>40372.208333333336</v>
      </c>
      <c r="F960" t="s">
        <v>71</v>
      </c>
      <c r="G960" t="str">
        <f t="shared" si="28"/>
        <v>film &amp; video</v>
      </c>
      <c r="H960" t="str">
        <f t="shared" si="29"/>
        <v>animation</v>
      </c>
    </row>
    <row r="961" spans="1:8" x14ac:dyDescent="0.25">
      <c r="A961" t="s">
        <v>14</v>
      </c>
      <c r="B961">
        <v>1277701200</v>
      </c>
      <c r="C961" s="12">
        <v>40357.208333333336</v>
      </c>
      <c r="D961">
        <v>1280120400</v>
      </c>
      <c r="E961" s="12">
        <v>40385.208333333336</v>
      </c>
      <c r="F961" t="s">
        <v>206</v>
      </c>
      <c r="G961" t="str">
        <f t="shared" si="28"/>
        <v>publishing</v>
      </c>
      <c r="H961" t="str">
        <f t="shared" si="29"/>
        <v>translations</v>
      </c>
    </row>
    <row r="962" spans="1:8" x14ac:dyDescent="0.25">
      <c r="A962" t="s">
        <v>14</v>
      </c>
      <c r="B962">
        <v>1454911200</v>
      </c>
      <c r="C962" s="12">
        <v>42408.25</v>
      </c>
      <c r="D962">
        <v>1458104400</v>
      </c>
      <c r="E962" s="12">
        <v>42445.208333333328</v>
      </c>
      <c r="F962" t="s">
        <v>28</v>
      </c>
      <c r="G962" t="str">
        <f t="shared" si="28"/>
        <v>technology</v>
      </c>
      <c r="H962" t="str">
        <f t="shared" si="29"/>
        <v>web</v>
      </c>
    </row>
    <row r="963" spans="1:8" x14ac:dyDescent="0.25">
      <c r="A963" t="s">
        <v>20</v>
      </c>
      <c r="B963">
        <v>1297922400</v>
      </c>
      <c r="C963" s="12">
        <v>40591.25</v>
      </c>
      <c r="D963">
        <v>1298268000</v>
      </c>
      <c r="E963" s="12">
        <v>40595.25</v>
      </c>
      <c r="F963" t="s">
        <v>206</v>
      </c>
      <c r="G963" t="str">
        <f t="shared" ref="G963:G1001" si="30">LEFT(F963, SEARCH("/",F963,1)-1 )</f>
        <v>publishing</v>
      </c>
      <c r="H963" t="str">
        <f t="shared" ref="H963:H1001" si="31">RIGHT(F963,LEN(F963)-SEARCH("/",F963))</f>
        <v>translations</v>
      </c>
    </row>
    <row r="964" spans="1:8" x14ac:dyDescent="0.25">
      <c r="A964" t="s">
        <v>20</v>
      </c>
      <c r="B964">
        <v>1384408800</v>
      </c>
      <c r="C964" s="12">
        <v>41592.25</v>
      </c>
      <c r="D964">
        <v>1386223200</v>
      </c>
      <c r="E964" s="12">
        <v>41613.25</v>
      </c>
      <c r="F964" t="s">
        <v>17</v>
      </c>
      <c r="G964" t="str">
        <f t="shared" si="30"/>
        <v>food</v>
      </c>
      <c r="H964" t="str">
        <f t="shared" si="31"/>
        <v>food trucks</v>
      </c>
    </row>
    <row r="965" spans="1:8" x14ac:dyDescent="0.25">
      <c r="A965" t="s">
        <v>14</v>
      </c>
      <c r="B965">
        <v>1299304800</v>
      </c>
      <c r="C965" s="12">
        <v>40607.25</v>
      </c>
      <c r="D965">
        <v>1299823200</v>
      </c>
      <c r="E965" s="12">
        <v>40613.25</v>
      </c>
      <c r="F965" t="s">
        <v>122</v>
      </c>
      <c r="G965" t="str">
        <f t="shared" si="30"/>
        <v>photography</v>
      </c>
      <c r="H965" t="str">
        <f t="shared" si="31"/>
        <v>photography books</v>
      </c>
    </row>
    <row r="966" spans="1:8" x14ac:dyDescent="0.25">
      <c r="A966" t="s">
        <v>20</v>
      </c>
      <c r="B966">
        <v>1431320400</v>
      </c>
      <c r="C966" s="12">
        <v>42135.208333333328</v>
      </c>
      <c r="D966">
        <v>1431752400</v>
      </c>
      <c r="E966" s="12">
        <v>42140.208333333328</v>
      </c>
      <c r="F966" t="s">
        <v>33</v>
      </c>
      <c r="G966" t="str">
        <f t="shared" si="30"/>
        <v>theater</v>
      </c>
      <c r="H966" t="str">
        <f t="shared" si="31"/>
        <v>plays</v>
      </c>
    </row>
    <row r="967" spans="1:8" x14ac:dyDescent="0.25">
      <c r="A967" t="s">
        <v>20</v>
      </c>
      <c r="B967">
        <v>1264399200</v>
      </c>
      <c r="C967" s="12">
        <v>40203.25</v>
      </c>
      <c r="D967">
        <v>1267855200</v>
      </c>
      <c r="E967" s="12">
        <v>40243.25</v>
      </c>
      <c r="F967" t="s">
        <v>23</v>
      </c>
      <c r="G967" t="str">
        <f t="shared" si="30"/>
        <v>music</v>
      </c>
      <c r="H967" t="str">
        <f t="shared" si="31"/>
        <v>rock</v>
      </c>
    </row>
    <row r="968" spans="1:8" x14ac:dyDescent="0.25">
      <c r="A968" t="s">
        <v>20</v>
      </c>
      <c r="B968">
        <v>1497502800</v>
      </c>
      <c r="C968" s="12">
        <v>42901.208333333328</v>
      </c>
      <c r="D968">
        <v>1497675600</v>
      </c>
      <c r="E968" s="12">
        <v>42903.208333333328</v>
      </c>
      <c r="F968" t="s">
        <v>33</v>
      </c>
      <c r="G968" t="str">
        <f t="shared" si="30"/>
        <v>theater</v>
      </c>
      <c r="H968" t="str">
        <f t="shared" si="31"/>
        <v>plays</v>
      </c>
    </row>
    <row r="969" spans="1:8" x14ac:dyDescent="0.25">
      <c r="A969" t="s">
        <v>20</v>
      </c>
      <c r="B969">
        <v>1333688400</v>
      </c>
      <c r="C969" s="12">
        <v>41005.208333333336</v>
      </c>
      <c r="D969">
        <v>1336885200</v>
      </c>
      <c r="E969" s="12">
        <v>41042.208333333336</v>
      </c>
      <c r="F969" t="s">
        <v>319</v>
      </c>
      <c r="G969" t="str">
        <f t="shared" si="30"/>
        <v>music</v>
      </c>
      <c r="H969" t="str">
        <f t="shared" si="31"/>
        <v>world music</v>
      </c>
    </row>
    <row r="970" spans="1:8" x14ac:dyDescent="0.25">
      <c r="A970" t="s">
        <v>20</v>
      </c>
      <c r="B970">
        <v>1293861600</v>
      </c>
      <c r="C970" s="12">
        <v>40544.25</v>
      </c>
      <c r="D970">
        <v>1295157600</v>
      </c>
      <c r="E970" s="12">
        <v>40559.25</v>
      </c>
      <c r="F970" t="s">
        <v>17</v>
      </c>
      <c r="G970" t="str">
        <f t="shared" si="30"/>
        <v>food</v>
      </c>
      <c r="H970" t="str">
        <f t="shared" si="31"/>
        <v>food trucks</v>
      </c>
    </row>
    <row r="971" spans="1:8" x14ac:dyDescent="0.25">
      <c r="A971" t="s">
        <v>20</v>
      </c>
      <c r="B971">
        <v>1576994400</v>
      </c>
      <c r="C971" s="12">
        <v>43821.25</v>
      </c>
      <c r="D971">
        <v>1577599200</v>
      </c>
      <c r="E971" s="12">
        <v>43828.25</v>
      </c>
      <c r="F971" t="s">
        <v>33</v>
      </c>
      <c r="G971" t="str">
        <f t="shared" si="30"/>
        <v>theater</v>
      </c>
      <c r="H971" t="str">
        <f t="shared" si="31"/>
        <v>plays</v>
      </c>
    </row>
    <row r="972" spans="1:8" x14ac:dyDescent="0.25">
      <c r="A972" t="s">
        <v>14</v>
      </c>
      <c r="B972">
        <v>1304917200</v>
      </c>
      <c r="C972" s="12">
        <v>40672.208333333336</v>
      </c>
      <c r="D972">
        <v>1305003600</v>
      </c>
      <c r="E972" s="12">
        <v>40673.208333333336</v>
      </c>
      <c r="F972" t="s">
        <v>33</v>
      </c>
      <c r="G972" t="str">
        <f t="shared" si="30"/>
        <v>theater</v>
      </c>
      <c r="H972" t="str">
        <f t="shared" si="31"/>
        <v>plays</v>
      </c>
    </row>
    <row r="973" spans="1:8" x14ac:dyDescent="0.25">
      <c r="A973" t="s">
        <v>14</v>
      </c>
      <c r="B973">
        <v>1381208400</v>
      </c>
      <c r="C973" s="12">
        <v>41555.208333333336</v>
      </c>
      <c r="D973">
        <v>1381726800</v>
      </c>
      <c r="E973" s="12">
        <v>41561.208333333336</v>
      </c>
      <c r="F973" t="s">
        <v>269</v>
      </c>
      <c r="G973" t="str">
        <f t="shared" si="30"/>
        <v>film &amp; video</v>
      </c>
      <c r="H973" t="str">
        <f t="shared" si="31"/>
        <v>television</v>
      </c>
    </row>
    <row r="974" spans="1:8" x14ac:dyDescent="0.25">
      <c r="A974" t="s">
        <v>20</v>
      </c>
      <c r="B974">
        <v>1401685200</v>
      </c>
      <c r="C974" s="12">
        <v>41792.208333333336</v>
      </c>
      <c r="D974">
        <v>1402462800</v>
      </c>
      <c r="E974" s="12">
        <v>41801.208333333336</v>
      </c>
      <c r="F974" t="s">
        <v>28</v>
      </c>
      <c r="G974" t="str">
        <f t="shared" si="30"/>
        <v>technology</v>
      </c>
      <c r="H974" t="str">
        <f t="shared" si="31"/>
        <v>web</v>
      </c>
    </row>
    <row r="975" spans="1:8" x14ac:dyDescent="0.25">
      <c r="A975" t="s">
        <v>14</v>
      </c>
      <c r="B975">
        <v>1291960800</v>
      </c>
      <c r="C975" s="12">
        <v>40522.25</v>
      </c>
      <c r="D975">
        <v>1292133600</v>
      </c>
      <c r="E975" s="12">
        <v>40524.25</v>
      </c>
      <c r="F975" t="s">
        <v>33</v>
      </c>
      <c r="G975" t="str">
        <f t="shared" si="30"/>
        <v>theater</v>
      </c>
      <c r="H975" t="str">
        <f t="shared" si="31"/>
        <v>plays</v>
      </c>
    </row>
    <row r="976" spans="1:8" x14ac:dyDescent="0.25">
      <c r="A976" t="s">
        <v>20</v>
      </c>
      <c r="B976">
        <v>1368853200</v>
      </c>
      <c r="C976" s="12">
        <v>41412.208333333336</v>
      </c>
      <c r="D976">
        <v>1368939600</v>
      </c>
      <c r="E976" s="12">
        <v>41413.208333333336</v>
      </c>
      <c r="F976" t="s">
        <v>60</v>
      </c>
      <c r="G976" t="str">
        <f t="shared" si="30"/>
        <v>music</v>
      </c>
      <c r="H976" t="str">
        <f t="shared" si="31"/>
        <v>indie rock</v>
      </c>
    </row>
    <row r="977" spans="1:8" x14ac:dyDescent="0.25">
      <c r="A977" t="s">
        <v>20</v>
      </c>
      <c r="B977">
        <v>1448776800</v>
      </c>
      <c r="C977" s="12">
        <v>42337.25</v>
      </c>
      <c r="D977">
        <v>1452146400</v>
      </c>
      <c r="E977" s="12">
        <v>42376.25</v>
      </c>
      <c r="F977" t="s">
        <v>33</v>
      </c>
      <c r="G977" t="str">
        <f t="shared" si="30"/>
        <v>theater</v>
      </c>
      <c r="H977" t="str">
        <f t="shared" si="31"/>
        <v>plays</v>
      </c>
    </row>
    <row r="978" spans="1:8" x14ac:dyDescent="0.25">
      <c r="A978" t="s">
        <v>20</v>
      </c>
      <c r="B978">
        <v>1296194400</v>
      </c>
      <c r="C978" s="12">
        <v>40571.25</v>
      </c>
      <c r="D978">
        <v>1296712800</v>
      </c>
      <c r="E978" s="12">
        <v>40577.25</v>
      </c>
      <c r="F978" t="s">
        <v>33</v>
      </c>
      <c r="G978" t="str">
        <f t="shared" si="30"/>
        <v>theater</v>
      </c>
      <c r="H978" t="str">
        <f t="shared" si="31"/>
        <v>plays</v>
      </c>
    </row>
    <row r="979" spans="1:8" x14ac:dyDescent="0.25">
      <c r="A979" t="s">
        <v>14</v>
      </c>
      <c r="B979">
        <v>1517983200</v>
      </c>
      <c r="C979" s="12">
        <v>43138.25</v>
      </c>
      <c r="D979">
        <v>1520748000</v>
      </c>
      <c r="E979" s="12">
        <v>43170.25</v>
      </c>
      <c r="F979" t="s">
        <v>17</v>
      </c>
      <c r="G979" t="str">
        <f t="shared" si="30"/>
        <v>food</v>
      </c>
      <c r="H979" t="str">
        <f t="shared" si="31"/>
        <v>food trucks</v>
      </c>
    </row>
    <row r="980" spans="1:8" x14ac:dyDescent="0.25">
      <c r="A980" t="s">
        <v>20</v>
      </c>
      <c r="B980">
        <v>1478930400</v>
      </c>
      <c r="C980" s="12">
        <v>42686.25</v>
      </c>
      <c r="D980">
        <v>1480831200</v>
      </c>
      <c r="E980" s="12">
        <v>42708.25</v>
      </c>
      <c r="F980" t="s">
        <v>89</v>
      </c>
      <c r="G980" t="str">
        <f t="shared" si="30"/>
        <v>games</v>
      </c>
      <c r="H980" t="str">
        <f t="shared" si="31"/>
        <v>video games</v>
      </c>
    </row>
    <row r="981" spans="1:8" x14ac:dyDescent="0.25">
      <c r="A981" t="s">
        <v>20</v>
      </c>
      <c r="B981">
        <v>1426395600</v>
      </c>
      <c r="C981" s="12">
        <v>42078.208333333328</v>
      </c>
      <c r="D981">
        <v>1426914000</v>
      </c>
      <c r="E981" s="12">
        <v>42084.208333333328</v>
      </c>
      <c r="F981" t="s">
        <v>33</v>
      </c>
      <c r="G981" t="str">
        <f t="shared" si="30"/>
        <v>theater</v>
      </c>
      <c r="H981" t="str">
        <f t="shared" si="31"/>
        <v>plays</v>
      </c>
    </row>
    <row r="982" spans="1:8" x14ac:dyDescent="0.25">
      <c r="A982" t="s">
        <v>14</v>
      </c>
      <c r="B982">
        <v>1446181200</v>
      </c>
      <c r="C982" s="12">
        <v>42307.208333333328</v>
      </c>
      <c r="D982">
        <v>1446616800</v>
      </c>
      <c r="E982" s="12">
        <v>42312.25</v>
      </c>
      <c r="F982" t="s">
        <v>68</v>
      </c>
      <c r="G982" t="str">
        <f t="shared" si="30"/>
        <v>publishing</v>
      </c>
      <c r="H982" t="str">
        <f t="shared" si="31"/>
        <v>nonfiction</v>
      </c>
    </row>
    <row r="983" spans="1:8" x14ac:dyDescent="0.25">
      <c r="A983" t="s">
        <v>20</v>
      </c>
      <c r="B983">
        <v>1514181600</v>
      </c>
      <c r="C983" s="12">
        <v>43094.25</v>
      </c>
      <c r="D983">
        <v>1517032800</v>
      </c>
      <c r="E983" s="12">
        <v>43127.25</v>
      </c>
      <c r="F983" t="s">
        <v>28</v>
      </c>
      <c r="G983" t="str">
        <f t="shared" si="30"/>
        <v>technology</v>
      </c>
      <c r="H983" t="str">
        <f t="shared" si="31"/>
        <v>web</v>
      </c>
    </row>
    <row r="984" spans="1:8" x14ac:dyDescent="0.25">
      <c r="A984" t="s">
        <v>14</v>
      </c>
      <c r="B984">
        <v>1311051600</v>
      </c>
      <c r="C984" s="12">
        <v>40743.208333333336</v>
      </c>
      <c r="D984">
        <v>1311224400</v>
      </c>
      <c r="E984" s="12">
        <v>40745.208333333336</v>
      </c>
      <c r="F984" t="s">
        <v>42</v>
      </c>
      <c r="G984" t="str">
        <f t="shared" si="30"/>
        <v>film &amp; video</v>
      </c>
      <c r="H984" t="str">
        <f t="shared" si="31"/>
        <v>documentary</v>
      </c>
    </row>
    <row r="985" spans="1:8" x14ac:dyDescent="0.25">
      <c r="A985" t="s">
        <v>20</v>
      </c>
      <c r="B985">
        <v>1564894800</v>
      </c>
      <c r="C985" s="12">
        <v>43681.208333333328</v>
      </c>
      <c r="D985">
        <v>1566190800</v>
      </c>
      <c r="E985" s="12">
        <v>43696.208333333328</v>
      </c>
      <c r="F985" t="s">
        <v>42</v>
      </c>
      <c r="G985" t="str">
        <f t="shared" si="30"/>
        <v>film &amp; video</v>
      </c>
      <c r="H985" t="str">
        <f t="shared" si="31"/>
        <v>documentary</v>
      </c>
    </row>
    <row r="986" spans="1:8" x14ac:dyDescent="0.25">
      <c r="A986" t="s">
        <v>20</v>
      </c>
      <c r="B986">
        <v>1567918800</v>
      </c>
      <c r="C986" s="12">
        <v>43716.208333333328</v>
      </c>
      <c r="D986">
        <v>1570165200</v>
      </c>
      <c r="E986" s="12">
        <v>43742.208333333328</v>
      </c>
      <c r="F986" t="s">
        <v>33</v>
      </c>
      <c r="G986" t="str">
        <f t="shared" si="30"/>
        <v>theater</v>
      </c>
      <c r="H986" t="str">
        <f t="shared" si="31"/>
        <v>plays</v>
      </c>
    </row>
    <row r="987" spans="1:8" x14ac:dyDescent="0.25">
      <c r="A987" t="s">
        <v>14</v>
      </c>
      <c r="B987">
        <v>1386309600</v>
      </c>
      <c r="C987" s="12">
        <v>41614.25</v>
      </c>
      <c r="D987">
        <v>1388556000</v>
      </c>
      <c r="E987" s="12">
        <v>41640.25</v>
      </c>
      <c r="F987" t="s">
        <v>23</v>
      </c>
      <c r="G987" t="str">
        <f t="shared" si="30"/>
        <v>music</v>
      </c>
      <c r="H987" t="str">
        <f t="shared" si="31"/>
        <v>rock</v>
      </c>
    </row>
    <row r="988" spans="1:8" x14ac:dyDescent="0.25">
      <c r="A988" t="s">
        <v>14</v>
      </c>
      <c r="B988">
        <v>1301979600</v>
      </c>
      <c r="C988" s="12">
        <v>40638.208333333336</v>
      </c>
      <c r="D988">
        <v>1303189200</v>
      </c>
      <c r="E988" s="12">
        <v>40652.208333333336</v>
      </c>
      <c r="F988" t="s">
        <v>23</v>
      </c>
      <c r="G988" t="str">
        <f t="shared" si="30"/>
        <v>music</v>
      </c>
      <c r="H988" t="str">
        <f t="shared" si="31"/>
        <v>rock</v>
      </c>
    </row>
    <row r="989" spans="1:8" x14ac:dyDescent="0.25">
      <c r="A989" t="s">
        <v>20</v>
      </c>
      <c r="B989">
        <v>1493269200</v>
      </c>
      <c r="C989" s="12">
        <v>42852.208333333328</v>
      </c>
      <c r="D989">
        <v>1494478800</v>
      </c>
      <c r="E989" s="12">
        <v>42866.208333333328</v>
      </c>
      <c r="F989" t="s">
        <v>42</v>
      </c>
      <c r="G989" t="str">
        <f t="shared" si="30"/>
        <v>film &amp; video</v>
      </c>
      <c r="H989" t="str">
        <f t="shared" si="31"/>
        <v>documentary</v>
      </c>
    </row>
    <row r="990" spans="1:8" x14ac:dyDescent="0.25">
      <c r="A990" t="s">
        <v>14</v>
      </c>
      <c r="B990">
        <v>1478930400</v>
      </c>
      <c r="C990" s="12">
        <v>42686.25</v>
      </c>
      <c r="D990">
        <v>1480744800</v>
      </c>
      <c r="E990" s="12">
        <v>42707.25</v>
      </c>
      <c r="F990" t="s">
        <v>133</v>
      </c>
      <c r="G990" t="str">
        <f t="shared" si="30"/>
        <v>publishing</v>
      </c>
      <c r="H990" t="str">
        <f t="shared" si="31"/>
        <v>radio &amp; podcasts</v>
      </c>
    </row>
    <row r="991" spans="1:8" x14ac:dyDescent="0.25">
      <c r="A991" t="s">
        <v>20</v>
      </c>
      <c r="B991">
        <v>1555390800</v>
      </c>
      <c r="C991" s="12">
        <v>43571.208333333328</v>
      </c>
      <c r="D991">
        <v>1555822800</v>
      </c>
      <c r="E991" s="12">
        <v>43576.208333333328</v>
      </c>
      <c r="F991" t="s">
        <v>206</v>
      </c>
      <c r="G991" t="str">
        <f t="shared" si="30"/>
        <v>publishing</v>
      </c>
      <c r="H991" t="str">
        <f t="shared" si="31"/>
        <v>translations</v>
      </c>
    </row>
    <row r="992" spans="1:8" x14ac:dyDescent="0.25">
      <c r="A992" t="s">
        <v>14</v>
      </c>
      <c r="B992">
        <v>1456984800</v>
      </c>
      <c r="C992" s="12">
        <v>42432.25</v>
      </c>
      <c r="D992">
        <v>1458882000</v>
      </c>
      <c r="E992" s="12">
        <v>42454.208333333328</v>
      </c>
      <c r="F992" t="s">
        <v>53</v>
      </c>
      <c r="G992" t="str">
        <f t="shared" si="30"/>
        <v>film &amp; video</v>
      </c>
      <c r="H992" t="str">
        <f t="shared" si="31"/>
        <v>drama</v>
      </c>
    </row>
    <row r="993" spans="1:8" x14ac:dyDescent="0.25">
      <c r="A993" t="s">
        <v>20</v>
      </c>
      <c r="B993">
        <v>1411621200</v>
      </c>
      <c r="C993" s="12">
        <v>41907.208333333336</v>
      </c>
      <c r="D993">
        <v>1411966800</v>
      </c>
      <c r="E993" s="12">
        <v>41911.208333333336</v>
      </c>
      <c r="F993" t="s">
        <v>23</v>
      </c>
      <c r="G993" t="str">
        <f t="shared" si="30"/>
        <v>music</v>
      </c>
      <c r="H993" t="str">
        <f t="shared" si="31"/>
        <v>rock</v>
      </c>
    </row>
    <row r="994" spans="1:8" x14ac:dyDescent="0.25">
      <c r="A994" t="s">
        <v>20</v>
      </c>
      <c r="B994">
        <v>1525669200</v>
      </c>
      <c r="C994" s="12">
        <v>43227.208333333328</v>
      </c>
      <c r="D994">
        <v>1526878800</v>
      </c>
      <c r="E994" s="12">
        <v>43241.208333333328</v>
      </c>
      <c r="F994" t="s">
        <v>53</v>
      </c>
      <c r="G994" t="str">
        <f t="shared" si="30"/>
        <v>film &amp; video</v>
      </c>
      <c r="H994" t="str">
        <f t="shared" si="31"/>
        <v>drama</v>
      </c>
    </row>
    <row r="995" spans="1:8" x14ac:dyDescent="0.25">
      <c r="A995" t="s">
        <v>74</v>
      </c>
      <c r="B995">
        <v>1450936800</v>
      </c>
      <c r="C995" s="12">
        <v>42362.25</v>
      </c>
      <c r="D995">
        <v>1452405600</v>
      </c>
      <c r="E995" s="12">
        <v>42379.25</v>
      </c>
      <c r="F995" t="s">
        <v>122</v>
      </c>
      <c r="G995" t="str">
        <f t="shared" si="30"/>
        <v>photography</v>
      </c>
      <c r="H995" t="str">
        <f t="shared" si="31"/>
        <v>photography books</v>
      </c>
    </row>
    <row r="996" spans="1:8" x14ac:dyDescent="0.25">
      <c r="A996" t="s">
        <v>14</v>
      </c>
      <c r="B996">
        <v>1413522000</v>
      </c>
      <c r="C996" s="12">
        <v>41929.208333333336</v>
      </c>
      <c r="D996">
        <v>1414040400</v>
      </c>
      <c r="E996" s="12">
        <v>41935.208333333336</v>
      </c>
      <c r="F996" t="s">
        <v>206</v>
      </c>
      <c r="G996" t="str">
        <f t="shared" si="30"/>
        <v>publishing</v>
      </c>
      <c r="H996" t="str">
        <f t="shared" si="31"/>
        <v>translations</v>
      </c>
    </row>
    <row r="997" spans="1:8" x14ac:dyDescent="0.25">
      <c r="A997" t="s">
        <v>20</v>
      </c>
      <c r="B997">
        <v>1541307600</v>
      </c>
      <c r="C997" s="12">
        <v>43408.208333333328</v>
      </c>
      <c r="D997">
        <v>1543816800</v>
      </c>
      <c r="E997" s="12">
        <v>43437.25</v>
      </c>
      <c r="F997" t="s">
        <v>17</v>
      </c>
      <c r="G997" t="str">
        <f t="shared" si="30"/>
        <v>food</v>
      </c>
      <c r="H997" t="str">
        <f t="shared" si="31"/>
        <v>food trucks</v>
      </c>
    </row>
    <row r="998" spans="1:8" x14ac:dyDescent="0.25">
      <c r="A998" t="s">
        <v>14</v>
      </c>
      <c r="B998">
        <v>1357106400</v>
      </c>
      <c r="C998" s="12">
        <v>41276.25</v>
      </c>
      <c r="D998">
        <v>1359698400</v>
      </c>
      <c r="E998" s="12">
        <v>41306.25</v>
      </c>
      <c r="F998" t="s">
        <v>33</v>
      </c>
      <c r="G998" t="str">
        <f t="shared" si="30"/>
        <v>theater</v>
      </c>
      <c r="H998" t="str">
        <f t="shared" si="31"/>
        <v>plays</v>
      </c>
    </row>
    <row r="999" spans="1:8" x14ac:dyDescent="0.25">
      <c r="A999" t="s">
        <v>74</v>
      </c>
      <c r="B999">
        <v>1390197600</v>
      </c>
      <c r="C999" s="12">
        <v>41659.25</v>
      </c>
      <c r="D999">
        <v>1390629600</v>
      </c>
      <c r="E999" s="12">
        <v>41664.25</v>
      </c>
      <c r="F999" t="s">
        <v>33</v>
      </c>
      <c r="G999" t="str">
        <f t="shared" si="30"/>
        <v>theater</v>
      </c>
      <c r="H999" t="str">
        <f t="shared" si="31"/>
        <v>plays</v>
      </c>
    </row>
    <row r="1000" spans="1:8" x14ac:dyDescent="0.25">
      <c r="A1000" t="s">
        <v>14</v>
      </c>
      <c r="B1000">
        <v>1265868000</v>
      </c>
      <c r="C1000" s="12">
        <v>40220.25</v>
      </c>
      <c r="D1000">
        <v>1267077600</v>
      </c>
      <c r="E1000" s="12">
        <v>40234.25</v>
      </c>
      <c r="F1000" t="s">
        <v>60</v>
      </c>
      <c r="G1000" t="str">
        <f t="shared" si="30"/>
        <v>music</v>
      </c>
      <c r="H1000" t="str">
        <f t="shared" si="31"/>
        <v>indie rock</v>
      </c>
    </row>
    <row r="1001" spans="1:8" x14ac:dyDescent="0.25">
      <c r="A1001" t="s">
        <v>74</v>
      </c>
      <c r="B1001">
        <v>1467176400</v>
      </c>
      <c r="C1001" s="12">
        <v>42550.208333333328</v>
      </c>
      <c r="D1001">
        <v>1467781200</v>
      </c>
      <c r="E1001" s="12">
        <v>42557.208333333328</v>
      </c>
      <c r="F1001" t="s">
        <v>17</v>
      </c>
      <c r="G1001" t="str">
        <f t="shared" si="30"/>
        <v>food</v>
      </c>
      <c r="H1001" t="str">
        <f t="shared" si="31"/>
        <v>food trucks</v>
      </c>
    </row>
  </sheetData>
  <conditionalFormatting sqref="A1:A1048576">
    <cfRule type="containsText" dxfId="3" priority="1" operator="containsText" text="live">
      <formula>NOT(ISERROR(SEARCH("live",A1)))</formula>
    </cfRule>
    <cfRule type="containsText" dxfId="2" priority="2" operator="containsText" text="canceled">
      <formula>NOT(ISERROR(SEARCH("canceled",A1)))</formula>
    </cfRule>
    <cfRule type="containsText" dxfId="1" priority="3" operator="containsText" text="failed">
      <formula>NOT(ISERROR(SEARCH("failed",A1)))</formula>
    </cfRule>
    <cfRule type="containsText" dxfId="0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Cateogry Pivot</vt:lpstr>
      <vt:lpstr>Subcategory Pivot</vt:lpstr>
      <vt:lpstr>Date Pivot</vt:lpstr>
      <vt:lpstr>Crowdfunding</vt:lpstr>
      <vt:lpstr>Bonus Sheet</vt:lpstr>
      <vt:lpstr>Bonus Statistical Analysis</vt:lpstr>
      <vt:lpstr>Extra for broken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lyss</cp:lastModifiedBy>
  <dcterms:created xsi:type="dcterms:W3CDTF">2021-09-29T18:52:28Z</dcterms:created>
  <dcterms:modified xsi:type="dcterms:W3CDTF">2022-09-26T16:23:57Z</dcterms:modified>
</cp:coreProperties>
</file>