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aik/Desktop/"/>
    </mc:Choice>
  </mc:AlternateContent>
  <xr:revisionPtr revIDLastSave="0" documentId="8_{6BAA6008-47A6-C14A-A0A3-0BEE78496E09}" xr6:coauthVersionLast="47" xr6:coauthVersionMax="47" xr10:uidLastSave="{00000000-0000-0000-0000-000000000000}"/>
  <bookViews>
    <workbookView xWindow="0" yWindow="740" windowWidth="30240" windowHeight="18900" xr2:uid="{0EC96AE4-2522-F647-8018-9836EC90DCB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3" i="1" s="1"/>
  <c r="B40" i="1"/>
  <c r="F32" i="1"/>
  <c r="D32" i="1"/>
  <c r="H32" i="1" s="1"/>
  <c r="C32" i="1"/>
  <c r="G32" i="1" s="1"/>
  <c r="B32" i="1"/>
  <c r="D31" i="1"/>
  <c r="H31" i="1" s="1"/>
  <c r="C31" i="1"/>
  <c r="G31" i="1" s="1"/>
  <c r="B31" i="1"/>
  <c r="F31" i="1" s="1"/>
  <c r="H30" i="1"/>
  <c r="G30" i="1"/>
  <c r="F30" i="1"/>
  <c r="D30" i="1"/>
  <c r="C30" i="1"/>
  <c r="B30" i="1"/>
  <c r="D29" i="1"/>
  <c r="H29" i="1" s="1"/>
  <c r="C29" i="1"/>
  <c r="G29" i="1" s="1"/>
  <c r="B29" i="1"/>
  <c r="F29" i="1" s="1"/>
  <c r="H28" i="1"/>
  <c r="D28" i="1"/>
  <c r="C28" i="1"/>
  <c r="G28" i="1" s="1"/>
  <c r="B28" i="1"/>
  <c r="F28" i="1" s="1"/>
  <c r="F27" i="1"/>
  <c r="D27" i="1"/>
  <c r="H27" i="1" s="1"/>
  <c r="C27" i="1"/>
  <c r="G27" i="1" s="1"/>
  <c r="B27" i="1"/>
  <c r="D26" i="1"/>
  <c r="H26" i="1" s="1"/>
  <c r="C26" i="1"/>
  <c r="G26" i="1" s="1"/>
  <c r="B26" i="1"/>
  <c r="F26" i="1" s="1"/>
  <c r="H25" i="1"/>
  <c r="G25" i="1"/>
  <c r="F25" i="1"/>
  <c r="D25" i="1"/>
  <c r="C25" i="1"/>
  <c r="B25" i="1"/>
  <c r="D24" i="1"/>
  <c r="H24" i="1" s="1"/>
  <c r="C24" i="1"/>
  <c r="G24" i="1" s="1"/>
  <c r="B24" i="1"/>
  <c r="F24" i="1" s="1"/>
  <c r="H23" i="1"/>
  <c r="D23" i="1"/>
  <c r="C23" i="1"/>
  <c r="G23" i="1" s="1"/>
  <c r="B23" i="1"/>
  <c r="F23" i="1" s="1"/>
  <c r="F22" i="1"/>
  <c r="D22" i="1"/>
  <c r="H22" i="1" s="1"/>
  <c r="C22" i="1"/>
  <c r="G22" i="1" s="1"/>
  <c r="B22" i="1"/>
  <c r="D21" i="1"/>
  <c r="H21" i="1" s="1"/>
  <c r="H33" i="1" s="1"/>
  <c r="C21" i="1"/>
  <c r="G21" i="1" s="1"/>
  <c r="G33" i="1" s="1"/>
  <c r="B21" i="1"/>
  <c r="F21" i="1" s="1"/>
  <c r="F33" i="1" s="1"/>
  <c r="D44" i="1"/>
  <c r="D41" i="1"/>
  <c r="D45" i="1"/>
  <c r="D43" i="1"/>
  <c r="D40" i="1"/>
  <c r="B44" i="1" l="1"/>
  <c r="B45" i="1" s="1"/>
  <c r="F76" i="1" l="1"/>
  <c r="G38" i="1"/>
</calcChain>
</file>

<file path=xl/sharedStrings.xml><?xml version="1.0" encoding="utf-8"?>
<sst xmlns="http://schemas.openxmlformats.org/spreadsheetml/2006/main" count="42" uniqueCount="36">
  <si>
    <t>Month</t>
  </si>
  <si>
    <t>Price</t>
  </si>
  <si>
    <t>Demand (00s)</t>
  </si>
  <si>
    <t>Linear: y=mx+b</t>
  </si>
  <si>
    <t>Power: y=ax^b</t>
  </si>
  <si>
    <t>Exp: y=ae^(bx)</t>
  </si>
  <si>
    <t>We got these values using insert Chart Elements &gt; Add Trendline .</t>
  </si>
  <si>
    <t>Intercept(b):</t>
  </si>
  <si>
    <t>Constant a:</t>
  </si>
  <si>
    <t>Constant a</t>
  </si>
  <si>
    <t xml:space="preserve"> And getting the constants from there.</t>
  </si>
  <si>
    <t>Slope(m) :</t>
  </si>
  <si>
    <t>Exponent b:</t>
  </si>
  <si>
    <t>Constant b</t>
  </si>
  <si>
    <t>Predictions Based on Models</t>
  </si>
  <si>
    <t>Absolute Percent Error</t>
  </si>
  <si>
    <t>Linear</t>
  </si>
  <si>
    <t xml:space="preserve">Power </t>
  </si>
  <si>
    <t>Exp</t>
  </si>
  <si>
    <t>Average:</t>
  </si>
  <si>
    <t>We are going to use Power Model. Based on above calculations.</t>
  </si>
  <si>
    <t>One way Data Table</t>
  </si>
  <si>
    <t>Model the business</t>
  </si>
  <si>
    <t xml:space="preserve">Price </t>
  </si>
  <si>
    <t>Profit</t>
  </si>
  <si>
    <t>Unit Cost:</t>
  </si>
  <si>
    <t>per set of clubs</t>
  </si>
  <si>
    <t>Sale Price:</t>
  </si>
  <si>
    <t>Demand:</t>
  </si>
  <si>
    <t>From Power Model</t>
  </si>
  <si>
    <t>Actual Demand:</t>
  </si>
  <si>
    <t>Cost:</t>
  </si>
  <si>
    <t>Revenue:</t>
  </si>
  <si>
    <t>Profit:</t>
  </si>
  <si>
    <t>Two Way table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</si>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</sst>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8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 indent="1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6" xfId="3" applyBorder="1" applyAlignment="1">
      <alignment horizontal="center"/>
    </xf>
    <xf numFmtId="0" fontId="2" fillId="0" borderId="4" xfId="3" applyBorder="1"/>
    <xf numFmtId="0" fontId="2" fillId="0" borderId="5" xfId="3" applyBorder="1" applyAlignment="1"/>
    <xf numFmtId="0" fontId="2" fillId="0" borderId="6" xfId="3" applyBorder="1" applyAlignment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5" fontId="0" fillId="0" borderId="3" xfId="2" applyNumberFormat="1" applyFont="1" applyBorder="1"/>
    <xf numFmtId="165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4" fillId="0" borderId="12" xfId="0" applyFont="1" applyBorder="1"/>
    <xf numFmtId="165" fontId="4" fillId="0" borderId="13" xfId="0" applyNumberFormat="1" applyFont="1" applyBorder="1"/>
    <xf numFmtId="165" fontId="4" fillId="0" borderId="13" xfId="2" applyNumberFormat="1" applyFont="1" applyBorder="1"/>
    <xf numFmtId="165" fontId="4" fillId="0" borderId="14" xfId="0" applyNumberFormat="1" applyFont="1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4"/>
    <xf numFmtId="0" fontId="2" fillId="0" borderId="0" xfId="3" applyBorder="1" applyAlignment="1">
      <alignment horizontal="center"/>
    </xf>
    <xf numFmtId="0" fontId="0" fillId="0" borderId="16" xfId="0" applyBorder="1"/>
    <xf numFmtId="6" fontId="0" fillId="2" borderId="17" xfId="0" applyNumberFormat="1" applyFill="1" applyBorder="1"/>
    <xf numFmtId="8" fontId="0" fillId="3" borderId="3" xfId="0" applyNumberFormat="1" applyFill="1" applyBorder="1"/>
    <xf numFmtId="0" fontId="0" fillId="0" borderId="18" xfId="0" applyBorder="1"/>
    <xf numFmtId="6" fontId="0" fillId="2" borderId="19" xfId="0" applyNumberFormat="1" applyFill="1" applyBorder="1"/>
    <xf numFmtId="44" fontId="0" fillId="0" borderId="3" xfId="1" applyFont="1" applyBorder="1"/>
    <xf numFmtId="1" fontId="0" fillId="0" borderId="19" xfId="0" applyNumberFormat="1" applyBorder="1"/>
    <xf numFmtId="0" fontId="0" fillId="0" borderId="19" xfId="0" applyBorder="1"/>
    <xf numFmtId="0" fontId="4" fillId="0" borderId="18" xfId="0" applyFont="1" applyBorder="1"/>
    <xf numFmtId="6" fontId="4" fillId="0" borderId="19" xfId="0" applyNumberFormat="1" applyFont="1" applyBorder="1"/>
    <xf numFmtId="6" fontId="0" fillId="0" borderId="0" xfId="0" applyNumberFormat="1"/>
    <xf numFmtId="8" fontId="4" fillId="0" borderId="19" xfId="0" applyNumberFormat="1" applyFont="1" applyBorder="1"/>
    <xf numFmtId="8" fontId="4" fillId="0" borderId="14" xfId="0" applyNumberFormat="1" applyFont="1" applyBorder="1"/>
    <xf numFmtId="0" fontId="2" fillId="0" borderId="1" xfId="3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8" fontId="5" fillId="4" borderId="3" xfId="0" applyNumberFormat="1" applyFont="1" applyFill="1" applyBorder="1"/>
    <xf numFmtId="44" fontId="0" fillId="0" borderId="8" xfId="1" applyFont="1" applyBorder="1"/>
    <xf numFmtId="44" fontId="0" fillId="0" borderId="10" xfId="1" applyFont="1" applyBorder="1"/>
    <xf numFmtId="44" fontId="0" fillId="0" borderId="11" xfId="1" applyFont="1" applyBorder="1"/>
  </cellXfs>
  <cellStyles count="5">
    <cellStyle name="Currency" xfId="1" builtinId="4"/>
    <cellStyle name="Heading 2" xfId="3" builtinId="17"/>
    <cellStyle name="Heading 3" xfId="4" builtinId="18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Demand (00s)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'[1]Week 3'!$C$1</c:f>
              <c:strCache>
                <c:ptCount val="1"/>
                <c:pt idx="0">
                  <c:v>Demand (00s)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25408906606731"/>
                  <c:y val="0.3161519287797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0012780417601065"/>
                  <c:y val="0.3488389032620236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7784554202367966E-2"/>
                  <c:y val="0.34713039856973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'[1]Week 3'!$B$2:$B$13</c:f>
              <c:numCache>
                <c:formatCode>General</c:formatCode>
                <c:ptCount val="12"/>
                <c:pt idx="0">
                  <c:v>450</c:v>
                </c:pt>
                <c:pt idx="1">
                  <c:v>300</c:v>
                </c:pt>
                <c:pt idx="2">
                  <c:v>440</c:v>
                </c:pt>
                <c:pt idx="3">
                  <c:v>360</c:v>
                </c:pt>
                <c:pt idx="4">
                  <c:v>290</c:v>
                </c:pt>
                <c:pt idx="5">
                  <c:v>450</c:v>
                </c:pt>
                <c:pt idx="6">
                  <c:v>340</c:v>
                </c:pt>
                <c:pt idx="7">
                  <c:v>370</c:v>
                </c:pt>
                <c:pt idx="8">
                  <c:v>500</c:v>
                </c:pt>
                <c:pt idx="9">
                  <c:v>490</c:v>
                </c:pt>
                <c:pt idx="10">
                  <c:v>430</c:v>
                </c:pt>
                <c:pt idx="11">
                  <c:v>390</c:v>
                </c:pt>
              </c:numCache>
            </c:numRef>
          </c:xVal>
          <c:yVal>
            <c:numRef>
              <c:f>'[1]Week 3'!$C$2:$C$13</c:f>
              <c:numCache>
                <c:formatCode>General</c:formatCode>
                <c:ptCount val="12"/>
                <c:pt idx="0">
                  <c:v>45</c:v>
                </c:pt>
                <c:pt idx="1">
                  <c:v>103</c:v>
                </c:pt>
                <c:pt idx="2">
                  <c:v>49</c:v>
                </c:pt>
                <c:pt idx="3">
                  <c:v>86</c:v>
                </c:pt>
                <c:pt idx="4">
                  <c:v>125</c:v>
                </c:pt>
                <c:pt idx="5">
                  <c:v>52</c:v>
                </c:pt>
                <c:pt idx="6">
                  <c:v>87</c:v>
                </c:pt>
                <c:pt idx="7">
                  <c:v>68</c:v>
                </c:pt>
                <c:pt idx="8">
                  <c:v>45</c:v>
                </c:pt>
                <c:pt idx="9">
                  <c:v>44</c:v>
                </c:pt>
                <c:pt idx="10">
                  <c:v>58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73-CD40-86EC-79F10075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84768"/>
        <c:axId val="766386496"/>
      </c:scatterChart>
      <c:valAx>
        <c:axId val="7663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86496"/>
        <c:crosses val="autoZero"/>
        <c:crossBetween val="midCat"/>
      </c:valAx>
      <c:valAx>
        <c:axId val="766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'[1]Week 3'!$F$39:$F$73</c:f>
              <c:numCache>
                <c:formatCode>_("$"* #,##0.00_);_("$"* \(#,##0.00\);_("$"* "-"??_);_(@_)</c:formatCode>
                <c:ptCount val="35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  <c:pt idx="9">
                  <c:v>350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390</c:v>
                </c:pt>
                <c:pt idx="14">
                  <c:v>400</c:v>
                </c:pt>
                <c:pt idx="15">
                  <c:v>410</c:v>
                </c:pt>
                <c:pt idx="16">
                  <c:v>420</c:v>
                </c:pt>
                <c:pt idx="17">
                  <c:v>430</c:v>
                </c:pt>
                <c:pt idx="18">
                  <c:v>440</c:v>
                </c:pt>
                <c:pt idx="19">
                  <c:v>450</c:v>
                </c:pt>
                <c:pt idx="20">
                  <c:v>460</c:v>
                </c:pt>
                <c:pt idx="21">
                  <c:v>470</c:v>
                </c:pt>
                <c:pt idx="22">
                  <c:v>480</c:v>
                </c:pt>
                <c:pt idx="23">
                  <c:v>490</c:v>
                </c:pt>
                <c:pt idx="24">
                  <c:v>500</c:v>
                </c:pt>
                <c:pt idx="25">
                  <c:v>510</c:v>
                </c:pt>
                <c:pt idx="26">
                  <c:v>520</c:v>
                </c:pt>
                <c:pt idx="27">
                  <c:v>530</c:v>
                </c:pt>
                <c:pt idx="28">
                  <c:v>540</c:v>
                </c:pt>
                <c:pt idx="29">
                  <c:v>550</c:v>
                </c:pt>
                <c:pt idx="30">
                  <c:v>560</c:v>
                </c:pt>
                <c:pt idx="31">
                  <c:v>570</c:v>
                </c:pt>
                <c:pt idx="32">
                  <c:v>580</c:v>
                </c:pt>
                <c:pt idx="33">
                  <c:v>590</c:v>
                </c:pt>
                <c:pt idx="34">
                  <c:v>600</c:v>
                </c:pt>
              </c:numCache>
            </c:numRef>
          </c:xVal>
          <c:yVal>
            <c:numRef>
              <c:f>'[1]Week 3'!$G$39:$G$73</c:f>
              <c:numCache>
                <c:formatCode>_("$"* #,##0.00_);_("$"* \(#,##0.00\);_("$"* "-"??_);_(@_)</c:formatCode>
                <c:ptCount val="35"/>
                <c:pt idx="0">
                  <c:v>144859.72842847556</c:v>
                </c:pt>
                <c:pt idx="1">
                  <c:v>269590.60184817808</c:v>
                </c:pt>
                <c:pt idx="2">
                  <c:v>377277.18719872413</c:v>
                </c:pt>
                <c:pt idx="3">
                  <c:v>470458.61526328744</c:v>
                </c:pt>
                <c:pt idx="4">
                  <c:v>551238.40185229108</c:v>
                </c:pt>
                <c:pt idx="5">
                  <c:v>621369.53021456813</c:v>
                </c:pt>
                <c:pt idx="6">
                  <c:v>682320.93416212313</c:v>
                </c:pt>
                <c:pt idx="7">
                  <c:v>735329.86392835062</c:v>
                </c:pt>
                <c:pt idx="8">
                  <c:v>781443.44106265297</c:v>
                </c:pt>
                <c:pt idx="9">
                  <c:v>821551.86522268457</c:v>
                </c:pt>
                <c:pt idx="10">
                  <c:v>856415.12424477958</c:v>
                </c:pt>
                <c:pt idx="11">
                  <c:v>886684.61116254725</c:v>
                </c:pt>
                <c:pt idx="12">
                  <c:v>912920.72098907013</c:v>
                </c:pt>
                <c:pt idx="13">
                  <c:v>935607.253438466</c:v>
                </c:pt>
                <c:pt idx="14">
                  <c:v>955163.26238462282</c:v>
                </c:pt>
                <c:pt idx="15">
                  <c:v>971952.85243747453</c:v>
                </c:pt>
                <c:pt idx="16">
                  <c:v>986293.31587235699</c:v>
                </c:pt>
                <c:pt idx="17">
                  <c:v>998461.92082203622</c:v>
                </c:pt>
                <c:pt idx="18">
                  <c:v>1008701.5979665397</c:v>
                </c:pt>
                <c:pt idx="19">
                  <c:v>1017225.7233983984</c:v>
                </c:pt>
                <c:pt idx="20">
                  <c:v>1024222.1565401531</c:v>
                </c:pt>
                <c:pt idx="21">
                  <c:v>1029856.6614397548</c:v>
                </c:pt>
                <c:pt idx="22">
                  <c:v>1034275.8155834542</c:v>
                </c:pt>
                <c:pt idx="23">
                  <c:v>1037609.4911199291</c:v>
                </c:pt>
                <c:pt idx="24">
                  <c:v>1039972.9779989794</c:v>
                </c:pt>
                <c:pt idx="25">
                  <c:v>1041468.8061629091</c:v>
                </c:pt>
                <c:pt idx="26">
                  <c:v>1042188.3139489595</c:v>
                </c:pt>
                <c:pt idx="27">
                  <c:v>1042213.0017719698</c:v>
                </c:pt>
                <c:pt idx="28">
                  <c:v>1041615.7035724644</c:v>
                </c:pt>
                <c:pt idx="29">
                  <c:v>1040461.6031350964</c:v>
                </c:pt>
                <c:pt idx="30">
                  <c:v>1038809.1179690239</c:v>
                </c:pt>
                <c:pt idx="31">
                  <c:v>1036710.669808225</c:v>
                </c:pt>
                <c:pt idx="32">
                  <c:v>1034213.3577876764</c:v>
                </c:pt>
                <c:pt idx="33">
                  <c:v>1031359.5478624469</c:v>
                </c:pt>
                <c:pt idx="34">
                  <c:v>1028187.3899667513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5-C54F-9B30-54CC452F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4416"/>
        <c:axId val="462976144"/>
      </c:scatterChart>
      <c:valAx>
        <c:axId val="4629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6144"/>
        <c:crosses val="autoZero"/>
        <c:crossBetween val="midCat"/>
      </c:valAx>
      <c:valAx>
        <c:axId val="462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3736</xdr:colOff>
      <xdr:row>0</xdr:row>
      <xdr:rowOff>0</xdr:rowOff>
    </xdr:from>
    <xdr:to>
      <xdr:col>9</xdr:col>
      <xdr:colOff>201706</xdr:colOff>
      <xdr:row>12</xdr:row>
      <xdr:rowOff>201705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7B6AB-6C98-9648-94F8-6D9C42EEA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354854</xdr:colOff>
      <xdr:row>35</xdr:row>
      <xdr:rowOff>186018</xdr:rowOff>
    </xdr:from>
    <xdr:to>
      <xdr:col>12</xdr:col>
      <xdr:colOff>705971</xdr:colOff>
      <xdr:row>49</xdr:row>
      <xdr:rowOff>90394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2D954-EE03-034A-9BB7-B4E21298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358589</xdr:colOff>
      <xdr:row>50</xdr:row>
      <xdr:rowOff>112058</xdr:rowOff>
    </xdr:from>
    <xdr:to>
      <xdr:col>9</xdr:col>
      <xdr:colOff>1038511</xdr:colOff>
      <xdr:row>57</xdr:row>
      <xdr:rowOff>194235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10B0A1-48BC-E548-928F-A9E9211CB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689" y="10399058"/>
          <a:ext cx="2887480" cy="1504577"/>
        </a:xfrm>
        <a:prstGeom prst="rect">
          <a:avLst/>
        </a:prstGeom>
      </xdr:spPr>
    </xdr:pic>
    <xdr:clientData/>
  </xdr:twoCellAnchor>
  <xdr:twoCellAnchor editAs="oneCell">
    <xdr:from>
      <xdr:col>7</xdr:col>
      <xdr:colOff>351118</xdr:colOff>
      <xdr:row>58</xdr:row>
      <xdr:rowOff>194235</xdr:rowOff>
    </xdr:from>
    <xdr:to>
      <xdr:col>9</xdr:col>
      <xdr:colOff>1041343</xdr:colOff>
      <xdr:row>65</xdr:row>
      <xdr:rowOff>149411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6578A7-427B-4040-AE87-73DF615EA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1218" y="12106835"/>
          <a:ext cx="2897783" cy="1377576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448235</xdr:colOff>
      <xdr:row>74</xdr:row>
      <xdr:rowOff>4802</xdr:rowOff>
    </xdr:from>
    <xdr:to>
      <xdr:col>3</xdr:col>
      <xdr:colOff>99127</xdr:colOff>
      <xdr:row>80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D7C6D9-78AE-054E-ADEA-F0ABC0478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5" y="14963588"/>
          <a:ext cx="2590035" cy="12742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naik/Desktop/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 1"/>
      <sheetName val="Week 2"/>
      <sheetName val="Q1"/>
      <sheetName val="Q2"/>
      <sheetName val="Week 3"/>
    </sheetNames>
    <sheetDataSet>
      <sheetData sheetId="0"/>
      <sheetData sheetId="1"/>
      <sheetData sheetId="2"/>
      <sheetData sheetId="3"/>
      <sheetData sheetId="4">
        <row r="1">
          <cell r="C1" t="str">
            <v>Demand (00s)</v>
          </cell>
        </row>
        <row r="2">
          <cell r="B2">
            <v>450</v>
          </cell>
          <cell r="C2">
            <v>45</v>
          </cell>
        </row>
        <row r="3">
          <cell r="B3">
            <v>300</v>
          </cell>
          <cell r="C3">
            <v>103</v>
          </cell>
        </row>
        <row r="4">
          <cell r="B4">
            <v>440</v>
          </cell>
          <cell r="C4">
            <v>49</v>
          </cell>
        </row>
        <row r="5">
          <cell r="B5">
            <v>360</v>
          </cell>
          <cell r="C5">
            <v>86</v>
          </cell>
        </row>
        <row r="6">
          <cell r="B6">
            <v>290</v>
          </cell>
          <cell r="C6">
            <v>125</v>
          </cell>
        </row>
        <row r="7">
          <cell r="B7">
            <v>450</v>
          </cell>
          <cell r="C7">
            <v>52</v>
          </cell>
        </row>
        <row r="8">
          <cell r="B8">
            <v>340</v>
          </cell>
          <cell r="C8">
            <v>87</v>
          </cell>
        </row>
        <row r="9">
          <cell r="B9">
            <v>370</v>
          </cell>
          <cell r="C9">
            <v>68</v>
          </cell>
        </row>
        <row r="10">
          <cell r="B10">
            <v>500</v>
          </cell>
          <cell r="C10">
            <v>45</v>
          </cell>
        </row>
        <row r="11">
          <cell r="B11">
            <v>490</v>
          </cell>
          <cell r="C11">
            <v>44</v>
          </cell>
        </row>
        <row r="12">
          <cell r="B12">
            <v>430</v>
          </cell>
          <cell r="C12">
            <v>58</v>
          </cell>
        </row>
        <row r="13">
          <cell r="B13">
            <v>390</v>
          </cell>
          <cell r="C13">
            <v>68</v>
          </cell>
        </row>
        <row r="39">
          <cell r="F39">
            <v>260</v>
          </cell>
          <cell r="G39">
            <v>144859.72842847556</v>
          </cell>
        </row>
        <row r="40">
          <cell r="F40">
            <v>270</v>
          </cell>
          <cell r="G40">
            <v>269590.60184817808</v>
          </cell>
        </row>
        <row r="41">
          <cell r="F41">
            <v>280</v>
          </cell>
          <cell r="G41">
            <v>377277.18719872413</v>
          </cell>
        </row>
        <row r="42">
          <cell r="F42">
            <v>290</v>
          </cell>
          <cell r="G42">
            <v>470458.61526328744</v>
          </cell>
        </row>
        <row r="43">
          <cell r="F43">
            <v>300</v>
          </cell>
          <cell r="G43">
            <v>551238.40185229108</v>
          </cell>
        </row>
        <row r="44">
          <cell r="F44">
            <v>310</v>
          </cell>
          <cell r="G44">
            <v>621369.53021456813</v>
          </cell>
        </row>
        <row r="45">
          <cell r="F45">
            <v>320</v>
          </cell>
          <cell r="G45">
            <v>682320.93416212313</v>
          </cell>
        </row>
        <row r="46">
          <cell r="F46">
            <v>330</v>
          </cell>
          <cell r="G46">
            <v>735329.86392835062</v>
          </cell>
        </row>
        <row r="47">
          <cell r="F47">
            <v>340</v>
          </cell>
          <cell r="G47">
            <v>781443.44106265297</v>
          </cell>
        </row>
        <row r="48">
          <cell r="F48">
            <v>350</v>
          </cell>
          <cell r="G48">
            <v>821551.86522268457</v>
          </cell>
        </row>
        <row r="49">
          <cell r="F49">
            <v>360</v>
          </cell>
          <cell r="G49">
            <v>856415.12424477958</v>
          </cell>
        </row>
        <row r="50">
          <cell r="F50">
            <v>370</v>
          </cell>
          <cell r="G50">
            <v>886684.61116254725</v>
          </cell>
        </row>
        <row r="51">
          <cell r="F51">
            <v>380</v>
          </cell>
          <cell r="G51">
            <v>912920.72098907013</v>
          </cell>
        </row>
        <row r="52">
          <cell r="F52">
            <v>390</v>
          </cell>
          <cell r="G52">
            <v>935607.253438466</v>
          </cell>
        </row>
        <row r="53">
          <cell r="F53">
            <v>400</v>
          </cell>
          <cell r="G53">
            <v>955163.26238462282</v>
          </cell>
        </row>
        <row r="54">
          <cell r="F54">
            <v>410</v>
          </cell>
          <cell r="G54">
            <v>971952.85243747453</v>
          </cell>
        </row>
        <row r="55">
          <cell r="F55">
            <v>420</v>
          </cell>
          <cell r="G55">
            <v>986293.31587235699</v>
          </cell>
        </row>
        <row r="56">
          <cell r="F56">
            <v>430</v>
          </cell>
          <cell r="G56">
            <v>998461.92082203622</v>
          </cell>
        </row>
        <row r="57">
          <cell r="F57">
            <v>440</v>
          </cell>
          <cell r="G57">
            <v>1008701.5979665397</v>
          </cell>
        </row>
        <row r="58">
          <cell r="F58">
            <v>450</v>
          </cell>
          <cell r="G58">
            <v>1017225.7233983984</v>
          </cell>
        </row>
        <row r="59">
          <cell r="F59">
            <v>460</v>
          </cell>
          <cell r="G59">
            <v>1024222.1565401531</v>
          </cell>
        </row>
        <row r="60">
          <cell r="F60">
            <v>470</v>
          </cell>
          <cell r="G60">
            <v>1029856.6614397548</v>
          </cell>
        </row>
        <row r="61">
          <cell r="F61">
            <v>480</v>
          </cell>
          <cell r="G61">
            <v>1034275.8155834542</v>
          </cell>
        </row>
        <row r="62">
          <cell r="F62">
            <v>490</v>
          </cell>
          <cell r="G62">
            <v>1037609.4911199291</v>
          </cell>
        </row>
        <row r="63">
          <cell r="F63">
            <v>500</v>
          </cell>
          <cell r="G63">
            <v>1039972.9779989794</v>
          </cell>
        </row>
        <row r="64">
          <cell r="F64">
            <v>510</v>
          </cell>
          <cell r="G64">
            <v>1041468.8061629091</v>
          </cell>
        </row>
        <row r="65">
          <cell r="F65">
            <v>520</v>
          </cell>
          <cell r="G65">
            <v>1042188.3139489595</v>
          </cell>
        </row>
        <row r="66">
          <cell r="F66">
            <v>530</v>
          </cell>
          <cell r="G66">
            <v>1042213.0017719698</v>
          </cell>
        </row>
        <row r="67">
          <cell r="F67">
            <v>540</v>
          </cell>
          <cell r="G67">
            <v>1041615.7035724644</v>
          </cell>
        </row>
        <row r="68">
          <cell r="F68">
            <v>550</v>
          </cell>
          <cell r="G68">
            <v>1040461.6031350964</v>
          </cell>
        </row>
        <row r="69">
          <cell r="F69">
            <v>560</v>
          </cell>
          <cell r="G69">
            <v>1038809.1179690239</v>
          </cell>
        </row>
        <row r="70">
          <cell r="F70">
            <v>570</v>
          </cell>
          <cell r="G70">
            <v>1036710.669808225</v>
          </cell>
        </row>
        <row r="71">
          <cell r="F71">
            <v>580</v>
          </cell>
          <cell r="G71">
            <v>1034213.3577876764</v>
          </cell>
        </row>
        <row r="72">
          <cell r="F72">
            <v>590</v>
          </cell>
          <cell r="G72">
            <v>1031359.5478624469</v>
          </cell>
        </row>
        <row r="73">
          <cell r="F73">
            <v>600</v>
          </cell>
          <cell r="G73">
            <v>1028187.3899667513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1553-6D1D-8849-B854-9238089D07A5}">
  <dimension ref="A1:L111"/>
  <sheetViews>
    <sheetView tabSelected="1" zoomScale="140" zoomScaleNormal="140" workbookViewId="0">
      <selection activeCell="E1" sqref="E1:E1048576"/>
    </sheetView>
  </sheetViews>
  <sheetFormatPr baseColWidth="10" defaultRowHeight="16" x14ac:dyDescent="0.2"/>
  <cols>
    <col min="2" max="2" width="14" customWidth="1"/>
    <col min="3" max="3" width="13.6640625" customWidth="1"/>
    <col min="5" max="5" width="14" customWidth="1"/>
    <col min="6" max="6" width="15.33203125" customWidth="1"/>
    <col min="7" max="7" width="18.5" customWidth="1"/>
    <col min="8" max="8" width="13.83203125" customWidth="1"/>
    <col min="9" max="10" width="15.33203125" customWidth="1"/>
    <col min="11" max="11" width="16.83203125" customWidth="1"/>
    <col min="12" max="12" width="15.1640625" customWidth="1"/>
  </cols>
  <sheetData>
    <row r="1" spans="1:12" x14ac:dyDescent="0.2">
      <c r="A1" s="1" t="s">
        <v>0</v>
      </c>
      <c r="B1" s="1" t="s">
        <v>1</v>
      </c>
      <c r="C1" s="1" t="s">
        <v>2</v>
      </c>
    </row>
    <row r="2" spans="1:12" x14ac:dyDescent="0.2">
      <c r="A2" s="1">
        <v>1</v>
      </c>
      <c r="B2" s="1">
        <v>450</v>
      </c>
      <c r="C2" s="1">
        <v>45</v>
      </c>
    </row>
    <row r="3" spans="1:12" x14ac:dyDescent="0.2">
      <c r="A3" s="1">
        <v>2</v>
      </c>
      <c r="B3" s="1">
        <v>300</v>
      </c>
      <c r="C3" s="1">
        <v>103</v>
      </c>
    </row>
    <row r="4" spans="1:12" x14ac:dyDescent="0.2">
      <c r="A4" s="1">
        <v>3</v>
      </c>
      <c r="B4" s="1">
        <v>440</v>
      </c>
      <c r="C4" s="1">
        <v>49</v>
      </c>
    </row>
    <row r="5" spans="1:12" x14ac:dyDescent="0.2">
      <c r="A5" s="1">
        <v>4</v>
      </c>
      <c r="B5" s="1">
        <v>360</v>
      </c>
      <c r="C5" s="1">
        <v>86</v>
      </c>
    </row>
    <row r="6" spans="1:12" x14ac:dyDescent="0.2">
      <c r="A6" s="1">
        <v>5</v>
      </c>
      <c r="B6" s="1">
        <v>290</v>
      </c>
      <c r="C6" s="1">
        <v>125</v>
      </c>
    </row>
    <row r="7" spans="1:12" x14ac:dyDescent="0.2">
      <c r="A7" s="1">
        <v>6</v>
      </c>
      <c r="B7" s="1">
        <v>450</v>
      </c>
      <c r="C7" s="1">
        <v>52</v>
      </c>
    </row>
    <row r="8" spans="1:12" x14ac:dyDescent="0.2">
      <c r="A8" s="1">
        <v>7</v>
      </c>
      <c r="B8" s="1">
        <v>340</v>
      </c>
      <c r="C8" s="1">
        <v>87</v>
      </c>
    </row>
    <row r="9" spans="1:12" x14ac:dyDescent="0.2">
      <c r="A9" s="1">
        <v>8</v>
      </c>
      <c r="B9" s="1">
        <v>370</v>
      </c>
      <c r="C9" s="1">
        <v>68</v>
      </c>
    </row>
    <row r="10" spans="1:12" x14ac:dyDescent="0.2">
      <c r="A10" s="1">
        <v>9</v>
      </c>
      <c r="B10" s="1">
        <v>500</v>
      </c>
      <c r="C10" s="1">
        <v>45</v>
      </c>
    </row>
    <row r="11" spans="1:12" x14ac:dyDescent="0.2">
      <c r="A11" s="1">
        <v>10</v>
      </c>
      <c r="B11" s="1">
        <v>490</v>
      </c>
      <c r="C11" s="1">
        <v>44</v>
      </c>
    </row>
    <row r="12" spans="1:12" x14ac:dyDescent="0.2">
      <c r="A12" s="1">
        <v>11</v>
      </c>
      <c r="B12" s="1">
        <v>430</v>
      </c>
      <c r="C12" s="1">
        <v>58</v>
      </c>
    </row>
    <row r="13" spans="1:12" x14ac:dyDescent="0.2">
      <c r="A13" s="1">
        <v>12</v>
      </c>
      <c r="B13" s="1">
        <v>390</v>
      </c>
      <c r="C13" s="1">
        <v>68</v>
      </c>
    </row>
    <row r="15" spans="1:12" x14ac:dyDescent="0.2">
      <c r="A15" s="1" t="s">
        <v>3</v>
      </c>
      <c r="B15" s="1"/>
      <c r="C15" s="1" t="s">
        <v>4</v>
      </c>
      <c r="D15" s="1"/>
      <c r="E15" s="1" t="s">
        <v>5</v>
      </c>
      <c r="F15" s="1"/>
      <c r="H15" s="1" t="s">
        <v>6</v>
      </c>
      <c r="I15" s="1"/>
      <c r="J15" s="1"/>
      <c r="K15" s="1"/>
      <c r="L15" s="1"/>
    </row>
    <row r="16" spans="1:12" x14ac:dyDescent="0.2">
      <c r="A16" s="2" t="s">
        <v>7</v>
      </c>
      <c r="B16" s="1">
        <v>211.31</v>
      </c>
      <c r="C16" s="2" t="s">
        <v>8</v>
      </c>
      <c r="D16" s="1">
        <v>5871064</v>
      </c>
      <c r="E16" s="2" t="s">
        <v>9</v>
      </c>
      <c r="F16" s="1">
        <v>466.51</v>
      </c>
      <c r="H16" s="1" t="s">
        <v>10</v>
      </c>
      <c r="I16" s="1"/>
      <c r="J16" s="1"/>
      <c r="K16" s="1"/>
      <c r="L16" s="1"/>
    </row>
    <row r="17" spans="1:8" x14ac:dyDescent="0.2">
      <c r="A17" s="2" t="s">
        <v>11</v>
      </c>
      <c r="B17" s="1">
        <v>-0.35460000000000003</v>
      </c>
      <c r="C17" s="2" t="s">
        <v>12</v>
      </c>
      <c r="D17" s="1">
        <v>-1.9079999999999999</v>
      </c>
      <c r="E17" s="2" t="s">
        <v>13</v>
      </c>
      <c r="F17" s="1">
        <v>-5.0000000000000001E-3</v>
      </c>
    </row>
    <row r="18" spans="1:8" ht="17" thickBot="1" x14ac:dyDescent="0.25"/>
    <row r="19" spans="1:8" ht="18" thickBot="1" x14ac:dyDescent="0.25">
      <c r="A19" s="3" t="s">
        <v>14</v>
      </c>
      <c r="B19" s="4"/>
      <c r="C19" s="4"/>
      <c r="D19" s="5"/>
      <c r="E19" s="6"/>
      <c r="F19" s="7" t="s">
        <v>15</v>
      </c>
      <c r="G19" s="7"/>
      <c r="H19" s="8"/>
    </row>
    <row r="20" spans="1:8" ht="17" thickTop="1" x14ac:dyDescent="0.2">
      <c r="A20" s="9" t="s">
        <v>1</v>
      </c>
      <c r="B20" s="1" t="s">
        <v>16</v>
      </c>
      <c r="C20" s="1" t="s">
        <v>17</v>
      </c>
      <c r="D20" s="10" t="s">
        <v>18</v>
      </c>
      <c r="E20" s="9" t="s">
        <v>2</v>
      </c>
      <c r="F20" s="1" t="s">
        <v>16</v>
      </c>
      <c r="G20" s="1" t="s">
        <v>17</v>
      </c>
      <c r="H20" s="10" t="s">
        <v>18</v>
      </c>
    </row>
    <row r="21" spans="1:8" x14ac:dyDescent="0.2">
      <c r="A21" s="9">
        <v>450</v>
      </c>
      <c r="B21" s="1">
        <f>$B$17*A21+$B$16</f>
        <v>51.739999999999981</v>
      </c>
      <c r="C21" s="11">
        <f>$D$16*A21^$D$17</f>
        <v>50.861286169919921</v>
      </c>
      <c r="D21" s="12">
        <f>$F$16*EXP($F$17*A21)</f>
        <v>49.169792250355329</v>
      </c>
      <c r="E21" s="9">
        <v>45</v>
      </c>
      <c r="F21" s="13">
        <f>ABS(B21-E21)/E21</f>
        <v>0.14977777777777734</v>
      </c>
      <c r="G21" s="13">
        <f>ABS(C21-E21)/E21</f>
        <v>0.13025080377599826</v>
      </c>
      <c r="H21" s="14">
        <f>ABS(D21-E21)/E21</f>
        <v>9.2662050007896193E-2</v>
      </c>
    </row>
    <row r="22" spans="1:8" x14ac:dyDescent="0.2">
      <c r="A22" s="9">
        <v>300</v>
      </c>
      <c r="B22" s="1">
        <f t="shared" ref="B22:B32" si="0">$B$17*A22+$B$16</f>
        <v>104.92999999999999</v>
      </c>
      <c r="C22" s="11">
        <f t="shared" ref="C22:C32" si="1">$D$16*A22^$D$17</f>
        <v>110.2476803704582</v>
      </c>
      <c r="D22" s="12">
        <f t="shared" ref="D22:D32" si="2">$F$16*EXP($F$17*A22)</f>
        <v>104.09245101084399</v>
      </c>
      <c r="E22" s="9">
        <v>103</v>
      </c>
      <c r="F22" s="13">
        <f t="shared" ref="F22:F32" si="3">ABS(B22-E22)/E22</f>
        <v>1.8737864077669832E-2</v>
      </c>
      <c r="G22" s="13">
        <f t="shared" ref="G22:G32" si="4">ABS(C22-E22)/E22</f>
        <v>7.0365828839399985E-2</v>
      </c>
      <c r="H22" s="14">
        <f t="shared" ref="H22:H32" si="5">ABS(D22-E22)/E22</f>
        <v>1.0606320493630948E-2</v>
      </c>
    </row>
    <row r="23" spans="1:8" x14ac:dyDescent="0.2">
      <c r="A23" s="9">
        <v>440</v>
      </c>
      <c r="B23" s="1">
        <f t="shared" si="0"/>
        <v>55.286000000000001</v>
      </c>
      <c r="C23" s="11">
        <f t="shared" si="1"/>
        <v>53.089557787712614</v>
      </c>
      <c r="D23" s="12">
        <f t="shared" si="2"/>
        <v>51.69078140761237</v>
      </c>
      <c r="E23" s="9">
        <v>49</v>
      </c>
      <c r="F23" s="13">
        <f t="shared" si="3"/>
        <v>0.12828571428571431</v>
      </c>
      <c r="G23" s="13">
        <f t="shared" si="4"/>
        <v>8.3460363014543154E-2</v>
      </c>
      <c r="H23" s="14">
        <f t="shared" si="5"/>
        <v>5.4913906277803466E-2</v>
      </c>
    </row>
    <row r="24" spans="1:8" x14ac:dyDescent="0.2">
      <c r="A24" s="9">
        <v>360</v>
      </c>
      <c r="B24" s="1">
        <f t="shared" si="0"/>
        <v>83.653999999999996</v>
      </c>
      <c r="C24" s="11">
        <f t="shared" si="1"/>
        <v>77.85592038588905</v>
      </c>
      <c r="D24" s="12">
        <f t="shared" si="2"/>
        <v>77.113584344252331</v>
      </c>
      <c r="E24" s="9">
        <v>86</v>
      </c>
      <c r="F24" s="13">
        <f t="shared" si="3"/>
        <v>2.7279069767441901E-2</v>
      </c>
      <c r="G24" s="13">
        <f t="shared" si="4"/>
        <v>9.4698600164080812E-2</v>
      </c>
      <c r="H24" s="14">
        <f t="shared" si="5"/>
        <v>0.10333041460171709</v>
      </c>
    </row>
    <row r="25" spans="1:8" x14ac:dyDescent="0.2">
      <c r="A25" s="9">
        <v>290</v>
      </c>
      <c r="B25" s="1">
        <f t="shared" si="0"/>
        <v>108.476</v>
      </c>
      <c r="C25" s="11">
        <f t="shared" si="1"/>
        <v>117.61465381582187</v>
      </c>
      <c r="D25" s="12">
        <f t="shared" si="2"/>
        <v>109.42938509863754</v>
      </c>
      <c r="E25" s="9">
        <v>125</v>
      </c>
      <c r="F25" s="13">
        <f t="shared" si="3"/>
        <v>0.132192</v>
      </c>
      <c r="G25" s="13">
        <f t="shared" si="4"/>
        <v>5.9082769473425063E-2</v>
      </c>
      <c r="H25" s="14">
        <f t="shared" si="5"/>
        <v>0.12456491921089968</v>
      </c>
    </row>
    <row r="26" spans="1:8" x14ac:dyDescent="0.2">
      <c r="A26" s="9">
        <v>450</v>
      </c>
      <c r="B26" s="1">
        <f t="shared" si="0"/>
        <v>51.739999999999981</v>
      </c>
      <c r="C26" s="11">
        <f t="shared" si="1"/>
        <v>50.861286169919921</v>
      </c>
      <c r="D26" s="12">
        <f t="shared" si="2"/>
        <v>49.169792250355329</v>
      </c>
      <c r="E26" s="9">
        <v>52</v>
      </c>
      <c r="F26" s="13">
        <f t="shared" si="3"/>
        <v>5.0000000000003713E-3</v>
      </c>
      <c r="G26" s="13">
        <f t="shared" si="4"/>
        <v>2.1898342886155355E-2</v>
      </c>
      <c r="H26" s="14">
        <f t="shared" si="5"/>
        <v>5.4427072108551369E-2</v>
      </c>
    </row>
    <row r="27" spans="1:8" x14ac:dyDescent="0.2">
      <c r="A27" s="9">
        <v>340</v>
      </c>
      <c r="B27" s="1">
        <f t="shared" si="0"/>
        <v>90.745999999999995</v>
      </c>
      <c r="C27" s="11">
        <f t="shared" si="1"/>
        <v>86.827049006961417</v>
      </c>
      <c r="D27" s="12">
        <f t="shared" si="2"/>
        <v>85.223690805841244</v>
      </c>
      <c r="E27" s="9">
        <v>87</v>
      </c>
      <c r="F27" s="13">
        <f t="shared" si="3"/>
        <v>4.3057471264367757E-2</v>
      </c>
      <c r="G27" s="13">
        <f t="shared" si="4"/>
        <v>1.9879424487193459E-3</v>
      </c>
      <c r="H27" s="14">
        <f t="shared" si="5"/>
        <v>2.0417347059296046E-2</v>
      </c>
    </row>
    <row r="28" spans="1:8" x14ac:dyDescent="0.2">
      <c r="A28" s="9">
        <v>370</v>
      </c>
      <c r="B28" s="1">
        <f t="shared" si="0"/>
        <v>80.108000000000004</v>
      </c>
      <c r="C28" s="11">
        <f t="shared" si="1"/>
        <v>73.890384263545585</v>
      </c>
      <c r="D28" s="12">
        <f t="shared" si="2"/>
        <v>73.352710456970414</v>
      </c>
      <c r="E28" s="9">
        <v>68</v>
      </c>
      <c r="F28" s="13">
        <f t="shared" si="3"/>
        <v>0.17805882352941182</v>
      </c>
      <c r="G28" s="13">
        <f t="shared" si="4"/>
        <v>8.6623297993317416E-2</v>
      </c>
      <c r="H28" s="14">
        <f t="shared" si="5"/>
        <v>7.8716330249564911E-2</v>
      </c>
    </row>
    <row r="29" spans="1:8" x14ac:dyDescent="0.2">
      <c r="A29" s="9">
        <v>500</v>
      </c>
      <c r="B29" s="1">
        <f t="shared" si="0"/>
        <v>34.009999999999991</v>
      </c>
      <c r="C29" s="11">
        <f t="shared" si="1"/>
        <v>41.59891911995917</v>
      </c>
      <c r="D29" s="12">
        <f t="shared" si="2"/>
        <v>38.293472708035026</v>
      </c>
      <c r="E29" s="9">
        <v>45</v>
      </c>
      <c r="F29" s="13">
        <f t="shared" si="3"/>
        <v>0.24422222222222242</v>
      </c>
      <c r="G29" s="13">
        <f t="shared" si="4"/>
        <v>7.5579575112018446E-2</v>
      </c>
      <c r="H29" s="14">
        <f t="shared" si="5"/>
        <v>0.14903393982144386</v>
      </c>
    </row>
    <row r="30" spans="1:8" x14ac:dyDescent="0.2">
      <c r="A30" s="9">
        <v>490</v>
      </c>
      <c r="B30" s="1">
        <f t="shared" si="0"/>
        <v>37.555999999999983</v>
      </c>
      <c r="C30" s="11">
        <f t="shared" si="1"/>
        <v>43.233728796663705</v>
      </c>
      <c r="D30" s="12">
        <f t="shared" si="2"/>
        <v>40.256821037821332</v>
      </c>
      <c r="E30" s="9">
        <v>44</v>
      </c>
      <c r="F30" s="13">
        <f t="shared" si="3"/>
        <v>0.14645454545454584</v>
      </c>
      <c r="G30" s="13">
        <f t="shared" si="4"/>
        <v>1.7415254621279432E-2</v>
      </c>
      <c r="H30" s="14">
        <f t="shared" si="5"/>
        <v>8.5072249140424272E-2</v>
      </c>
    </row>
    <row r="31" spans="1:8" x14ac:dyDescent="0.2">
      <c r="A31" s="9">
        <v>430</v>
      </c>
      <c r="B31" s="1">
        <f t="shared" si="0"/>
        <v>58.831999999999994</v>
      </c>
      <c r="C31" s="11">
        <f t="shared" si="1"/>
        <v>55.470106712335337</v>
      </c>
      <c r="D31" s="12">
        <f t="shared" si="2"/>
        <v>54.341024442914069</v>
      </c>
      <c r="E31" s="9">
        <v>58</v>
      </c>
      <c r="F31" s="13">
        <f t="shared" si="3"/>
        <v>1.4344827586206787E-2</v>
      </c>
      <c r="G31" s="13">
        <f t="shared" si="4"/>
        <v>4.3618849787321778E-2</v>
      </c>
      <c r="H31" s="14">
        <f t="shared" si="5"/>
        <v>6.3085785466998806E-2</v>
      </c>
    </row>
    <row r="32" spans="1:8" ht="17" thickBot="1" x14ac:dyDescent="0.25">
      <c r="A32" s="15">
        <v>390</v>
      </c>
      <c r="B32" s="16">
        <f t="shared" si="0"/>
        <v>73.015999999999991</v>
      </c>
      <c r="C32" s="17">
        <f t="shared" si="1"/>
        <v>66.829089531318985</v>
      </c>
      <c r="D32" s="18">
        <f t="shared" si="2"/>
        <v>66.372277135824447</v>
      </c>
      <c r="E32" s="9">
        <v>68</v>
      </c>
      <c r="F32" s="13">
        <f t="shared" si="3"/>
        <v>7.3764705882352816E-2</v>
      </c>
      <c r="G32" s="13">
        <f t="shared" si="4"/>
        <v>1.7219271598250221E-2</v>
      </c>
      <c r="H32" s="14">
        <f t="shared" si="5"/>
        <v>2.393710094375813E-2</v>
      </c>
    </row>
    <row r="33" spans="1:8" ht="17" thickBot="1" x14ac:dyDescent="0.25">
      <c r="E33" s="19" t="s">
        <v>19</v>
      </c>
      <c r="F33" s="20">
        <f>AVERAGE(F21:F32)</f>
        <v>9.6764585153975916E-2</v>
      </c>
      <c r="G33" s="21">
        <f>AVERAGE(G21:G32)</f>
        <v>5.8516741642875771E-2</v>
      </c>
      <c r="H33" s="22">
        <f>AVERAGE(H21:H32)</f>
        <v>7.17306196151654E-2</v>
      </c>
    </row>
    <row r="34" spans="1:8" x14ac:dyDescent="0.2">
      <c r="A34" s="23" t="s">
        <v>20</v>
      </c>
      <c r="B34" s="23"/>
      <c r="C34" s="23"/>
      <c r="D34" s="23"/>
      <c r="E34" s="24"/>
      <c r="F34" s="24"/>
      <c r="G34" s="24"/>
      <c r="H34" s="24"/>
    </row>
    <row r="36" spans="1:8" ht="17" thickBot="1" x14ac:dyDescent="0.25">
      <c r="F36" s="25" t="s">
        <v>21</v>
      </c>
    </row>
    <row r="37" spans="1:8" ht="18" thickBot="1" x14ac:dyDescent="0.25">
      <c r="A37" s="26" t="s">
        <v>22</v>
      </c>
      <c r="B37" s="26"/>
      <c r="F37" s="1" t="s">
        <v>23</v>
      </c>
      <c r="G37" s="1" t="s">
        <v>24</v>
      </c>
    </row>
    <row r="38" spans="1:8" x14ac:dyDescent="0.2">
      <c r="A38" s="27" t="s">
        <v>25</v>
      </c>
      <c r="B38" s="28">
        <v>250</v>
      </c>
      <c r="C38" t="s">
        <v>26</v>
      </c>
      <c r="F38" s="1"/>
      <c r="G38" s="29">
        <f>B45</f>
        <v>955163.26238462282</v>
      </c>
    </row>
    <row r="39" spans="1:8" x14ac:dyDescent="0.2">
      <c r="A39" s="30" t="s">
        <v>27</v>
      </c>
      <c r="B39" s="31">
        <v>400</v>
      </c>
      <c r="F39" s="32">
        <v>260</v>
      </c>
      <c r="G39" s="32">
        <v>144859.72842847556</v>
      </c>
    </row>
    <row r="40" spans="1:8" x14ac:dyDescent="0.2">
      <c r="A40" s="30" t="s">
        <v>28</v>
      </c>
      <c r="B40" s="33">
        <f>D16*B39^D17</f>
        <v>63.677550825641511</v>
      </c>
      <c r="C40" t="s">
        <v>29</v>
      </c>
      <c r="D40" t="str">
        <f ca="1">_xlfn.FORMULATEXT(B40)</f>
        <v>=D16*B39^D17</v>
      </c>
      <c r="F40" s="32">
        <v>270</v>
      </c>
      <c r="G40" s="32">
        <v>269590.60184817808</v>
      </c>
    </row>
    <row r="41" spans="1:8" x14ac:dyDescent="0.2">
      <c r="A41" s="30" t="s">
        <v>30</v>
      </c>
      <c r="B41" s="33">
        <f>B40*100</f>
        <v>6367.7550825641511</v>
      </c>
      <c r="D41" t="str">
        <f ca="1">_xlfn.FORMULATEXT(B41)</f>
        <v>=B40*100</v>
      </c>
      <c r="F41" s="32">
        <v>280</v>
      </c>
      <c r="G41" s="32">
        <v>377277.18719872413</v>
      </c>
    </row>
    <row r="42" spans="1:8" x14ac:dyDescent="0.2">
      <c r="A42" s="30"/>
      <c r="B42" s="34"/>
      <c r="F42" s="32">
        <v>290</v>
      </c>
      <c r="G42" s="32">
        <v>470458.61526328744</v>
      </c>
    </row>
    <row r="43" spans="1:8" x14ac:dyDescent="0.2">
      <c r="A43" s="35" t="s">
        <v>31</v>
      </c>
      <c r="B43" s="36">
        <f>B38*B41</f>
        <v>1591938.7706410377</v>
      </c>
      <c r="D43" s="37" t="str">
        <f ca="1">_xlfn.FORMULATEXT(B43)</f>
        <v>=B38*B41</v>
      </c>
      <c r="F43" s="32">
        <v>300</v>
      </c>
      <c r="G43" s="32">
        <v>551238.40185229108</v>
      </c>
    </row>
    <row r="44" spans="1:8" x14ac:dyDescent="0.2">
      <c r="A44" s="35" t="s">
        <v>32</v>
      </c>
      <c r="B44" s="38">
        <f>B41*B39</f>
        <v>2547102.0330256606</v>
      </c>
      <c r="D44" t="str">
        <f ca="1">_xlfn.FORMULATEXT(B44)</f>
        <v>=B41*B39</v>
      </c>
      <c r="F44" s="32">
        <v>310</v>
      </c>
      <c r="G44" s="32">
        <v>621369.53021456813</v>
      </c>
    </row>
    <row r="45" spans="1:8" ht="17" thickBot="1" x14ac:dyDescent="0.25">
      <c r="A45" s="19" t="s">
        <v>33</v>
      </c>
      <c r="B45" s="39">
        <f>B44-B43</f>
        <v>955163.26238462282</v>
      </c>
      <c r="D45" t="str">
        <f ca="1">_xlfn.FORMULATEXT(B45)</f>
        <v>=B44-B43</v>
      </c>
      <c r="F45" s="32">
        <v>320</v>
      </c>
      <c r="G45" s="32">
        <v>682320.93416212313</v>
      </c>
    </row>
    <row r="46" spans="1:8" x14ac:dyDescent="0.2">
      <c r="F46" s="32">
        <v>330</v>
      </c>
      <c r="G46" s="32">
        <v>735329.86392835062</v>
      </c>
    </row>
    <row r="47" spans="1:8" x14ac:dyDescent="0.2">
      <c r="F47" s="32">
        <v>340</v>
      </c>
      <c r="G47" s="32">
        <v>781443.44106265297</v>
      </c>
    </row>
    <row r="48" spans="1:8" x14ac:dyDescent="0.2">
      <c r="F48" s="32">
        <v>350</v>
      </c>
      <c r="G48" s="32">
        <v>821551.86522268457</v>
      </c>
    </row>
    <row r="49" spans="6:7" x14ac:dyDescent="0.2">
      <c r="F49" s="32">
        <v>360</v>
      </c>
      <c r="G49" s="32">
        <v>856415.12424477958</v>
      </c>
    </row>
    <row r="50" spans="6:7" x14ac:dyDescent="0.2">
      <c r="F50" s="32">
        <v>370</v>
      </c>
      <c r="G50" s="32">
        <v>886684.61116254725</v>
      </c>
    </row>
    <row r="51" spans="6:7" x14ac:dyDescent="0.2">
      <c r="F51" s="32">
        <v>380</v>
      </c>
      <c r="G51" s="32">
        <v>912920.72098907013</v>
      </c>
    </row>
    <row r="52" spans="6:7" x14ac:dyDescent="0.2">
      <c r="F52" s="32">
        <v>390</v>
      </c>
      <c r="G52" s="32">
        <v>935607.253438466</v>
      </c>
    </row>
    <row r="53" spans="6:7" x14ac:dyDescent="0.2">
      <c r="F53" s="32">
        <v>400</v>
      </c>
      <c r="G53" s="32">
        <v>955163.26238462282</v>
      </c>
    </row>
    <row r="54" spans="6:7" x14ac:dyDescent="0.2">
      <c r="F54" s="32">
        <v>410</v>
      </c>
      <c r="G54" s="32">
        <v>971952.85243747453</v>
      </c>
    </row>
    <row r="55" spans="6:7" x14ac:dyDescent="0.2">
      <c r="F55" s="32">
        <v>420</v>
      </c>
      <c r="G55" s="32">
        <v>986293.31587235699</v>
      </c>
    </row>
    <row r="56" spans="6:7" x14ac:dyDescent="0.2">
      <c r="F56" s="32">
        <v>430</v>
      </c>
      <c r="G56" s="32">
        <v>998461.92082203622</v>
      </c>
    </row>
    <row r="57" spans="6:7" x14ac:dyDescent="0.2">
      <c r="F57" s="32">
        <v>440</v>
      </c>
      <c r="G57" s="32">
        <v>1008701.5979665397</v>
      </c>
    </row>
    <row r="58" spans="6:7" x14ac:dyDescent="0.2">
      <c r="F58" s="32">
        <v>450</v>
      </c>
      <c r="G58" s="32">
        <v>1017225.7233983984</v>
      </c>
    </row>
    <row r="59" spans="6:7" x14ac:dyDescent="0.2">
      <c r="F59" s="32">
        <v>460</v>
      </c>
      <c r="G59" s="32">
        <v>1024222.1565401531</v>
      </c>
    </row>
    <row r="60" spans="6:7" x14ac:dyDescent="0.2">
      <c r="F60" s="32">
        <v>470</v>
      </c>
      <c r="G60" s="32">
        <v>1029856.6614397548</v>
      </c>
    </row>
    <row r="61" spans="6:7" x14ac:dyDescent="0.2">
      <c r="F61" s="32">
        <v>480</v>
      </c>
      <c r="G61" s="32">
        <v>1034275.8155834542</v>
      </c>
    </row>
    <row r="62" spans="6:7" x14ac:dyDescent="0.2">
      <c r="F62" s="32">
        <v>490</v>
      </c>
      <c r="G62" s="32">
        <v>1037609.4911199291</v>
      </c>
    </row>
    <row r="63" spans="6:7" x14ac:dyDescent="0.2">
      <c r="F63" s="32">
        <v>500</v>
      </c>
      <c r="G63" s="32">
        <v>1039972.9779989794</v>
      </c>
    </row>
    <row r="64" spans="6:7" x14ac:dyDescent="0.2">
      <c r="F64" s="32">
        <v>510</v>
      </c>
      <c r="G64" s="32">
        <v>1041468.8061629091</v>
      </c>
    </row>
    <row r="65" spans="5:12" x14ac:dyDescent="0.2">
      <c r="F65" s="32">
        <v>520</v>
      </c>
      <c r="G65" s="32">
        <v>1042188.3139489595</v>
      </c>
    </row>
    <row r="66" spans="5:12" x14ac:dyDescent="0.2">
      <c r="F66" s="32">
        <v>530</v>
      </c>
      <c r="G66" s="32">
        <v>1042213.0017719698</v>
      </c>
    </row>
    <row r="67" spans="5:12" x14ac:dyDescent="0.2">
      <c r="F67" s="32">
        <v>540</v>
      </c>
      <c r="G67" s="32">
        <v>1041615.7035724644</v>
      </c>
    </row>
    <row r="68" spans="5:12" x14ac:dyDescent="0.2">
      <c r="F68" s="32">
        <v>550</v>
      </c>
      <c r="G68" s="32">
        <v>1040461.6031350964</v>
      </c>
    </row>
    <row r="69" spans="5:12" x14ac:dyDescent="0.2">
      <c r="F69" s="32">
        <v>560</v>
      </c>
      <c r="G69" s="32">
        <v>1038809.1179690239</v>
      </c>
    </row>
    <row r="70" spans="5:12" x14ac:dyDescent="0.2">
      <c r="F70" s="32">
        <v>570</v>
      </c>
      <c r="G70" s="32">
        <v>1036710.669808225</v>
      </c>
    </row>
    <row r="71" spans="5:12" x14ac:dyDescent="0.2">
      <c r="F71" s="32">
        <v>580</v>
      </c>
      <c r="G71" s="32">
        <v>1034213.3577876764</v>
      </c>
    </row>
    <row r="72" spans="5:12" x14ac:dyDescent="0.2">
      <c r="F72" s="32">
        <v>590</v>
      </c>
      <c r="G72" s="32">
        <v>1031359.5478624469</v>
      </c>
    </row>
    <row r="73" spans="5:12" x14ac:dyDescent="0.2">
      <c r="F73" s="32">
        <v>600</v>
      </c>
      <c r="G73" s="32">
        <v>1028187.3899667513</v>
      </c>
    </row>
    <row r="74" spans="5:12" ht="18" thickBot="1" x14ac:dyDescent="0.25">
      <c r="E74" s="40" t="s">
        <v>34</v>
      </c>
      <c r="F74" s="40"/>
      <c r="G74" s="40"/>
      <c r="H74" s="40"/>
      <c r="I74" s="40"/>
      <c r="J74" s="40"/>
      <c r="K74" s="40"/>
      <c r="L74" s="40"/>
    </row>
    <row r="75" spans="5:12" ht="17" thickTop="1" x14ac:dyDescent="0.2">
      <c r="E75" s="41"/>
      <c r="F75" s="42"/>
      <c r="G75" s="42" t="s">
        <v>35</v>
      </c>
      <c r="H75" s="42"/>
      <c r="I75" s="42"/>
      <c r="J75" s="42"/>
      <c r="K75" s="42"/>
      <c r="L75" s="43"/>
    </row>
    <row r="76" spans="5:12" x14ac:dyDescent="0.2">
      <c r="E76" s="9"/>
      <c r="F76" s="44">
        <f>B45</f>
        <v>955163.26238462282</v>
      </c>
      <c r="G76" s="32">
        <v>250</v>
      </c>
      <c r="H76" s="32">
        <v>300</v>
      </c>
      <c r="I76" s="32">
        <v>350</v>
      </c>
      <c r="J76" s="32">
        <v>400</v>
      </c>
      <c r="K76" s="32">
        <v>450</v>
      </c>
      <c r="L76" s="45">
        <v>500</v>
      </c>
    </row>
    <row r="77" spans="5:12" x14ac:dyDescent="0.2">
      <c r="E77" s="9" t="s">
        <v>1</v>
      </c>
      <c r="F77" s="32">
        <v>260</v>
      </c>
      <c r="G77" s="32">
        <v>144859.72842847556</v>
      </c>
      <c r="H77" s="32">
        <v>-579438.91371390224</v>
      </c>
      <c r="I77" s="32">
        <v>-1303737.5558562791</v>
      </c>
      <c r="J77" s="32">
        <v>-2028036.1979986569</v>
      </c>
      <c r="K77" s="32">
        <v>-2752334.8401410338</v>
      </c>
      <c r="L77" s="45">
        <v>-3476633.4822834115</v>
      </c>
    </row>
    <row r="78" spans="5:12" x14ac:dyDescent="0.2">
      <c r="E78" s="9"/>
      <c r="F78" s="32">
        <v>270</v>
      </c>
      <c r="G78" s="32">
        <v>269590.60184817808</v>
      </c>
      <c r="H78" s="32">
        <v>-404385.90277226688</v>
      </c>
      <c r="I78" s="32">
        <v>-1078362.4073927123</v>
      </c>
      <c r="J78" s="32">
        <v>-1752338.9120131573</v>
      </c>
      <c r="K78" s="32">
        <v>-2426315.4166336022</v>
      </c>
      <c r="L78" s="45">
        <v>-3100291.9212540481</v>
      </c>
    </row>
    <row r="79" spans="5:12" x14ac:dyDescent="0.2">
      <c r="E79" s="9"/>
      <c r="F79" s="32">
        <v>280</v>
      </c>
      <c r="G79" s="32">
        <v>377277.18719872413</v>
      </c>
      <c r="H79" s="32">
        <v>-251518.12479914958</v>
      </c>
      <c r="I79" s="32">
        <v>-880313.43679702282</v>
      </c>
      <c r="J79" s="32">
        <v>-1509108.7487948965</v>
      </c>
      <c r="K79" s="32">
        <v>-2137904.0607927702</v>
      </c>
      <c r="L79" s="45">
        <v>-2766699.3727906439</v>
      </c>
    </row>
    <row r="80" spans="5:12" x14ac:dyDescent="0.2">
      <c r="E80" s="9"/>
      <c r="F80" s="32">
        <v>290</v>
      </c>
      <c r="G80" s="32">
        <v>470458.61526328744</v>
      </c>
      <c r="H80" s="32">
        <v>-117614.65381582174</v>
      </c>
      <c r="I80" s="32">
        <v>-705687.9228949314</v>
      </c>
      <c r="J80" s="32">
        <v>-1293761.1919740411</v>
      </c>
      <c r="K80" s="32">
        <v>-1881834.4610531498</v>
      </c>
      <c r="L80" s="45">
        <v>-2469907.7301322594</v>
      </c>
    </row>
    <row r="81" spans="5:12" x14ac:dyDescent="0.2">
      <c r="E81" s="9"/>
      <c r="F81" s="32">
        <v>300</v>
      </c>
      <c r="G81" s="32">
        <v>551238.40185229108</v>
      </c>
      <c r="H81" s="32">
        <v>0</v>
      </c>
      <c r="I81" s="32">
        <v>-551238.40185229108</v>
      </c>
      <c r="J81" s="32">
        <v>-1102476.8037045817</v>
      </c>
      <c r="K81" s="32">
        <v>-1653715.2055568728</v>
      </c>
      <c r="L81" s="45">
        <v>-2204953.6074091638</v>
      </c>
    </row>
    <row r="82" spans="5:12" x14ac:dyDescent="0.2">
      <c r="E82" s="9"/>
      <c r="F82" s="32">
        <v>310</v>
      </c>
      <c r="G82" s="32">
        <v>621369.53021456813</v>
      </c>
      <c r="H82" s="32">
        <v>103561.58836909477</v>
      </c>
      <c r="I82" s="32">
        <v>-414246.3534763786</v>
      </c>
      <c r="J82" s="32">
        <v>-932054.2953218515</v>
      </c>
      <c r="K82" s="32">
        <v>-1449862.2371673249</v>
      </c>
      <c r="L82" s="45">
        <v>-1967670.1790127978</v>
      </c>
    </row>
    <row r="83" spans="5:12" x14ac:dyDescent="0.2">
      <c r="E83" s="9"/>
      <c r="F83" s="32">
        <v>320</v>
      </c>
      <c r="G83" s="32">
        <v>682320.93416212313</v>
      </c>
      <c r="H83" s="32">
        <v>194948.83833203511</v>
      </c>
      <c r="I83" s="32">
        <v>-292423.2574980529</v>
      </c>
      <c r="J83" s="32">
        <v>-779795.35332814092</v>
      </c>
      <c r="K83" s="32">
        <v>-1267167.4491582289</v>
      </c>
      <c r="L83" s="45">
        <v>-1754539.5449883174</v>
      </c>
    </row>
    <row r="84" spans="5:12" x14ac:dyDescent="0.2">
      <c r="E84" s="9"/>
      <c r="F84" s="32">
        <v>330</v>
      </c>
      <c r="G84" s="32">
        <v>735329.86392835062</v>
      </c>
      <c r="H84" s="32">
        <v>275748.69897313137</v>
      </c>
      <c r="I84" s="32">
        <v>-183832.46598208742</v>
      </c>
      <c r="J84" s="32">
        <v>-643413.63093730668</v>
      </c>
      <c r="K84" s="32">
        <v>-1102994.7958925259</v>
      </c>
      <c r="L84" s="45">
        <v>-1562575.9608477447</v>
      </c>
    </row>
    <row r="85" spans="5:12" x14ac:dyDescent="0.2">
      <c r="E85" s="9"/>
      <c r="F85" s="32">
        <v>340</v>
      </c>
      <c r="G85" s="32">
        <v>781443.44106265297</v>
      </c>
      <c r="H85" s="32">
        <v>347308.19602784561</v>
      </c>
      <c r="I85" s="32">
        <v>-86827.049006961286</v>
      </c>
      <c r="J85" s="32">
        <v>-520962.29404176865</v>
      </c>
      <c r="K85" s="32">
        <v>-955097.53907657554</v>
      </c>
      <c r="L85" s="45">
        <v>-1389232.7841113824</v>
      </c>
    </row>
    <row r="86" spans="5:12" x14ac:dyDescent="0.2">
      <c r="E86" s="9"/>
      <c r="F86" s="32">
        <v>350</v>
      </c>
      <c r="G86" s="32">
        <v>821551.86522268457</v>
      </c>
      <c r="H86" s="32">
        <v>410775.93261134205</v>
      </c>
      <c r="I86" s="32">
        <v>0</v>
      </c>
      <c r="J86" s="32">
        <v>-410775.93261134205</v>
      </c>
      <c r="K86" s="32">
        <v>-821551.86522268457</v>
      </c>
      <c r="L86" s="45">
        <v>-1232327.7978340266</v>
      </c>
    </row>
    <row r="87" spans="5:12" x14ac:dyDescent="0.2">
      <c r="E87" s="9"/>
      <c r="F87" s="32">
        <v>360</v>
      </c>
      <c r="G87" s="32">
        <v>856415.12424477958</v>
      </c>
      <c r="H87" s="32">
        <v>467135.52231533453</v>
      </c>
      <c r="I87" s="32">
        <v>77855.920385889243</v>
      </c>
      <c r="J87" s="32">
        <v>-311423.68154355604</v>
      </c>
      <c r="K87" s="32">
        <v>-700703.28347300133</v>
      </c>
      <c r="L87" s="45">
        <v>-1089982.8854024466</v>
      </c>
    </row>
    <row r="88" spans="5:12" x14ac:dyDescent="0.2">
      <c r="E88" s="9"/>
      <c r="F88" s="32">
        <v>370</v>
      </c>
      <c r="G88" s="32">
        <v>886684.61116254725</v>
      </c>
      <c r="H88" s="32">
        <v>517232.68984481925</v>
      </c>
      <c r="I88" s="32">
        <v>147780.76852709148</v>
      </c>
      <c r="J88" s="32">
        <v>-221671.15279063676</v>
      </c>
      <c r="K88" s="32">
        <v>-591123.07410836453</v>
      </c>
      <c r="L88" s="45">
        <v>-960574.9954260923</v>
      </c>
    </row>
    <row r="89" spans="5:12" x14ac:dyDescent="0.2">
      <c r="E89" s="9"/>
      <c r="F89" s="32">
        <v>380</v>
      </c>
      <c r="G89" s="32">
        <v>912920.72098907013</v>
      </c>
      <c r="H89" s="32">
        <v>561797.36676250491</v>
      </c>
      <c r="I89" s="32">
        <v>210674.01253593946</v>
      </c>
      <c r="J89" s="32">
        <v>-140449.341690626</v>
      </c>
      <c r="K89" s="32">
        <v>-491572.69591719145</v>
      </c>
      <c r="L89" s="45">
        <v>-842696.05014375644</v>
      </c>
    </row>
    <row r="90" spans="5:12" x14ac:dyDescent="0.2">
      <c r="E90" s="9"/>
      <c r="F90" s="32">
        <v>390</v>
      </c>
      <c r="G90" s="32">
        <v>935607.253438466</v>
      </c>
      <c r="H90" s="32">
        <v>601461.80578187108</v>
      </c>
      <c r="I90" s="32">
        <v>267316.35812527593</v>
      </c>
      <c r="J90" s="32">
        <v>-66829.08953131875</v>
      </c>
      <c r="K90" s="32">
        <v>-400974.5371879139</v>
      </c>
      <c r="L90" s="45">
        <v>-735119.98484450858</v>
      </c>
    </row>
    <row r="91" spans="5:12" x14ac:dyDescent="0.2">
      <c r="E91" s="9"/>
      <c r="F91" s="32">
        <v>400</v>
      </c>
      <c r="G91" s="32">
        <v>955163.26238462282</v>
      </c>
      <c r="H91" s="32">
        <v>636775.50825641514</v>
      </c>
      <c r="I91" s="32">
        <v>318387.75412820745</v>
      </c>
      <c r="J91" s="32">
        <v>0</v>
      </c>
      <c r="K91" s="32">
        <v>-318387.75412820745</v>
      </c>
      <c r="L91" s="45">
        <v>-636775.50825641491</v>
      </c>
    </row>
    <row r="92" spans="5:12" x14ac:dyDescent="0.2">
      <c r="E92" s="9"/>
      <c r="F92" s="32">
        <v>410</v>
      </c>
      <c r="G92" s="32">
        <v>971952.85243747453</v>
      </c>
      <c r="H92" s="32">
        <v>668217.58605076349</v>
      </c>
      <c r="I92" s="32">
        <v>364482.31966405269</v>
      </c>
      <c r="J92" s="32">
        <v>60747.053277342115</v>
      </c>
      <c r="K92" s="32">
        <v>-242988.21310936892</v>
      </c>
      <c r="L92" s="45">
        <v>-546723.4794960795</v>
      </c>
    </row>
    <row r="93" spans="5:12" x14ac:dyDescent="0.2">
      <c r="E93" s="9"/>
      <c r="F93" s="32">
        <v>420</v>
      </c>
      <c r="G93" s="32">
        <v>986293.31587235699</v>
      </c>
      <c r="H93" s="32">
        <v>696207.04649813427</v>
      </c>
      <c r="I93" s="32">
        <v>406120.77712391177</v>
      </c>
      <c r="J93" s="32">
        <v>116034.50774968928</v>
      </c>
      <c r="K93" s="32">
        <v>-174051.76162453368</v>
      </c>
      <c r="L93" s="45">
        <v>-464138.03099875618</v>
      </c>
    </row>
    <row r="94" spans="5:12" x14ac:dyDescent="0.2">
      <c r="E94" s="9"/>
      <c r="F94" s="32">
        <v>430</v>
      </c>
      <c r="G94" s="32">
        <v>998461.92082203622</v>
      </c>
      <c r="H94" s="32">
        <v>721111.38726035948</v>
      </c>
      <c r="I94" s="32">
        <v>443760.85369868297</v>
      </c>
      <c r="J94" s="32">
        <v>166410.32013700623</v>
      </c>
      <c r="K94" s="32">
        <v>-110940.21342467051</v>
      </c>
      <c r="L94" s="45">
        <v>-388290.74698634725</v>
      </c>
    </row>
    <row r="95" spans="5:12" x14ac:dyDescent="0.2">
      <c r="E95" s="9"/>
      <c r="F95" s="32">
        <v>440</v>
      </c>
      <c r="G95" s="32">
        <v>1008701.5979665397</v>
      </c>
      <c r="H95" s="32">
        <v>743253.80902797659</v>
      </c>
      <c r="I95" s="32">
        <v>477806.02008941351</v>
      </c>
      <c r="J95" s="32">
        <v>212358.23115085065</v>
      </c>
      <c r="K95" s="32">
        <v>-53089.557787712663</v>
      </c>
      <c r="L95" s="45">
        <v>-318537.34672627551</v>
      </c>
    </row>
    <row r="96" spans="5:12" x14ac:dyDescent="0.2">
      <c r="E96" s="9"/>
      <c r="F96" s="32">
        <v>450</v>
      </c>
      <c r="G96" s="32">
        <v>1017225.7233983984</v>
      </c>
      <c r="H96" s="32">
        <v>762919.29254879872</v>
      </c>
      <c r="I96" s="32">
        <v>508612.86169919907</v>
      </c>
      <c r="J96" s="32">
        <v>254306.43084959942</v>
      </c>
      <c r="K96" s="32">
        <v>0</v>
      </c>
      <c r="L96" s="45">
        <v>-254306.43084959965</v>
      </c>
    </row>
    <row r="97" spans="5:12" x14ac:dyDescent="0.2">
      <c r="E97" s="9"/>
      <c r="F97" s="32">
        <v>460</v>
      </c>
      <c r="G97" s="32">
        <v>1024222.1565401531</v>
      </c>
      <c r="H97" s="32">
        <v>780359.73831630708</v>
      </c>
      <c r="I97" s="32">
        <v>536497.3200924613</v>
      </c>
      <c r="J97" s="32">
        <v>292634.9018686153</v>
      </c>
      <c r="K97" s="32">
        <v>48772.483644769527</v>
      </c>
      <c r="L97" s="45">
        <v>-195089.93457907671</v>
      </c>
    </row>
    <row r="98" spans="5:12" x14ac:dyDescent="0.2">
      <c r="E98" s="9"/>
      <c r="F98" s="32">
        <v>470</v>
      </c>
      <c r="G98" s="32">
        <v>1029856.6614397548</v>
      </c>
      <c r="H98" s="32">
        <v>795798.32929435605</v>
      </c>
      <c r="I98" s="32">
        <v>561739.9971489571</v>
      </c>
      <c r="J98" s="32">
        <v>327681.66500355839</v>
      </c>
      <c r="K98" s="32">
        <v>93623.332858159672</v>
      </c>
      <c r="L98" s="45">
        <v>-140434.99928723928</v>
      </c>
    </row>
    <row r="99" spans="5:12" x14ac:dyDescent="0.2">
      <c r="E99" s="9"/>
      <c r="F99" s="32">
        <v>480</v>
      </c>
      <c r="G99" s="32">
        <v>1034275.8155834542</v>
      </c>
      <c r="H99" s="32">
        <v>809433.24697835557</v>
      </c>
      <c r="I99" s="32">
        <v>584590.67837325693</v>
      </c>
      <c r="J99" s="32">
        <v>359748.10976815806</v>
      </c>
      <c r="K99" s="32">
        <v>134905.54116305942</v>
      </c>
      <c r="L99" s="45">
        <v>-89937.027442039456</v>
      </c>
    </row>
    <row r="100" spans="5:12" x14ac:dyDescent="0.2">
      <c r="E100" s="9"/>
      <c r="F100" s="32">
        <v>490</v>
      </c>
      <c r="G100" s="32">
        <v>1037609.4911199291</v>
      </c>
      <c r="H100" s="32">
        <v>821440.84713661065</v>
      </c>
      <c r="I100" s="32">
        <v>605272.20315329218</v>
      </c>
      <c r="J100" s="32">
        <v>389103.55916997371</v>
      </c>
      <c r="K100" s="32">
        <v>172934.91518665501</v>
      </c>
      <c r="L100" s="45">
        <v>-43233.728796663694</v>
      </c>
    </row>
    <row r="101" spans="5:12" x14ac:dyDescent="0.2">
      <c r="E101" s="9"/>
      <c r="F101" s="32">
        <v>500</v>
      </c>
      <c r="G101" s="32">
        <v>1039972.9779989794</v>
      </c>
      <c r="H101" s="32">
        <v>831978.3823991837</v>
      </c>
      <c r="I101" s="32">
        <v>623983.78679938777</v>
      </c>
      <c r="J101" s="32">
        <v>415989.19119959185</v>
      </c>
      <c r="K101" s="32">
        <v>207994.59559979592</v>
      </c>
      <c r="L101" s="45">
        <v>0</v>
      </c>
    </row>
    <row r="102" spans="5:12" x14ac:dyDescent="0.2">
      <c r="E102" s="9"/>
      <c r="F102" s="32">
        <v>510</v>
      </c>
      <c r="G102" s="32">
        <v>1041468.8061629091</v>
      </c>
      <c r="H102" s="32">
        <v>841186.34343927284</v>
      </c>
      <c r="I102" s="32">
        <v>640903.8807156363</v>
      </c>
      <c r="J102" s="32">
        <v>440621.417992</v>
      </c>
      <c r="K102" s="32">
        <v>240338.9552683637</v>
      </c>
      <c r="L102" s="45">
        <v>40056.4925447274</v>
      </c>
    </row>
    <row r="103" spans="5:12" x14ac:dyDescent="0.2">
      <c r="E103" s="9"/>
      <c r="F103" s="32">
        <v>520</v>
      </c>
      <c r="G103" s="32">
        <v>1042188.3139489595</v>
      </c>
      <c r="H103" s="32">
        <v>849190.47803248558</v>
      </c>
      <c r="I103" s="32">
        <v>656192.64211601159</v>
      </c>
      <c r="J103" s="32">
        <v>463194.80619953759</v>
      </c>
      <c r="K103" s="32">
        <v>270196.97028306359</v>
      </c>
      <c r="L103" s="45">
        <v>77199.134366589598</v>
      </c>
    </row>
    <row r="104" spans="5:12" x14ac:dyDescent="0.2">
      <c r="E104" s="9"/>
      <c r="F104" s="32">
        <v>530</v>
      </c>
      <c r="G104" s="32">
        <v>1042213.0017719698</v>
      </c>
      <c r="H104" s="32">
        <v>856103.53716983227</v>
      </c>
      <c r="I104" s="32">
        <v>669994.07256769482</v>
      </c>
      <c r="J104" s="32">
        <v>483884.60796555737</v>
      </c>
      <c r="K104" s="32">
        <v>297775.14336341992</v>
      </c>
      <c r="L104" s="45">
        <v>111665.67876128247</v>
      </c>
    </row>
    <row r="105" spans="5:12" x14ac:dyDescent="0.2">
      <c r="E105" s="9"/>
      <c r="F105" s="32">
        <v>540</v>
      </c>
      <c r="G105" s="32">
        <v>1041615.7035724644</v>
      </c>
      <c r="H105" s="32">
        <v>862026.78916341881</v>
      </c>
      <c r="I105" s="32">
        <v>682437.87475437322</v>
      </c>
      <c r="J105" s="32">
        <v>502848.96034532762</v>
      </c>
      <c r="K105" s="32">
        <v>323260.04593628203</v>
      </c>
      <c r="L105" s="45">
        <v>143671.13152723666</v>
      </c>
    </row>
    <row r="106" spans="5:12" x14ac:dyDescent="0.2">
      <c r="E106" s="9"/>
      <c r="F106" s="32">
        <v>550</v>
      </c>
      <c r="G106" s="32">
        <v>1040461.6031350964</v>
      </c>
      <c r="H106" s="32">
        <v>867051.33594591368</v>
      </c>
      <c r="I106" s="32">
        <v>693641.06875673099</v>
      </c>
      <c r="J106" s="32">
        <v>520230.80156754819</v>
      </c>
      <c r="K106" s="32">
        <v>346820.53437836538</v>
      </c>
      <c r="L106" s="45">
        <v>173410.26718918281</v>
      </c>
    </row>
    <row r="107" spans="5:12" x14ac:dyDescent="0.2">
      <c r="E107" s="9"/>
      <c r="F107" s="32">
        <v>560</v>
      </c>
      <c r="G107" s="32">
        <v>1038809.1179690239</v>
      </c>
      <c r="H107" s="32">
        <v>871259.26023208455</v>
      </c>
      <c r="I107" s="32">
        <v>703709.4024951451</v>
      </c>
      <c r="J107" s="32">
        <v>536159.544758206</v>
      </c>
      <c r="K107" s="32">
        <v>368609.68702126667</v>
      </c>
      <c r="L107" s="45">
        <v>201059.82928432734</v>
      </c>
    </row>
    <row r="108" spans="5:12" x14ac:dyDescent="0.2">
      <c r="E108" s="9"/>
      <c r="F108" s="32">
        <v>570</v>
      </c>
      <c r="G108" s="32">
        <v>1036710.669808225</v>
      </c>
      <c r="H108" s="32">
        <v>874724.6276506898</v>
      </c>
      <c r="I108" s="32">
        <v>712738.58549315459</v>
      </c>
      <c r="J108" s="32">
        <v>550752.54333561938</v>
      </c>
      <c r="K108" s="32">
        <v>388766.50117808441</v>
      </c>
      <c r="L108" s="45">
        <v>226780.4590205492</v>
      </c>
    </row>
    <row r="109" spans="5:12" x14ac:dyDescent="0.2">
      <c r="E109" s="9"/>
      <c r="F109" s="32">
        <v>580</v>
      </c>
      <c r="G109" s="32">
        <v>1034213.3577876764</v>
      </c>
      <c r="H109" s="32">
        <v>877514.36418348295</v>
      </c>
      <c r="I109" s="32">
        <v>720815.37057928951</v>
      </c>
      <c r="J109" s="32">
        <v>564116.37697509606</v>
      </c>
      <c r="K109" s="32">
        <v>407417.38337090285</v>
      </c>
      <c r="L109" s="45">
        <v>250718.38976670941</v>
      </c>
    </row>
    <row r="110" spans="5:12" x14ac:dyDescent="0.2">
      <c r="E110" s="9"/>
      <c r="F110" s="32">
        <v>590</v>
      </c>
      <c r="G110" s="32">
        <v>1031359.5478624469</v>
      </c>
      <c r="H110" s="32">
        <v>879689.02611796942</v>
      </c>
      <c r="I110" s="32">
        <v>728018.50437349197</v>
      </c>
      <c r="J110" s="32">
        <v>576347.98262901441</v>
      </c>
      <c r="K110" s="32">
        <v>424677.46088453708</v>
      </c>
      <c r="L110" s="45">
        <v>273006.93914005952</v>
      </c>
    </row>
    <row r="111" spans="5:12" ht="17" thickBot="1" x14ac:dyDescent="0.25">
      <c r="E111" s="15"/>
      <c r="F111" s="46">
        <v>600</v>
      </c>
      <c r="G111" s="46">
        <v>1028187.3899667513</v>
      </c>
      <c r="H111" s="46">
        <v>881303.47711435833</v>
      </c>
      <c r="I111" s="46">
        <v>734419.56426196522</v>
      </c>
      <c r="J111" s="46">
        <v>587535.65140957222</v>
      </c>
      <c r="K111" s="46">
        <v>440651.73855717899</v>
      </c>
      <c r="L111" s="47">
        <v>293767.825704786</v>
      </c>
    </row>
  </sheetData>
  <mergeCells count="4">
    <mergeCell ref="A19:D19"/>
    <mergeCell ref="A34:H34"/>
    <mergeCell ref="A37:B37"/>
    <mergeCell ref="E74:L74"/>
  </mergeCells>
  <conditionalFormatting sqref="G39:G73">
    <cfRule type="cellIs" dxfId="4" priority="5" operator="equal">
      <formula>$G$66</formula>
    </cfRule>
  </conditionalFormatting>
  <conditionalFormatting sqref="G77:G111">
    <cfRule type="top10" dxfId="3" priority="3" rank="1"/>
    <cfRule type="cellIs" dxfId="2" priority="4" operator="equal">
      <formula>"MAX"</formula>
    </cfRule>
  </conditionalFormatting>
  <conditionalFormatting sqref="H77:H111">
    <cfRule type="top10" dxfId="1" priority="2" rank="1"/>
  </conditionalFormatting>
  <conditionalFormatting sqref="I77:I111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Vinayak Naik</dc:creator>
  <cp:lastModifiedBy>Pratiksha Vinayak Naik</cp:lastModifiedBy>
  <dcterms:created xsi:type="dcterms:W3CDTF">2024-01-31T06:23:56Z</dcterms:created>
  <dcterms:modified xsi:type="dcterms:W3CDTF">2024-01-31T06:26:36Z</dcterms:modified>
</cp:coreProperties>
</file>