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Adi\Documents\skripsi\"/>
    </mc:Choice>
  </mc:AlternateContent>
  <xr:revisionPtr revIDLastSave="0" documentId="13_ncr:1_{C6967068-DB64-46C1-ADB7-76D3D25D9C7E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Dataset" sheetId="1" r:id="rId1"/>
    <sheet name="Datates" sheetId="3" r:id="rId2"/>
    <sheet name="Euclidean Distance" sheetId="4" r:id="rId3"/>
    <sheet name="Sheet1" sheetId="6" r:id="rId4"/>
    <sheet name="Sheet3" sheetId="5" r:id="rId5"/>
  </sheets>
  <definedNames>
    <definedName name="data1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tset">#REF!</definedName>
    <definedName name="h">Table1345[H Value]</definedName>
    <definedName name="s">Table1345[S Value]</definedName>
    <definedName name="v">Table1345[V Value]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7" i="6" l="1"/>
  <c r="O46" i="6"/>
  <c r="O45" i="6"/>
  <c r="AA40" i="6"/>
  <c r="AA39" i="6"/>
  <c r="AA38" i="6"/>
  <c r="X37" i="6"/>
  <c r="AA35" i="6" s="1"/>
  <c r="M36" i="6"/>
  <c r="P35" i="6" s="1"/>
  <c r="E39" i="6"/>
  <c r="E38" i="6"/>
  <c r="E37" i="6"/>
  <c r="E35" i="6"/>
  <c r="E34" i="6"/>
  <c r="E33" i="6"/>
  <c r="B36" i="6"/>
  <c r="AA36" i="6" l="1"/>
  <c r="AA34" i="6"/>
  <c r="P33" i="6"/>
  <c r="P37" i="6" s="1"/>
  <c r="P38" i="6" s="1"/>
  <c r="P34" i="6"/>
  <c r="P39" i="6" l="1"/>
  <c r="B68" i="4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I2" i="5"/>
  <c r="H2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4" i="5"/>
  <c r="G5" i="5"/>
  <c r="G6" i="5"/>
  <c r="G7" i="5"/>
  <c r="G3" i="5"/>
  <c r="G2" i="5"/>
  <c r="L2" i="5"/>
  <c r="R3" i="5"/>
  <c r="R2" i="5"/>
  <c r="P3" i="5"/>
  <c r="P2" i="5"/>
  <c r="N3" i="5"/>
  <c r="N2" i="5"/>
  <c r="B69" i="4"/>
  <c r="J69" i="4" s="1"/>
  <c r="B127" i="4"/>
  <c r="B126" i="4"/>
  <c r="B125" i="4"/>
  <c r="B124" i="4"/>
  <c r="J124" i="4" s="1"/>
  <c r="B123" i="4"/>
  <c r="B122" i="4"/>
  <c r="B121" i="4"/>
  <c r="J121" i="4" s="1"/>
  <c r="B120" i="4"/>
  <c r="J120" i="4" s="1"/>
  <c r="B119" i="4"/>
  <c r="J119" i="4" s="1"/>
  <c r="B118" i="4"/>
  <c r="B117" i="4"/>
  <c r="J117" i="4" s="1"/>
  <c r="B116" i="4"/>
  <c r="J116" i="4" s="1"/>
  <c r="B115" i="4"/>
  <c r="J115" i="4" s="1"/>
  <c r="B114" i="4"/>
  <c r="B113" i="4"/>
  <c r="J113" i="4" s="1"/>
  <c r="B112" i="4"/>
  <c r="J112" i="4" s="1"/>
  <c r="B111" i="4"/>
  <c r="J111" i="4" s="1"/>
  <c r="B110" i="4"/>
  <c r="B109" i="4"/>
  <c r="J109" i="4" s="1"/>
  <c r="B108" i="4"/>
  <c r="J108" i="4" s="1"/>
  <c r="B107" i="4"/>
  <c r="J107" i="4" s="1"/>
  <c r="B106" i="4"/>
  <c r="B105" i="4"/>
  <c r="J105" i="4" s="1"/>
  <c r="B104" i="4"/>
  <c r="J104" i="4" s="1"/>
  <c r="B103" i="4"/>
  <c r="J103" i="4" s="1"/>
  <c r="B102" i="4"/>
  <c r="B101" i="4"/>
  <c r="J101" i="4" s="1"/>
  <c r="B100" i="4"/>
  <c r="J100" i="4" s="1"/>
  <c r="B99" i="4"/>
  <c r="J99" i="4" s="1"/>
  <c r="B98" i="4"/>
  <c r="B97" i="4"/>
  <c r="J97" i="4" s="1"/>
  <c r="B96" i="4"/>
  <c r="J96" i="4" s="1"/>
  <c r="B95" i="4"/>
  <c r="J95" i="4" s="1"/>
  <c r="B94" i="4"/>
  <c r="B93" i="4"/>
  <c r="J93" i="4" s="1"/>
  <c r="B92" i="4"/>
  <c r="J92" i="4" s="1"/>
  <c r="B91" i="4"/>
  <c r="J91" i="4" s="1"/>
  <c r="B90" i="4"/>
  <c r="B89" i="4"/>
  <c r="J89" i="4" s="1"/>
  <c r="B88" i="4"/>
  <c r="J88" i="4" s="1"/>
  <c r="B87" i="4"/>
  <c r="J87" i="4" s="1"/>
  <c r="B86" i="4"/>
  <c r="B85" i="4"/>
  <c r="J85" i="4" s="1"/>
  <c r="B84" i="4"/>
  <c r="J84" i="4" s="1"/>
  <c r="B83" i="4"/>
  <c r="J83" i="4" s="1"/>
  <c r="B82" i="4"/>
  <c r="B81" i="4"/>
  <c r="J81" i="4" s="1"/>
  <c r="B80" i="4"/>
  <c r="J80" i="4" s="1"/>
  <c r="B79" i="4"/>
  <c r="J79" i="4" s="1"/>
  <c r="B78" i="4"/>
  <c r="B77" i="4"/>
  <c r="J77" i="4" s="1"/>
  <c r="B76" i="4"/>
  <c r="J76" i="4" s="1"/>
  <c r="B75" i="4"/>
  <c r="J75" i="4" s="1"/>
  <c r="B74" i="4"/>
  <c r="B73" i="4"/>
  <c r="J73" i="4" s="1"/>
  <c r="B72" i="4"/>
  <c r="J72" i="4" s="1"/>
  <c r="B71" i="4"/>
  <c r="J71" i="4" s="1"/>
  <c r="B70" i="4"/>
  <c r="J70" i="4" l="1"/>
  <c r="J74" i="4"/>
  <c r="J78" i="4"/>
  <c r="J125" i="4"/>
  <c r="J82" i="4"/>
  <c r="J86" i="4"/>
  <c r="J90" i="4"/>
  <c r="J94" i="4"/>
  <c r="J98" i="4"/>
  <c r="J102" i="4"/>
  <c r="J106" i="4"/>
  <c r="J110" i="4"/>
  <c r="J114" i="4"/>
  <c r="J118" i="4"/>
  <c r="J122" i="4"/>
  <c r="J126" i="4"/>
  <c r="J123" i="4"/>
  <c r="J127" i="4"/>
  <c r="J68" i="4"/>
  <c r="G75" i="4"/>
  <c r="H74" i="4"/>
  <c r="F98" i="4"/>
  <c r="G102" i="4"/>
  <c r="F114" i="4"/>
  <c r="G118" i="4"/>
  <c r="H71" i="4"/>
  <c r="F82" i="4"/>
  <c r="F116" i="4"/>
  <c r="G70" i="4"/>
  <c r="G86" i="4"/>
  <c r="G80" i="4"/>
  <c r="C92" i="4"/>
  <c r="F104" i="4"/>
  <c r="H76" i="4"/>
  <c r="I76" i="4"/>
  <c r="H88" i="4"/>
  <c r="I88" i="4"/>
  <c r="H100" i="4"/>
  <c r="I100" i="4"/>
  <c r="H124" i="4"/>
  <c r="C93" i="4"/>
  <c r="C88" i="4"/>
  <c r="H72" i="4"/>
  <c r="I72" i="4"/>
  <c r="H84" i="4"/>
  <c r="I84" i="4"/>
  <c r="H96" i="4"/>
  <c r="I96" i="4"/>
  <c r="H108" i="4"/>
  <c r="I108" i="4"/>
  <c r="H112" i="4"/>
  <c r="H120" i="4"/>
  <c r="C125" i="4"/>
  <c r="C120" i="4"/>
  <c r="C114" i="4"/>
  <c r="C109" i="4"/>
  <c r="C104" i="4"/>
  <c r="C98" i="4"/>
  <c r="C77" i="4"/>
  <c r="F126" i="4"/>
  <c r="F105" i="4"/>
  <c r="F94" i="4"/>
  <c r="F78" i="4"/>
  <c r="F73" i="4"/>
  <c r="G124" i="4"/>
  <c r="G119" i="4"/>
  <c r="G108" i="4"/>
  <c r="G103" i="4"/>
  <c r="G98" i="4"/>
  <c r="G87" i="4"/>
  <c r="G82" i="4"/>
  <c r="G76" i="4"/>
  <c r="G71" i="4"/>
  <c r="H122" i="4"/>
  <c r="H114" i="4"/>
  <c r="H106" i="4"/>
  <c r="H98" i="4"/>
  <c r="H90" i="4"/>
  <c r="H82" i="4"/>
  <c r="I124" i="4"/>
  <c r="I73" i="4"/>
  <c r="G73" i="4"/>
  <c r="I77" i="4"/>
  <c r="G77" i="4"/>
  <c r="I81" i="4"/>
  <c r="G81" i="4"/>
  <c r="I85" i="4"/>
  <c r="G85" i="4"/>
  <c r="I89" i="4"/>
  <c r="G89" i="4"/>
  <c r="I93" i="4"/>
  <c r="G93" i="4"/>
  <c r="I97" i="4"/>
  <c r="G97" i="4"/>
  <c r="I101" i="4"/>
  <c r="G101" i="4"/>
  <c r="I105" i="4"/>
  <c r="G105" i="4"/>
  <c r="I109" i="4"/>
  <c r="G109" i="4"/>
  <c r="I113" i="4"/>
  <c r="G113" i="4"/>
  <c r="I117" i="4"/>
  <c r="G117" i="4"/>
  <c r="I121" i="4"/>
  <c r="G121" i="4"/>
  <c r="I125" i="4"/>
  <c r="G125" i="4"/>
  <c r="I69" i="4"/>
  <c r="G69" i="4"/>
  <c r="C124" i="4"/>
  <c r="C118" i="4"/>
  <c r="C113" i="4"/>
  <c r="C108" i="4"/>
  <c r="C102" i="4"/>
  <c r="C97" i="4"/>
  <c r="C86" i="4"/>
  <c r="C81" i="4"/>
  <c r="C76" i="4"/>
  <c r="C70" i="4"/>
  <c r="F125" i="4"/>
  <c r="F120" i="4"/>
  <c r="F109" i="4"/>
  <c r="F93" i="4"/>
  <c r="F88" i="4"/>
  <c r="F77" i="4"/>
  <c r="F72" i="4"/>
  <c r="I68" i="4"/>
  <c r="G123" i="4"/>
  <c r="G112" i="4"/>
  <c r="G107" i="4"/>
  <c r="G96" i="4"/>
  <c r="G91" i="4"/>
  <c r="H121" i="4"/>
  <c r="H113" i="4"/>
  <c r="H105" i="4"/>
  <c r="H97" i="4"/>
  <c r="H89" i="4"/>
  <c r="H81" i="4"/>
  <c r="H73" i="4"/>
  <c r="I120" i="4"/>
  <c r="H80" i="4"/>
  <c r="I80" i="4"/>
  <c r="H92" i="4"/>
  <c r="I92" i="4"/>
  <c r="H104" i="4"/>
  <c r="I104" i="4"/>
  <c r="H116" i="4"/>
  <c r="H91" i="4"/>
  <c r="H95" i="4"/>
  <c r="H99" i="4"/>
  <c r="H103" i="4"/>
  <c r="H107" i="4"/>
  <c r="H111" i="4"/>
  <c r="H115" i="4"/>
  <c r="H119" i="4"/>
  <c r="H123" i="4"/>
  <c r="H127" i="4"/>
  <c r="H68" i="4"/>
  <c r="C82" i="4"/>
  <c r="C72" i="4"/>
  <c r="F121" i="4"/>
  <c r="F110" i="4"/>
  <c r="F100" i="4"/>
  <c r="F89" i="4"/>
  <c r="F84" i="4"/>
  <c r="G68" i="4"/>
  <c r="G114" i="4"/>
  <c r="G92" i="4"/>
  <c r="I70" i="4"/>
  <c r="I74" i="4"/>
  <c r="I78" i="4"/>
  <c r="I82" i="4"/>
  <c r="I86" i="4"/>
  <c r="I90" i="4"/>
  <c r="I94" i="4"/>
  <c r="I98" i="4"/>
  <c r="I102" i="4"/>
  <c r="I106" i="4"/>
  <c r="I110" i="4"/>
  <c r="I114" i="4"/>
  <c r="I118" i="4"/>
  <c r="I122" i="4"/>
  <c r="I126" i="4"/>
  <c r="C68" i="4"/>
  <c r="C122" i="4"/>
  <c r="C117" i="4"/>
  <c r="C112" i="4"/>
  <c r="C106" i="4"/>
  <c r="C101" i="4"/>
  <c r="C96" i="4"/>
  <c r="C90" i="4"/>
  <c r="C85" i="4"/>
  <c r="C80" i="4"/>
  <c r="C74" i="4"/>
  <c r="C69" i="4"/>
  <c r="F124" i="4"/>
  <c r="F118" i="4"/>
  <c r="F113" i="4"/>
  <c r="F108" i="4"/>
  <c r="F102" i="4"/>
  <c r="F97" i="4"/>
  <c r="F92" i="4"/>
  <c r="F86" i="4"/>
  <c r="F81" i="4"/>
  <c r="F76" i="4"/>
  <c r="F70" i="4"/>
  <c r="G127" i="4"/>
  <c r="G122" i="4"/>
  <c r="G116" i="4"/>
  <c r="G111" i="4"/>
  <c r="G106" i="4"/>
  <c r="G100" i="4"/>
  <c r="G95" i="4"/>
  <c r="G90" i="4"/>
  <c r="G84" i="4"/>
  <c r="G79" i="4"/>
  <c r="G74" i="4"/>
  <c r="H126" i="4"/>
  <c r="H118" i="4"/>
  <c r="H110" i="4"/>
  <c r="H102" i="4"/>
  <c r="H94" i="4"/>
  <c r="H86" i="4"/>
  <c r="H78" i="4"/>
  <c r="H70" i="4"/>
  <c r="I116" i="4"/>
  <c r="H75" i="4"/>
  <c r="H79" i="4"/>
  <c r="H83" i="4"/>
  <c r="H87" i="4"/>
  <c r="I91" i="4"/>
  <c r="I95" i="4"/>
  <c r="I99" i="4"/>
  <c r="I103" i="4"/>
  <c r="I107" i="4"/>
  <c r="I111" i="4"/>
  <c r="I115" i="4"/>
  <c r="I119" i="4"/>
  <c r="I123" i="4"/>
  <c r="I127" i="4"/>
  <c r="C126" i="4"/>
  <c r="C121" i="4"/>
  <c r="C116" i="4"/>
  <c r="C110" i="4"/>
  <c r="C105" i="4"/>
  <c r="C100" i="4"/>
  <c r="C94" i="4"/>
  <c r="C89" i="4"/>
  <c r="C84" i="4"/>
  <c r="C78" i="4"/>
  <c r="C73" i="4"/>
  <c r="F68" i="4"/>
  <c r="F122" i="4"/>
  <c r="F117" i="4"/>
  <c r="F112" i="4"/>
  <c r="F106" i="4"/>
  <c r="F101" i="4"/>
  <c r="F96" i="4"/>
  <c r="F90" i="4"/>
  <c r="F85" i="4"/>
  <c r="F80" i="4"/>
  <c r="F74" i="4"/>
  <c r="F69" i="4"/>
  <c r="G126" i="4"/>
  <c r="G120" i="4"/>
  <c r="G115" i="4"/>
  <c r="G110" i="4"/>
  <c r="G104" i="4"/>
  <c r="G99" i="4"/>
  <c r="G94" i="4"/>
  <c r="G88" i="4"/>
  <c r="G83" i="4"/>
  <c r="G78" i="4"/>
  <c r="G72" i="4"/>
  <c r="H125" i="4"/>
  <c r="H117" i="4"/>
  <c r="H109" i="4"/>
  <c r="H101" i="4"/>
  <c r="H93" i="4"/>
  <c r="H85" i="4"/>
  <c r="H77" i="4"/>
  <c r="H69" i="4"/>
  <c r="I112" i="4"/>
  <c r="C127" i="4"/>
  <c r="C123" i="4"/>
  <c r="C119" i="4"/>
  <c r="C115" i="4"/>
  <c r="C111" i="4"/>
  <c r="C107" i="4"/>
  <c r="C103" i="4"/>
  <c r="C99" i="4"/>
  <c r="C95" i="4"/>
  <c r="C91" i="4"/>
  <c r="C87" i="4"/>
  <c r="C83" i="4"/>
  <c r="C79" i="4"/>
  <c r="C75" i="4"/>
  <c r="C71" i="4"/>
  <c r="F127" i="4"/>
  <c r="F123" i="4"/>
  <c r="F119" i="4"/>
  <c r="F115" i="4"/>
  <c r="F111" i="4"/>
  <c r="F107" i="4"/>
  <c r="F103" i="4"/>
  <c r="F99" i="4"/>
  <c r="F95" i="4"/>
  <c r="F91" i="4"/>
  <c r="F87" i="4"/>
  <c r="F83" i="4"/>
  <c r="F79" i="4"/>
  <c r="F75" i="4"/>
  <c r="F71" i="4"/>
  <c r="I87" i="4"/>
  <c r="I83" i="4"/>
  <c r="I79" i="4"/>
  <c r="I75" i="4"/>
  <c r="I71" i="4"/>
</calcChain>
</file>

<file path=xl/sharedStrings.xml><?xml version="1.0" encoding="utf-8"?>
<sst xmlns="http://schemas.openxmlformats.org/spreadsheetml/2006/main" count="488" uniqueCount="120">
  <si>
    <t>Name</t>
  </si>
  <si>
    <t>H Value</t>
  </si>
  <si>
    <t>S Value</t>
  </si>
  <si>
    <t>V Value</t>
  </si>
  <si>
    <t>Label</t>
  </si>
  <si>
    <t>IMG_0517.JPG</t>
  </si>
  <si>
    <t>Babi</t>
  </si>
  <si>
    <t>IMG_0518.JPG</t>
  </si>
  <si>
    <t>IMG_0520.JPG</t>
  </si>
  <si>
    <t>IMG_0522.JPG</t>
  </si>
  <si>
    <t>IMG_0525.JPG</t>
  </si>
  <si>
    <t>IMG_0526.JPG</t>
  </si>
  <si>
    <t>IMG_0527.JPG</t>
  </si>
  <si>
    <t>IMG_0528.JPG</t>
  </si>
  <si>
    <t>IMG_0529.JPG</t>
  </si>
  <si>
    <t>IMG_0530.JPG</t>
  </si>
  <si>
    <t>IMG_0532.JPG</t>
  </si>
  <si>
    <t>IMG_0533.JPG</t>
  </si>
  <si>
    <t>IMG_0534.JPG</t>
  </si>
  <si>
    <t>IMG_0535.JPG</t>
  </si>
  <si>
    <t>IMG_0536.JPG</t>
  </si>
  <si>
    <t>IMG_0538.JPG</t>
  </si>
  <si>
    <t>IMG_0539.JPG</t>
  </si>
  <si>
    <t>IMG_0540.JPG</t>
  </si>
  <si>
    <t>IMG_0541.JPG</t>
  </si>
  <si>
    <t>IMG_0542.JPG</t>
  </si>
  <si>
    <t>IMG_0543.JPG</t>
  </si>
  <si>
    <t>IMG_0544.JPG</t>
  </si>
  <si>
    <t>IMG_0546.JPG</t>
  </si>
  <si>
    <t>IMG_0547.JPG</t>
  </si>
  <si>
    <t>IMG_0548.JPG</t>
  </si>
  <si>
    <t>IMG_0549.JPG</t>
  </si>
  <si>
    <t>IMG_0552.JPG</t>
  </si>
  <si>
    <t>IMG_0554.JPG</t>
  </si>
  <si>
    <t>IMG_0555.JPG</t>
  </si>
  <si>
    <t>IMG_0557.JPG</t>
  </si>
  <si>
    <t>IMG_0500.JPG</t>
  </si>
  <si>
    <t>Sapi</t>
  </si>
  <si>
    <t>IMG_0502.JPG</t>
  </si>
  <si>
    <t>IMG_0504.JPG</t>
  </si>
  <si>
    <t>IMG_0505.JPG</t>
  </si>
  <si>
    <t>IMG_0506.JPG</t>
  </si>
  <si>
    <t>IMG_0507.JPG</t>
  </si>
  <si>
    <t>IMG_0510.JPG</t>
  </si>
  <si>
    <t>IMG_0513.JPG</t>
  </si>
  <si>
    <t>IMG_0514.JPG</t>
  </si>
  <si>
    <t>IMG_0558.JPG</t>
  </si>
  <si>
    <t>IMG_0559.JPG</t>
  </si>
  <si>
    <t>IMG_0561.JPG</t>
  </si>
  <si>
    <t>IMG_0562.JPG</t>
  </si>
  <si>
    <t>IMG_0563.JPG</t>
  </si>
  <si>
    <t>IMG_0564.JPG</t>
  </si>
  <si>
    <t>IMG_0565.JPG</t>
  </si>
  <si>
    <t>IMG_0566.JPG</t>
  </si>
  <si>
    <t>IMG_0567.JPG</t>
  </si>
  <si>
    <t>IMG_0568.JPG</t>
  </si>
  <si>
    <t>IMG_0569.JPG</t>
  </si>
  <si>
    <t>IMG_0570.JPG</t>
  </si>
  <si>
    <t>IMG_0571.JPG</t>
  </si>
  <si>
    <t>IMG_0572.JPG</t>
  </si>
  <si>
    <t>IMG_0573.JPG</t>
  </si>
  <si>
    <t>IMG_0575.JPG</t>
  </si>
  <si>
    <t>IMG_0576.JPG</t>
  </si>
  <si>
    <t>IMG_0577.JPG</t>
  </si>
  <si>
    <t>IMG_0579.JPG</t>
  </si>
  <si>
    <t>IMG_0580.JPG</t>
  </si>
  <si>
    <t>IMG_0581.JPG</t>
  </si>
  <si>
    <t>DATASET DAGING SAPI DAN DAGING BABI</t>
  </si>
  <si>
    <t>IMG_0519.JPG</t>
  </si>
  <si>
    <t>IMG_0521.JPG</t>
  </si>
  <si>
    <t>IMG_0523.JPG</t>
  </si>
  <si>
    <t>IMG_0524.JPG</t>
  </si>
  <si>
    <t>IMG_0531.JPG</t>
  </si>
  <si>
    <t>IMG_0537.JPG</t>
  </si>
  <si>
    <t>IMG_0545.JPG</t>
  </si>
  <si>
    <t>IMG_0550.JPG</t>
  </si>
  <si>
    <t>IMG_0551.JPG</t>
  </si>
  <si>
    <t>IMG_0556.JPG</t>
  </si>
  <si>
    <t>IMG_0503.JPG</t>
  </si>
  <si>
    <t>IMG_0509.JPG</t>
  </si>
  <si>
    <t>IMG_0560.JPG</t>
  </si>
  <si>
    <t>IMG_0574.JPG</t>
  </si>
  <si>
    <t>MENGHITUNG EUCLIDEAN DISTANCE</t>
  </si>
  <si>
    <t>DATA KE</t>
  </si>
  <si>
    <t>ED</t>
  </si>
  <si>
    <t>URUTAN</t>
  </si>
  <si>
    <t>normalisasi</t>
  </si>
  <si>
    <t>h</t>
  </si>
  <si>
    <t>s</t>
  </si>
  <si>
    <t>v</t>
  </si>
  <si>
    <t>min</t>
  </si>
  <si>
    <t>max</t>
  </si>
  <si>
    <t>x</t>
  </si>
  <si>
    <t>KNN</t>
  </si>
  <si>
    <t>K=3</t>
  </si>
  <si>
    <t>K=5</t>
  </si>
  <si>
    <t>K=7</t>
  </si>
  <si>
    <t>K=9</t>
  </si>
  <si>
    <t>k=11</t>
  </si>
  <si>
    <t>???</t>
  </si>
  <si>
    <t>R</t>
  </si>
  <si>
    <t>G</t>
  </si>
  <si>
    <t>B</t>
  </si>
  <si>
    <t>NILAI</t>
  </si>
  <si>
    <t>TO HSV</t>
  </si>
  <si>
    <t>r</t>
  </si>
  <si>
    <t>g</t>
  </si>
  <si>
    <t>b</t>
  </si>
  <si>
    <t>Jumlah</t>
  </si>
  <si>
    <t>V</t>
  </si>
  <si>
    <t>Nilai maksimumnya adalah r</t>
  </si>
  <si>
    <t>S</t>
  </si>
  <si>
    <t>H</t>
  </si>
  <si>
    <t>HSV MEAN</t>
  </si>
  <si>
    <t>IMG_0582.jpg</t>
  </si>
  <si>
    <t>IMG_0583.jpg</t>
  </si>
  <si>
    <t>IMG_0584.jpg</t>
  </si>
  <si>
    <t>IMG_0585.jpg</t>
  </si>
  <si>
    <t>IMG_0586.jpg</t>
  </si>
  <si>
    <t>IMG_0587.jpg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</si>
</sst>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ahoma"/>
      <family val="2"/>
    </font>
    <font>
      <sz val="12"/>
      <color theme="1"/>
      <name val="Tahoma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/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49"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ahoma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451643</xdr:colOff>
      <xdr:row>0</xdr:row>
      <xdr:rowOff>53182</xdr:rowOff>
    </xdr:from>
    <xdr:to>
      <xdr:col>20</xdr:col>
      <xdr:colOff>163229</xdr:colOff>
      <xdr:row>30</xdr:row>
      <xdr:rowOff>128601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203ABF-7A38-4562-B7CB-80A3B3BC0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3206" y="53182"/>
          <a:ext cx="6038097" cy="6028544"/>
        </a:xfrm>
        <a:prstGeom prst="rect">
          <a:avLst/>
        </a:prstGeom>
      </xdr:spPr>
    </xdr:pic>
    <xdr:clientData/>
  </xdr:twoCellAnchor>
  <xdr:twoCellAnchor editAs="oneCell">
    <xdr:from>
      <xdr:col>20</xdr:col>
      <xdr:colOff>596088</xdr:colOff>
      <xdr:row>0</xdr:row>
      <xdr:rowOff>192863</xdr:rowOff>
    </xdr:from>
    <xdr:to>
      <xdr:col>30</xdr:col>
      <xdr:colOff>97515</xdr:colOff>
      <xdr:row>31</xdr:row>
      <xdr:rowOff>4749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9888D3-A345-461D-AC56-6DE0CF284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9213" y="192863"/>
          <a:ext cx="5857097" cy="5963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140457</xdr:rowOff>
    </xdr:from>
    <xdr:to>
      <xdr:col>9</xdr:col>
      <xdr:colOff>200819</xdr:colOff>
      <xdr:row>30</xdr:row>
      <xdr:rowOff>65044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C1CF7F8-2492-43C5-94E3-A6E80D269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7"/>
          <a:ext cx="5737225" cy="5877712"/>
        </a:xfrm>
        <a:prstGeom prst="rect">
          <a:avLst/>
        </a:prstGeom>
      </xdr:spPr>
    </xdr:pic>
    <xdr:clientData/>
  </xdr:twoCellAnchor>
  <xdr:twoCellAnchor editAs="oneCell">
    <xdr:from>
      <xdr:col>31</xdr:col>
      <xdr:colOff>158750</xdr:colOff>
      <xdr:row>1</xdr:row>
      <xdr:rowOff>99219</xdr:rowOff>
    </xdr:from>
    <xdr:to>
      <xdr:col>33</xdr:col>
      <xdr:colOff>176057</xdr:colOff>
      <xdr:row>11</xdr:row>
      <xdr:rowOff>76749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C8BB79-D7E8-442D-83B5-64854F1CD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28594" y="297657"/>
          <a:ext cx="1247619" cy="1961905"/>
        </a:xfrm>
        <a:prstGeom prst="rect">
          <a:avLst/>
        </a:prstGeom>
      </xdr:spPr>
    </xdr:pic>
    <xdr:clientData/>
  </xdr:twoCellAnchor>
  <xdr:twoCellAnchor>
    <xdr:from>
      <xdr:col>34</xdr:col>
      <xdr:colOff>0</xdr:colOff>
      <xdr:row>2</xdr:row>
      <xdr:rowOff>0</xdr:rowOff>
    </xdr:from>
    <xdr:to>
      <xdr:col>37</xdr:col>
      <xdr:colOff>573882</xdr:colOff>
      <xdr:row>12</xdr:row>
      <xdr:rowOff>25400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D62B85C-2DA2-40B8-A309-902FBC9CB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5313" y="396875"/>
          <a:ext cx="2419350" cy="2009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952328-D93B-4B04-B092-E775E4247085}" name="Table1" displayName="Table1" ref="A3:E63" totalsRowShown="0" headerRowDxfId="48" dataDxfId="46" headerRowBorderDxfId="47" tableBorderDxfId="45">
  <autoFilter ref="A3:E63" xr:uid="{CE1DEF30-D23F-47F4-992F-C32ED8899724}"/>
  <tableColumns count="5">
    <tableColumn id="1" xr3:uid="{1F68CBBC-F9EC-4031-B320-E69EC9D9EDED}" name="Name" dataDxfId="44"/>
    <tableColumn id="2" xr3:uid="{1B1EDC0F-877A-4D44-8C81-104AD0FD73E4}" name="H Value" dataDxfId="43"/>
    <tableColumn id="3" xr3:uid="{4D006E81-6818-4160-886E-409689A7A205}" name="S Value" dataDxfId="42"/>
    <tableColumn id="4" xr3:uid="{39DA7241-DA3F-43EA-A0E4-40462664D019}" name="V Value" dataDxfId="41"/>
    <tableColumn id="5" xr3:uid="{756D1B9E-D759-4310-A8A1-2F1AE6F0D9F2}" name="Label" dataDxfId="4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498D439-3CE3-43D4-99B1-0A4F6E560584}" name="Table8" displayName="Table8" ref="A1:E21" totalsRowShown="0" headerRowDxfId="1" dataDxfId="0" headerRowBorderDxfId="39" tableBorderDxfId="38">
  <autoFilter ref="A1:E21" xr:uid="{BA9F2210-E32E-4240-9FFC-CA4D1E3130D3}"/>
  <tableColumns count="5">
    <tableColumn id="1" xr3:uid="{190AC788-C29E-4AC1-811D-866C66843DD0}" name="Name" dataDxfId="6"/>
    <tableColumn id="2" xr3:uid="{F8A906E5-C79F-4D07-8AD6-49DFA22809D2}" name="H Value" dataDxfId="5"/>
    <tableColumn id="3" xr3:uid="{37DEC935-6057-4731-9C68-1E1A0DB53B2A}" name="S Value" dataDxfId="4"/>
    <tableColumn id="4" xr3:uid="{C62DE994-E32C-4638-A8E3-9D5FA0BDBD7D}" name="V Value" dataDxfId="3"/>
    <tableColumn id="5" xr3:uid="{594A74B1-8E86-4B6C-961A-7D4F68DEF33B}" name="Label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1A56B2-0F9A-496A-9F3F-A54135F24F6C}" name="Table134" displayName="Table134" ref="A1:E61" totalsRowShown="0" headerRowDxfId="37" dataDxfId="35" headerRowBorderDxfId="36" tableBorderDxfId="34">
  <autoFilter ref="A1:E61" xr:uid="{EDD61D67-42B7-440B-A24F-E3699EB00C12}"/>
  <tableColumns count="5">
    <tableColumn id="1" xr3:uid="{BD800D03-C316-4FAA-8F1A-2B8AAB4E0A14}" name="Name" dataDxfId="33"/>
    <tableColumn id="2" xr3:uid="{ACF544DE-E6D1-4160-BCFD-EA330156C8EB}" name="H Value" dataDxfId="32"/>
    <tableColumn id="3" xr3:uid="{D5E4E5EF-3895-4F28-A513-2601D1BAD462}" name="S Value" dataDxfId="31"/>
    <tableColumn id="4" xr3:uid="{6E48729A-7430-4266-B0C3-81FB6F39A743}" name="V Value" dataDxfId="30"/>
    <tableColumn id="5" xr3:uid="{97057A15-4D41-41EB-9F02-320000AC89CB}" name="Label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278C3C-8869-49A5-9B31-2DDFE8B915E1}" name="Table6" displayName="Table6" ref="A67:C127" totalsRowShown="0" headerRowDxfId="28" dataDxfId="27">
  <autoFilter ref="A67:C127" xr:uid="{804115AC-FD74-46B0-AB6C-8AB13F1323DD}"/>
  <tableColumns count="3">
    <tableColumn id="1" xr3:uid="{23117DB1-5AD7-49B1-8C90-5FFEEE4616DA}" name="DATA KE" dataDxfId="26"/>
    <tableColumn id="2" xr3:uid="{583F8938-BCE4-4908-9836-DF9741D9766A}" name="ED" dataDxfId="25">
      <calculatedColumnFormula>SQRT((B2-$B$63)^2+(C2-$C$63)^2+(D2-$D$63)^2)</calculatedColumnFormula>
    </tableColumn>
    <tableColumn id="3" xr3:uid="{92EEDDE8-F6FD-4D75-BBAA-D4D4D0E3C52D}" name="URUTAN" dataDxfId="24">
      <calculatedColumnFormula>RANK(B68,$B$68:$B$1274,1)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295D8C-FCE2-482C-AEBA-30D55FD86FCF}" name="Table7" displayName="Table7" ref="E67:J127" totalsRowShown="0" headerRowDxfId="23" dataDxfId="22">
  <autoFilter ref="E67:J127" xr:uid="{177934C2-DF4A-4F84-8F43-44C4349DF12E}"/>
  <tableColumns count="6">
    <tableColumn id="1" xr3:uid="{A1518ABD-BDBC-4DB9-86E9-A057C3F033A1}" name="DATA KE" dataDxfId="21"/>
    <tableColumn id="2" xr3:uid="{E29B6E72-786F-4DA7-99D8-79BFEE0424D5}" name="K=3" dataDxfId="20">
      <calculatedColumnFormula>IF($B68&lt;=SMALL($B$68:$B$127,3),$E2,"")</calculatedColumnFormula>
    </tableColumn>
    <tableColumn id="3" xr3:uid="{FCA06168-9470-4079-AAEA-B486066D38C9}" name="K=5" dataDxfId="19">
      <calculatedColumnFormula>IF($B68&lt;=SMALL($B$68:$B$127,5),$E2,"")</calculatedColumnFormula>
    </tableColumn>
    <tableColumn id="4" xr3:uid="{7E56FDB0-FEA2-4731-AEB2-3EF864497AAB}" name="K=7" dataDxfId="18">
      <calculatedColumnFormula>IF($B68&lt;=SMALL($B$68:$B$127,7),$E2,"")</calculatedColumnFormula>
    </tableColumn>
    <tableColumn id="5" xr3:uid="{3A4319DB-93CE-4D35-9E75-156EA3B5781E}" name="K=9" dataDxfId="17">
      <calculatedColumnFormula>IF($B68&lt;=SMALL($B$68:$B$127,9),$E2,"")</calculatedColumnFormula>
    </tableColumn>
    <tableColumn id="6" xr3:uid="{058757F7-C550-496E-A90A-AEC9B1E564E1}" name="k=11" dataDxfId="16">
      <calculatedColumnFormula>IF($B68&lt;=SMALL($B$68:$B$127,11),$E2,"")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B6CFA7-80AA-4008-B329-8650BADCFAC5}" name="Table1345" displayName="Table1345" ref="A1:E61" totalsRowShown="0" headerRowDxfId="15" dataDxfId="13" headerRowBorderDxfId="14" tableBorderDxfId="12">
  <autoFilter ref="A1:E61" xr:uid="{6946E26B-0BF8-4FCD-8380-B2567285CB97}"/>
  <tableColumns count="5">
    <tableColumn id="1" xr3:uid="{4191228B-107D-492F-A12E-C83CD232CCA2}" name="Name" dataDxfId="11"/>
    <tableColumn id="2" xr3:uid="{48A9CC79-E7FA-40BB-8F39-2DEEDCB0ACA8}" name="H Value" dataDxfId="10"/>
    <tableColumn id="3" xr3:uid="{0AF22936-4C5A-4CA6-BAE3-5F8B550BE175}" name="S Value" dataDxfId="9"/>
    <tableColumn id="4" xr3:uid="{9F54633C-0557-451F-B86E-B3EA6744FACE}" name="V Value" dataDxfId="8"/>
    <tableColumn id="5" xr3:uid="{F6F7E50A-B9BF-4657-A653-11253F3F624A}" name="Label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opLeftCell="A48" workbookViewId="0">
      <selection activeCell="I61" sqref="I61"/>
    </sheetView>
  </sheetViews>
  <sheetFormatPr defaultRowHeight="15.75" x14ac:dyDescent="0.25"/>
  <cols>
    <col min="1" max="1" width="15.5703125" style="8" customWidth="1"/>
    <col min="2" max="2" width="17" style="8" customWidth="1"/>
    <col min="3" max="4" width="12.85546875" style="8" customWidth="1"/>
    <col min="5" max="5" width="13" style="3" customWidth="1"/>
    <col min="6" max="16384" width="9.140625" style="6"/>
  </cols>
  <sheetData>
    <row r="1" spans="1:5" x14ac:dyDescent="0.25">
      <c r="A1" s="15" t="s">
        <v>67</v>
      </c>
      <c r="B1" s="15"/>
      <c r="C1" s="15"/>
      <c r="D1" s="15"/>
      <c r="E1" s="15"/>
    </row>
    <row r="3" spans="1:5" ht="20.25" customHeight="1" x14ac:dyDescent="0.25">
      <c r="A3" s="13" t="s">
        <v>0</v>
      </c>
      <c r="B3" s="13" t="s">
        <v>1</v>
      </c>
      <c r="C3" s="13" t="s">
        <v>2</v>
      </c>
      <c r="D3" s="13" t="s">
        <v>3</v>
      </c>
      <c r="E3" s="13" t="s">
        <v>4</v>
      </c>
    </row>
    <row r="4" spans="1:5" ht="20.25" customHeight="1" x14ac:dyDescent="0.25">
      <c r="A4" s="8" t="s">
        <v>5</v>
      </c>
      <c r="B4" s="8">
        <v>22.850843858276519</v>
      </c>
      <c r="C4" s="8">
        <v>22.544919496685161</v>
      </c>
      <c r="D4" s="8">
        <v>21.811815780649791</v>
      </c>
      <c r="E4" s="3" t="s">
        <v>6</v>
      </c>
    </row>
    <row r="5" spans="1:5" ht="20.25" customHeight="1" x14ac:dyDescent="0.25">
      <c r="A5" s="8" t="s">
        <v>7</v>
      </c>
      <c r="B5" s="8">
        <v>21.183234015518291</v>
      </c>
      <c r="C5" s="8">
        <v>18.343393551499179</v>
      </c>
      <c r="D5" s="8">
        <v>18.58545645997188</v>
      </c>
      <c r="E5" s="3" t="s">
        <v>6</v>
      </c>
    </row>
    <row r="6" spans="1:5" ht="20.25" customHeight="1" x14ac:dyDescent="0.25">
      <c r="A6" s="8" t="s">
        <v>8</v>
      </c>
      <c r="B6" s="8">
        <v>15.302130087709489</v>
      </c>
      <c r="C6" s="8">
        <v>14.69127552310978</v>
      </c>
      <c r="D6" s="8">
        <v>13.71130281835134</v>
      </c>
      <c r="E6" s="3" t="s">
        <v>6</v>
      </c>
    </row>
    <row r="7" spans="1:5" ht="20.25" customHeight="1" x14ac:dyDescent="0.25">
      <c r="A7" s="8" t="s">
        <v>9</v>
      </c>
      <c r="B7" s="8">
        <v>22.430432429570629</v>
      </c>
      <c r="C7" s="8">
        <v>15.918773125952249</v>
      </c>
      <c r="D7" s="8">
        <v>18.56630861270758</v>
      </c>
      <c r="E7" s="3" t="s">
        <v>6</v>
      </c>
    </row>
    <row r="8" spans="1:5" ht="20.25" customHeight="1" x14ac:dyDescent="0.25">
      <c r="A8" s="8" t="s">
        <v>10</v>
      </c>
      <c r="B8" s="8">
        <v>18.436656215255919</v>
      </c>
      <c r="C8" s="8">
        <v>15.76907578547352</v>
      </c>
      <c r="D8" s="8">
        <v>15.27913796450442</v>
      </c>
      <c r="E8" s="3" t="s">
        <v>6</v>
      </c>
    </row>
    <row r="9" spans="1:5" ht="20.25" customHeight="1" x14ac:dyDescent="0.25">
      <c r="A9" s="8" t="s">
        <v>11</v>
      </c>
      <c r="B9" s="8">
        <v>19.76140782267505</v>
      </c>
      <c r="C9" s="8">
        <v>14.57432658991841</v>
      </c>
      <c r="D9" s="8">
        <v>14.68870482902237</v>
      </c>
      <c r="E9" s="3" t="s">
        <v>6</v>
      </c>
    </row>
    <row r="10" spans="1:5" ht="20.25" customHeight="1" x14ac:dyDescent="0.25">
      <c r="A10" s="8" t="s">
        <v>12</v>
      </c>
      <c r="B10" s="8">
        <v>21.931155988776009</v>
      </c>
      <c r="C10" s="8">
        <v>17.841119928467641</v>
      </c>
      <c r="D10" s="8">
        <v>20.402222444453599</v>
      </c>
      <c r="E10" s="3" t="s">
        <v>6</v>
      </c>
    </row>
    <row r="11" spans="1:5" ht="20.25" customHeight="1" x14ac:dyDescent="0.25">
      <c r="A11" s="8" t="s">
        <v>13</v>
      </c>
      <c r="B11" s="8">
        <v>33.345899537039763</v>
      </c>
      <c r="C11" s="8">
        <v>31.219361973728329</v>
      </c>
      <c r="D11" s="8">
        <v>33.348543763566738</v>
      </c>
      <c r="E11" s="3" t="s">
        <v>6</v>
      </c>
    </row>
    <row r="12" spans="1:5" ht="20.25" customHeight="1" x14ac:dyDescent="0.25">
      <c r="A12" s="8" t="s">
        <v>14</v>
      </c>
      <c r="B12" s="8">
        <v>24.857555899360559</v>
      </c>
      <c r="C12" s="8">
        <v>19.992308506820869</v>
      </c>
      <c r="D12" s="8">
        <v>22.4211114575306</v>
      </c>
      <c r="E12" s="3" t="s">
        <v>6</v>
      </c>
    </row>
    <row r="13" spans="1:5" ht="20.25" customHeight="1" x14ac:dyDescent="0.25">
      <c r="A13" s="8" t="s">
        <v>15</v>
      </c>
      <c r="B13" s="8">
        <v>17.80835681469237</v>
      </c>
      <c r="C13" s="8">
        <v>14.809250969157549</v>
      </c>
      <c r="D13" s="8">
        <v>12.07782673404199</v>
      </c>
      <c r="E13" s="3" t="s">
        <v>6</v>
      </c>
    </row>
    <row r="14" spans="1:5" ht="20.25" customHeight="1" x14ac:dyDescent="0.25">
      <c r="A14" s="8" t="s">
        <v>16</v>
      </c>
      <c r="B14" s="8">
        <v>21.870068179277968</v>
      </c>
      <c r="C14" s="8">
        <v>12.405451989199561</v>
      </c>
      <c r="D14" s="8">
        <v>18.558511232815469</v>
      </c>
      <c r="E14" s="3" t="s">
        <v>6</v>
      </c>
    </row>
    <row r="15" spans="1:5" ht="20.25" customHeight="1" x14ac:dyDescent="0.25">
      <c r="A15" s="8" t="s">
        <v>17</v>
      </c>
      <c r="B15" s="8">
        <v>17.94834493185013</v>
      </c>
      <c r="C15" s="8">
        <v>17.690237245063031</v>
      </c>
      <c r="D15" s="8">
        <v>15.21386762984358</v>
      </c>
      <c r="E15" s="3" t="s">
        <v>6</v>
      </c>
    </row>
    <row r="16" spans="1:5" ht="20.25" customHeight="1" x14ac:dyDescent="0.25">
      <c r="A16" s="8" t="s">
        <v>18</v>
      </c>
      <c r="B16" s="8">
        <v>22.048351990964331</v>
      </c>
      <c r="C16" s="8">
        <v>21.866006247316069</v>
      </c>
      <c r="D16" s="8">
        <v>21.326886989464271</v>
      </c>
      <c r="E16" s="3" t="s">
        <v>6</v>
      </c>
    </row>
    <row r="17" spans="1:5" ht="20.25" customHeight="1" x14ac:dyDescent="0.25">
      <c r="A17" s="8" t="s">
        <v>19</v>
      </c>
      <c r="B17" s="8">
        <v>19.191566711570481</v>
      </c>
      <c r="C17" s="8">
        <v>13.821422058555351</v>
      </c>
      <c r="D17" s="8">
        <v>13.844111228109391</v>
      </c>
      <c r="E17" s="3" t="s">
        <v>6</v>
      </c>
    </row>
    <row r="18" spans="1:5" ht="20.25" customHeight="1" x14ac:dyDescent="0.25">
      <c r="A18" s="8" t="s">
        <v>20</v>
      </c>
      <c r="B18" s="8">
        <v>14.80450077356126</v>
      </c>
      <c r="C18" s="8">
        <v>14.15378280282129</v>
      </c>
      <c r="D18" s="8">
        <v>11.07007935620878</v>
      </c>
      <c r="E18" s="3" t="s">
        <v>6</v>
      </c>
    </row>
    <row r="19" spans="1:5" ht="20.25" customHeight="1" x14ac:dyDescent="0.25">
      <c r="A19" s="8" t="s">
        <v>21</v>
      </c>
      <c r="B19" s="8">
        <v>16.063084950556789</v>
      </c>
      <c r="C19" s="8">
        <v>15.732721347349599</v>
      </c>
      <c r="D19" s="8">
        <v>13.787814792373799</v>
      </c>
      <c r="E19" s="3" t="s">
        <v>6</v>
      </c>
    </row>
    <row r="20" spans="1:5" ht="20.25" customHeight="1" x14ac:dyDescent="0.25">
      <c r="A20" s="8" t="s">
        <v>22</v>
      </c>
      <c r="B20" s="8">
        <v>19.61254286941227</v>
      </c>
      <c r="C20" s="8">
        <v>15.91124046284259</v>
      </c>
      <c r="D20" s="8">
        <v>16.66043013535851</v>
      </c>
      <c r="E20" s="3" t="s">
        <v>6</v>
      </c>
    </row>
    <row r="21" spans="1:5" ht="20.25" customHeight="1" x14ac:dyDescent="0.25">
      <c r="A21" s="8" t="s">
        <v>23</v>
      </c>
      <c r="B21" s="8">
        <v>18.261666656862339</v>
      </c>
      <c r="C21" s="8">
        <v>14.75418693710917</v>
      </c>
      <c r="D21" s="8">
        <v>15.988237750966221</v>
      </c>
      <c r="E21" s="3" t="s">
        <v>6</v>
      </c>
    </row>
    <row r="22" spans="1:5" ht="20.25" customHeight="1" x14ac:dyDescent="0.25">
      <c r="A22" s="8" t="s">
        <v>24</v>
      </c>
      <c r="B22" s="8">
        <v>20.516500679439741</v>
      </c>
      <c r="C22" s="8">
        <v>15.76696687510662</v>
      </c>
      <c r="D22" s="8">
        <v>17.57942974122464</v>
      </c>
      <c r="E22" s="3" t="s">
        <v>6</v>
      </c>
    </row>
    <row r="23" spans="1:5" ht="20.25" customHeight="1" x14ac:dyDescent="0.25">
      <c r="A23" s="8" t="s">
        <v>25</v>
      </c>
      <c r="B23" s="8">
        <v>25.20520256716453</v>
      </c>
      <c r="C23" s="8">
        <v>20.867376891989672</v>
      </c>
      <c r="D23" s="8">
        <v>21.25077797321066</v>
      </c>
      <c r="E23" s="3" t="s">
        <v>6</v>
      </c>
    </row>
    <row r="24" spans="1:5" ht="20.25" customHeight="1" x14ac:dyDescent="0.25">
      <c r="A24" s="8" t="s">
        <v>26</v>
      </c>
      <c r="B24" s="8">
        <v>23.282805762590229</v>
      </c>
      <c r="C24" s="8">
        <v>17.77979093256781</v>
      </c>
      <c r="D24" s="8">
        <v>16.85139976351967</v>
      </c>
      <c r="E24" s="3" t="s">
        <v>6</v>
      </c>
    </row>
    <row r="25" spans="1:5" ht="20.25" customHeight="1" x14ac:dyDescent="0.25">
      <c r="A25" s="8" t="s">
        <v>27</v>
      </c>
      <c r="B25" s="8">
        <v>18.860879565629169</v>
      </c>
      <c r="C25" s="8">
        <v>15.07157647667845</v>
      </c>
      <c r="D25" s="8">
        <v>13.55852005670822</v>
      </c>
      <c r="E25" s="3" t="s">
        <v>6</v>
      </c>
    </row>
    <row r="26" spans="1:5" ht="20.25" customHeight="1" x14ac:dyDescent="0.25">
      <c r="A26" s="8" t="s">
        <v>28</v>
      </c>
      <c r="B26" s="8">
        <v>14.784214644132399</v>
      </c>
      <c r="C26" s="8">
        <v>13.802088909543331</v>
      </c>
      <c r="D26" s="8">
        <v>11.85272040613437</v>
      </c>
      <c r="E26" s="3" t="s">
        <v>6</v>
      </c>
    </row>
    <row r="27" spans="1:5" ht="20.25" customHeight="1" x14ac:dyDescent="0.25">
      <c r="A27" s="8" t="s">
        <v>29</v>
      </c>
      <c r="B27" s="8">
        <v>19.650456195255099</v>
      </c>
      <c r="C27" s="8">
        <v>18.034898495820421</v>
      </c>
      <c r="D27" s="8">
        <v>14.339428682357511</v>
      </c>
      <c r="E27" s="3" t="s">
        <v>6</v>
      </c>
    </row>
    <row r="28" spans="1:5" ht="20.25" customHeight="1" x14ac:dyDescent="0.25">
      <c r="A28" s="8" t="s">
        <v>30</v>
      </c>
      <c r="B28" s="8">
        <v>16.265049149082611</v>
      </c>
      <c r="C28" s="8">
        <v>13.067161589006609</v>
      </c>
      <c r="D28" s="8">
        <v>11.69666398028154</v>
      </c>
      <c r="E28" s="3" t="s">
        <v>6</v>
      </c>
    </row>
    <row r="29" spans="1:5" ht="20.25" customHeight="1" x14ac:dyDescent="0.25">
      <c r="A29" s="8" t="s">
        <v>31</v>
      </c>
      <c r="B29" s="8">
        <v>15.187587135940889</v>
      </c>
      <c r="C29" s="8">
        <v>13.06947344890672</v>
      </c>
      <c r="D29" s="8">
        <v>12.176463148482579</v>
      </c>
      <c r="E29" s="3" t="s">
        <v>6</v>
      </c>
    </row>
    <row r="30" spans="1:5" ht="20.25" customHeight="1" x14ac:dyDescent="0.25">
      <c r="A30" s="8" t="s">
        <v>32</v>
      </c>
      <c r="B30" s="8">
        <v>12.298500526492271</v>
      </c>
      <c r="C30" s="8">
        <v>14.13634090815504</v>
      </c>
      <c r="D30" s="8">
        <v>9.2274917202473041</v>
      </c>
      <c r="E30" s="3" t="s">
        <v>6</v>
      </c>
    </row>
    <row r="31" spans="1:5" ht="20.25" customHeight="1" x14ac:dyDescent="0.25">
      <c r="A31" s="8" t="s">
        <v>33</v>
      </c>
      <c r="B31" s="8">
        <v>12.263957927679369</v>
      </c>
      <c r="C31" s="8">
        <v>10.361888430700089</v>
      </c>
      <c r="D31" s="8">
        <v>7.9345208332107804</v>
      </c>
      <c r="E31" s="3" t="s">
        <v>6</v>
      </c>
    </row>
    <row r="32" spans="1:5" ht="20.25" customHeight="1" x14ac:dyDescent="0.25">
      <c r="A32" s="8" t="s">
        <v>34</v>
      </c>
      <c r="B32" s="8">
        <v>17.433847276064309</v>
      </c>
      <c r="C32" s="8">
        <v>13.272699464095581</v>
      </c>
      <c r="D32" s="8">
        <v>14.069355797003411</v>
      </c>
      <c r="E32" s="3" t="s">
        <v>6</v>
      </c>
    </row>
    <row r="33" spans="1:5" ht="20.25" customHeight="1" x14ac:dyDescent="0.25">
      <c r="A33" s="8" t="s">
        <v>35</v>
      </c>
      <c r="B33" s="8">
        <v>22.53324842787644</v>
      </c>
      <c r="C33" s="8">
        <v>20.53935162036084</v>
      </c>
      <c r="D33" s="8">
        <v>20.827072291211991</v>
      </c>
      <c r="E33" s="3" t="s">
        <v>6</v>
      </c>
    </row>
    <row r="34" spans="1:5" ht="20.25" customHeight="1" x14ac:dyDescent="0.25">
      <c r="A34" s="8" t="s">
        <v>36</v>
      </c>
      <c r="B34" s="8">
        <v>15.77448777302595</v>
      </c>
      <c r="C34" s="8">
        <v>16.6788779537981</v>
      </c>
      <c r="D34" s="8">
        <v>10.42115557699435</v>
      </c>
      <c r="E34" s="3" t="s">
        <v>37</v>
      </c>
    </row>
    <row r="35" spans="1:5" ht="20.25" customHeight="1" x14ac:dyDescent="0.25">
      <c r="A35" s="8" t="s">
        <v>38</v>
      </c>
      <c r="B35" s="8">
        <v>13.22927120528492</v>
      </c>
      <c r="C35" s="8">
        <v>15.055722882706929</v>
      </c>
      <c r="D35" s="8">
        <v>9.6144311824604536</v>
      </c>
      <c r="E35" s="3" t="s">
        <v>37</v>
      </c>
    </row>
    <row r="36" spans="1:5" ht="20.25" customHeight="1" x14ac:dyDescent="0.25">
      <c r="A36" s="8" t="s">
        <v>39</v>
      </c>
      <c r="B36" s="8">
        <v>11.675263099068779</v>
      </c>
      <c r="C36" s="8">
        <v>12.733247839616929</v>
      </c>
      <c r="D36" s="8">
        <v>8.0144035342631756</v>
      </c>
      <c r="E36" s="3" t="s">
        <v>37</v>
      </c>
    </row>
    <row r="37" spans="1:5" ht="20.25" customHeight="1" x14ac:dyDescent="0.25">
      <c r="A37" s="8" t="s">
        <v>40</v>
      </c>
      <c r="B37" s="8">
        <v>15.084959380680379</v>
      </c>
      <c r="C37" s="8">
        <v>16.04615778296753</v>
      </c>
      <c r="D37" s="8">
        <v>12.93246486620037</v>
      </c>
      <c r="E37" s="3" t="s">
        <v>37</v>
      </c>
    </row>
    <row r="38" spans="1:5" ht="20.25" customHeight="1" x14ac:dyDescent="0.25">
      <c r="A38" s="8" t="s">
        <v>41</v>
      </c>
      <c r="B38" s="8">
        <v>24.660312483455201</v>
      </c>
      <c r="C38" s="8">
        <v>24.82597518721359</v>
      </c>
      <c r="D38" s="8">
        <v>21.792717935444401</v>
      </c>
      <c r="E38" s="3" t="s">
        <v>37</v>
      </c>
    </row>
    <row r="39" spans="1:5" ht="20.25" customHeight="1" x14ac:dyDescent="0.25">
      <c r="A39" s="8" t="s">
        <v>42</v>
      </c>
      <c r="B39" s="8">
        <v>22.200064120287301</v>
      </c>
      <c r="C39" s="8">
        <v>28.453139246910169</v>
      </c>
      <c r="D39" s="8">
        <v>17.926652862176681</v>
      </c>
      <c r="E39" s="3" t="s">
        <v>37</v>
      </c>
    </row>
    <row r="40" spans="1:5" ht="20.25" customHeight="1" x14ac:dyDescent="0.25">
      <c r="A40" s="8" t="s">
        <v>43</v>
      </c>
      <c r="B40" s="8">
        <v>14.139191025512821</v>
      </c>
      <c r="C40" s="8">
        <v>14.01330054766961</v>
      </c>
      <c r="D40" s="8">
        <v>9.7254592836175604</v>
      </c>
      <c r="E40" s="3" t="s">
        <v>37</v>
      </c>
    </row>
    <row r="41" spans="1:5" ht="20.25" customHeight="1" x14ac:dyDescent="0.25">
      <c r="A41" s="8" t="s">
        <v>44</v>
      </c>
      <c r="B41" s="8">
        <v>14.883727565252689</v>
      </c>
      <c r="C41" s="8">
        <v>16.057040584024051</v>
      </c>
      <c r="D41" s="8">
        <v>10.89697811086339</v>
      </c>
      <c r="E41" s="3" t="s">
        <v>37</v>
      </c>
    </row>
    <row r="42" spans="1:5" ht="20.25" customHeight="1" x14ac:dyDescent="0.25">
      <c r="A42" s="8" t="s">
        <v>45</v>
      </c>
      <c r="B42" s="8">
        <v>19.538578059096551</v>
      </c>
      <c r="C42" s="8">
        <v>22.8928102921885</v>
      </c>
      <c r="D42" s="8">
        <v>17.56396145723647</v>
      </c>
      <c r="E42" s="3" t="s">
        <v>37</v>
      </c>
    </row>
    <row r="43" spans="1:5" ht="20.25" customHeight="1" x14ac:dyDescent="0.25">
      <c r="A43" s="8" t="s">
        <v>46</v>
      </c>
      <c r="B43" s="8">
        <v>20.440585788826599</v>
      </c>
      <c r="C43" s="8">
        <v>21.75348102568929</v>
      </c>
      <c r="D43" s="8">
        <v>21.93839746342497</v>
      </c>
      <c r="E43" s="3" t="s">
        <v>37</v>
      </c>
    </row>
    <row r="44" spans="1:5" ht="20.25" customHeight="1" x14ac:dyDescent="0.25">
      <c r="A44" s="8" t="s">
        <v>47</v>
      </c>
      <c r="B44" s="8">
        <v>21.00155594642132</v>
      </c>
      <c r="C44" s="8">
        <v>21.096371615301809</v>
      </c>
      <c r="D44" s="8">
        <v>21.225268099274679</v>
      </c>
      <c r="E44" s="3" t="s">
        <v>37</v>
      </c>
    </row>
    <row r="45" spans="1:5" ht="20.25" customHeight="1" x14ac:dyDescent="0.25">
      <c r="A45" s="8" t="s">
        <v>48</v>
      </c>
      <c r="B45" s="8">
        <v>14.056584682898711</v>
      </c>
      <c r="C45" s="8">
        <v>14.819033724918089</v>
      </c>
      <c r="D45" s="8">
        <v>13.868691652009201</v>
      </c>
      <c r="E45" s="3" t="s">
        <v>37</v>
      </c>
    </row>
    <row r="46" spans="1:5" ht="20.25" customHeight="1" x14ac:dyDescent="0.25">
      <c r="A46" s="8" t="s">
        <v>49</v>
      </c>
      <c r="B46" s="8">
        <v>15.96299259381269</v>
      </c>
      <c r="C46" s="8">
        <v>18.229474154818138</v>
      </c>
      <c r="D46" s="8">
        <v>14.67822498573471</v>
      </c>
      <c r="E46" s="3" t="s">
        <v>37</v>
      </c>
    </row>
    <row r="47" spans="1:5" ht="20.25" customHeight="1" x14ac:dyDescent="0.25">
      <c r="A47" s="8" t="s">
        <v>50</v>
      </c>
      <c r="B47" s="8">
        <v>16.456327613489972</v>
      </c>
      <c r="C47" s="8">
        <v>18.2262240209891</v>
      </c>
      <c r="D47" s="8">
        <v>15.781711599889411</v>
      </c>
      <c r="E47" s="3" t="s">
        <v>37</v>
      </c>
    </row>
    <row r="48" spans="1:5" ht="20.25" customHeight="1" x14ac:dyDescent="0.25">
      <c r="A48" s="8" t="s">
        <v>51</v>
      </c>
      <c r="B48" s="8">
        <v>19.37945091856724</v>
      </c>
      <c r="C48" s="8">
        <v>19.82301918314284</v>
      </c>
      <c r="D48" s="8">
        <v>18.809539216320669</v>
      </c>
      <c r="E48" s="3" t="s">
        <v>37</v>
      </c>
    </row>
    <row r="49" spans="1:5" ht="20.25" customHeight="1" x14ac:dyDescent="0.25">
      <c r="A49" s="8" t="s">
        <v>52</v>
      </c>
      <c r="B49" s="8">
        <v>22.50679145611878</v>
      </c>
      <c r="C49" s="8">
        <v>23.15415046501915</v>
      </c>
      <c r="D49" s="8">
        <v>24.708896836928581</v>
      </c>
      <c r="E49" s="3" t="s">
        <v>37</v>
      </c>
    </row>
    <row r="50" spans="1:5" ht="20.25" customHeight="1" x14ac:dyDescent="0.25">
      <c r="A50" s="8" t="s">
        <v>53</v>
      </c>
      <c r="B50" s="8">
        <v>14.46748395522169</v>
      </c>
      <c r="C50" s="8">
        <v>15.69965822122087</v>
      </c>
      <c r="D50" s="8">
        <v>14.48514938850423</v>
      </c>
      <c r="E50" s="3" t="s">
        <v>37</v>
      </c>
    </row>
    <row r="51" spans="1:5" ht="20.25" customHeight="1" x14ac:dyDescent="0.25">
      <c r="A51" s="8" t="s">
        <v>54</v>
      </c>
      <c r="B51" s="8">
        <v>19.572129440624021</v>
      </c>
      <c r="C51" s="8">
        <v>21.37085056443501</v>
      </c>
      <c r="D51" s="8">
        <v>19.352832175442519</v>
      </c>
      <c r="E51" s="3" t="s">
        <v>37</v>
      </c>
    </row>
    <row r="52" spans="1:5" ht="20.25" customHeight="1" x14ac:dyDescent="0.25">
      <c r="A52" s="8" t="s">
        <v>55</v>
      </c>
      <c r="B52" s="8">
        <v>21.824163347902559</v>
      </c>
      <c r="C52" s="8">
        <v>22.287603018947841</v>
      </c>
      <c r="D52" s="8">
        <v>23.15200331778367</v>
      </c>
      <c r="E52" s="3" t="s">
        <v>37</v>
      </c>
    </row>
    <row r="53" spans="1:5" ht="20.25" customHeight="1" x14ac:dyDescent="0.25">
      <c r="A53" s="8" t="s">
        <v>56</v>
      </c>
      <c r="B53" s="8">
        <v>19.079703281899839</v>
      </c>
      <c r="C53" s="8">
        <v>21.393460318954311</v>
      </c>
      <c r="D53" s="8">
        <v>17.406593212661701</v>
      </c>
      <c r="E53" s="3" t="s">
        <v>37</v>
      </c>
    </row>
    <row r="54" spans="1:5" ht="20.25" customHeight="1" x14ac:dyDescent="0.25">
      <c r="A54" s="8" t="s">
        <v>57</v>
      </c>
      <c r="B54" s="8">
        <v>18.702284799962349</v>
      </c>
      <c r="C54" s="8">
        <v>20.281582182795759</v>
      </c>
      <c r="D54" s="8">
        <v>18.502047143117661</v>
      </c>
      <c r="E54" s="3" t="s">
        <v>37</v>
      </c>
    </row>
    <row r="55" spans="1:5" ht="20.25" customHeight="1" x14ac:dyDescent="0.25">
      <c r="A55" s="8" t="s">
        <v>58</v>
      </c>
      <c r="B55" s="8">
        <v>22.247939621043219</v>
      </c>
      <c r="C55" s="8">
        <v>19.860179536804459</v>
      </c>
      <c r="D55" s="8">
        <v>23.950192066732161</v>
      </c>
      <c r="E55" s="3" t="s">
        <v>37</v>
      </c>
    </row>
    <row r="56" spans="1:5" ht="20.25" customHeight="1" x14ac:dyDescent="0.25">
      <c r="A56" s="8" t="s">
        <v>59</v>
      </c>
      <c r="B56" s="8">
        <v>25.634796726924051</v>
      </c>
      <c r="C56" s="8">
        <v>26.469463448494938</v>
      </c>
      <c r="D56" s="8">
        <v>26.27344655368162</v>
      </c>
      <c r="E56" s="3" t="s">
        <v>37</v>
      </c>
    </row>
    <row r="57" spans="1:5" ht="20.25" customHeight="1" x14ac:dyDescent="0.25">
      <c r="A57" s="8" t="s">
        <v>60</v>
      </c>
      <c r="B57" s="8">
        <v>16.85241451118576</v>
      </c>
      <c r="C57" s="8">
        <v>16.682772231797781</v>
      </c>
      <c r="D57" s="8">
        <v>17.097115763590271</v>
      </c>
      <c r="E57" s="3" t="s">
        <v>37</v>
      </c>
    </row>
    <row r="58" spans="1:5" ht="20.25" customHeight="1" x14ac:dyDescent="0.25">
      <c r="A58" s="8" t="s">
        <v>61</v>
      </c>
      <c r="B58" s="8">
        <v>16.083247545487168</v>
      </c>
      <c r="C58" s="8">
        <v>16.686625331631301</v>
      </c>
      <c r="D58" s="8">
        <v>13.80308600942392</v>
      </c>
      <c r="E58" s="3" t="s">
        <v>37</v>
      </c>
    </row>
    <row r="59" spans="1:5" ht="20.25" customHeight="1" x14ac:dyDescent="0.25">
      <c r="A59" s="8" t="s">
        <v>62</v>
      </c>
      <c r="B59" s="8">
        <v>19.121966786867699</v>
      </c>
      <c r="C59" s="8">
        <v>19.74018930191243</v>
      </c>
      <c r="D59" s="8">
        <v>19.362976710805739</v>
      </c>
      <c r="E59" s="3" t="s">
        <v>37</v>
      </c>
    </row>
    <row r="60" spans="1:5" ht="20.25" customHeight="1" x14ac:dyDescent="0.25">
      <c r="A60" s="8" t="s">
        <v>63</v>
      </c>
      <c r="B60" s="8">
        <v>22.679295618054859</v>
      </c>
      <c r="C60" s="8">
        <v>23.868047507838561</v>
      </c>
      <c r="D60" s="8">
        <v>21.967448659650689</v>
      </c>
      <c r="E60" s="3" t="s">
        <v>37</v>
      </c>
    </row>
    <row r="61" spans="1:5" ht="20.25" customHeight="1" x14ac:dyDescent="0.25">
      <c r="A61" s="8" t="s">
        <v>64</v>
      </c>
      <c r="B61" s="8">
        <v>22.343602383627559</v>
      </c>
      <c r="C61" s="8">
        <v>24.596198078744418</v>
      </c>
      <c r="D61" s="8">
        <v>23.443924161583119</v>
      </c>
      <c r="E61" s="3" t="s">
        <v>37</v>
      </c>
    </row>
    <row r="62" spans="1:5" ht="20.25" customHeight="1" x14ac:dyDescent="0.25">
      <c r="A62" s="8" t="s">
        <v>65</v>
      </c>
      <c r="B62" s="8">
        <v>21.116545975422522</v>
      </c>
      <c r="C62" s="8">
        <v>20.49317030701264</v>
      </c>
      <c r="D62" s="8">
        <v>23.32109557452366</v>
      </c>
      <c r="E62" s="3" t="s">
        <v>37</v>
      </c>
    </row>
    <row r="63" spans="1:5" ht="20.25" customHeight="1" x14ac:dyDescent="0.25">
      <c r="A63" s="8" t="s">
        <v>66</v>
      </c>
      <c r="B63" s="8">
        <v>17.654650485608229</v>
      </c>
      <c r="C63" s="8">
        <v>17.397895795709239</v>
      </c>
      <c r="D63" s="8">
        <v>17.737162706699689</v>
      </c>
      <c r="E63" s="3" t="s">
        <v>37</v>
      </c>
    </row>
  </sheetData>
  <mergeCells count="1">
    <mergeCell ref="A1:E1"/>
  </mergeCells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4BAD-8D01-4C8F-9F6A-4E6CBFE3DE33}">
  <dimension ref="A1:E21"/>
  <sheetViews>
    <sheetView topLeftCell="A7" workbookViewId="0">
      <selection activeCell="I21" sqref="I21"/>
    </sheetView>
  </sheetViews>
  <sheetFormatPr defaultRowHeight="15" x14ac:dyDescent="0.2"/>
  <cols>
    <col min="1" max="1" width="15.7109375" style="19" customWidth="1"/>
    <col min="2" max="5" width="12.85546875" style="19" customWidth="1"/>
    <col min="6" max="16384" width="9.140625" style="19"/>
  </cols>
  <sheetData>
    <row r="1" spans="1:5" ht="20.25" customHeigh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</row>
    <row r="2" spans="1:5" ht="20.25" customHeight="1" x14ac:dyDescent="0.2">
      <c r="A2" s="20" t="s">
        <v>68</v>
      </c>
      <c r="B2" s="20">
        <v>15.115810651026811</v>
      </c>
      <c r="C2" s="20">
        <v>13.278276164312651</v>
      </c>
      <c r="D2" s="20">
        <v>12.77405540228127</v>
      </c>
      <c r="E2" s="20" t="s">
        <v>6</v>
      </c>
    </row>
    <row r="3" spans="1:5" ht="20.25" customHeight="1" x14ac:dyDescent="0.2">
      <c r="A3" s="20" t="s">
        <v>69</v>
      </c>
      <c r="B3" s="20">
        <v>15.310462783761681</v>
      </c>
      <c r="C3" s="20">
        <v>13.92828528233516</v>
      </c>
      <c r="D3" s="20">
        <v>8.7401334172583578</v>
      </c>
      <c r="E3" s="20" t="s">
        <v>6</v>
      </c>
    </row>
    <row r="4" spans="1:5" ht="20.25" customHeight="1" x14ac:dyDescent="0.2">
      <c r="A4" s="20" t="s">
        <v>70</v>
      </c>
      <c r="B4" s="20">
        <v>18.149473801862431</v>
      </c>
      <c r="C4" s="20">
        <v>15.302350685028211</v>
      </c>
      <c r="D4" s="20">
        <v>13.82163383198132</v>
      </c>
      <c r="E4" s="20" t="s">
        <v>6</v>
      </c>
    </row>
    <row r="5" spans="1:5" ht="20.25" customHeight="1" x14ac:dyDescent="0.2">
      <c r="A5" s="20" t="s">
        <v>71</v>
      </c>
      <c r="B5" s="20">
        <v>24.30611554593424</v>
      </c>
      <c r="C5" s="20">
        <v>19.50458842422923</v>
      </c>
      <c r="D5" s="20">
        <v>19.468360461901369</v>
      </c>
      <c r="E5" s="20" t="s">
        <v>6</v>
      </c>
    </row>
    <row r="6" spans="1:5" ht="20.25" customHeight="1" x14ac:dyDescent="0.2">
      <c r="A6" s="20" t="s">
        <v>72</v>
      </c>
      <c r="B6" s="20">
        <v>19.87023289194261</v>
      </c>
      <c r="C6" s="20">
        <v>14.73216250080886</v>
      </c>
      <c r="D6" s="20">
        <v>14.955571700011181</v>
      </c>
      <c r="E6" s="20" t="s">
        <v>6</v>
      </c>
    </row>
    <row r="7" spans="1:5" ht="20.25" customHeight="1" x14ac:dyDescent="0.2">
      <c r="A7" s="20" t="s">
        <v>73</v>
      </c>
      <c r="B7" s="20">
        <v>14.809974528362931</v>
      </c>
      <c r="C7" s="20">
        <v>11.184078167924561</v>
      </c>
      <c r="D7" s="20">
        <v>10.947091939079851</v>
      </c>
      <c r="E7" s="20" t="s">
        <v>6</v>
      </c>
    </row>
    <row r="8" spans="1:5" ht="20.25" customHeight="1" x14ac:dyDescent="0.2">
      <c r="A8" s="20" t="s">
        <v>74</v>
      </c>
      <c r="B8" s="20">
        <v>14.311959904231349</v>
      </c>
      <c r="C8" s="20">
        <v>13.00535610289835</v>
      </c>
      <c r="D8" s="20">
        <v>10.919676104310181</v>
      </c>
      <c r="E8" s="20" t="s">
        <v>6</v>
      </c>
    </row>
    <row r="9" spans="1:5" ht="20.25" customHeight="1" x14ac:dyDescent="0.2">
      <c r="A9" s="20" t="s">
        <v>75</v>
      </c>
      <c r="B9" s="20">
        <v>13.014259410681619</v>
      </c>
      <c r="C9" s="20">
        <v>9.8719888465995655</v>
      </c>
      <c r="D9" s="20">
        <v>7.6104398416405381</v>
      </c>
      <c r="E9" s="20" t="s">
        <v>6</v>
      </c>
    </row>
    <row r="10" spans="1:5" ht="20.25" customHeight="1" x14ac:dyDescent="0.2">
      <c r="A10" s="20" t="s">
        <v>76</v>
      </c>
      <c r="B10" s="20">
        <v>11.81936315024736</v>
      </c>
      <c r="C10" s="20">
        <v>9.81796309259793</v>
      </c>
      <c r="D10" s="20">
        <v>7.1262787291241407</v>
      </c>
      <c r="E10" s="20" t="s">
        <v>6</v>
      </c>
    </row>
    <row r="11" spans="1:5" ht="20.25" customHeight="1" x14ac:dyDescent="0.2">
      <c r="A11" s="20" t="s">
        <v>77</v>
      </c>
      <c r="B11" s="20">
        <v>15.446377203767209</v>
      </c>
      <c r="C11" s="20">
        <v>15.069629337678609</v>
      </c>
      <c r="D11" s="20">
        <v>10.601171812957</v>
      </c>
      <c r="E11" s="20" t="s">
        <v>6</v>
      </c>
    </row>
    <row r="12" spans="1:5" ht="20.25" customHeight="1" x14ac:dyDescent="0.2">
      <c r="A12" s="20" t="s">
        <v>78</v>
      </c>
      <c r="B12" s="20">
        <v>12.131140694028581</v>
      </c>
      <c r="C12" s="20">
        <v>13.258060626025779</v>
      </c>
      <c r="D12" s="20">
        <v>7.955489343678857</v>
      </c>
      <c r="E12" s="20" t="s">
        <v>37</v>
      </c>
    </row>
    <row r="13" spans="1:5" ht="20.25" customHeight="1" x14ac:dyDescent="0.2">
      <c r="A13" s="20" t="s">
        <v>79</v>
      </c>
      <c r="B13" s="20">
        <v>14.42954709899819</v>
      </c>
      <c r="C13" s="20">
        <v>15.07333831393057</v>
      </c>
      <c r="D13" s="20">
        <v>8.9283058714182353</v>
      </c>
      <c r="E13" s="20" t="s">
        <v>37</v>
      </c>
    </row>
    <row r="14" spans="1:5" ht="20.25" customHeight="1" x14ac:dyDescent="0.2">
      <c r="A14" s="20" t="s">
        <v>80</v>
      </c>
      <c r="B14" s="20">
        <v>14.80036530915979</v>
      </c>
      <c r="C14" s="20">
        <v>17.71650303247781</v>
      </c>
      <c r="D14" s="20">
        <v>10.321586771219989</v>
      </c>
      <c r="E14" s="20" t="s">
        <v>37</v>
      </c>
    </row>
    <row r="15" spans="1:5" ht="20.25" customHeight="1" x14ac:dyDescent="0.2">
      <c r="A15" s="20" t="s">
        <v>81</v>
      </c>
      <c r="B15" s="20">
        <v>20.00763560852506</v>
      </c>
      <c r="C15" s="20">
        <v>22.870197596371611</v>
      </c>
      <c r="D15" s="20">
        <v>14.460698381698069</v>
      </c>
      <c r="E15" s="20" t="s">
        <v>37</v>
      </c>
    </row>
    <row r="16" spans="1:5" ht="21" customHeight="1" x14ac:dyDescent="0.2">
      <c r="A16" s="20" t="s">
        <v>114</v>
      </c>
      <c r="B16" s="20">
        <v>15.070229362385509</v>
      </c>
      <c r="C16" s="20">
        <v>16.02649226732866</v>
      </c>
      <c r="D16" s="20">
        <v>12.928808833304901</v>
      </c>
      <c r="E16" s="20" t="s">
        <v>37</v>
      </c>
    </row>
    <row r="17" spans="1:5" ht="21" customHeight="1" x14ac:dyDescent="0.2">
      <c r="A17" s="20" t="s">
        <v>115</v>
      </c>
      <c r="B17" s="20">
        <v>19.542431158930071</v>
      </c>
      <c r="C17" s="20">
        <v>22.860438370991751</v>
      </c>
      <c r="D17" s="20">
        <v>17.593568558705361</v>
      </c>
      <c r="E17" s="20" t="s">
        <v>37</v>
      </c>
    </row>
    <row r="18" spans="1:5" ht="21" customHeight="1" x14ac:dyDescent="0.2">
      <c r="A18" s="20" t="s">
        <v>116</v>
      </c>
      <c r="B18" s="20">
        <v>14.04669015783003</v>
      </c>
      <c r="C18" s="20">
        <v>14.81383939338679</v>
      </c>
      <c r="D18" s="20">
        <v>13.85940303424259</v>
      </c>
      <c r="E18" s="20" t="s">
        <v>37</v>
      </c>
    </row>
    <row r="19" spans="1:5" ht="21" customHeight="1" x14ac:dyDescent="0.2">
      <c r="A19" s="20" t="s">
        <v>117</v>
      </c>
      <c r="B19" s="20">
        <v>15.981440412252271</v>
      </c>
      <c r="C19" s="20">
        <v>18.22173854217527</v>
      </c>
      <c r="D19" s="20">
        <v>14.72592400863565</v>
      </c>
      <c r="E19" s="20" t="s">
        <v>37</v>
      </c>
    </row>
    <row r="20" spans="1:5" ht="21" customHeight="1" x14ac:dyDescent="0.2">
      <c r="A20" s="20" t="s">
        <v>118</v>
      </c>
      <c r="B20" s="20">
        <v>14.472566517444839</v>
      </c>
      <c r="C20" s="20">
        <v>15.68572235327337</v>
      </c>
      <c r="D20" s="20">
        <v>14.50255892889707</v>
      </c>
      <c r="E20" s="20" t="s">
        <v>37</v>
      </c>
    </row>
    <row r="21" spans="1:5" ht="21" customHeight="1" x14ac:dyDescent="0.2">
      <c r="A21" s="20" t="s">
        <v>119</v>
      </c>
      <c r="B21" s="20">
        <v>18.706205549640281</v>
      </c>
      <c r="C21" s="20">
        <v>20.27243180601554</v>
      </c>
      <c r="D21" s="20">
        <v>18.51149753225133</v>
      </c>
      <c r="E21" s="20" t="s">
        <v>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F8FF-7E42-4742-BCD0-97745318C7E5}">
  <dimension ref="A1:J127"/>
  <sheetViews>
    <sheetView tabSelected="1" zoomScale="87" zoomScaleNormal="87" workbookViewId="0">
      <selection activeCell="L9" sqref="L9"/>
    </sheetView>
  </sheetViews>
  <sheetFormatPr defaultRowHeight="15.75" x14ac:dyDescent="0.25"/>
  <cols>
    <col min="1" max="1" width="15.5703125" style="5" customWidth="1"/>
    <col min="2" max="4" width="15" style="5" customWidth="1"/>
    <col min="5" max="5" width="10.5703125" style="5" customWidth="1"/>
    <col min="6" max="16384" width="9.140625" style="6"/>
  </cols>
  <sheetData>
    <row r="1" spans="1:5" ht="26.25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5" ht="26.25" customHeight="1" x14ac:dyDescent="0.25">
      <c r="A2" s="5" t="s">
        <v>5</v>
      </c>
      <c r="B2" s="5">
        <v>22.850843858276502</v>
      </c>
      <c r="C2" s="5">
        <v>22.5449194966852</v>
      </c>
      <c r="D2" s="5">
        <v>21.811815780649798</v>
      </c>
      <c r="E2" s="5" t="s">
        <v>6</v>
      </c>
    </row>
    <row r="3" spans="1:5" ht="26.25" customHeight="1" x14ac:dyDescent="0.25">
      <c r="A3" s="5" t="s">
        <v>7</v>
      </c>
      <c r="B3" s="5">
        <v>21.183234015518298</v>
      </c>
      <c r="C3" s="5">
        <v>18.343393551499201</v>
      </c>
      <c r="D3" s="5">
        <v>18.585456459971901</v>
      </c>
      <c r="E3" s="5" t="s">
        <v>6</v>
      </c>
    </row>
    <row r="4" spans="1:5" ht="26.25" customHeight="1" x14ac:dyDescent="0.25">
      <c r="A4" s="5" t="s">
        <v>8</v>
      </c>
      <c r="B4" s="5">
        <v>15.302130087709489</v>
      </c>
      <c r="C4" s="5">
        <v>14.69127552310978</v>
      </c>
      <c r="D4" s="5">
        <v>13.71130281835134</v>
      </c>
      <c r="E4" s="5" t="s">
        <v>6</v>
      </c>
    </row>
    <row r="5" spans="1:5" ht="26.25" customHeight="1" x14ac:dyDescent="0.25">
      <c r="A5" s="5" t="s">
        <v>9</v>
      </c>
      <c r="B5" s="5">
        <v>22.430432429570629</v>
      </c>
      <c r="C5" s="5">
        <v>15.918773125952249</v>
      </c>
      <c r="D5" s="5">
        <v>18.56630861270758</v>
      </c>
      <c r="E5" s="5" t="s">
        <v>6</v>
      </c>
    </row>
    <row r="6" spans="1:5" ht="26.25" customHeight="1" x14ac:dyDescent="0.25">
      <c r="A6" s="5" t="s">
        <v>10</v>
      </c>
      <c r="B6" s="5">
        <v>18.436656215255919</v>
      </c>
      <c r="C6" s="5">
        <v>15.76907578547352</v>
      </c>
      <c r="D6" s="5">
        <v>15.27913796450442</v>
      </c>
      <c r="E6" s="5" t="s">
        <v>6</v>
      </c>
    </row>
    <row r="7" spans="1:5" ht="26.25" customHeight="1" x14ac:dyDescent="0.25">
      <c r="A7" s="5" t="s">
        <v>11</v>
      </c>
      <c r="B7" s="5">
        <v>19.76140782267505</v>
      </c>
      <c r="C7" s="5">
        <v>14.57432658991841</v>
      </c>
      <c r="D7" s="5">
        <v>14.68870482902237</v>
      </c>
      <c r="E7" s="5" t="s">
        <v>6</v>
      </c>
    </row>
    <row r="8" spans="1:5" ht="26.25" customHeight="1" x14ac:dyDescent="0.25">
      <c r="A8" s="5" t="s">
        <v>12</v>
      </c>
      <c r="B8" s="5">
        <v>21.931155988776009</v>
      </c>
      <c r="C8" s="5">
        <v>17.841119928467641</v>
      </c>
      <c r="D8" s="5">
        <v>20.402222444453599</v>
      </c>
      <c r="E8" s="5" t="s">
        <v>6</v>
      </c>
    </row>
    <row r="9" spans="1:5" ht="26.25" customHeight="1" x14ac:dyDescent="0.25">
      <c r="A9" s="5" t="s">
        <v>13</v>
      </c>
      <c r="B9" s="5">
        <v>33.345899537039763</v>
      </c>
      <c r="C9" s="5">
        <v>31.219361973728329</v>
      </c>
      <c r="D9" s="5">
        <v>33.348543763566738</v>
      </c>
      <c r="E9" s="5" t="s">
        <v>6</v>
      </c>
    </row>
    <row r="10" spans="1:5" ht="26.25" customHeight="1" x14ac:dyDescent="0.25">
      <c r="A10" s="5" t="s">
        <v>14</v>
      </c>
      <c r="B10" s="5">
        <v>24.857555899360559</v>
      </c>
      <c r="C10" s="5">
        <v>19.992308506820869</v>
      </c>
      <c r="D10" s="5">
        <v>22.4211114575306</v>
      </c>
      <c r="E10" s="5" t="s">
        <v>6</v>
      </c>
    </row>
    <row r="11" spans="1:5" ht="26.25" customHeight="1" x14ac:dyDescent="0.25">
      <c r="A11" s="5" t="s">
        <v>15</v>
      </c>
      <c r="B11" s="5">
        <v>17.80835681469237</v>
      </c>
      <c r="C11" s="5">
        <v>14.809250969157549</v>
      </c>
      <c r="D11" s="5">
        <v>12.07782673404199</v>
      </c>
      <c r="E11" s="5" t="s">
        <v>6</v>
      </c>
    </row>
    <row r="12" spans="1:5" ht="26.25" customHeight="1" x14ac:dyDescent="0.25">
      <c r="A12" s="5" t="s">
        <v>16</v>
      </c>
      <c r="B12" s="5">
        <v>21.870068179277968</v>
      </c>
      <c r="C12" s="5">
        <v>12.405451989199561</v>
      </c>
      <c r="D12" s="5">
        <v>18.558511232815469</v>
      </c>
      <c r="E12" s="5" t="s">
        <v>6</v>
      </c>
    </row>
    <row r="13" spans="1:5" ht="26.25" customHeight="1" x14ac:dyDescent="0.25">
      <c r="A13" s="5" t="s">
        <v>17</v>
      </c>
      <c r="B13" s="5">
        <v>17.94834493185013</v>
      </c>
      <c r="C13" s="5">
        <v>17.690237245063031</v>
      </c>
      <c r="D13" s="5">
        <v>15.21386762984358</v>
      </c>
      <c r="E13" s="5" t="s">
        <v>6</v>
      </c>
    </row>
    <row r="14" spans="1:5" ht="26.25" customHeight="1" x14ac:dyDescent="0.25">
      <c r="A14" s="5" t="s">
        <v>18</v>
      </c>
      <c r="B14" s="5">
        <v>22.048351990964331</v>
      </c>
      <c r="C14" s="5">
        <v>21.866006247316069</v>
      </c>
      <c r="D14" s="5">
        <v>21.326886989464271</v>
      </c>
      <c r="E14" s="5" t="s">
        <v>6</v>
      </c>
    </row>
    <row r="15" spans="1:5" ht="26.25" customHeight="1" x14ac:dyDescent="0.25">
      <c r="A15" s="5" t="s">
        <v>19</v>
      </c>
      <c r="B15" s="5">
        <v>19.191566711570481</v>
      </c>
      <c r="C15" s="5">
        <v>13.821422058555351</v>
      </c>
      <c r="D15" s="5">
        <v>13.844111228109391</v>
      </c>
      <c r="E15" s="5" t="s">
        <v>6</v>
      </c>
    </row>
    <row r="16" spans="1:5" ht="26.25" customHeight="1" x14ac:dyDescent="0.25">
      <c r="A16" s="5" t="s">
        <v>20</v>
      </c>
      <c r="B16" s="5">
        <v>14.80450077356126</v>
      </c>
      <c r="C16" s="5">
        <v>14.15378280282129</v>
      </c>
      <c r="D16" s="5">
        <v>11.07007935620878</v>
      </c>
      <c r="E16" s="5" t="s">
        <v>6</v>
      </c>
    </row>
    <row r="17" spans="1:5" ht="26.25" customHeight="1" x14ac:dyDescent="0.25">
      <c r="A17" s="5" t="s">
        <v>21</v>
      </c>
      <c r="B17" s="5">
        <v>16.063084950556789</v>
      </c>
      <c r="C17" s="5">
        <v>15.732721347349599</v>
      </c>
      <c r="D17" s="5">
        <v>13.787814792373799</v>
      </c>
      <c r="E17" s="5" t="s">
        <v>6</v>
      </c>
    </row>
    <row r="18" spans="1:5" ht="26.25" customHeight="1" x14ac:dyDescent="0.25">
      <c r="A18" s="5" t="s">
        <v>22</v>
      </c>
      <c r="B18" s="5">
        <v>19.61254286941227</v>
      </c>
      <c r="C18" s="5">
        <v>15.91124046284259</v>
      </c>
      <c r="D18" s="5">
        <v>16.66043013535851</v>
      </c>
      <c r="E18" s="5" t="s">
        <v>6</v>
      </c>
    </row>
    <row r="19" spans="1:5" ht="26.25" customHeight="1" x14ac:dyDescent="0.25">
      <c r="A19" s="5" t="s">
        <v>23</v>
      </c>
      <c r="B19" s="5">
        <v>18.261666656862339</v>
      </c>
      <c r="C19" s="5">
        <v>14.75418693710917</v>
      </c>
      <c r="D19" s="5">
        <v>15.988237750966221</v>
      </c>
      <c r="E19" s="5" t="s">
        <v>6</v>
      </c>
    </row>
    <row r="20" spans="1:5" ht="26.25" customHeight="1" x14ac:dyDescent="0.25">
      <c r="A20" s="5" t="s">
        <v>24</v>
      </c>
      <c r="B20" s="5">
        <v>20.516500679439741</v>
      </c>
      <c r="C20" s="5">
        <v>15.76696687510662</v>
      </c>
      <c r="D20" s="5">
        <v>17.57942974122464</v>
      </c>
      <c r="E20" s="5" t="s">
        <v>6</v>
      </c>
    </row>
    <row r="21" spans="1:5" ht="26.25" customHeight="1" x14ac:dyDescent="0.25">
      <c r="A21" s="5" t="s">
        <v>25</v>
      </c>
      <c r="B21" s="5">
        <v>25.20520256716453</v>
      </c>
      <c r="C21" s="5">
        <v>20.867376891989672</v>
      </c>
      <c r="D21" s="5">
        <v>21.25077797321066</v>
      </c>
      <c r="E21" s="5" t="s">
        <v>6</v>
      </c>
    </row>
    <row r="22" spans="1:5" ht="26.25" customHeight="1" x14ac:dyDescent="0.25">
      <c r="A22" s="5" t="s">
        <v>26</v>
      </c>
      <c r="B22" s="5">
        <v>23.282805762590229</v>
      </c>
      <c r="C22" s="5">
        <v>17.77979093256781</v>
      </c>
      <c r="D22" s="5">
        <v>16.85139976351967</v>
      </c>
      <c r="E22" s="5" t="s">
        <v>6</v>
      </c>
    </row>
    <row r="23" spans="1:5" ht="26.25" customHeight="1" x14ac:dyDescent="0.25">
      <c r="A23" s="5" t="s">
        <v>27</v>
      </c>
      <c r="B23" s="5">
        <v>18.860879565629169</v>
      </c>
      <c r="C23" s="5">
        <v>15.07157647667845</v>
      </c>
      <c r="D23" s="5">
        <v>13.55852005670822</v>
      </c>
      <c r="E23" s="5" t="s">
        <v>6</v>
      </c>
    </row>
    <row r="24" spans="1:5" ht="26.25" customHeight="1" x14ac:dyDescent="0.25">
      <c r="A24" s="5" t="s">
        <v>28</v>
      </c>
      <c r="B24" s="5">
        <v>14.784214644132399</v>
      </c>
      <c r="C24" s="5">
        <v>13.802088909543331</v>
      </c>
      <c r="D24" s="5">
        <v>11.85272040613437</v>
      </c>
      <c r="E24" s="5" t="s">
        <v>6</v>
      </c>
    </row>
    <row r="25" spans="1:5" ht="26.25" customHeight="1" x14ac:dyDescent="0.25">
      <c r="A25" s="5" t="s">
        <v>29</v>
      </c>
      <c r="B25" s="5">
        <v>19.650456195255099</v>
      </c>
      <c r="C25" s="5">
        <v>18.034898495820421</v>
      </c>
      <c r="D25" s="5">
        <v>14.339428682357511</v>
      </c>
      <c r="E25" s="5" t="s">
        <v>6</v>
      </c>
    </row>
    <row r="26" spans="1:5" ht="26.25" customHeight="1" x14ac:dyDescent="0.25">
      <c r="A26" s="5" t="s">
        <v>30</v>
      </c>
      <c r="B26" s="5">
        <v>16.265049149082611</v>
      </c>
      <c r="C26" s="5">
        <v>13.067161589006609</v>
      </c>
      <c r="D26" s="5">
        <v>11.69666398028154</v>
      </c>
      <c r="E26" s="5" t="s">
        <v>6</v>
      </c>
    </row>
    <row r="27" spans="1:5" ht="26.25" customHeight="1" x14ac:dyDescent="0.25">
      <c r="A27" s="5" t="s">
        <v>31</v>
      </c>
      <c r="B27" s="5">
        <v>15.187587135940889</v>
      </c>
      <c r="C27" s="5">
        <v>13.06947344890672</v>
      </c>
      <c r="D27" s="5">
        <v>12.176463148482579</v>
      </c>
      <c r="E27" s="5" t="s">
        <v>6</v>
      </c>
    </row>
    <row r="28" spans="1:5" ht="26.25" customHeight="1" x14ac:dyDescent="0.25">
      <c r="A28" s="5" t="s">
        <v>32</v>
      </c>
      <c r="B28" s="5">
        <v>12.298500526492271</v>
      </c>
      <c r="C28" s="5">
        <v>14.13634090815504</v>
      </c>
      <c r="D28" s="5">
        <v>9.2274917202473041</v>
      </c>
      <c r="E28" s="5" t="s">
        <v>6</v>
      </c>
    </row>
    <row r="29" spans="1:5" ht="26.25" customHeight="1" x14ac:dyDescent="0.25">
      <c r="A29" s="5" t="s">
        <v>33</v>
      </c>
      <c r="B29" s="5">
        <v>12.263957927679369</v>
      </c>
      <c r="C29" s="5">
        <v>10.361888430700089</v>
      </c>
      <c r="D29" s="5">
        <v>7.9345208332107804</v>
      </c>
      <c r="E29" s="5" t="s">
        <v>6</v>
      </c>
    </row>
    <row r="30" spans="1:5" ht="26.25" customHeight="1" x14ac:dyDescent="0.25">
      <c r="A30" s="5" t="s">
        <v>34</v>
      </c>
      <c r="B30" s="5">
        <v>17.433847276064309</v>
      </c>
      <c r="C30" s="5">
        <v>13.272699464095581</v>
      </c>
      <c r="D30" s="5">
        <v>14.069355797003411</v>
      </c>
      <c r="E30" s="5" t="s">
        <v>6</v>
      </c>
    </row>
    <row r="31" spans="1:5" ht="26.25" customHeight="1" x14ac:dyDescent="0.25">
      <c r="A31" s="5" t="s">
        <v>35</v>
      </c>
      <c r="B31" s="5">
        <v>22.53324842787644</v>
      </c>
      <c r="C31" s="5">
        <v>20.53935162036084</v>
      </c>
      <c r="D31" s="5">
        <v>20.827072291211991</v>
      </c>
      <c r="E31" s="5" t="s">
        <v>6</v>
      </c>
    </row>
    <row r="32" spans="1:5" ht="26.25" customHeight="1" x14ac:dyDescent="0.25">
      <c r="A32" s="5" t="s">
        <v>36</v>
      </c>
      <c r="B32" s="5">
        <v>15.77448777302595</v>
      </c>
      <c r="C32" s="5">
        <v>16.6788779537981</v>
      </c>
      <c r="D32" s="5">
        <v>10.42115557699435</v>
      </c>
      <c r="E32" s="5" t="s">
        <v>37</v>
      </c>
    </row>
    <row r="33" spans="1:5" ht="26.25" customHeight="1" x14ac:dyDescent="0.25">
      <c r="A33" s="5" t="s">
        <v>38</v>
      </c>
      <c r="B33" s="5">
        <v>13.22927120528492</v>
      </c>
      <c r="C33" s="5">
        <v>15.055722882706929</v>
      </c>
      <c r="D33" s="5">
        <v>9.6144311824604536</v>
      </c>
      <c r="E33" s="5" t="s">
        <v>37</v>
      </c>
    </row>
    <row r="34" spans="1:5" ht="26.25" customHeight="1" x14ac:dyDescent="0.25">
      <c r="A34" s="5" t="s">
        <v>39</v>
      </c>
      <c r="B34" s="5">
        <v>11.675263099068779</v>
      </c>
      <c r="C34" s="5">
        <v>12.733247839616929</v>
      </c>
      <c r="D34" s="5">
        <v>8.0144035342631756</v>
      </c>
      <c r="E34" s="5" t="s">
        <v>37</v>
      </c>
    </row>
    <row r="35" spans="1:5" ht="26.25" customHeight="1" x14ac:dyDescent="0.25">
      <c r="A35" s="5" t="s">
        <v>40</v>
      </c>
      <c r="B35" s="5">
        <v>15.084959380680379</v>
      </c>
      <c r="C35" s="5">
        <v>16.04615778296753</v>
      </c>
      <c r="D35" s="5">
        <v>12.93246486620037</v>
      </c>
      <c r="E35" s="5" t="s">
        <v>37</v>
      </c>
    </row>
    <row r="36" spans="1:5" ht="26.25" customHeight="1" x14ac:dyDescent="0.25">
      <c r="A36" s="5" t="s">
        <v>41</v>
      </c>
      <c r="B36" s="5">
        <v>24.660312483455201</v>
      </c>
      <c r="C36" s="5">
        <v>24.82597518721359</v>
      </c>
      <c r="D36" s="5">
        <v>21.792717935444401</v>
      </c>
      <c r="E36" s="5" t="s">
        <v>37</v>
      </c>
    </row>
    <row r="37" spans="1:5" ht="26.25" customHeight="1" x14ac:dyDescent="0.25">
      <c r="A37" s="5" t="s">
        <v>42</v>
      </c>
      <c r="B37" s="5">
        <v>22.200064120287301</v>
      </c>
      <c r="C37" s="5">
        <v>28.453139246910169</v>
      </c>
      <c r="D37" s="5">
        <v>17.926652862176681</v>
      </c>
      <c r="E37" s="5" t="s">
        <v>37</v>
      </c>
    </row>
    <row r="38" spans="1:5" ht="26.25" customHeight="1" x14ac:dyDescent="0.25">
      <c r="A38" s="5" t="s">
        <v>43</v>
      </c>
      <c r="B38" s="5">
        <v>14.139191025512821</v>
      </c>
      <c r="C38" s="5">
        <v>14.01330054766961</v>
      </c>
      <c r="D38" s="5">
        <v>9.7254592836175604</v>
      </c>
      <c r="E38" s="5" t="s">
        <v>37</v>
      </c>
    </row>
    <row r="39" spans="1:5" ht="26.25" customHeight="1" x14ac:dyDescent="0.25">
      <c r="A39" s="5" t="s">
        <v>44</v>
      </c>
      <c r="B39" s="5">
        <v>14.883727565252689</v>
      </c>
      <c r="C39" s="5">
        <v>16.057040584024051</v>
      </c>
      <c r="D39" s="5">
        <v>10.89697811086339</v>
      </c>
      <c r="E39" s="5" t="s">
        <v>37</v>
      </c>
    </row>
    <row r="40" spans="1:5" ht="26.25" customHeight="1" x14ac:dyDescent="0.25">
      <c r="A40" s="5" t="s">
        <v>45</v>
      </c>
      <c r="B40" s="5">
        <v>19.538578059096551</v>
      </c>
      <c r="C40" s="5">
        <v>22.8928102921885</v>
      </c>
      <c r="D40" s="5">
        <v>17.56396145723647</v>
      </c>
      <c r="E40" s="5" t="s">
        <v>37</v>
      </c>
    </row>
    <row r="41" spans="1:5" ht="26.25" customHeight="1" x14ac:dyDescent="0.25">
      <c r="A41" s="5" t="s">
        <v>46</v>
      </c>
      <c r="B41" s="5">
        <v>20.440585788826599</v>
      </c>
      <c r="C41" s="5">
        <v>21.75348102568929</v>
      </c>
      <c r="D41" s="5">
        <v>21.93839746342497</v>
      </c>
      <c r="E41" s="5" t="s">
        <v>37</v>
      </c>
    </row>
    <row r="42" spans="1:5" ht="26.25" customHeight="1" x14ac:dyDescent="0.25">
      <c r="A42" s="5" t="s">
        <v>47</v>
      </c>
      <c r="B42" s="5">
        <v>21.00155594642132</v>
      </c>
      <c r="C42" s="5">
        <v>21.096371615301809</v>
      </c>
      <c r="D42" s="5">
        <v>21.225268099274679</v>
      </c>
      <c r="E42" s="5" t="s">
        <v>37</v>
      </c>
    </row>
    <row r="43" spans="1:5" ht="26.25" customHeight="1" x14ac:dyDescent="0.25">
      <c r="A43" s="5" t="s">
        <v>48</v>
      </c>
      <c r="B43" s="5">
        <v>14.056584682898711</v>
      </c>
      <c r="C43" s="5">
        <v>14.819033724918089</v>
      </c>
      <c r="D43" s="5">
        <v>13.868691652009201</v>
      </c>
      <c r="E43" s="5" t="s">
        <v>37</v>
      </c>
    </row>
    <row r="44" spans="1:5" ht="26.25" customHeight="1" x14ac:dyDescent="0.25">
      <c r="A44" s="5" t="s">
        <v>49</v>
      </c>
      <c r="B44" s="5">
        <v>15.96299259381269</v>
      </c>
      <c r="C44" s="5">
        <v>18.229474154818138</v>
      </c>
      <c r="D44" s="5">
        <v>14.67822498573471</v>
      </c>
      <c r="E44" s="5" t="s">
        <v>37</v>
      </c>
    </row>
    <row r="45" spans="1:5" ht="26.25" customHeight="1" x14ac:dyDescent="0.25">
      <c r="A45" s="5" t="s">
        <v>50</v>
      </c>
      <c r="B45" s="5">
        <v>16.456327613489972</v>
      </c>
      <c r="C45" s="5">
        <v>18.2262240209891</v>
      </c>
      <c r="D45" s="5">
        <v>15.781711599889411</v>
      </c>
      <c r="E45" s="5" t="s">
        <v>37</v>
      </c>
    </row>
    <row r="46" spans="1:5" ht="26.25" customHeight="1" x14ac:dyDescent="0.25">
      <c r="A46" s="5" t="s">
        <v>51</v>
      </c>
      <c r="B46" s="5">
        <v>19.37945091856724</v>
      </c>
      <c r="C46" s="5">
        <v>19.82301918314284</v>
      </c>
      <c r="D46" s="5">
        <v>18.809539216320669</v>
      </c>
      <c r="E46" s="5" t="s">
        <v>37</v>
      </c>
    </row>
    <row r="47" spans="1:5" ht="26.25" customHeight="1" x14ac:dyDescent="0.25">
      <c r="A47" s="5" t="s">
        <v>52</v>
      </c>
      <c r="B47" s="5">
        <v>22.50679145611878</v>
      </c>
      <c r="C47" s="5">
        <v>23.15415046501915</v>
      </c>
      <c r="D47" s="5">
        <v>24.708896836928581</v>
      </c>
      <c r="E47" s="5" t="s">
        <v>37</v>
      </c>
    </row>
    <row r="48" spans="1:5" ht="26.25" customHeight="1" x14ac:dyDescent="0.25">
      <c r="A48" s="5" t="s">
        <v>53</v>
      </c>
      <c r="B48" s="5">
        <v>14.46748395522169</v>
      </c>
      <c r="C48" s="5">
        <v>15.69965822122087</v>
      </c>
      <c r="D48" s="5">
        <v>14.48514938850423</v>
      </c>
      <c r="E48" s="5" t="s">
        <v>37</v>
      </c>
    </row>
    <row r="49" spans="1:5" ht="26.25" customHeight="1" x14ac:dyDescent="0.25">
      <c r="A49" s="5" t="s">
        <v>54</v>
      </c>
      <c r="B49" s="5">
        <v>19.572129440624021</v>
      </c>
      <c r="C49" s="5">
        <v>21.37085056443501</v>
      </c>
      <c r="D49" s="5">
        <v>19.352832175442519</v>
      </c>
      <c r="E49" s="5" t="s">
        <v>37</v>
      </c>
    </row>
    <row r="50" spans="1:5" ht="26.25" customHeight="1" x14ac:dyDescent="0.25">
      <c r="A50" s="5" t="s">
        <v>55</v>
      </c>
      <c r="B50" s="5">
        <v>21.824163347902559</v>
      </c>
      <c r="C50" s="5">
        <v>22.287603018947841</v>
      </c>
      <c r="D50" s="5">
        <v>23.15200331778367</v>
      </c>
      <c r="E50" s="5" t="s">
        <v>37</v>
      </c>
    </row>
    <row r="51" spans="1:5" ht="26.25" customHeight="1" x14ac:dyDescent="0.25">
      <c r="A51" s="5" t="s">
        <v>56</v>
      </c>
      <c r="B51" s="5">
        <v>19.079703281899839</v>
      </c>
      <c r="C51" s="5">
        <v>21.393460318954311</v>
      </c>
      <c r="D51" s="5">
        <v>17.406593212661701</v>
      </c>
      <c r="E51" s="5" t="s">
        <v>37</v>
      </c>
    </row>
    <row r="52" spans="1:5" ht="26.25" customHeight="1" x14ac:dyDescent="0.25">
      <c r="A52" s="5" t="s">
        <v>57</v>
      </c>
      <c r="B52" s="5">
        <v>18.702284799962349</v>
      </c>
      <c r="C52" s="5">
        <v>20.281582182795759</v>
      </c>
      <c r="D52" s="5">
        <v>18.502047143117661</v>
      </c>
      <c r="E52" s="5" t="s">
        <v>37</v>
      </c>
    </row>
    <row r="53" spans="1:5" ht="26.25" customHeight="1" x14ac:dyDescent="0.25">
      <c r="A53" s="5" t="s">
        <v>58</v>
      </c>
      <c r="B53" s="5">
        <v>22.247939621043219</v>
      </c>
      <c r="C53" s="5">
        <v>19.860179536804459</v>
      </c>
      <c r="D53" s="5">
        <v>23.950192066732161</v>
      </c>
      <c r="E53" s="5" t="s">
        <v>37</v>
      </c>
    </row>
    <row r="54" spans="1:5" ht="26.25" customHeight="1" x14ac:dyDescent="0.25">
      <c r="A54" s="5" t="s">
        <v>59</v>
      </c>
      <c r="B54" s="5">
        <v>25.634796726924051</v>
      </c>
      <c r="C54" s="5">
        <v>26.469463448494938</v>
      </c>
      <c r="D54" s="5">
        <v>26.27344655368162</v>
      </c>
      <c r="E54" s="5" t="s">
        <v>37</v>
      </c>
    </row>
    <row r="55" spans="1:5" ht="26.25" customHeight="1" x14ac:dyDescent="0.25">
      <c r="A55" s="5" t="s">
        <v>60</v>
      </c>
      <c r="B55" s="5">
        <v>16.85241451118576</v>
      </c>
      <c r="C55" s="5">
        <v>16.682772231797781</v>
      </c>
      <c r="D55" s="5">
        <v>17.097115763590271</v>
      </c>
      <c r="E55" s="5" t="s">
        <v>37</v>
      </c>
    </row>
    <row r="56" spans="1:5" ht="26.25" customHeight="1" x14ac:dyDescent="0.25">
      <c r="A56" s="5" t="s">
        <v>61</v>
      </c>
      <c r="B56" s="5">
        <v>16.083247545487168</v>
      </c>
      <c r="C56" s="5">
        <v>16.686625331631301</v>
      </c>
      <c r="D56" s="5">
        <v>13.80308600942392</v>
      </c>
      <c r="E56" s="5" t="s">
        <v>37</v>
      </c>
    </row>
    <row r="57" spans="1:5" ht="26.25" customHeight="1" x14ac:dyDescent="0.25">
      <c r="A57" s="5" t="s">
        <v>62</v>
      </c>
      <c r="B57" s="5">
        <v>19.121966786867699</v>
      </c>
      <c r="C57" s="5">
        <v>19.74018930191243</v>
      </c>
      <c r="D57" s="5">
        <v>19.362976710805739</v>
      </c>
      <c r="E57" s="5" t="s">
        <v>37</v>
      </c>
    </row>
    <row r="58" spans="1:5" ht="26.25" customHeight="1" x14ac:dyDescent="0.25">
      <c r="A58" s="5" t="s">
        <v>63</v>
      </c>
      <c r="B58" s="5">
        <v>22.679295618054859</v>
      </c>
      <c r="C58" s="5">
        <v>23.868047507838561</v>
      </c>
      <c r="D58" s="5">
        <v>21.967448659650689</v>
      </c>
      <c r="E58" s="5" t="s">
        <v>37</v>
      </c>
    </row>
    <row r="59" spans="1:5" ht="26.25" customHeight="1" x14ac:dyDescent="0.25">
      <c r="A59" s="5" t="s">
        <v>64</v>
      </c>
      <c r="B59" s="5">
        <v>22.343602383627559</v>
      </c>
      <c r="C59" s="5">
        <v>24.596198078744418</v>
      </c>
      <c r="D59" s="5">
        <v>23.443924161583119</v>
      </c>
      <c r="E59" s="5" t="s">
        <v>37</v>
      </c>
    </row>
    <row r="60" spans="1:5" ht="26.25" customHeight="1" x14ac:dyDescent="0.25">
      <c r="A60" s="5" t="s">
        <v>65</v>
      </c>
      <c r="B60" s="5">
        <v>21.116545975422522</v>
      </c>
      <c r="C60" s="5">
        <v>20.49317030701264</v>
      </c>
      <c r="D60" s="5">
        <v>23.32109557452366</v>
      </c>
      <c r="E60" s="5" t="s">
        <v>37</v>
      </c>
    </row>
    <row r="61" spans="1:5" ht="26.25" customHeight="1" x14ac:dyDescent="0.25">
      <c r="A61" s="5" t="s">
        <v>66</v>
      </c>
      <c r="B61" s="5">
        <v>17.654650485608229</v>
      </c>
      <c r="C61" s="5">
        <v>17.397895795709239</v>
      </c>
      <c r="D61" s="5">
        <v>17.737162706699689</v>
      </c>
      <c r="E61" s="5" t="s">
        <v>37</v>
      </c>
    </row>
    <row r="63" spans="1:5" x14ac:dyDescent="0.25">
      <c r="A63" s="10" t="s">
        <v>68</v>
      </c>
      <c r="B63" s="11">
        <v>15.1158106510268</v>
      </c>
      <c r="C63" s="11">
        <v>15.1158106510268</v>
      </c>
      <c r="D63" s="11">
        <v>12.7740554022813</v>
      </c>
      <c r="E63" s="10" t="s">
        <v>99</v>
      </c>
    </row>
    <row r="66" spans="1:10" x14ac:dyDescent="0.25">
      <c r="A66" s="16" t="s">
        <v>82</v>
      </c>
      <c r="B66" s="16"/>
      <c r="C66" s="16"/>
      <c r="D66" s="9"/>
      <c r="E66" s="16" t="s">
        <v>93</v>
      </c>
      <c r="F66" s="16"/>
      <c r="G66" s="16"/>
      <c r="H66" s="16"/>
      <c r="I66" s="16"/>
      <c r="J66" s="16"/>
    </row>
    <row r="67" spans="1:10" x14ac:dyDescent="0.25">
      <c r="A67" s="3" t="s">
        <v>83</v>
      </c>
      <c r="B67" s="3" t="s">
        <v>84</v>
      </c>
      <c r="C67" s="3" t="s">
        <v>85</v>
      </c>
      <c r="E67" s="3" t="s">
        <v>83</v>
      </c>
      <c r="F67" s="5" t="s">
        <v>94</v>
      </c>
      <c r="G67" s="5" t="s">
        <v>95</v>
      </c>
      <c r="H67" s="5" t="s">
        <v>96</v>
      </c>
      <c r="I67" s="5" t="s">
        <v>97</v>
      </c>
      <c r="J67" s="5" t="s">
        <v>98</v>
      </c>
    </row>
    <row r="68" spans="1:10" x14ac:dyDescent="0.25">
      <c r="A68" s="3">
        <v>1</v>
      </c>
      <c r="B68" s="4">
        <f>SQRT((B2-$B$63)^2+(C2-$C$63)^2+(D2-$D$63)^2)</f>
        <v>14.025102837936805</v>
      </c>
      <c r="C68" s="3">
        <f>RANK(B68,$B$68:$B$1274,1)</f>
        <v>49</v>
      </c>
      <c r="E68" s="3">
        <v>1</v>
      </c>
      <c r="F68" s="7" t="str">
        <f>IF($B68&lt;=SMALL($B$68:$B$127,3),$E2,"")</f>
        <v/>
      </c>
      <c r="G68" s="7" t="str">
        <f>IF($B68&lt;=SMALL($B$68:$B$127,5),$E2,"")</f>
        <v/>
      </c>
      <c r="H68" s="7" t="str">
        <f>IF($B68&lt;=SMALL($B$68:$B$127,7),$E2,"")</f>
        <v/>
      </c>
      <c r="I68" s="7" t="str">
        <f>IF($B68&lt;=SMALL($B$68:$B$127,9),$E2,"")</f>
        <v/>
      </c>
      <c r="J68" s="7" t="str">
        <f t="shared" ref="J68:J99" si="0">IF($B68&lt;=SMALL($B$68:$B$127,11),$E2,"")</f>
        <v/>
      </c>
    </row>
    <row r="69" spans="1:10" x14ac:dyDescent="0.25">
      <c r="A69" s="3">
        <v>2</v>
      </c>
      <c r="B69" s="4">
        <f>SQRT((B3-$B$63)^2+(C3-$C$63)^2+(D3-$D$63)^2)</f>
        <v>9.0001833268398812</v>
      </c>
      <c r="C69" s="3">
        <f t="shared" ref="C69:C127" si="1">RANK(B69,$B$68:$B$1274,1)</f>
        <v>37</v>
      </c>
      <c r="E69" s="3">
        <v>2</v>
      </c>
      <c r="F69" s="7" t="str">
        <f t="shared" ref="F69:F127" si="2">IF($B69&lt;=SMALL($B$68:$B$127,3),$E3,"")</f>
        <v/>
      </c>
      <c r="G69" s="7" t="str">
        <f t="shared" ref="G69:G127" si="3">IF($B69&lt;=SMALL($B$68:$B$127,5),$E3,"")</f>
        <v/>
      </c>
      <c r="H69" s="7" t="str">
        <f t="shared" ref="H69:H127" si="4">IF($B69&lt;=SMALL($B$68:$B$127,7),$E3,"")</f>
        <v/>
      </c>
      <c r="I69" s="7" t="str">
        <f t="shared" ref="I69:I127" si="5">IF($B69&lt;=SMALL($B$68:$B$127,9),$E3,"")</f>
        <v/>
      </c>
      <c r="J69" s="7" t="str">
        <f t="shared" si="0"/>
        <v/>
      </c>
    </row>
    <row r="70" spans="1:10" x14ac:dyDescent="0.25">
      <c r="A70" s="3">
        <v>3</v>
      </c>
      <c r="B70" s="4">
        <f>SQRT((B4-$B$63)^2+(C4-$C$63)^2+(D4-$D$63)^2)</f>
        <v>1.0456470371264108</v>
      </c>
      <c r="C70" s="3">
        <f t="shared" si="1"/>
        <v>2</v>
      </c>
      <c r="E70" s="3">
        <v>3</v>
      </c>
      <c r="F70" s="7" t="str">
        <f t="shared" si="2"/>
        <v>Babi</v>
      </c>
      <c r="G70" s="7" t="str">
        <f t="shared" si="3"/>
        <v>Babi</v>
      </c>
      <c r="H70" s="7" t="str">
        <f t="shared" si="4"/>
        <v>Babi</v>
      </c>
      <c r="I70" s="7" t="str">
        <f t="shared" si="5"/>
        <v>Babi</v>
      </c>
      <c r="J70" s="7" t="str">
        <f t="shared" si="0"/>
        <v>Babi</v>
      </c>
    </row>
    <row r="71" spans="1:10" x14ac:dyDescent="0.25">
      <c r="A71" s="3">
        <v>4</v>
      </c>
      <c r="B71" s="4">
        <f t="shared" ref="B71:B127" si="6">SQRT((B5-$B$63)^2+(C5-$C$63)^2+(D5-$D$63)^2)</f>
        <v>9.36475508238094</v>
      </c>
      <c r="C71" s="3">
        <f t="shared" si="1"/>
        <v>39</v>
      </c>
      <c r="E71" s="3">
        <v>4</v>
      </c>
      <c r="F71" s="7" t="str">
        <f t="shared" si="2"/>
        <v/>
      </c>
      <c r="G71" s="7" t="str">
        <f t="shared" si="3"/>
        <v/>
      </c>
      <c r="H71" s="7" t="str">
        <f t="shared" si="4"/>
        <v/>
      </c>
      <c r="I71" s="7" t="str">
        <f t="shared" si="5"/>
        <v/>
      </c>
      <c r="J71" s="7" t="str">
        <f t="shared" si="0"/>
        <v/>
      </c>
    </row>
    <row r="72" spans="1:10" x14ac:dyDescent="0.25">
      <c r="A72" s="3">
        <v>5</v>
      </c>
      <c r="B72" s="4">
        <f t="shared" si="6"/>
        <v>4.2107255005400503</v>
      </c>
      <c r="C72" s="3">
        <f t="shared" si="1"/>
        <v>19</v>
      </c>
      <c r="E72" s="3">
        <v>5</v>
      </c>
      <c r="F72" s="7" t="str">
        <f t="shared" si="2"/>
        <v/>
      </c>
      <c r="G72" s="7" t="str">
        <f t="shared" si="3"/>
        <v/>
      </c>
      <c r="H72" s="7" t="str">
        <f t="shared" si="4"/>
        <v/>
      </c>
      <c r="I72" s="7" t="str">
        <f t="shared" si="5"/>
        <v/>
      </c>
      <c r="J72" s="7" t="str">
        <f t="shared" si="0"/>
        <v/>
      </c>
    </row>
    <row r="73" spans="1:10" x14ac:dyDescent="0.25">
      <c r="A73" s="3">
        <v>6</v>
      </c>
      <c r="B73" s="4">
        <f t="shared" si="6"/>
        <v>5.0537768546880422</v>
      </c>
      <c r="C73" s="3">
        <f t="shared" si="1"/>
        <v>26</v>
      </c>
      <c r="E73" s="3">
        <v>6</v>
      </c>
      <c r="F73" s="7" t="str">
        <f t="shared" si="2"/>
        <v/>
      </c>
      <c r="G73" s="7" t="str">
        <f t="shared" si="3"/>
        <v/>
      </c>
      <c r="H73" s="7" t="str">
        <f t="shared" si="4"/>
        <v/>
      </c>
      <c r="I73" s="7" t="str">
        <f t="shared" si="5"/>
        <v/>
      </c>
      <c r="J73" s="7" t="str">
        <f t="shared" si="0"/>
        <v/>
      </c>
    </row>
    <row r="74" spans="1:10" x14ac:dyDescent="0.25">
      <c r="A74" s="3">
        <v>7</v>
      </c>
      <c r="B74" s="4">
        <f t="shared" si="6"/>
        <v>10.58608403300147</v>
      </c>
      <c r="C74" s="3">
        <f t="shared" si="1"/>
        <v>43</v>
      </c>
      <c r="E74" s="3">
        <v>7</v>
      </c>
      <c r="F74" s="7" t="str">
        <f t="shared" si="2"/>
        <v/>
      </c>
      <c r="G74" s="7" t="str">
        <f t="shared" si="3"/>
        <v/>
      </c>
      <c r="H74" s="7" t="str">
        <f t="shared" si="4"/>
        <v/>
      </c>
      <c r="I74" s="7" t="str">
        <f t="shared" si="5"/>
        <v/>
      </c>
      <c r="J74" s="7" t="str">
        <f t="shared" si="0"/>
        <v/>
      </c>
    </row>
    <row r="75" spans="1:10" x14ac:dyDescent="0.25">
      <c r="A75" s="3">
        <v>8</v>
      </c>
      <c r="B75" s="4">
        <f t="shared" si="6"/>
        <v>31.85859503059552</v>
      </c>
      <c r="C75" s="3">
        <f t="shared" si="1"/>
        <v>60</v>
      </c>
      <c r="E75" s="3">
        <v>8</v>
      </c>
      <c r="F75" s="7" t="str">
        <f t="shared" si="2"/>
        <v/>
      </c>
      <c r="G75" s="7" t="str">
        <f t="shared" si="3"/>
        <v/>
      </c>
      <c r="H75" s="7" t="str">
        <f t="shared" si="4"/>
        <v/>
      </c>
      <c r="I75" s="7" t="str">
        <f t="shared" si="5"/>
        <v/>
      </c>
      <c r="J75" s="7" t="str">
        <f t="shared" si="0"/>
        <v/>
      </c>
    </row>
    <row r="76" spans="1:10" x14ac:dyDescent="0.25">
      <c r="A76" s="3">
        <v>9</v>
      </c>
      <c r="B76" s="4">
        <f t="shared" si="6"/>
        <v>14.551547077686267</v>
      </c>
      <c r="C76" s="3">
        <f t="shared" si="1"/>
        <v>53</v>
      </c>
      <c r="E76" s="3">
        <v>9</v>
      </c>
      <c r="F76" s="7" t="str">
        <f t="shared" si="2"/>
        <v/>
      </c>
      <c r="G76" s="7" t="str">
        <f t="shared" si="3"/>
        <v/>
      </c>
      <c r="H76" s="7" t="str">
        <f t="shared" si="4"/>
        <v/>
      </c>
      <c r="I76" s="7" t="str">
        <f t="shared" si="5"/>
        <v/>
      </c>
      <c r="J76" s="7" t="str">
        <f t="shared" si="0"/>
        <v/>
      </c>
    </row>
    <row r="77" spans="1:10" x14ac:dyDescent="0.25">
      <c r="A77" s="3">
        <v>10</v>
      </c>
      <c r="B77" s="4">
        <f t="shared" si="6"/>
        <v>2.7979488988357595</v>
      </c>
      <c r="C77" s="3">
        <f t="shared" si="1"/>
        <v>12</v>
      </c>
      <c r="E77" s="3">
        <v>10</v>
      </c>
      <c r="F77" s="7" t="str">
        <f t="shared" si="2"/>
        <v/>
      </c>
      <c r="G77" s="7" t="str">
        <f t="shared" si="3"/>
        <v/>
      </c>
      <c r="H77" s="7" t="str">
        <f t="shared" si="4"/>
        <v/>
      </c>
      <c r="I77" s="7" t="str">
        <f t="shared" si="5"/>
        <v/>
      </c>
      <c r="J77" s="7" t="str">
        <f t="shared" si="0"/>
        <v/>
      </c>
    </row>
    <row r="78" spans="1:10" x14ac:dyDescent="0.25">
      <c r="A78" s="3">
        <v>11</v>
      </c>
      <c r="B78" s="4">
        <f t="shared" si="6"/>
        <v>9.2965567867399308</v>
      </c>
      <c r="C78" s="3">
        <f t="shared" si="1"/>
        <v>38</v>
      </c>
      <c r="E78" s="3">
        <v>11</v>
      </c>
      <c r="F78" s="7" t="str">
        <f t="shared" si="2"/>
        <v/>
      </c>
      <c r="G78" s="7" t="str">
        <f t="shared" si="3"/>
        <v/>
      </c>
      <c r="H78" s="7" t="str">
        <f t="shared" si="4"/>
        <v/>
      </c>
      <c r="I78" s="7" t="str">
        <f t="shared" si="5"/>
        <v/>
      </c>
      <c r="J78" s="7" t="str">
        <f t="shared" si="0"/>
        <v/>
      </c>
    </row>
    <row r="79" spans="1:10" x14ac:dyDescent="0.25">
      <c r="A79" s="3">
        <v>12</v>
      </c>
      <c r="B79" s="4">
        <f t="shared" si="6"/>
        <v>4.5391195672600144</v>
      </c>
      <c r="C79" s="3">
        <f t="shared" si="1"/>
        <v>23</v>
      </c>
      <c r="E79" s="3">
        <v>12</v>
      </c>
      <c r="F79" s="7" t="str">
        <f t="shared" si="2"/>
        <v/>
      </c>
      <c r="G79" s="7" t="str">
        <f t="shared" si="3"/>
        <v/>
      </c>
      <c r="H79" s="7" t="str">
        <f t="shared" si="4"/>
        <v/>
      </c>
      <c r="I79" s="7" t="str">
        <f t="shared" si="5"/>
        <v/>
      </c>
      <c r="J79" s="7" t="str">
        <f t="shared" si="0"/>
        <v/>
      </c>
    </row>
    <row r="80" spans="1:10" x14ac:dyDescent="0.25">
      <c r="A80" s="3">
        <v>13</v>
      </c>
      <c r="B80" s="4">
        <f t="shared" si="6"/>
        <v>12.914185927762565</v>
      </c>
      <c r="C80" s="3">
        <f t="shared" si="1"/>
        <v>47</v>
      </c>
      <c r="E80" s="3">
        <v>13</v>
      </c>
      <c r="F80" s="7" t="str">
        <f t="shared" si="2"/>
        <v/>
      </c>
      <c r="G80" s="7" t="str">
        <f t="shared" si="3"/>
        <v/>
      </c>
      <c r="H80" s="7" t="str">
        <f t="shared" si="4"/>
        <v/>
      </c>
      <c r="I80" s="7" t="str">
        <f t="shared" si="5"/>
        <v/>
      </c>
      <c r="J80" s="7" t="str">
        <f t="shared" si="0"/>
        <v/>
      </c>
    </row>
    <row r="81" spans="1:10" x14ac:dyDescent="0.25">
      <c r="A81" s="3">
        <v>14</v>
      </c>
      <c r="B81" s="4">
        <f t="shared" si="6"/>
        <v>4.4082024413322261</v>
      </c>
      <c r="C81" s="3">
        <f t="shared" si="1"/>
        <v>20</v>
      </c>
      <c r="E81" s="3">
        <v>14</v>
      </c>
      <c r="F81" s="7" t="str">
        <f t="shared" si="2"/>
        <v/>
      </c>
      <c r="G81" s="7" t="str">
        <f t="shared" si="3"/>
        <v/>
      </c>
      <c r="H81" s="7" t="str">
        <f t="shared" si="4"/>
        <v/>
      </c>
      <c r="I81" s="7" t="str">
        <f t="shared" si="5"/>
        <v/>
      </c>
      <c r="J81" s="7" t="str">
        <f t="shared" si="0"/>
        <v/>
      </c>
    </row>
    <row r="82" spans="1:10" x14ac:dyDescent="0.25">
      <c r="A82" s="3">
        <v>15</v>
      </c>
      <c r="B82" s="4">
        <f t="shared" si="6"/>
        <v>1.9813999561218012</v>
      </c>
      <c r="C82" s="3">
        <f t="shared" si="1"/>
        <v>7</v>
      </c>
      <c r="E82" s="3">
        <v>15</v>
      </c>
      <c r="F82" s="7" t="str">
        <f t="shared" si="2"/>
        <v/>
      </c>
      <c r="G82" s="7" t="str">
        <f t="shared" si="3"/>
        <v/>
      </c>
      <c r="H82" s="7" t="str">
        <f t="shared" si="4"/>
        <v>Babi</v>
      </c>
      <c r="I82" s="7" t="str">
        <f t="shared" si="5"/>
        <v>Babi</v>
      </c>
      <c r="J82" s="7" t="str">
        <f t="shared" si="0"/>
        <v>Babi</v>
      </c>
    </row>
    <row r="83" spans="1:10" x14ac:dyDescent="0.25">
      <c r="A83" s="3">
        <v>16</v>
      </c>
      <c r="B83" s="4">
        <f t="shared" si="6"/>
        <v>1.518425337903786</v>
      </c>
      <c r="C83" s="3">
        <f t="shared" si="1"/>
        <v>3</v>
      </c>
      <c r="E83" s="3">
        <v>16</v>
      </c>
      <c r="F83" s="7" t="str">
        <f t="shared" si="2"/>
        <v>Babi</v>
      </c>
      <c r="G83" s="7" t="str">
        <f t="shared" si="3"/>
        <v>Babi</v>
      </c>
      <c r="H83" s="7" t="str">
        <f t="shared" si="4"/>
        <v>Babi</v>
      </c>
      <c r="I83" s="7" t="str">
        <f t="shared" si="5"/>
        <v>Babi</v>
      </c>
      <c r="J83" s="7" t="str">
        <f t="shared" si="0"/>
        <v>Babi</v>
      </c>
    </row>
    <row r="84" spans="1:10" x14ac:dyDescent="0.25">
      <c r="A84" s="3">
        <v>17</v>
      </c>
      <c r="B84" s="4">
        <f t="shared" si="6"/>
        <v>5.9964337564332482</v>
      </c>
      <c r="C84" s="3">
        <f t="shared" si="1"/>
        <v>28</v>
      </c>
      <c r="E84" s="3">
        <v>17</v>
      </c>
      <c r="F84" s="7" t="str">
        <f t="shared" si="2"/>
        <v/>
      </c>
      <c r="G84" s="7" t="str">
        <f t="shared" si="3"/>
        <v/>
      </c>
      <c r="H84" s="7" t="str">
        <f t="shared" si="4"/>
        <v/>
      </c>
      <c r="I84" s="7" t="str">
        <f t="shared" si="5"/>
        <v/>
      </c>
      <c r="J84" s="7" t="str">
        <f t="shared" si="0"/>
        <v/>
      </c>
    </row>
    <row r="85" spans="1:10" x14ac:dyDescent="0.25">
      <c r="A85" s="3">
        <v>18</v>
      </c>
      <c r="B85" s="4">
        <f t="shared" si="6"/>
        <v>4.5120006527611247</v>
      </c>
      <c r="C85" s="3">
        <f t="shared" si="1"/>
        <v>21</v>
      </c>
      <c r="E85" s="3">
        <v>18</v>
      </c>
      <c r="F85" s="7" t="str">
        <f t="shared" si="2"/>
        <v/>
      </c>
      <c r="G85" s="7" t="str">
        <f t="shared" si="3"/>
        <v/>
      </c>
      <c r="H85" s="7" t="str">
        <f t="shared" si="4"/>
        <v/>
      </c>
      <c r="I85" s="7" t="str">
        <f t="shared" si="5"/>
        <v/>
      </c>
      <c r="J85" s="7" t="str">
        <f t="shared" si="0"/>
        <v/>
      </c>
    </row>
    <row r="86" spans="1:10" x14ac:dyDescent="0.25">
      <c r="A86" s="3">
        <v>19</v>
      </c>
      <c r="B86" s="4">
        <f t="shared" si="6"/>
        <v>7.2583110809975615</v>
      </c>
      <c r="C86" s="3">
        <f t="shared" si="1"/>
        <v>31</v>
      </c>
      <c r="E86" s="3">
        <v>19</v>
      </c>
      <c r="F86" s="7" t="str">
        <f t="shared" si="2"/>
        <v/>
      </c>
      <c r="G86" s="7" t="str">
        <f t="shared" si="3"/>
        <v/>
      </c>
      <c r="H86" s="7" t="str">
        <f t="shared" si="4"/>
        <v/>
      </c>
      <c r="I86" s="7" t="str">
        <f t="shared" si="5"/>
        <v/>
      </c>
      <c r="J86" s="7" t="str">
        <f t="shared" si="0"/>
        <v/>
      </c>
    </row>
    <row r="87" spans="1:10" x14ac:dyDescent="0.25">
      <c r="A87" s="3">
        <v>20</v>
      </c>
      <c r="B87" s="4">
        <f t="shared" si="6"/>
        <v>14.378149011820415</v>
      </c>
      <c r="C87" s="3">
        <f t="shared" si="1"/>
        <v>52</v>
      </c>
      <c r="E87" s="3">
        <v>20</v>
      </c>
      <c r="F87" s="7" t="str">
        <f t="shared" si="2"/>
        <v/>
      </c>
      <c r="G87" s="7" t="str">
        <f t="shared" si="3"/>
        <v/>
      </c>
      <c r="H87" s="7" t="str">
        <f t="shared" si="4"/>
        <v/>
      </c>
      <c r="I87" s="7" t="str">
        <f t="shared" si="5"/>
        <v/>
      </c>
      <c r="J87" s="7" t="str">
        <f t="shared" si="0"/>
        <v/>
      </c>
    </row>
    <row r="88" spans="1:10" x14ac:dyDescent="0.25">
      <c r="A88" s="3">
        <v>21</v>
      </c>
      <c r="B88" s="4">
        <f t="shared" si="6"/>
        <v>9.5090134679083604</v>
      </c>
      <c r="C88" s="3">
        <f t="shared" si="1"/>
        <v>40</v>
      </c>
      <c r="E88" s="3">
        <v>21</v>
      </c>
      <c r="F88" s="7" t="str">
        <f t="shared" si="2"/>
        <v/>
      </c>
      <c r="G88" s="7" t="str">
        <f t="shared" si="3"/>
        <v/>
      </c>
      <c r="H88" s="7" t="str">
        <f t="shared" si="4"/>
        <v/>
      </c>
      <c r="I88" s="7" t="str">
        <f t="shared" si="5"/>
        <v/>
      </c>
      <c r="J88" s="7" t="str">
        <f t="shared" si="0"/>
        <v/>
      </c>
    </row>
    <row r="89" spans="1:10" x14ac:dyDescent="0.25">
      <c r="A89" s="3">
        <v>22</v>
      </c>
      <c r="B89" s="4">
        <f t="shared" si="6"/>
        <v>3.8266019692863789</v>
      </c>
      <c r="C89" s="3">
        <f t="shared" si="1"/>
        <v>18</v>
      </c>
      <c r="E89" s="3">
        <v>22</v>
      </c>
      <c r="F89" s="7" t="str">
        <f t="shared" si="2"/>
        <v/>
      </c>
      <c r="G89" s="7" t="str">
        <f t="shared" si="3"/>
        <v/>
      </c>
      <c r="H89" s="7" t="str">
        <f t="shared" si="4"/>
        <v/>
      </c>
      <c r="I89" s="7" t="str">
        <f t="shared" si="5"/>
        <v/>
      </c>
      <c r="J89" s="7" t="str">
        <f t="shared" si="0"/>
        <v/>
      </c>
    </row>
    <row r="90" spans="1:10" x14ac:dyDescent="0.25">
      <c r="A90" s="3">
        <v>23</v>
      </c>
      <c r="B90" s="4">
        <f t="shared" si="6"/>
        <v>1.638498978016079</v>
      </c>
      <c r="C90" s="3">
        <f t="shared" si="1"/>
        <v>5</v>
      </c>
      <c r="E90" s="3">
        <v>23</v>
      </c>
      <c r="F90" s="7" t="str">
        <f t="shared" si="2"/>
        <v/>
      </c>
      <c r="G90" s="7" t="str">
        <f t="shared" si="3"/>
        <v>Babi</v>
      </c>
      <c r="H90" s="7" t="str">
        <f t="shared" si="4"/>
        <v>Babi</v>
      </c>
      <c r="I90" s="7" t="str">
        <f t="shared" si="5"/>
        <v>Babi</v>
      </c>
      <c r="J90" s="7" t="str">
        <f t="shared" si="0"/>
        <v>Babi</v>
      </c>
    </row>
    <row r="91" spans="1:10" x14ac:dyDescent="0.25">
      <c r="A91" s="3">
        <v>24</v>
      </c>
      <c r="B91" s="4">
        <f t="shared" si="6"/>
        <v>5.6155567456297675</v>
      </c>
      <c r="C91" s="3">
        <f t="shared" si="1"/>
        <v>27</v>
      </c>
      <c r="E91" s="3">
        <v>24</v>
      </c>
      <c r="F91" s="7" t="str">
        <f t="shared" si="2"/>
        <v/>
      </c>
      <c r="G91" s="7" t="str">
        <f t="shared" si="3"/>
        <v/>
      </c>
      <c r="H91" s="7" t="str">
        <f t="shared" si="4"/>
        <v/>
      </c>
      <c r="I91" s="7" t="str">
        <f t="shared" si="5"/>
        <v/>
      </c>
      <c r="J91" s="7" t="str">
        <f t="shared" si="0"/>
        <v/>
      </c>
    </row>
    <row r="92" spans="1:10" x14ac:dyDescent="0.25">
      <c r="A92" s="3">
        <v>25</v>
      </c>
      <c r="B92" s="4">
        <f t="shared" si="6"/>
        <v>2.5842763747185491</v>
      </c>
      <c r="C92" s="3">
        <f t="shared" si="1"/>
        <v>11</v>
      </c>
      <c r="E92" s="3">
        <v>25</v>
      </c>
      <c r="F92" s="7" t="str">
        <f t="shared" si="2"/>
        <v/>
      </c>
      <c r="G92" s="7" t="str">
        <f t="shared" si="3"/>
        <v/>
      </c>
      <c r="H92" s="7" t="str">
        <f t="shared" si="4"/>
        <v/>
      </c>
      <c r="I92" s="7" t="str">
        <f t="shared" si="5"/>
        <v/>
      </c>
      <c r="J92" s="7" t="str">
        <f t="shared" si="0"/>
        <v>Babi</v>
      </c>
    </row>
    <row r="93" spans="1:10" x14ac:dyDescent="0.25">
      <c r="A93" s="3">
        <v>26</v>
      </c>
      <c r="B93" s="4">
        <f t="shared" si="6"/>
        <v>2.1330176535527068</v>
      </c>
      <c r="C93" s="3">
        <f t="shared" si="1"/>
        <v>10</v>
      </c>
      <c r="E93" s="3">
        <v>26</v>
      </c>
      <c r="F93" s="7" t="str">
        <f t="shared" si="2"/>
        <v/>
      </c>
      <c r="G93" s="7" t="str">
        <f t="shared" si="3"/>
        <v/>
      </c>
      <c r="H93" s="7" t="str">
        <f t="shared" si="4"/>
        <v/>
      </c>
      <c r="I93" s="7" t="str">
        <f t="shared" si="5"/>
        <v/>
      </c>
      <c r="J93" s="7" t="str">
        <f t="shared" si="0"/>
        <v>Babi</v>
      </c>
    </row>
    <row r="94" spans="1:10" x14ac:dyDescent="0.25">
      <c r="A94" s="3">
        <v>27</v>
      </c>
      <c r="B94" s="4">
        <f t="shared" si="6"/>
        <v>4.6340814910539256</v>
      </c>
      <c r="C94" s="3">
        <f t="shared" si="1"/>
        <v>24</v>
      </c>
      <c r="E94" s="3">
        <v>27</v>
      </c>
      <c r="F94" s="7" t="str">
        <f t="shared" si="2"/>
        <v/>
      </c>
      <c r="G94" s="7" t="str">
        <f t="shared" si="3"/>
        <v/>
      </c>
      <c r="H94" s="7" t="str">
        <f t="shared" si="4"/>
        <v/>
      </c>
      <c r="I94" s="7" t="str">
        <f t="shared" si="5"/>
        <v/>
      </c>
      <c r="J94" s="7" t="str">
        <f t="shared" si="0"/>
        <v/>
      </c>
    </row>
    <row r="95" spans="1:10" x14ac:dyDescent="0.25">
      <c r="A95" s="3">
        <v>28</v>
      </c>
      <c r="B95" s="4">
        <f t="shared" si="6"/>
        <v>7.3589357435575415</v>
      </c>
      <c r="C95" s="3">
        <f t="shared" si="1"/>
        <v>32</v>
      </c>
      <c r="E95" s="3">
        <v>28</v>
      </c>
      <c r="F95" s="7" t="str">
        <f t="shared" si="2"/>
        <v/>
      </c>
      <c r="G95" s="7" t="str">
        <f t="shared" si="3"/>
        <v/>
      </c>
      <c r="H95" s="7" t="str">
        <f t="shared" si="4"/>
        <v/>
      </c>
      <c r="I95" s="7" t="str">
        <f t="shared" si="5"/>
        <v/>
      </c>
      <c r="J95" s="7" t="str">
        <f t="shared" si="0"/>
        <v/>
      </c>
    </row>
    <row r="96" spans="1:10" x14ac:dyDescent="0.25">
      <c r="A96" s="3">
        <v>29</v>
      </c>
      <c r="B96" s="4">
        <f t="shared" si="6"/>
        <v>3.2323607092918243</v>
      </c>
      <c r="C96" s="3">
        <f t="shared" si="1"/>
        <v>14</v>
      </c>
      <c r="E96" s="3">
        <v>29</v>
      </c>
      <c r="F96" s="7" t="str">
        <f t="shared" si="2"/>
        <v/>
      </c>
      <c r="G96" s="7" t="str">
        <f t="shared" si="3"/>
        <v/>
      </c>
      <c r="H96" s="7" t="str">
        <f t="shared" si="4"/>
        <v/>
      </c>
      <c r="I96" s="7" t="str">
        <f t="shared" si="5"/>
        <v/>
      </c>
      <c r="J96" s="7" t="str">
        <f t="shared" si="0"/>
        <v/>
      </c>
    </row>
    <row r="97" spans="1:10" x14ac:dyDescent="0.25">
      <c r="A97" s="3">
        <v>30</v>
      </c>
      <c r="B97" s="4">
        <f t="shared" si="6"/>
        <v>12.218193844954495</v>
      </c>
      <c r="C97" s="3">
        <f t="shared" si="1"/>
        <v>45</v>
      </c>
      <c r="E97" s="3">
        <v>30</v>
      </c>
      <c r="F97" s="7" t="str">
        <f t="shared" si="2"/>
        <v/>
      </c>
      <c r="G97" s="7" t="str">
        <f t="shared" si="3"/>
        <v/>
      </c>
      <c r="H97" s="7" t="str">
        <f t="shared" si="4"/>
        <v/>
      </c>
      <c r="I97" s="7" t="str">
        <f t="shared" si="5"/>
        <v/>
      </c>
      <c r="J97" s="7" t="str">
        <f t="shared" si="0"/>
        <v/>
      </c>
    </row>
    <row r="98" spans="1:10" x14ac:dyDescent="0.25">
      <c r="A98" s="3">
        <v>31</v>
      </c>
      <c r="B98" s="4">
        <f t="shared" si="6"/>
        <v>2.9005469366781829</v>
      </c>
      <c r="C98" s="3">
        <f t="shared" si="1"/>
        <v>13</v>
      </c>
      <c r="E98" s="3">
        <v>31</v>
      </c>
      <c r="F98" s="7" t="str">
        <f t="shared" si="2"/>
        <v/>
      </c>
      <c r="G98" s="7" t="str">
        <f t="shared" si="3"/>
        <v/>
      </c>
      <c r="H98" s="7" t="str">
        <f t="shared" si="4"/>
        <v/>
      </c>
      <c r="I98" s="7" t="str">
        <f t="shared" si="5"/>
        <v/>
      </c>
      <c r="J98" s="7" t="str">
        <f t="shared" si="0"/>
        <v/>
      </c>
    </row>
    <row r="99" spans="1:10" x14ac:dyDescent="0.25">
      <c r="A99" s="3">
        <v>32</v>
      </c>
      <c r="B99" s="4">
        <f t="shared" si="6"/>
        <v>3.6804710066403508</v>
      </c>
      <c r="C99" s="3">
        <f t="shared" si="1"/>
        <v>16</v>
      </c>
      <c r="E99" s="3">
        <v>32</v>
      </c>
      <c r="F99" s="7" t="str">
        <f t="shared" si="2"/>
        <v/>
      </c>
      <c r="G99" s="7" t="str">
        <f t="shared" si="3"/>
        <v/>
      </c>
      <c r="H99" s="7" t="str">
        <f t="shared" si="4"/>
        <v/>
      </c>
      <c r="I99" s="7" t="str">
        <f t="shared" si="5"/>
        <v/>
      </c>
      <c r="J99" s="7" t="str">
        <f t="shared" si="0"/>
        <v/>
      </c>
    </row>
    <row r="100" spans="1:10" x14ac:dyDescent="0.25">
      <c r="A100" s="3">
        <v>33</v>
      </c>
      <c r="B100" s="4">
        <f t="shared" si="6"/>
        <v>6.3378433960083038</v>
      </c>
      <c r="C100" s="3">
        <f t="shared" si="1"/>
        <v>30</v>
      </c>
      <c r="E100" s="3">
        <v>33</v>
      </c>
      <c r="F100" s="7" t="str">
        <f t="shared" si="2"/>
        <v/>
      </c>
      <c r="G100" s="7" t="str">
        <f t="shared" si="3"/>
        <v/>
      </c>
      <c r="H100" s="7" t="str">
        <f t="shared" si="4"/>
        <v/>
      </c>
      <c r="I100" s="7" t="str">
        <f t="shared" si="5"/>
        <v/>
      </c>
      <c r="J100" s="7" t="str">
        <f t="shared" ref="J100:J127" si="7">IF($B100&lt;=SMALL($B$68:$B$127,11),$E34,"")</f>
        <v/>
      </c>
    </row>
    <row r="101" spans="1:10" x14ac:dyDescent="0.25">
      <c r="A101" s="3">
        <v>34</v>
      </c>
      <c r="B101" s="4">
        <f t="shared" si="6"/>
        <v>0.94424104181689561</v>
      </c>
      <c r="C101" s="3">
        <f t="shared" si="1"/>
        <v>1</v>
      </c>
      <c r="E101" s="3">
        <v>34</v>
      </c>
      <c r="F101" s="7" t="str">
        <f t="shared" si="2"/>
        <v>Sapi</v>
      </c>
      <c r="G101" s="7" t="str">
        <f t="shared" si="3"/>
        <v>Sapi</v>
      </c>
      <c r="H101" s="7" t="str">
        <f t="shared" si="4"/>
        <v>Sapi</v>
      </c>
      <c r="I101" s="7" t="str">
        <f t="shared" si="5"/>
        <v>Sapi</v>
      </c>
      <c r="J101" s="7" t="str">
        <f t="shared" si="7"/>
        <v>Sapi</v>
      </c>
    </row>
    <row r="102" spans="1:10" x14ac:dyDescent="0.25">
      <c r="A102" s="3">
        <v>35</v>
      </c>
      <c r="B102" s="4">
        <f t="shared" si="6"/>
        <v>16.33159773066091</v>
      </c>
      <c r="C102" s="3">
        <f t="shared" si="1"/>
        <v>58</v>
      </c>
      <c r="E102" s="3">
        <v>35</v>
      </c>
      <c r="F102" s="7" t="str">
        <f t="shared" si="2"/>
        <v/>
      </c>
      <c r="G102" s="7" t="str">
        <f t="shared" si="3"/>
        <v/>
      </c>
      <c r="H102" s="7" t="str">
        <f t="shared" si="4"/>
        <v/>
      </c>
      <c r="I102" s="7" t="str">
        <f t="shared" si="5"/>
        <v/>
      </c>
      <c r="J102" s="7" t="str">
        <f t="shared" si="7"/>
        <v/>
      </c>
    </row>
    <row r="103" spans="1:10" x14ac:dyDescent="0.25">
      <c r="A103" s="3">
        <v>36</v>
      </c>
      <c r="B103" s="4">
        <f t="shared" si="6"/>
        <v>15.956824304197186</v>
      </c>
      <c r="C103" s="3">
        <f t="shared" si="1"/>
        <v>55</v>
      </c>
      <c r="E103" s="3">
        <v>36</v>
      </c>
      <c r="F103" s="7" t="str">
        <f t="shared" si="2"/>
        <v/>
      </c>
      <c r="G103" s="7" t="str">
        <f t="shared" si="3"/>
        <v/>
      </c>
      <c r="H103" s="7" t="str">
        <f t="shared" si="4"/>
        <v/>
      </c>
      <c r="I103" s="7" t="str">
        <f t="shared" si="5"/>
        <v/>
      </c>
      <c r="J103" s="7" t="str">
        <f t="shared" si="7"/>
        <v/>
      </c>
    </row>
    <row r="104" spans="1:10" x14ac:dyDescent="0.25">
      <c r="A104" s="3">
        <v>37</v>
      </c>
      <c r="B104" s="4">
        <f t="shared" si="6"/>
        <v>3.3857425648851933</v>
      </c>
      <c r="C104" s="3">
        <f t="shared" si="1"/>
        <v>15</v>
      </c>
      <c r="E104" s="3">
        <v>37</v>
      </c>
      <c r="F104" s="7" t="str">
        <f t="shared" si="2"/>
        <v/>
      </c>
      <c r="G104" s="7" t="str">
        <f t="shared" si="3"/>
        <v/>
      </c>
      <c r="H104" s="7" t="str">
        <f t="shared" si="4"/>
        <v/>
      </c>
      <c r="I104" s="7" t="str">
        <f t="shared" si="5"/>
        <v/>
      </c>
      <c r="J104" s="7" t="str">
        <f t="shared" si="7"/>
        <v/>
      </c>
    </row>
    <row r="105" spans="1:10" x14ac:dyDescent="0.25">
      <c r="A105" s="3">
        <v>38</v>
      </c>
      <c r="B105" s="4">
        <f t="shared" si="6"/>
        <v>2.1126276300922604</v>
      </c>
      <c r="C105" s="3">
        <f t="shared" si="1"/>
        <v>9</v>
      </c>
      <c r="E105" s="3">
        <v>38</v>
      </c>
      <c r="F105" s="7" t="str">
        <f t="shared" si="2"/>
        <v/>
      </c>
      <c r="G105" s="7" t="str">
        <f t="shared" si="3"/>
        <v/>
      </c>
      <c r="H105" s="7" t="str">
        <f t="shared" si="4"/>
        <v/>
      </c>
      <c r="I105" s="7" t="str">
        <f t="shared" si="5"/>
        <v>Sapi</v>
      </c>
      <c r="J105" s="7" t="str">
        <f t="shared" si="7"/>
        <v>Sapi</v>
      </c>
    </row>
    <row r="106" spans="1:10" x14ac:dyDescent="0.25">
      <c r="A106" s="3">
        <v>39</v>
      </c>
      <c r="B106" s="4">
        <f t="shared" si="6"/>
        <v>10.148191709847101</v>
      </c>
      <c r="C106" s="3">
        <f t="shared" si="1"/>
        <v>42</v>
      </c>
      <c r="E106" s="3">
        <v>39</v>
      </c>
      <c r="F106" s="7" t="str">
        <f t="shared" si="2"/>
        <v/>
      </c>
      <c r="G106" s="7" t="str">
        <f t="shared" si="3"/>
        <v/>
      </c>
      <c r="H106" s="7" t="str">
        <f t="shared" si="4"/>
        <v/>
      </c>
      <c r="I106" s="7" t="str">
        <f t="shared" si="5"/>
        <v/>
      </c>
      <c r="J106" s="7" t="str">
        <f t="shared" si="7"/>
        <v/>
      </c>
    </row>
    <row r="107" spans="1:10" x14ac:dyDescent="0.25">
      <c r="A107" s="3">
        <v>40</v>
      </c>
      <c r="B107" s="4">
        <f t="shared" si="6"/>
        <v>12.505881163854466</v>
      </c>
      <c r="C107" s="3">
        <f t="shared" si="1"/>
        <v>46</v>
      </c>
      <c r="E107" s="3">
        <v>40</v>
      </c>
      <c r="F107" s="7" t="str">
        <f t="shared" si="2"/>
        <v/>
      </c>
      <c r="G107" s="7" t="str">
        <f t="shared" si="3"/>
        <v/>
      </c>
      <c r="H107" s="7" t="str">
        <f t="shared" si="4"/>
        <v/>
      </c>
      <c r="I107" s="7" t="str">
        <f t="shared" si="5"/>
        <v/>
      </c>
      <c r="J107" s="7" t="str">
        <f t="shared" si="7"/>
        <v/>
      </c>
    </row>
    <row r="108" spans="1:10" x14ac:dyDescent="0.25">
      <c r="A108" s="3">
        <v>41</v>
      </c>
      <c r="B108" s="4">
        <f t="shared" si="6"/>
        <v>11.909328410094787</v>
      </c>
      <c r="C108" s="3">
        <f t="shared" si="1"/>
        <v>44</v>
      </c>
      <c r="E108" s="3">
        <v>41</v>
      </c>
      <c r="F108" s="7" t="str">
        <f t="shared" si="2"/>
        <v/>
      </c>
      <c r="G108" s="7" t="str">
        <f t="shared" si="3"/>
        <v/>
      </c>
      <c r="H108" s="7" t="str">
        <f t="shared" si="4"/>
        <v/>
      </c>
      <c r="I108" s="7" t="str">
        <f t="shared" si="5"/>
        <v/>
      </c>
      <c r="J108" s="7" t="str">
        <f t="shared" si="7"/>
        <v/>
      </c>
    </row>
    <row r="109" spans="1:10" x14ac:dyDescent="0.25">
      <c r="A109" s="3">
        <v>42</v>
      </c>
      <c r="B109" s="4">
        <f t="shared" si="6"/>
        <v>1.55185847120341</v>
      </c>
      <c r="C109" s="3">
        <f t="shared" si="1"/>
        <v>4</v>
      </c>
      <c r="E109" s="3">
        <v>42</v>
      </c>
      <c r="F109" s="7" t="str">
        <f t="shared" si="2"/>
        <v/>
      </c>
      <c r="G109" s="7" t="str">
        <f t="shared" si="3"/>
        <v>Sapi</v>
      </c>
      <c r="H109" s="7" t="str">
        <f t="shared" si="4"/>
        <v>Sapi</v>
      </c>
      <c r="I109" s="7" t="str">
        <f t="shared" si="5"/>
        <v>Sapi</v>
      </c>
      <c r="J109" s="7" t="str">
        <f t="shared" si="7"/>
        <v>Sapi</v>
      </c>
    </row>
    <row r="110" spans="1:10" x14ac:dyDescent="0.25">
      <c r="A110" s="3">
        <v>43</v>
      </c>
      <c r="B110" s="4">
        <f t="shared" si="6"/>
        <v>3.7467958927026914</v>
      </c>
      <c r="C110" s="3">
        <f t="shared" si="1"/>
        <v>17</v>
      </c>
      <c r="E110" s="3">
        <v>43</v>
      </c>
      <c r="F110" s="7" t="str">
        <f t="shared" si="2"/>
        <v/>
      </c>
      <c r="G110" s="7" t="str">
        <f t="shared" si="3"/>
        <v/>
      </c>
      <c r="H110" s="7" t="str">
        <f t="shared" si="4"/>
        <v/>
      </c>
      <c r="I110" s="7" t="str">
        <f t="shared" si="5"/>
        <v/>
      </c>
      <c r="J110" s="7" t="str">
        <f t="shared" si="7"/>
        <v/>
      </c>
    </row>
    <row r="111" spans="1:10" x14ac:dyDescent="0.25">
      <c r="A111" s="3">
        <v>44</v>
      </c>
      <c r="B111" s="4">
        <f t="shared" si="6"/>
        <v>4.5296415820351834</v>
      </c>
      <c r="C111" s="3">
        <f t="shared" si="1"/>
        <v>22</v>
      </c>
      <c r="E111" s="3">
        <v>44</v>
      </c>
      <c r="F111" s="7" t="str">
        <f t="shared" si="2"/>
        <v/>
      </c>
      <c r="G111" s="7" t="str">
        <f t="shared" si="3"/>
        <v/>
      </c>
      <c r="H111" s="7" t="str">
        <f t="shared" si="4"/>
        <v/>
      </c>
      <c r="I111" s="7" t="str">
        <f t="shared" si="5"/>
        <v/>
      </c>
      <c r="J111" s="7" t="str">
        <f t="shared" si="7"/>
        <v/>
      </c>
    </row>
    <row r="112" spans="1:10" x14ac:dyDescent="0.25">
      <c r="A112" s="3">
        <v>45</v>
      </c>
      <c r="B112" s="4">
        <f t="shared" si="6"/>
        <v>8.7614784919755149</v>
      </c>
      <c r="C112" s="3">
        <f t="shared" si="1"/>
        <v>35</v>
      </c>
      <c r="E112" s="3">
        <v>45</v>
      </c>
      <c r="F112" s="7" t="str">
        <f t="shared" si="2"/>
        <v/>
      </c>
      <c r="G112" s="7" t="str">
        <f t="shared" si="3"/>
        <v/>
      </c>
      <c r="H112" s="7" t="str">
        <f t="shared" si="4"/>
        <v/>
      </c>
      <c r="I112" s="7" t="str">
        <f t="shared" si="5"/>
        <v/>
      </c>
      <c r="J112" s="7" t="str">
        <f t="shared" si="7"/>
        <v/>
      </c>
    </row>
    <row r="113" spans="1:10" x14ac:dyDescent="0.25">
      <c r="A113" s="3">
        <v>46</v>
      </c>
      <c r="B113" s="4">
        <f t="shared" si="6"/>
        <v>16.176586299235886</v>
      </c>
      <c r="C113" s="3">
        <f t="shared" si="1"/>
        <v>57</v>
      </c>
      <c r="E113" s="3">
        <v>46</v>
      </c>
      <c r="F113" s="7" t="str">
        <f t="shared" si="2"/>
        <v/>
      </c>
      <c r="G113" s="7" t="str">
        <f t="shared" si="3"/>
        <v/>
      </c>
      <c r="H113" s="7" t="str">
        <f t="shared" si="4"/>
        <v/>
      </c>
      <c r="I113" s="7" t="str">
        <f t="shared" si="5"/>
        <v/>
      </c>
      <c r="J113" s="7" t="str">
        <f t="shared" si="7"/>
        <v/>
      </c>
    </row>
    <row r="114" spans="1:10" x14ac:dyDescent="0.25">
      <c r="A114" s="3">
        <v>47</v>
      </c>
      <c r="B114" s="4">
        <f t="shared" si="6"/>
        <v>1.9206894906265732</v>
      </c>
      <c r="C114" s="3">
        <f t="shared" si="1"/>
        <v>6</v>
      </c>
      <c r="E114" s="3">
        <v>47</v>
      </c>
      <c r="F114" s="7" t="str">
        <f t="shared" si="2"/>
        <v/>
      </c>
      <c r="G114" s="7" t="str">
        <f t="shared" si="3"/>
        <v/>
      </c>
      <c r="H114" s="7" t="str">
        <f t="shared" si="4"/>
        <v>Sapi</v>
      </c>
      <c r="I114" s="7" t="str">
        <f t="shared" si="5"/>
        <v>Sapi</v>
      </c>
      <c r="J114" s="7" t="str">
        <f t="shared" si="7"/>
        <v>Sapi</v>
      </c>
    </row>
    <row r="115" spans="1:10" x14ac:dyDescent="0.25">
      <c r="A115" s="3">
        <v>48</v>
      </c>
      <c r="B115" s="4">
        <f t="shared" si="6"/>
        <v>10.112596368091261</v>
      </c>
      <c r="C115" s="3">
        <f t="shared" si="1"/>
        <v>41</v>
      </c>
      <c r="E115" s="3">
        <v>48</v>
      </c>
      <c r="F115" s="7" t="str">
        <f t="shared" si="2"/>
        <v/>
      </c>
      <c r="G115" s="7" t="str">
        <f t="shared" si="3"/>
        <v/>
      </c>
      <c r="H115" s="7" t="str">
        <f t="shared" si="4"/>
        <v/>
      </c>
      <c r="I115" s="7" t="str">
        <f t="shared" si="5"/>
        <v/>
      </c>
      <c r="J115" s="7" t="str">
        <f t="shared" si="7"/>
        <v/>
      </c>
    </row>
    <row r="116" spans="1:10" x14ac:dyDescent="0.25">
      <c r="A116" s="3">
        <v>49</v>
      </c>
      <c r="B116" s="4">
        <f t="shared" si="6"/>
        <v>14.287701166077444</v>
      </c>
      <c r="C116" s="3">
        <f t="shared" si="1"/>
        <v>51</v>
      </c>
      <c r="E116" s="3">
        <v>49</v>
      </c>
      <c r="F116" s="7" t="str">
        <f t="shared" si="2"/>
        <v/>
      </c>
      <c r="G116" s="7" t="str">
        <f t="shared" si="3"/>
        <v/>
      </c>
      <c r="H116" s="7" t="str">
        <f t="shared" si="4"/>
        <v/>
      </c>
      <c r="I116" s="7" t="str">
        <f t="shared" si="5"/>
        <v/>
      </c>
      <c r="J116" s="7" t="str">
        <f t="shared" si="7"/>
        <v/>
      </c>
    </row>
    <row r="117" spans="1:10" x14ac:dyDescent="0.25">
      <c r="A117" s="3">
        <v>50</v>
      </c>
      <c r="B117" s="4">
        <f t="shared" si="6"/>
        <v>8.7510991713569339</v>
      </c>
      <c r="C117" s="3">
        <f t="shared" si="1"/>
        <v>34</v>
      </c>
      <c r="E117" s="3">
        <v>50</v>
      </c>
      <c r="F117" s="7" t="str">
        <f t="shared" si="2"/>
        <v/>
      </c>
      <c r="G117" s="7" t="str">
        <f t="shared" si="3"/>
        <v/>
      </c>
      <c r="H117" s="7" t="str">
        <f t="shared" si="4"/>
        <v/>
      </c>
      <c r="I117" s="7" t="str">
        <f t="shared" si="5"/>
        <v/>
      </c>
      <c r="J117" s="7" t="str">
        <f t="shared" si="7"/>
        <v/>
      </c>
    </row>
    <row r="118" spans="1:10" x14ac:dyDescent="0.25">
      <c r="A118" s="3">
        <v>51</v>
      </c>
      <c r="B118" s="4">
        <f t="shared" si="6"/>
        <v>8.5063436165315558</v>
      </c>
      <c r="C118" s="3">
        <f t="shared" si="1"/>
        <v>33</v>
      </c>
      <c r="E118" s="3">
        <v>51</v>
      </c>
      <c r="F118" s="7" t="str">
        <f t="shared" si="2"/>
        <v/>
      </c>
      <c r="G118" s="7" t="str">
        <f t="shared" si="3"/>
        <v/>
      </c>
      <c r="H118" s="7" t="str">
        <f t="shared" si="4"/>
        <v/>
      </c>
      <c r="I118" s="7" t="str">
        <f t="shared" si="5"/>
        <v/>
      </c>
      <c r="J118" s="7" t="str">
        <f t="shared" si="7"/>
        <v/>
      </c>
    </row>
    <row r="119" spans="1:10" x14ac:dyDescent="0.25">
      <c r="A119" s="3">
        <v>52</v>
      </c>
      <c r="B119" s="4">
        <f t="shared" si="6"/>
        <v>14.081275883660734</v>
      </c>
      <c r="C119" s="3">
        <f t="shared" si="1"/>
        <v>50</v>
      </c>
      <c r="E119" s="3">
        <v>52</v>
      </c>
      <c r="F119" s="7" t="str">
        <f t="shared" si="2"/>
        <v/>
      </c>
      <c r="G119" s="7" t="str">
        <f t="shared" si="3"/>
        <v/>
      </c>
      <c r="H119" s="7" t="str">
        <f t="shared" si="4"/>
        <v/>
      </c>
      <c r="I119" s="7" t="str">
        <f t="shared" si="5"/>
        <v/>
      </c>
      <c r="J119" s="7" t="str">
        <f t="shared" si="7"/>
        <v/>
      </c>
    </row>
    <row r="120" spans="1:10" x14ac:dyDescent="0.25">
      <c r="A120" s="3">
        <v>53</v>
      </c>
      <c r="B120" s="4">
        <f t="shared" si="6"/>
        <v>20.537479430759792</v>
      </c>
      <c r="C120" s="3">
        <f t="shared" si="1"/>
        <v>59</v>
      </c>
      <c r="E120" s="3">
        <v>53</v>
      </c>
      <c r="F120" s="7" t="str">
        <f t="shared" si="2"/>
        <v/>
      </c>
      <c r="G120" s="7" t="str">
        <f t="shared" si="3"/>
        <v/>
      </c>
      <c r="H120" s="7" t="str">
        <f t="shared" si="4"/>
        <v/>
      </c>
      <c r="I120" s="7" t="str">
        <f t="shared" si="5"/>
        <v/>
      </c>
      <c r="J120" s="7" t="str">
        <f t="shared" si="7"/>
        <v/>
      </c>
    </row>
    <row r="121" spans="1:10" x14ac:dyDescent="0.25">
      <c r="A121" s="3">
        <v>54</v>
      </c>
      <c r="B121" s="4">
        <f t="shared" si="6"/>
        <v>4.915283557461577</v>
      </c>
      <c r="C121" s="3">
        <f t="shared" si="1"/>
        <v>25</v>
      </c>
      <c r="E121" s="3">
        <v>54</v>
      </c>
      <c r="F121" s="7" t="str">
        <f t="shared" si="2"/>
        <v/>
      </c>
      <c r="G121" s="7" t="str">
        <f t="shared" si="3"/>
        <v/>
      </c>
      <c r="H121" s="7" t="str">
        <f t="shared" si="4"/>
        <v/>
      </c>
      <c r="I121" s="7" t="str">
        <f t="shared" si="5"/>
        <v/>
      </c>
      <c r="J121" s="7" t="str">
        <f t="shared" si="7"/>
        <v/>
      </c>
    </row>
    <row r="122" spans="1:10" x14ac:dyDescent="0.25">
      <c r="A122" s="3">
        <v>55</v>
      </c>
      <c r="B122" s="4">
        <f t="shared" si="6"/>
        <v>2.1124149440869924</v>
      </c>
      <c r="C122" s="3">
        <f t="shared" si="1"/>
        <v>8</v>
      </c>
      <c r="E122" s="3">
        <v>55</v>
      </c>
      <c r="F122" s="7" t="str">
        <f t="shared" si="2"/>
        <v/>
      </c>
      <c r="G122" s="7" t="str">
        <f t="shared" si="3"/>
        <v/>
      </c>
      <c r="H122" s="7" t="str">
        <f t="shared" si="4"/>
        <v/>
      </c>
      <c r="I122" s="7" t="str">
        <f t="shared" si="5"/>
        <v>Sapi</v>
      </c>
      <c r="J122" s="7" t="str">
        <f t="shared" si="7"/>
        <v>Sapi</v>
      </c>
    </row>
    <row r="123" spans="1:10" x14ac:dyDescent="0.25">
      <c r="A123" s="3">
        <v>56</v>
      </c>
      <c r="B123" s="4">
        <f t="shared" si="6"/>
        <v>8.991554309541252</v>
      </c>
      <c r="C123" s="3">
        <f t="shared" si="1"/>
        <v>36</v>
      </c>
      <c r="E123" s="3">
        <v>56</v>
      </c>
      <c r="F123" s="7" t="str">
        <f t="shared" si="2"/>
        <v/>
      </c>
      <c r="G123" s="7" t="str">
        <f t="shared" si="3"/>
        <v/>
      </c>
      <c r="H123" s="7" t="str">
        <f t="shared" si="4"/>
        <v/>
      </c>
      <c r="I123" s="7" t="str">
        <f t="shared" si="5"/>
        <v/>
      </c>
      <c r="J123" s="7" t="str">
        <f t="shared" si="7"/>
        <v/>
      </c>
    </row>
    <row r="124" spans="1:10" x14ac:dyDescent="0.25">
      <c r="A124" s="3">
        <v>57</v>
      </c>
      <c r="B124" s="4">
        <f t="shared" si="6"/>
        <v>14.775873389713333</v>
      </c>
      <c r="C124" s="3">
        <f t="shared" si="1"/>
        <v>54</v>
      </c>
      <c r="E124" s="3">
        <v>57</v>
      </c>
      <c r="F124" s="7" t="str">
        <f t="shared" si="2"/>
        <v/>
      </c>
      <c r="G124" s="7" t="str">
        <f t="shared" si="3"/>
        <v/>
      </c>
      <c r="H124" s="7" t="str">
        <f t="shared" si="4"/>
        <v/>
      </c>
      <c r="I124" s="7" t="str">
        <f t="shared" si="5"/>
        <v/>
      </c>
      <c r="J124" s="7" t="str">
        <f t="shared" si="7"/>
        <v/>
      </c>
    </row>
    <row r="125" spans="1:10" x14ac:dyDescent="0.25">
      <c r="A125" s="3">
        <v>58</v>
      </c>
      <c r="B125" s="4">
        <f t="shared" si="6"/>
        <v>15.99890053879338</v>
      </c>
      <c r="C125" s="3">
        <f t="shared" si="1"/>
        <v>56</v>
      </c>
      <c r="E125" s="3">
        <v>58</v>
      </c>
      <c r="F125" s="7" t="str">
        <f t="shared" si="2"/>
        <v/>
      </c>
      <c r="G125" s="7" t="str">
        <f t="shared" si="3"/>
        <v/>
      </c>
      <c r="H125" s="7" t="str">
        <f t="shared" si="4"/>
        <v/>
      </c>
      <c r="I125" s="7" t="str">
        <f t="shared" si="5"/>
        <v/>
      </c>
      <c r="J125" s="7" t="str">
        <f t="shared" si="7"/>
        <v/>
      </c>
    </row>
    <row r="126" spans="1:10" x14ac:dyDescent="0.25">
      <c r="A126" s="3">
        <v>59</v>
      </c>
      <c r="B126" s="4">
        <f t="shared" si="6"/>
        <v>13.27271176881985</v>
      </c>
      <c r="C126" s="3">
        <f t="shared" si="1"/>
        <v>48</v>
      </c>
      <c r="E126" s="3">
        <v>59</v>
      </c>
      <c r="F126" s="7" t="str">
        <f t="shared" si="2"/>
        <v/>
      </c>
      <c r="G126" s="7" t="str">
        <f t="shared" si="3"/>
        <v/>
      </c>
      <c r="H126" s="7" t="str">
        <f t="shared" si="4"/>
        <v/>
      </c>
      <c r="I126" s="7" t="str">
        <f t="shared" si="5"/>
        <v/>
      </c>
      <c r="J126" s="7" t="str">
        <f t="shared" si="7"/>
        <v/>
      </c>
    </row>
    <row r="127" spans="1:10" x14ac:dyDescent="0.25">
      <c r="A127" s="3">
        <v>60</v>
      </c>
      <c r="B127" s="4">
        <f t="shared" si="6"/>
        <v>6.0237907025733293</v>
      </c>
      <c r="C127" s="3">
        <f t="shared" si="1"/>
        <v>29</v>
      </c>
      <c r="E127" s="3">
        <v>60</v>
      </c>
      <c r="F127" s="7" t="str">
        <f t="shared" si="2"/>
        <v/>
      </c>
      <c r="G127" s="7" t="str">
        <f t="shared" si="3"/>
        <v/>
      </c>
      <c r="H127" s="7" t="str">
        <f t="shared" si="4"/>
        <v/>
      </c>
      <c r="I127" s="7" t="str">
        <f t="shared" si="5"/>
        <v/>
      </c>
      <c r="J127" s="7" t="str">
        <f t="shared" si="7"/>
        <v/>
      </c>
    </row>
  </sheetData>
  <mergeCells count="2">
    <mergeCell ref="A66:C66"/>
    <mergeCell ref="E66:J66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3233-CA0A-4F5A-9AEF-EA347299F55A}">
  <dimension ref="A32:AB47"/>
  <sheetViews>
    <sheetView topLeftCell="L1" zoomScale="42" zoomScaleNormal="42" workbookViewId="0">
      <selection activeCell="O48" sqref="O48"/>
    </sheetView>
  </sheetViews>
  <sheetFormatPr defaultRowHeight="15" x14ac:dyDescent="0.25"/>
  <cols>
    <col min="15" max="15" width="11.85546875" bestFit="1" customWidth="1"/>
    <col min="27" max="27" width="12.28515625" bestFit="1" customWidth="1"/>
  </cols>
  <sheetData>
    <row r="32" spans="1:16" x14ac:dyDescent="0.25">
      <c r="A32" s="17" t="s">
        <v>103</v>
      </c>
      <c r="B32" s="17"/>
      <c r="D32" s="17" t="s">
        <v>104</v>
      </c>
      <c r="E32" s="17"/>
      <c r="L32" s="17" t="s">
        <v>103</v>
      </c>
      <c r="M32" s="17"/>
      <c r="O32" s="17" t="s">
        <v>104</v>
      </c>
      <c r="P32" s="17"/>
    </row>
    <row r="33" spans="1:28" x14ac:dyDescent="0.25">
      <c r="A33" t="s">
        <v>100</v>
      </c>
      <c r="B33">
        <v>112</v>
      </c>
      <c r="D33" t="s">
        <v>105</v>
      </c>
      <c r="E33">
        <f>B33/B36</f>
        <v>0.51376146788990829</v>
      </c>
      <c r="L33" t="s">
        <v>100</v>
      </c>
      <c r="M33">
        <v>91</v>
      </c>
      <c r="O33" t="s">
        <v>105</v>
      </c>
      <c r="P33">
        <f>M33/M36</f>
        <v>0.49189189189189192</v>
      </c>
      <c r="W33" s="17" t="s">
        <v>103</v>
      </c>
      <c r="X33" s="17"/>
      <c r="Z33" s="17" t="s">
        <v>104</v>
      </c>
      <c r="AA33" s="17"/>
    </row>
    <row r="34" spans="1:28" x14ac:dyDescent="0.25">
      <c r="A34" t="s">
        <v>101</v>
      </c>
      <c r="B34">
        <v>58</v>
      </c>
      <c r="D34" t="s">
        <v>106</v>
      </c>
      <c r="E34">
        <f>B34/B36</f>
        <v>0.26605504587155965</v>
      </c>
      <c r="L34" t="s">
        <v>101</v>
      </c>
      <c r="M34">
        <v>49</v>
      </c>
      <c r="O34" t="s">
        <v>106</v>
      </c>
      <c r="P34">
        <f>M34/M36</f>
        <v>0.26486486486486488</v>
      </c>
      <c r="W34" t="s">
        <v>100</v>
      </c>
      <c r="X34">
        <v>85</v>
      </c>
      <c r="Z34" t="s">
        <v>105</v>
      </c>
      <c r="AA34">
        <f>X34/X37</f>
        <v>0.4941860465116279</v>
      </c>
    </row>
    <row r="35" spans="1:28" x14ac:dyDescent="0.25">
      <c r="A35" t="s">
        <v>102</v>
      </c>
      <c r="B35">
        <v>48</v>
      </c>
      <c r="D35" t="s">
        <v>107</v>
      </c>
      <c r="E35">
        <f>B35/B36</f>
        <v>0.22018348623853212</v>
      </c>
      <c r="L35" t="s">
        <v>102</v>
      </c>
      <c r="M35">
        <v>45</v>
      </c>
      <c r="O35" t="s">
        <v>107</v>
      </c>
      <c r="P35">
        <f>M35/M36</f>
        <v>0.24324324324324326</v>
      </c>
      <c r="W35" t="s">
        <v>101</v>
      </c>
      <c r="X35">
        <v>45</v>
      </c>
      <c r="Z35" t="s">
        <v>106</v>
      </c>
      <c r="AA35">
        <f>X35/X37</f>
        <v>0.26162790697674421</v>
      </c>
    </row>
    <row r="36" spans="1:28" x14ac:dyDescent="0.25">
      <c r="A36" t="s">
        <v>108</v>
      </c>
      <c r="B36">
        <f>SUM(B33:B35)</f>
        <v>218</v>
      </c>
      <c r="L36" t="s">
        <v>108</v>
      </c>
      <c r="M36">
        <f>SUM(M33:M35)</f>
        <v>185</v>
      </c>
      <c r="W36" t="s">
        <v>102</v>
      </c>
      <c r="X36">
        <v>42</v>
      </c>
      <c r="Z36" t="s">
        <v>107</v>
      </c>
      <c r="AA36">
        <f>X36/X37</f>
        <v>0.2441860465116279</v>
      </c>
    </row>
    <row r="37" spans="1:28" x14ac:dyDescent="0.25">
      <c r="D37" t="s">
        <v>109</v>
      </c>
      <c r="E37">
        <f>MAX(E33:E35)</f>
        <v>0.51376146788990829</v>
      </c>
      <c r="F37" t="s">
        <v>110</v>
      </c>
      <c r="O37" t="s">
        <v>109</v>
      </c>
      <c r="P37">
        <f>MAX(P33:P35)</f>
        <v>0.49189189189189192</v>
      </c>
      <c r="Q37" t="s">
        <v>110</v>
      </c>
      <c r="W37" t="s">
        <v>108</v>
      </c>
      <c r="X37">
        <f>SUM(X34:X36)</f>
        <v>172</v>
      </c>
    </row>
    <row r="38" spans="1:28" x14ac:dyDescent="0.25">
      <c r="D38" t="s">
        <v>111</v>
      </c>
      <c r="E38">
        <f>E37-(MIN(E33:E35)/E37)</f>
        <v>8.5190039318479738E-2</v>
      </c>
      <c r="O38" t="s">
        <v>111</v>
      </c>
      <c r="P38">
        <f>P37-(MIN(P33:P35)/P37)</f>
        <v>-2.6136026136026058E-3</v>
      </c>
      <c r="Z38" t="s">
        <v>109</v>
      </c>
      <c r="AA38">
        <f>MAX(AA34:AA36)</f>
        <v>0.4941860465116279</v>
      </c>
      <c r="AB38" t="s">
        <v>110</v>
      </c>
    </row>
    <row r="39" spans="1:28" x14ac:dyDescent="0.25">
      <c r="D39" t="s">
        <v>112</v>
      </c>
      <c r="E39">
        <f>(60*(E34-E35))/(E38*E37)</f>
        <v>62.884615384615351</v>
      </c>
      <c r="O39" t="s">
        <v>112</v>
      </c>
      <c r="P39">
        <f>(60*(P34-P35))/(P38*P37)</f>
        <v>-1009.0909090909121</v>
      </c>
      <c r="Z39" t="s">
        <v>111</v>
      </c>
      <c r="AA39" s="14">
        <f>AA38-(MIN(AA34:AA36)/AA38)</f>
        <v>6.839945280440185E-5</v>
      </c>
    </row>
    <row r="40" spans="1:28" x14ac:dyDescent="0.25">
      <c r="Z40" t="s">
        <v>112</v>
      </c>
      <c r="AA40" s="14">
        <f>(60*(AA35-AA36))/(AA39*AA38)</f>
        <v>30959.999999989061</v>
      </c>
    </row>
    <row r="44" spans="1:28" x14ac:dyDescent="0.25">
      <c r="N44" s="17" t="s">
        <v>113</v>
      </c>
      <c r="O44" s="17"/>
    </row>
    <row r="45" spans="1:28" x14ac:dyDescent="0.25">
      <c r="N45" t="s">
        <v>112</v>
      </c>
      <c r="O45" s="14">
        <f>(E39+P39+AA40)/3</f>
        <v>10004.597902094254</v>
      </c>
    </row>
    <row r="46" spans="1:28" x14ac:dyDescent="0.25">
      <c r="N46" t="s">
        <v>111</v>
      </c>
      <c r="O46" s="14">
        <f>(E38+P38+AA39)/3</f>
        <v>2.7548278719227177E-2</v>
      </c>
    </row>
    <row r="47" spans="1:28" x14ac:dyDescent="0.25">
      <c r="N47" t="s">
        <v>109</v>
      </c>
      <c r="O47" s="14">
        <f>(E37+P37+AA38)/3</f>
        <v>0.49994646876447607</v>
      </c>
    </row>
  </sheetData>
  <mergeCells count="7">
    <mergeCell ref="W33:X33"/>
    <mergeCell ref="Z33:AA33"/>
    <mergeCell ref="N44:O44"/>
    <mergeCell ref="A32:B32"/>
    <mergeCell ref="D32:E32"/>
    <mergeCell ref="L32:M32"/>
    <mergeCell ref="O32:P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DAB8-1E0E-4449-8D5D-DD43F2902B61}">
  <dimension ref="A1:R61"/>
  <sheetViews>
    <sheetView workbookViewId="0">
      <selection activeCell="K18" sqref="K18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86</v>
      </c>
      <c r="L1" t="s">
        <v>92</v>
      </c>
      <c r="M1" t="s">
        <v>87</v>
      </c>
      <c r="O1" t="s">
        <v>88</v>
      </c>
      <c r="Q1" t="s">
        <v>89</v>
      </c>
    </row>
    <row r="2" spans="1:18" x14ac:dyDescent="0.25">
      <c r="A2" s="2" t="s">
        <v>5</v>
      </c>
      <c r="B2" s="2">
        <v>22.850843858276502</v>
      </c>
      <c r="C2" s="2">
        <v>22.544919496685161</v>
      </c>
      <c r="D2" s="2">
        <v>21.811815780649791</v>
      </c>
      <c r="E2" s="2" t="s">
        <v>6</v>
      </c>
      <c r="G2">
        <f>(Table1345[[#This Row],[H Value]]-$N$2)/($N$3-$N$2)</f>
        <v>0.51570154809233137</v>
      </c>
      <c r="H2">
        <f>(Table1345[[#This Row],[S Value]]-$P$2)/($P$3-$P$2)</f>
        <v>0.58410866689351915</v>
      </c>
      <c r="I2">
        <f>(Table1345[[#This Row],[V Value]]-$R$2)/($R$3-R1:R2)</f>
        <v>0.54604873008370425</v>
      </c>
      <c r="L2">
        <f>Table1345[[#This Row],[H Value]]</f>
        <v>22.850843858276502</v>
      </c>
      <c r="M2" t="s">
        <v>90</v>
      </c>
      <c r="N2">
        <f>MIN(h)</f>
        <v>11.675263099068779</v>
      </c>
      <c r="O2" t="s">
        <v>90</v>
      </c>
      <c r="P2">
        <f>MIN(s)</f>
        <v>10.361888430700089</v>
      </c>
      <c r="Q2" t="s">
        <v>90</v>
      </c>
      <c r="R2">
        <f>MIN(v)</f>
        <v>7.9345208332107804</v>
      </c>
    </row>
    <row r="3" spans="1:18" x14ac:dyDescent="0.25">
      <c r="A3" s="2" t="s">
        <v>7</v>
      </c>
      <c r="B3" s="2">
        <v>21.183234015518291</v>
      </c>
      <c r="C3" s="2">
        <v>18.343393551499179</v>
      </c>
      <c r="D3" s="2">
        <v>18.58545645997188</v>
      </c>
      <c r="E3" s="2" t="s">
        <v>6</v>
      </c>
      <c r="G3">
        <f>(Table1345[[#This Row],[H Value]]-$N$2)/($N$3-$N$2)</f>
        <v>0.43874903922017627</v>
      </c>
      <c r="H3">
        <f>(Table1345[[#This Row],[S Value]]-$P$2)/($P$3-$P$2)</f>
        <v>0.38266883591310918</v>
      </c>
      <c r="I3" t="e">
        <f>(Table1345[[#This Row],[V Value]]-$R$2)/($R$3-R2:R3)</f>
        <v>#DIV/0!</v>
      </c>
      <c r="M3" t="s">
        <v>91</v>
      </c>
      <c r="N3">
        <f>MAX(h)</f>
        <v>33.345899537039763</v>
      </c>
      <c r="O3" t="s">
        <v>91</v>
      </c>
      <c r="P3">
        <f>MAX(s)</f>
        <v>31.219361973728329</v>
      </c>
      <c r="Q3" t="s">
        <v>91</v>
      </c>
      <c r="R3">
        <f>MAX(v)</f>
        <v>33.348543763566738</v>
      </c>
    </row>
    <row r="4" spans="1:18" x14ac:dyDescent="0.25">
      <c r="A4" s="2" t="s">
        <v>8</v>
      </c>
      <c r="B4" s="2">
        <v>15.302130087709489</v>
      </c>
      <c r="C4" s="2">
        <v>14.69127552310978</v>
      </c>
      <c r="D4" s="2">
        <v>13.71130281835134</v>
      </c>
      <c r="E4" s="2" t="s">
        <v>6</v>
      </c>
      <c r="G4">
        <f>(Table1345[[#This Row],[H Value]]-$N$2)/($N$3-$N$2)</f>
        <v>0.16736319669346514</v>
      </c>
      <c r="H4">
        <f>(Table1345[[#This Row],[S Value]]-$P$2)/($P$3-$P$2)</f>
        <v>0.20757006276327361</v>
      </c>
      <c r="I4">
        <f>(Table1345[[#This Row],[V Value]]-$R$2)/($R$3-R3:R4)</f>
        <v>0.17322441501783625</v>
      </c>
    </row>
    <row r="5" spans="1:18" x14ac:dyDescent="0.25">
      <c r="A5" s="2" t="s">
        <v>9</v>
      </c>
      <c r="B5" s="2">
        <v>22.430432429570629</v>
      </c>
      <c r="C5" s="2">
        <v>15.918773125952249</v>
      </c>
      <c r="D5" s="2">
        <v>18.56630861270758</v>
      </c>
      <c r="E5" s="2" t="s">
        <v>6</v>
      </c>
      <c r="G5">
        <f>(Table1345[[#This Row],[H Value]]-$N$2)/($N$3-$N$2)</f>
        <v>0.49630149817182084</v>
      </c>
      <c r="H5">
        <f>(Table1345[[#This Row],[S Value]]-$P$2)/($P$3-$P$2)</f>
        <v>0.26642175447512856</v>
      </c>
      <c r="I5">
        <f>(Table1345[[#This Row],[V Value]]-$R$2)/($R$3-R4:R5)</f>
        <v>0.31880815710795807</v>
      </c>
    </row>
    <row r="6" spans="1:18" x14ac:dyDescent="0.25">
      <c r="A6" s="2" t="s">
        <v>10</v>
      </c>
      <c r="B6" s="2">
        <v>18.436656215255919</v>
      </c>
      <c r="C6" s="2">
        <v>15.76907578547352</v>
      </c>
      <c r="D6" s="2">
        <v>15.27913796450442</v>
      </c>
      <c r="E6" s="2" t="s">
        <v>6</v>
      </c>
      <c r="G6">
        <f>(Table1345[[#This Row],[H Value]]-$N$2)/($N$3-$N$2)</f>
        <v>0.31200713165672983</v>
      </c>
      <c r="H6">
        <f>(Table1345[[#This Row],[S Value]]-$P$2)/($P$3-$P$2)</f>
        <v>0.2592445985185402</v>
      </c>
      <c r="I6">
        <f>(Table1345[[#This Row],[V Value]]-$R$2)/($R$3-R5:R6)</f>
        <v>0.22023801648927258</v>
      </c>
    </row>
    <row r="7" spans="1:18" x14ac:dyDescent="0.25">
      <c r="A7" s="2" t="s">
        <v>11</v>
      </c>
      <c r="B7" s="2">
        <v>19.76140782267505</v>
      </c>
      <c r="C7" s="2">
        <v>14.57432658991841</v>
      </c>
      <c r="D7" s="2">
        <v>14.68870482902237</v>
      </c>
      <c r="E7" s="2" t="s">
        <v>6</v>
      </c>
      <c r="G7">
        <f>(Table1345[[#This Row],[H Value]]-$N$2)/($N$3-$N$2)</f>
        <v>0.37313831306946954</v>
      </c>
      <c r="H7">
        <f>(Table1345[[#This Row],[S Value]]-$P$2)/($P$3-$P$2)</f>
        <v>0.20196301102950975</v>
      </c>
      <c r="I7">
        <f>(Table1345[[#This Row],[V Value]]-$R$2)/($R$3-R6:R7)</f>
        <v>0.20253310140608094</v>
      </c>
    </row>
    <row r="8" spans="1:18" x14ac:dyDescent="0.25">
      <c r="A8" s="2" t="s">
        <v>12</v>
      </c>
      <c r="B8" s="2">
        <v>21.931155988776009</v>
      </c>
      <c r="C8" s="2">
        <v>17.841119928467641</v>
      </c>
      <c r="D8" s="2">
        <v>20.402222444453599</v>
      </c>
      <c r="E8" s="2" t="s">
        <v>6</v>
      </c>
      <c r="G8">
        <f>(Table1345[[#This Row],[H Value]]-$N$2)/($N$3-$N$2)</f>
        <v>0.47326219140186387</v>
      </c>
      <c r="H8">
        <f>(Table1345[[#This Row],[S Value]]-$P$2)/($P$3-$P$2)</f>
        <v>0.35858760565310838</v>
      </c>
      <c r="I8">
        <f>(Table1345[[#This Row],[V Value]]-$R$2)/($R$3-R7:R8)</f>
        <v>0.37386045098808107</v>
      </c>
    </row>
    <row r="9" spans="1:18" x14ac:dyDescent="0.25">
      <c r="A9" s="2" t="s">
        <v>13</v>
      </c>
      <c r="B9" s="2">
        <v>33.345899537039763</v>
      </c>
      <c r="C9" s="2">
        <v>31.219361973728329</v>
      </c>
      <c r="D9" s="2">
        <v>33.348543763566738</v>
      </c>
      <c r="E9" s="2" t="s">
        <v>6</v>
      </c>
      <c r="G9">
        <f>(Table1345[[#This Row],[H Value]]-$N$2)/($N$3-$N$2)</f>
        <v>1</v>
      </c>
      <c r="H9">
        <f>(Table1345[[#This Row],[S Value]]-$P$2)/($P$3-$P$2)</f>
        <v>1</v>
      </c>
      <c r="I9">
        <f>(Table1345[[#This Row],[V Value]]-$R$2)/($R$3-R8:R9)</f>
        <v>0.76207294419016769</v>
      </c>
    </row>
    <row r="10" spans="1:18" x14ac:dyDescent="0.25">
      <c r="A10" s="2" t="s">
        <v>14</v>
      </c>
      <c r="B10" s="2">
        <v>24.857555899360559</v>
      </c>
      <c r="C10" s="2">
        <v>19.992308506820869</v>
      </c>
      <c r="D10" s="2">
        <v>22.4211114575306</v>
      </c>
      <c r="E10" s="2" t="s">
        <v>6</v>
      </c>
      <c r="G10">
        <f>(Table1345[[#This Row],[H Value]]-$N$2)/($N$3-$N$2)</f>
        <v>0.60830206062586845</v>
      </c>
      <c r="H10">
        <f>(Table1345[[#This Row],[S Value]]-$P$2)/($P$3-$P$2)</f>
        <v>0.46172514884190352</v>
      </c>
      <c r="I10">
        <f>(Table1345[[#This Row],[V Value]]-$R$2)/($R$3-R9:R10)</f>
        <v>0.43439949663248595</v>
      </c>
    </row>
    <row r="11" spans="1:18" x14ac:dyDescent="0.25">
      <c r="A11" s="2" t="s">
        <v>15</v>
      </c>
      <c r="B11" s="2">
        <v>17.80835681469237</v>
      </c>
      <c r="C11" s="2">
        <v>14.809250969157549</v>
      </c>
      <c r="D11" s="2">
        <v>12.07782673404199</v>
      </c>
      <c r="E11" s="2" t="s">
        <v>6</v>
      </c>
      <c r="G11">
        <f>(Table1345[[#This Row],[H Value]]-$N$2)/($N$3-$N$2)</f>
        <v>0.28301400991053827</v>
      </c>
      <c r="H11">
        <f>(Table1345[[#This Row],[S Value]]-$P$2)/($P$3-$P$2)</f>
        <v>0.21322633008656133</v>
      </c>
      <c r="I11">
        <f>(Table1345[[#This Row],[V Value]]-$R$2)/($R$3-R10:R11)</f>
        <v>0.12424248357608252</v>
      </c>
    </row>
    <row r="12" spans="1:18" x14ac:dyDescent="0.25">
      <c r="A12" s="2" t="s">
        <v>16</v>
      </c>
      <c r="B12" s="2">
        <v>21.870068179277968</v>
      </c>
      <c r="C12" s="2">
        <v>12.405451989199561</v>
      </c>
      <c r="D12" s="2">
        <v>18.558511232815469</v>
      </c>
      <c r="E12" s="2" t="s">
        <v>6</v>
      </c>
      <c r="G12">
        <f>(Table1345[[#This Row],[H Value]]-$N$2)/($N$3-$N$2)</f>
        <v>0.47044327052370255</v>
      </c>
      <c r="H12">
        <f>(Table1345[[#This Row],[S Value]]-$P$2)/($P$3-$P$2)</f>
        <v>9.7977521308305671E-2</v>
      </c>
      <c r="I12">
        <f>(Table1345[[#This Row],[V Value]]-$R$2)/($R$3-R11:R12)</f>
        <v>0.31857434240386207</v>
      </c>
    </row>
    <row r="13" spans="1:18" x14ac:dyDescent="0.25">
      <c r="A13" s="2" t="s">
        <v>17</v>
      </c>
      <c r="B13" s="2">
        <v>17.94834493185013</v>
      </c>
      <c r="C13" s="2">
        <v>17.690237245063031</v>
      </c>
      <c r="D13" s="2">
        <v>15.21386762984358</v>
      </c>
      <c r="E13" s="2" t="s">
        <v>6</v>
      </c>
      <c r="G13">
        <f>(Table1345[[#This Row],[H Value]]-$N$2)/($N$3-$N$2)</f>
        <v>0.2894738163660826</v>
      </c>
      <c r="H13">
        <f>(Table1345[[#This Row],[S Value]]-$P$2)/($P$3-$P$2)</f>
        <v>0.35135361908741314</v>
      </c>
      <c r="I13">
        <f>(Table1345[[#This Row],[V Value]]-$R$2)/($R$3-R12:R13)</f>
        <v>0.21828079955279731</v>
      </c>
    </row>
    <row r="14" spans="1:18" x14ac:dyDescent="0.25">
      <c r="A14" s="2" t="s">
        <v>18</v>
      </c>
      <c r="B14" s="2">
        <v>22.048351990964331</v>
      </c>
      <c r="C14" s="2">
        <v>21.866006247316069</v>
      </c>
      <c r="D14" s="2">
        <v>21.326886989464271</v>
      </c>
      <c r="E14" s="2" t="s">
        <v>6</v>
      </c>
      <c r="G14">
        <f>(Table1345[[#This Row],[H Value]]-$N$2)/($N$3-$N$2)</f>
        <v>0.47867024679164344</v>
      </c>
      <c r="H14">
        <f>(Table1345[[#This Row],[S Value]]-$P$2)/($P$3-$P$2)</f>
        <v>0.5515585477255136</v>
      </c>
      <c r="I14">
        <f>(Table1345[[#This Row],[V Value]]-$R$2)/($R$3-R13:R14)</f>
        <v>0.40158773502082096</v>
      </c>
    </row>
    <row r="15" spans="1:18" x14ac:dyDescent="0.25">
      <c r="A15" s="2" t="s">
        <v>19</v>
      </c>
      <c r="B15" s="2">
        <v>19.191566711570481</v>
      </c>
      <c r="C15" s="2">
        <v>13.821422058555351</v>
      </c>
      <c r="D15" s="2">
        <v>13.844111228109391</v>
      </c>
      <c r="E15" s="2" t="s">
        <v>6</v>
      </c>
      <c r="G15">
        <f>(Table1345[[#This Row],[H Value]]-$N$2)/($N$3-$N$2)</f>
        <v>0.34684277197008112</v>
      </c>
      <c r="H15">
        <f>(Table1345[[#This Row],[S Value]]-$P$2)/($P$3-$P$2)</f>
        <v>0.16586542088706785</v>
      </c>
      <c r="I15">
        <f>(Table1345[[#This Row],[V Value]]-$R$2)/($R$3-R14:R15)</f>
        <v>0.17720685007406031</v>
      </c>
    </row>
    <row r="16" spans="1:18" x14ac:dyDescent="0.25">
      <c r="A16" s="2" t="s">
        <v>20</v>
      </c>
      <c r="B16" s="2">
        <v>14.80450077356126</v>
      </c>
      <c r="C16" s="2">
        <v>14.15378280282129</v>
      </c>
      <c r="D16" s="2">
        <v>11.07007935620878</v>
      </c>
      <c r="E16" s="2" t="s">
        <v>6</v>
      </c>
      <c r="G16">
        <f>(Table1345[[#This Row],[H Value]]-$N$2)/($N$3-$N$2)</f>
        <v>0.14439989722726718</v>
      </c>
      <c r="H16">
        <f>(Table1345[[#This Row],[S Value]]-$P$2)/($P$3-$P$2)</f>
        <v>0.18180027242027441</v>
      </c>
      <c r="I16">
        <f>(Table1345[[#This Row],[V Value]]-$R$2)/($R$3-R15:R16)</f>
        <v>9.4023851392983304E-2</v>
      </c>
    </row>
    <row r="17" spans="1:9" x14ac:dyDescent="0.25">
      <c r="A17" s="2" t="s">
        <v>21</v>
      </c>
      <c r="B17" s="2">
        <v>16.063084950556789</v>
      </c>
      <c r="C17" s="2">
        <v>15.732721347349599</v>
      </c>
      <c r="D17" s="2">
        <v>13.787814792373799</v>
      </c>
      <c r="E17" s="2" t="s">
        <v>6</v>
      </c>
      <c r="G17">
        <f>(Table1345[[#This Row],[H Value]]-$N$2)/($N$3-$N$2)</f>
        <v>0.20247775666614617</v>
      </c>
      <c r="H17">
        <f>(Table1345[[#This Row],[S Value]]-$P$2)/($P$3-$P$2)</f>
        <v>0.25750160514741482</v>
      </c>
      <c r="I17">
        <f>(Table1345[[#This Row],[V Value]]-$R$2)/($R$3-R16:R17)</f>
        <v>0.17551872731419652</v>
      </c>
    </row>
    <row r="18" spans="1:9" x14ac:dyDescent="0.25">
      <c r="A18" s="2" t="s">
        <v>22</v>
      </c>
      <c r="B18" s="2">
        <v>19.61254286941227</v>
      </c>
      <c r="C18" s="2">
        <v>15.91124046284259</v>
      </c>
      <c r="D18" s="2">
        <v>16.66043013535851</v>
      </c>
      <c r="E18" s="2" t="s">
        <v>6</v>
      </c>
      <c r="G18">
        <f>(Table1345[[#This Row],[H Value]]-$N$2)/($N$3-$N$2)</f>
        <v>0.36626888153759529</v>
      </c>
      <c r="H18">
        <f>(Table1345[[#This Row],[S Value]]-$P$2)/($P$3-$P$2)</f>
        <v>0.26606060512048024</v>
      </c>
      <c r="I18">
        <f>(Table1345[[#This Row],[V Value]]-$R$2)/($R$3-R17:R18)</f>
        <v>0.26165788119602335</v>
      </c>
    </row>
    <row r="19" spans="1:9" x14ac:dyDescent="0.25">
      <c r="A19" s="2" t="s">
        <v>23</v>
      </c>
      <c r="B19" s="2">
        <v>18.261666656862339</v>
      </c>
      <c r="C19" s="2">
        <v>14.75418693710917</v>
      </c>
      <c r="D19" s="2">
        <v>15.988237750966221</v>
      </c>
      <c r="E19" s="2" t="s">
        <v>6</v>
      </c>
      <c r="G19">
        <f>(Table1345[[#This Row],[H Value]]-$N$2)/($N$3-$N$2)</f>
        <v>0.3039321699963069</v>
      </c>
      <c r="H19">
        <f>(Table1345[[#This Row],[S Value]]-$P$2)/($P$3-$P$2)</f>
        <v>0.21058631561238333</v>
      </c>
      <c r="I19">
        <f>(Table1345[[#This Row],[V Value]]-$R$2)/($R$3-R18:R19)</f>
        <v>0.24150130736905284</v>
      </c>
    </row>
    <row r="20" spans="1:9" x14ac:dyDescent="0.25">
      <c r="A20" s="2" t="s">
        <v>24</v>
      </c>
      <c r="B20" s="2">
        <v>20.516500679439741</v>
      </c>
      <c r="C20" s="2">
        <v>15.76696687510662</v>
      </c>
      <c r="D20" s="2">
        <v>17.57942974122464</v>
      </c>
      <c r="E20" s="2" t="s">
        <v>6</v>
      </c>
      <c r="G20">
        <f>(Table1345[[#This Row],[H Value]]-$N$2)/($N$3-$N$2)</f>
        <v>0.40798236847716524</v>
      </c>
      <c r="H20">
        <f>(Table1345[[#This Row],[S Value]]-$P$2)/($P$3-$P$2)</f>
        <v>0.25914348798074904</v>
      </c>
      <c r="I20">
        <f>(Table1345[[#This Row],[V Value]]-$R$2)/($R$3-R19:R20)</f>
        <v>0.28921529456860173</v>
      </c>
    </row>
    <row r="21" spans="1:9" x14ac:dyDescent="0.25">
      <c r="A21" s="2" t="s">
        <v>25</v>
      </c>
      <c r="B21" s="2">
        <v>25.20520256716453</v>
      </c>
      <c r="C21" s="2">
        <v>20.867376891989672</v>
      </c>
      <c r="D21" s="2">
        <v>21.25077797321066</v>
      </c>
      <c r="E21" s="2" t="s">
        <v>6</v>
      </c>
      <c r="G21">
        <f>(Table1345[[#This Row],[H Value]]-$N$2)/($N$3-$N$2)</f>
        <v>0.62434435217549877</v>
      </c>
      <c r="H21">
        <f>(Table1345[[#This Row],[S Value]]-$P$2)/($P$3-$P$2)</f>
        <v>0.50367981719440402</v>
      </c>
      <c r="I21">
        <f>(Table1345[[#This Row],[V Value]]-$R$2)/($R$3-R20:R21)</f>
        <v>0.39930550594379721</v>
      </c>
    </row>
    <row r="22" spans="1:9" x14ac:dyDescent="0.25">
      <c r="A22" s="2" t="s">
        <v>26</v>
      </c>
      <c r="B22" s="2">
        <v>23.282805762590229</v>
      </c>
      <c r="C22" s="2">
        <v>17.77979093256781</v>
      </c>
      <c r="D22" s="2">
        <v>16.85139976351967</v>
      </c>
      <c r="E22" s="2" t="s">
        <v>6</v>
      </c>
      <c r="G22">
        <f>(Table1345[[#This Row],[H Value]]-$N$2)/($N$3-$N$2)</f>
        <v>0.53563459923045342</v>
      </c>
      <c r="H22">
        <f>(Table1345[[#This Row],[S Value]]-$P$2)/($P$3-$P$2)</f>
        <v>0.35564722096206169</v>
      </c>
      <c r="I22">
        <f>(Table1345[[#This Row],[V Value]]-$R$2)/($R$3-R21:R22)</f>
        <v>0.26738435697604807</v>
      </c>
    </row>
    <row r="23" spans="1:9" x14ac:dyDescent="0.25">
      <c r="A23" s="2" t="s">
        <v>27</v>
      </c>
      <c r="B23" s="2">
        <v>18.860879565629169</v>
      </c>
      <c r="C23" s="2">
        <v>15.07157647667845</v>
      </c>
      <c r="D23" s="2">
        <v>13.55852005670822</v>
      </c>
      <c r="E23" s="2" t="s">
        <v>6</v>
      </c>
      <c r="G23">
        <f>(Table1345[[#This Row],[H Value]]-$N$2)/($N$3-$N$2)</f>
        <v>0.33158308419451188</v>
      </c>
      <c r="H23">
        <f>(Table1345[[#This Row],[S Value]]-$P$2)/($P$3-$P$2)</f>
        <v>0.22580338104049075</v>
      </c>
      <c r="I23">
        <f>(Table1345[[#This Row],[V Value]]-$R$2)/($R$3-R22:R23)</f>
        <v>0.16864302271698156</v>
      </c>
    </row>
    <row r="24" spans="1:9" x14ac:dyDescent="0.25">
      <c r="A24" s="2" t="s">
        <v>28</v>
      </c>
      <c r="B24" s="2">
        <v>14.784214644132399</v>
      </c>
      <c r="C24" s="2">
        <v>13.802088909543331</v>
      </c>
      <c r="D24" s="2">
        <v>11.85272040613437</v>
      </c>
      <c r="E24" s="2" t="s">
        <v>6</v>
      </c>
      <c r="G24">
        <f>(Table1345[[#This Row],[H Value]]-$N$2)/($N$3-$N$2)</f>
        <v>0.14346378584507832</v>
      </c>
      <c r="H24">
        <f>(Table1345[[#This Row],[S Value]]-$P$2)/($P$3-$P$2)</f>
        <v>0.16493850378120953</v>
      </c>
      <c r="I24">
        <f>(Table1345[[#This Row],[V Value]]-$R$2)/($R$3-R23:R24)</f>
        <v>0.11749237390102234</v>
      </c>
    </row>
    <row r="25" spans="1:9" x14ac:dyDescent="0.25">
      <c r="A25" s="2" t="s">
        <v>29</v>
      </c>
      <c r="B25" s="2">
        <v>19.650456195255099</v>
      </c>
      <c r="C25" s="2">
        <v>18.034898495820421</v>
      </c>
      <c r="D25" s="2">
        <v>14.339428682357511</v>
      </c>
      <c r="E25" s="2" t="s">
        <v>6</v>
      </c>
      <c r="G25">
        <f>(Table1345[[#This Row],[H Value]]-$N$2)/($N$3-$N$2)</f>
        <v>0.36801840679733333</v>
      </c>
      <c r="H25">
        <f>(Table1345[[#This Row],[S Value]]-$P$2)/($P$3-$P$2)</f>
        <v>0.36787821158162703</v>
      </c>
      <c r="I25">
        <f>(Table1345[[#This Row],[V Value]]-$R$2)/($R$3-R24:R25)</f>
        <v>0.19205959620174143</v>
      </c>
    </row>
    <row r="26" spans="1:9" x14ac:dyDescent="0.25">
      <c r="A26" s="2" t="s">
        <v>30</v>
      </c>
      <c r="B26" s="2">
        <v>16.265049149082611</v>
      </c>
      <c r="C26" s="2">
        <v>13.067161589006609</v>
      </c>
      <c r="D26" s="2">
        <v>11.69666398028154</v>
      </c>
      <c r="E26" s="2" t="s">
        <v>6</v>
      </c>
      <c r="G26">
        <f>(Table1345[[#This Row],[H Value]]-$N$2)/($N$3-$N$2)</f>
        <v>0.21179747365295062</v>
      </c>
      <c r="H26">
        <f>(Table1345[[#This Row],[S Value]]-$P$2)/($P$3-$P$2)</f>
        <v>0.129702821040412</v>
      </c>
      <c r="I26">
        <f>(Table1345[[#This Row],[V Value]]-$R$2)/($R$3-R25:R26)</f>
        <v>0.11281281646789323</v>
      </c>
    </row>
    <row r="27" spans="1:9" x14ac:dyDescent="0.25">
      <c r="A27" s="2" t="s">
        <v>31</v>
      </c>
      <c r="B27" s="2">
        <v>15.187587135940889</v>
      </c>
      <c r="C27" s="2">
        <v>13.06947344890672</v>
      </c>
      <c r="D27" s="2">
        <v>12.176463148482579</v>
      </c>
      <c r="E27" s="2" t="s">
        <v>6</v>
      </c>
      <c r="G27">
        <f>(Table1345[[#This Row],[H Value]]-$N$2)/($N$3-$N$2)</f>
        <v>0.16207756735366874</v>
      </c>
      <c r="H27">
        <f>(Table1345[[#This Row],[S Value]]-$P$2)/($P$3-$P$2)</f>
        <v>0.12981366188100285</v>
      </c>
      <c r="I27">
        <f>(Table1345[[#This Row],[V Value]]-$R$2)/($R$3-R26:R27)</f>
        <v>0.12720022635309544</v>
      </c>
    </row>
    <row r="28" spans="1:9" x14ac:dyDescent="0.25">
      <c r="A28" s="2" t="s">
        <v>32</v>
      </c>
      <c r="B28" s="2">
        <v>12.298500526492271</v>
      </c>
      <c r="C28" s="2">
        <v>14.13634090815504</v>
      </c>
      <c r="D28" s="2">
        <v>9.2274917202473041</v>
      </c>
      <c r="E28" s="2" t="s">
        <v>6</v>
      </c>
      <c r="G28">
        <f>(Table1345[[#This Row],[H Value]]-$N$2)/($N$3-$N$2)</f>
        <v>2.8759535014461501E-2</v>
      </c>
      <c r="H28">
        <f>(Table1345[[#This Row],[S Value]]-$P$2)/($P$3-$P$2)</f>
        <v>0.18096403045500148</v>
      </c>
      <c r="I28">
        <f>(Table1345[[#This Row],[V Value]]-$R$2)/($R$3-R27:R28)</f>
        <v>3.8771434705016823E-2</v>
      </c>
    </row>
    <row r="29" spans="1:9" x14ac:dyDescent="0.25">
      <c r="A29" s="2" t="s">
        <v>33</v>
      </c>
      <c r="B29" s="2">
        <v>12.263957927679369</v>
      </c>
      <c r="C29" s="2">
        <v>10.361888430700089</v>
      </c>
      <c r="D29" s="2">
        <v>7.9345208332107804</v>
      </c>
      <c r="E29" s="2" t="s">
        <v>6</v>
      </c>
      <c r="G29">
        <f>(Table1345[[#This Row],[H Value]]-$N$2)/($N$3-$N$2)</f>
        <v>2.7165553272772709E-2</v>
      </c>
      <c r="H29">
        <f>(Table1345[[#This Row],[S Value]]-$P$2)/($P$3-$P$2)</f>
        <v>0</v>
      </c>
      <c r="I29">
        <f>(Table1345[[#This Row],[V Value]]-$R$2)/($R$3-R28:R29)</f>
        <v>0</v>
      </c>
    </row>
    <row r="30" spans="1:9" x14ac:dyDescent="0.25">
      <c r="A30" s="2" t="s">
        <v>34</v>
      </c>
      <c r="B30" s="2">
        <v>17.433847276064309</v>
      </c>
      <c r="C30" s="2">
        <v>13.272699464095581</v>
      </c>
      <c r="D30" s="2">
        <v>14.069355797003411</v>
      </c>
      <c r="E30" s="2" t="s">
        <v>6</v>
      </c>
      <c r="G30">
        <f>(Table1345[[#This Row],[H Value]]-$N$2)/($N$3-$N$2)</f>
        <v>0.26573212067299601</v>
      </c>
      <c r="H30">
        <f>(Table1345[[#This Row],[S Value]]-$P$2)/($P$3-$P$2)</f>
        <v>0.13955722045580399</v>
      </c>
      <c r="I30">
        <f>(Table1345[[#This Row],[V Value]]-$R$2)/($R$3-R29:R30)</f>
        <v>0.18396110508714128</v>
      </c>
    </row>
    <row r="31" spans="1:9" x14ac:dyDescent="0.25">
      <c r="A31" s="2" t="s">
        <v>35</v>
      </c>
      <c r="B31" s="2">
        <v>22.53324842787644</v>
      </c>
      <c r="C31" s="2">
        <v>20.53935162036084</v>
      </c>
      <c r="D31" s="2">
        <v>20.827072291211991</v>
      </c>
      <c r="E31" s="2" t="s">
        <v>6</v>
      </c>
      <c r="G31">
        <f>(Table1345[[#This Row],[H Value]]-$N$2)/($N$3-$N$2)</f>
        <v>0.50104598265431888</v>
      </c>
      <c r="H31">
        <f>(Table1345[[#This Row],[S Value]]-$P$2)/($P$3-$P$2)</f>
        <v>0.48795282749202573</v>
      </c>
      <c r="I31">
        <f>(Table1345[[#This Row],[V Value]]-$R$2)/($R$3-R30:R31)</f>
        <v>0.38660013310944974</v>
      </c>
    </row>
    <row r="32" spans="1:9" x14ac:dyDescent="0.25">
      <c r="A32" s="2" t="s">
        <v>36</v>
      </c>
      <c r="B32" s="2">
        <v>15.77448777302595</v>
      </c>
      <c r="C32" s="2">
        <v>16.6788779537981</v>
      </c>
      <c r="D32" s="2">
        <v>10.42115557699435</v>
      </c>
      <c r="E32" s="2" t="s">
        <v>37</v>
      </c>
      <c r="G32">
        <f>(Table1345[[#This Row],[H Value]]-$N$2)/($N$3-$N$2)</f>
        <v>0.18916032695627558</v>
      </c>
      <c r="H32">
        <f>(Table1345[[#This Row],[S Value]]-$P$2)/($P$3-$P$2)</f>
        <v>0.30286455883864749</v>
      </c>
      <c r="I32">
        <f>(Table1345[[#This Row],[V Value]]-$R$2)/($R$3-R31:R32)</f>
        <v>7.4565017333686881E-2</v>
      </c>
    </row>
    <row r="33" spans="1:9" x14ac:dyDescent="0.25">
      <c r="A33" s="2" t="s">
        <v>38</v>
      </c>
      <c r="B33" s="2">
        <v>13.22927120528492</v>
      </c>
      <c r="C33" s="2">
        <v>15.055722882706929</v>
      </c>
      <c r="D33" s="2">
        <v>9.6144311824604536</v>
      </c>
      <c r="E33" s="2" t="s">
        <v>37</v>
      </c>
      <c r="G33">
        <f>(Table1345[[#This Row],[H Value]]-$N$2)/($N$3-$N$2)</f>
        <v>7.1710312277364879E-2</v>
      </c>
      <c r="H33">
        <f>(Table1345[[#This Row],[S Value]]-$P$2)/($P$3-$P$2)</f>
        <v>0.22504328927104345</v>
      </c>
      <c r="I33">
        <f>(Table1345[[#This Row],[V Value]]-$R$2)/($R$3-R32:R33)</f>
        <v>5.0374324023256874E-2</v>
      </c>
    </row>
    <row r="34" spans="1:9" x14ac:dyDescent="0.25">
      <c r="A34" s="2" t="s">
        <v>39</v>
      </c>
      <c r="B34" s="2">
        <v>11.675263099068779</v>
      </c>
      <c r="C34" s="2">
        <v>12.733247839616929</v>
      </c>
      <c r="D34" s="2">
        <v>8.0144035342631756</v>
      </c>
      <c r="E34" s="2" t="s">
        <v>37</v>
      </c>
      <c r="G34">
        <f>(Table1345[[#This Row],[H Value]]-$N$2)/($N$3-$N$2)</f>
        <v>0</v>
      </c>
      <c r="H34">
        <f>(Table1345[[#This Row],[S Value]]-$P$2)/($P$3-$P$2)</f>
        <v>0.11369351153795344</v>
      </c>
      <c r="I34">
        <f>(Table1345[[#This Row],[V Value]]-$R$2)/($R$3-R33:R34)</f>
        <v>2.3953879851169708E-3</v>
      </c>
    </row>
    <row r="35" spans="1:9" x14ac:dyDescent="0.25">
      <c r="A35" s="2" t="s">
        <v>40</v>
      </c>
      <c r="B35" s="2">
        <v>15.084959380680379</v>
      </c>
      <c r="C35" s="2">
        <v>16.04615778296753</v>
      </c>
      <c r="D35" s="2">
        <v>12.93246486620037</v>
      </c>
      <c r="E35" s="2" t="s">
        <v>37</v>
      </c>
      <c r="G35">
        <f>(Table1345[[#This Row],[H Value]]-$N$2)/($N$3-$N$2)</f>
        <v>0.15734176942017164</v>
      </c>
      <c r="H35">
        <f>(Table1345[[#This Row],[S Value]]-$P$2)/($P$3-$P$2)</f>
        <v>0.27252914119924404</v>
      </c>
      <c r="I35">
        <f>(Table1345[[#This Row],[V Value]]-$R$2)/($R$3-R34:R35)</f>
        <v>0.14986993340470356</v>
      </c>
    </row>
    <row r="36" spans="1:9" x14ac:dyDescent="0.25">
      <c r="A36" s="2" t="s">
        <v>41</v>
      </c>
      <c r="B36" s="2">
        <v>24.660312483455201</v>
      </c>
      <c r="C36" s="2">
        <v>24.82597518721359</v>
      </c>
      <c r="D36" s="2">
        <v>21.792717935444401</v>
      </c>
      <c r="E36" s="2" t="s">
        <v>37</v>
      </c>
      <c r="G36">
        <f>(Table1345[[#This Row],[H Value]]-$N$2)/($N$3-$N$2)</f>
        <v>0.59920018600073055</v>
      </c>
      <c r="H36">
        <f>(Table1345[[#This Row],[S Value]]-$P$2)/($P$3-$P$2)</f>
        <v>0.69347261674212812</v>
      </c>
      <c r="I36">
        <f>(Table1345[[#This Row],[V Value]]-$R$2)/($R$3-R35:R36)</f>
        <v>0.41555628936858385</v>
      </c>
    </row>
    <row r="37" spans="1:9" x14ac:dyDescent="0.25">
      <c r="A37" s="2" t="s">
        <v>42</v>
      </c>
      <c r="B37" s="2">
        <v>22.200064120287301</v>
      </c>
      <c r="C37" s="2">
        <v>28.453139246910169</v>
      </c>
      <c r="D37" s="2">
        <v>17.926652862176681</v>
      </c>
      <c r="E37" s="2" t="s">
        <v>37</v>
      </c>
      <c r="G37">
        <f>(Table1345[[#This Row],[H Value]]-$N$2)/($N$3-$N$2)</f>
        <v>0.48567106237715818</v>
      </c>
      <c r="H37">
        <f>(Table1345[[#This Row],[S Value]]-$P$2)/($P$3-$P$2)</f>
        <v>0.8673749857042109</v>
      </c>
      <c r="I37">
        <f>(Table1345[[#This Row],[V Value]]-$R$2)/($R$3-R36:R37)</f>
        <v>0.29962723709340194</v>
      </c>
    </row>
    <row r="38" spans="1:9" x14ac:dyDescent="0.25">
      <c r="A38" s="2" t="s">
        <v>43</v>
      </c>
      <c r="B38" s="2">
        <v>14.139191025512821</v>
      </c>
      <c r="C38" s="2">
        <v>14.01330054766961</v>
      </c>
      <c r="D38" s="2">
        <v>9.7254592836175604</v>
      </c>
      <c r="E38" s="2" t="s">
        <v>37</v>
      </c>
      <c r="G38">
        <f>(Table1345[[#This Row],[H Value]]-$N$2)/($N$3-$N$2)</f>
        <v>0.11369891851107712</v>
      </c>
      <c r="H38">
        <f>(Table1345[[#This Row],[S Value]]-$P$2)/($P$3-$P$2)</f>
        <v>0.17506492861835757</v>
      </c>
      <c r="I38">
        <f>(Table1345[[#This Row],[V Value]]-$R$2)/($R$3-R37:R38)</f>
        <v>5.3703647844538842E-2</v>
      </c>
    </row>
    <row r="39" spans="1:9" x14ac:dyDescent="0.25">
      <c r="A39" s="2" t="s">
        <v>44</v>
      </c>
      <c r="B39" s="2">
        <v>14.883727565252689</v>
      </c>
      <c r="C39" s="2">
        <v>16.057040584024051</v>
      </c>
      <c r="D39" s="2">
        <v>10.89697811086339</v>
      </c>
      <c r="E39" s="2" t="s">
        <v>37</v>
      </c>
      <c r="G39">
        <f>(Table1345[[#This Row],[H Value]]-$N$2)/($N$3-$N$2)</f>
        <v>0.14805584853807449</v>
      </c>
      <c r="H39">
        <f>(Table1345[[#This Row],[S Value]]-$P$2)/($P$3-$P$2)</f>
        <v>0.27305091105953272</v>
      </c>
      <c r="I39">
        <f>(Table1345[[#This Row],[V Value]]-$R$2)/($R$3-R38:R39)</f>
        <v>8.883318260178702E-2</v>
      </c>
    </row>
    <row r="40" spans="1:9" x14ac:dyDescent="0.25">
      <c r="A40" s="2" t="s">
        <v>45</v>
      </c>
      <c r="B40" s="2">
        <v>19.538578059096551</v>
      </c>
      <c r="C40" s="2">
        <v>22.8928102921885</v>
      </c>
      <c r="D40" s="2">
        <v>17.56396145723647</v>
      </c>
      <c r="E40" s="2" t="s">
        <v>37</v>
      </c>
      <c r="G40">
        <f>(Table1345[[#This Row],[H Value]]-$N$2)/($N$3-$N$2)</f>
        <v>0.3628557464168326</v>
      </c>
      <c r="H40">
        <f>(Table1345[[#This Row],[S Value]]-$P$2)/($P$3-$P$2)</f>
        <v>0.60078809811924516</v>
      </c>
      <c r="I40">
        <f>(Table1345[[#This Row],[V Value]]-$R$2)/($R$3-R39:R40)</f>
        <v>0.28875145770370481</v>
      </c>
    </row>
    <row r="41" spans="1:9" x14ac:dyDescent="0.25">
      <c r="A41" s="2" t="s">
        <v>46</v>
      </c>
      <c r="B41" s="2">
        <v>20.440585788826599</v>
      </c>
      <c r="C41" s="2">
        <v>21.75348102568929</v>
      </c>
      <c r="D41" s="2">
        <v>21.93839746342497</v>
      </c>
      <c r="E41" s="2" t="s">
        <v>37</v>
      </c>
      <c r="G41">
        <f>(Table1345[[#This Row],[H Value]]-$N$2)/($N$3-$N$2)</f>
        <v>0.40447924613784508</v>
      </c>
      <c r="H41">
        <f>(Table1345[[#This Row],[S Value]]-$P$2)/($P$3-$P$2)</f>
        <v>0.5461635883890128</v>
      </c>
      <c r="I41">
        <f>(Table1345[[#This Row],[V Value]]-$R$2)/($R$3-R40:R41)</f>
        <v>0.4199246818541269</v>
      </c>
    </row>
    <row r="42" spans="1:9" x14ac:dyDescent="0.25">
      <c r="A42" s="2" t="s">
        <v>47</v>
      </c>
      <c r="B42" s="2">
        <v>21.00155594642132</v>
      </c>
      <c r="C42" s="2">
        <v>21.096371615301809</v>
      </c>
      <c r="D42" s="2">
        <v>21.225268099274679</v>
      </c>
      <c r="E42" s="2" t="s">
        <v>37</v>
      </c>
      <c r="G42">
        <f>(Table1345[[#This Row],[H Value]]-$N$2)/($N$3-$N$2)</f>
        <v>0.43036543361556018</v>
      </c>
      <c r="H42">
        <f>(Table1345[[#This Row],[S Value]]-$P$2)/($P$3-$P$2)</f>
        <v>0.51465884218703928</v>
      </c>
      <c r="I42">
        <f>(Table1345[[#This Row],[V Value]]-$R$2)/($R$3-R41:R42)</f>
        <v>0.39854055878098138</v>
      </c>
    </row>
    <row r="43" spans="1:9" x14ac:dyDescent="0.25">
      <c r="A43" s="2" t="s">
        <v>48</v>
      </c>
      <c r="B43" s="2">
        <v>14.056584682898711</v>
      </c>
      <c r="C43" s="2">
        <v>14.819033724918089</v>
      </c>
      <c r="D43" s="2">
        <v>13.868691652009201</v>
      </c>
      <c r="E43" s="2" t="s">
        <v>37</v>
      </c>
      <c r="G43">
        <f>(Table1345[[#This Row],[H Value]]-$N$2)/($N$3-$N$2)</f>
        <v>0.10988701650023594</v>
      </c>
      <c r="H43">
        <f>(Table1345[[#This Row],[S Value]]-$P$2)/($P$3-$P$2)</f>
        <v>0.21369535888529664</v>
      </c>
      <c r="I43">
        <f>(Table1345[[#This Row],[V Value]]-$R$2)/($R$3-R42:R43)</f>
        <v>0.1779439264535892</v>
      </c>
    </row>
    <row r="44" spans="1:9" x14ac:dyDescent="0.25">
      <c r="A44" s="2" t="s">
        <v>49</v>
      </c>
      <c r="B44" s="2">
        <v>15.96299259381269</v>
      </c>
      <c r="C44" s="2">
        <v>18.229474154818138</v>
      </c>
      <c r="D44" s="2">
        <v>14.67822498573471</v>
      </c>
      <c r="E44" s="2" t="s">
        <v>37</v>
      </c>
      <c r="G44">
        <f>(Table1345[[#This Row],[H Value]]-$N$2)/($N$3-$N$2)</f>
        <v>0.1978589556895067</v>
      </c>
      <c r="H44">
        <f>(Table1345[[#This Row],[S Value]]-$P$2)/($P$3-$P$2)</f>
        <v>0.37720703362693925</v>
      </c>
      <c r="I44">
        <f>(Table1345[[#This Row],[V Value]]-$R$2)/($R$3-R43:R44)</f>
        <v>0.2022188495046498</v>
      </c>
    </row>
    <row r="45" spans="1:9" x14ac:dyDescent="0.25">
      <c r="A45" s="2" t="s">
        <v>50</v>
      </c>
      <c r="B45" s="2">
        <v>16.456327613489972</v>
      </c>
      <c r="C45" s="2">
        <v>18.2262240209891</v>
      </c>
      <c r="D45" s="2">
        <v>15.781711599889411</v>
      </c>
      <c r="E45" s="2" t="s">
        <v>37</v>
      </c>
      <c r="G45">
        <f>(Table1345[[#This Row],[H Value]]-$N$2)/($N$3-$N$2)</f>
        <v>0.22062409325661883</v>
      </c>
      <c r="H45">
        <f>(Table1345[[#This Row],[S Value]]-$P$2)/($P$3-$P$2)</f>
        <v>0.37705120776325862</v>
      </c>
      <c r="I45">
        <f>(Table1345[[#This Row],[V Value]]-$R$2)/($R$3-R44:R45)</f>
        <v>0.23530834876369267</v>
      </c>
    </row>
    <row r="46" spans="1:9" x14ac:dyDescent="0.25">
      <c r="A46" s="2" t="s">
        <v>51</v>
      </c>
      <c r="B46" s="2">
        <v>19.37945091856724</v>
      </c>
      <c r="C46" s="2">
        <v>19.82301918314284</v>
      </c>
      <c r="D46" s="2">
        <v>18.809539216320669</v>
      </c>
      <c r="E46" s="2" t="s">
        <v>37</v>
      </c>
      <c r="G46">
        <f>(Table1345[[#This Row],[H Value]]-$N$2)/($N$3-$N$2)</f>
        <v>0.35551276223707451</v>
      </c>
      <c r="H46">
        <f>(Table1345[[#This Row],[S Value]]-$P$2)/($P$3-$P$2)</f>
        <v>0.45360866611791534</v>
      </c>
      <c r="I46">
        <f>(Table1345[[#This Row],[V Value]]-$R$2)/($R$3-R45:R46)</f>
        <v>0.32610174705711859</v>
      </c>
    </row>
    <row r="47" spans="1:9" x14ac:dyDescent="0.25">
      <c r="A47" s="2" t="s">
        <v>52</v>
      </c>
      <c r="B47" s="2">
        <v>22.50679145611878</v>
      </c>
      <c r="C47" s="2">
        <v>23.15415046501915</v>
      </c>
      <c r="D47" s="2">
        <v>24.708896836928581</v>
      </c>
      <c r="E47" s="2" t="s">
        <v>37</v>
      </c>
      <c r="G47">
        <f>(Table1345[[#This Row],[H Value]]-$N$2)/($N$3-$N$2)</f>
        <v>0.49982511533769031</v>
      </c>
      <c r="H47">
        <f>(Table1345[[#This Row],[S Value]]-$P$2)/($P$3-$P$2)</f>
        <v>0.61331790774798634</v>
      </c>
      <c r="I47">
        <f>(Table1345[[#This Row],[V Value]]-$R$2)/($R$3-R46:R47)</f>
        <v>0.50300175391897606</v>
      </c>
    </row>
    <row r="48" spans="1:9" x14ac:dyDescent="0.25">
      <c r="A48" s="2" t="s">
        <v>53</v>
      </c>
      <c r="B48" s="2">
        <v>14.46748395522169</v>
      </c>
      <c r="C48" s="2">
        <v>15.69965822122087</v>
      </c>
      <c r="D48" s="2">
        <v>14.48514938850423</v>
      </c>
      <c r="E48" s="2" t="s">
        <v>37</v>
      </c>
      <c r="G48">
        <f>(Table1345[[#This Row],[H Value]]-$N$2)/($N$3-$N$2)</f>
        <v>0.12884812424153916</v>
      </c>
      <c r="H48">
        <f>(Table1345[[#This Row],[S Value]]-$P$2)/($P$3-$P$2)</f>
        <v>0.25591641190430603</v>
      </c>
      <c r="I48">
        <f>(Table1345[[#This Row],[V Value]]-$R$2)/($R$3-R47:R48)</f>
        <v>0.19642922346882224</v>
      </c>
    </row>
    <row r="49" spans="1:9" x14ac:dyDescent="0.25">
      <c r="A49" s="2" t="s">
        <v>54</v>
      </c>
      <c r="B49" s="2">
        <v>19.572129440624021</v>
      </c>
      <c r="C49" s="2">
        <v>21.37085056443501</v>
      </c>
      <c r="D49" s="2">
        <v>19.352832175442519</v>
      </c>
      <c r="E49" s="2" t="s">
        <v>37</v>
      </c>
      <c r="G49">
        <f>(Table1345[[#This Row],[H Value]]-$N$2)/($N$3-$N$2)</f>
        <v>0.3644039880489372</v>
      </c>
      <c r="H49">
        <f>(Table1345[[#This Row],[S Value]]-$P$2)/($P$3-$P$2)</f>
        <v>0.52781858315791774</v>
      </c>
      <c r="I49">
        <f>(Table1345[[#This Row],[V Value]]-$R$2)/($R$3-R48:R49)</f>
        <v>0.34239310187529798</v>
      </c>
    </row>
    <row r="50" spans="1:9" x14ac:dyDescent="0.25">
      <c r="A50" s="2" t="s">
        <v>55</v>
      </c>
      <c r="B50" s="2">
        <v>21.824163347902559</v>
      </c>
      <c r="C50" s="2">
        <v>22.287603018947841</v>
      </c>
      <c r="D50" s="2">
        <v>23.15200331778367</v>
      </c>
      <c r="E50" s="2" t="s">
        <v>37</v>
      </c>
      <c r="G50">
        <f>(Table1345[[#This Row],[H Value]]-$N$2)/($N$3-$N$2)</f>
        <v>0.46832497411340535</v>
      </c>
      <c r="H50">
        <f>(Table1345[[#This Row],[S Value]]-$P$2)/($P$3-$P$2)</f>
        <v>0.57177177109420363</v>
      </c>
      <c r="I50">
        <f>(Table1345[[#This Row],[V Value]]-$R$2)/($R$3-R49:R50)</f>
        <v>0.45631625154193328</v>
      </c>
    </row>
    <row r="51" spans="1:9" x14ac:dyDescent="0.25">
      <c r="A51" s="2" t="s">
        <v>56</v>
      </c>
      <c r="B51" s="2">
        <v>19.079703281899839</v>
      </c>
      <c r="C51" s="2">
        <v>21.393460318954311</v>
      </c>
      <c r="D51" s="2">
        <v>17.406593212661701</v>
      </c>
      <c r="E51" s="2" t="s">
        <v>37</v>
      </c>
      <c r="G51">
        <f>(Table1345[[#This Row],[H Value]]-$N$2)/($N$3-$N$2)</f>
        <v>0.34168079022622078</v>
      </c>
      <c r="H51">
        <f>(Table1345[[#This Row],[S Value]]-$P$2)/($P$3-$P$2)</f>
        <v>0.52890259529738692</v>
      </c>
      <c r="I51">
        <f>(Table1345[[#This Row],[V Value]]-$R$2)/($R$3-R50:R51)</f>
        <v>0.28403256365872126</v>
      </c>
    </row>
    <row r="52" spans="1:9" x14ac:dyDescent="0.25">
      <c r="A52" s="2" t="s">
        <v>57</v>
      </c>
      <c r="B52" s="2">
        <v>18.702284799962349</v>
      </c>
      <c r="C52" s="2">
        <v>20.281582182795759</v>
      </c>
      <c r="D52" s="2">
        <v>18.502047143117661</v>
      </c>
      <c r="E52" s="2" t="s">
        <v>37</v>
      </c>
      <c r="G52">
        <f>(Table1345[[#This Row],[H Value]]-$N$2)/($N$3-$N$2)</f>
        <v>0.32426466666114717</v>
      </c>
      <c r="H52">
        <f>(Table1345[[#This Row],[S Value]]-$P$2)/($P$3-$P$2)</f>
        <v>0.47559421478501157</v>
      </c>
      <c r="I52">
        <f>(Table1345[[#This Row],[V Value]]-$R$2)/($R$3-R51:R52)</f>
        <v>0.31688119231916501</v>
      </c>
    </row>
    <row r="53" spans="1:9" x14ac:dyDescent="0.25">
      <c r="A53" s="2" t="s">
        <v>58</v>
      </c>
      <c r="B53" s="2">
        <v>22.247939621043219</v>
      </c>
      <c r="C53" s="2">
        <v>19.860179536804459</v>
      </c>
      <c r="D53" s="2">
        <v>23.950192066732161</v>
      </c>
      <c r="E53" s="2" t="s">
        <v>37</v>
      </c>
      <c r="G53">
        <f>(Table1345[[#This Row],[H Value]]-$N$2)/($N$3-$N$2)</f>
        <v>0.48788029609731004</v>
      </c>
      <c r="H53">
        <f>(Table1345[[#This Row],[S Value]]-$P$2)/($P$3-$P$2)</f>
        <v>0.45539029866247827</v>
      </c>
      <c r="I53">
        <f>(Table1345[[#This Row],[V Value]]-$R$2)/($R$3-R52:R53)</f>
        <v>0.48025099227926382</v>
      </c>
    </row>
    <row r="54" spans="1:9" x14ac:dyDescent="0.25">
      <c r="A54" s="2" t="s">
        <v>59</v>
      </c>
      <c r="B54" s="2">
        <v>25.634796726924051</v>
      </c>
      <c r="C54" s="2">
        <v>26.469463448494938</v>
      </c>
      <c r="D54" s="2">
        <v>26.27344655368162</v>
      </c>
      <c r="E54" s="2" t="s">
        <v>37</v>
      </c>
      <c r="G54">
        <f>(Table1345[[#This Row],[H Value]]-$N$2)/($N$3-$N$2)</f>
        <v>0.64416814281446644</v>
      </c>
      <c r="H54">
        <f>(Table1345[[#This Row],[S Value]]-$P$2)/($P$3-$P$2)</f>
        <v>0.77226874983518423</v>
      </c>
      <c r="I54">
        <f>(Table1345[[#This Row],[V Value]]-$R$2)/($R$3-R53:R54)</f>
        <v>0.5499168374634128</v>
      </c>
    </row>
    <row r="55" spans="1:9" x14ac:dyDescent="0.25">
      <c r="A55" s="2" t="s">
        <v>60</v>
      </c>
      <c r="B55" s="2">
        <v>16.85241451118576</v>
      </c>
      <c r="C55" s="2">
        <v>16.682772231797781</v>
      </c>
      <c r="D55" s="2">
        <v>17.097115763590271</v>
      </c>
      <c r="E55" s="2" t="s">
        <v>37</v>
      </c>
      <c r="G55">
        <f>(Table1345[[#This Row],[H Value]]-$N$2)/($N$3-$N$2)</f>
        <v>0.23890167817340377</v>
      </c>
      <c r="H55">
        <f>(Table1345[[#This Row],[S Value]]-$P$2)/($P$3-$P$2)</f>
        <v>0.30305126783730196</v>
      </c>
      <c r="I55">
        <f>(Table1345[[#This Row],[V Value]]-$R$2)/($R$3-R54:R55)</f>
        <v>0.27475247481089776</v>
      </c>
    </row>
    <row r="56" spans="1:9" x14ac:dyDescent="0.25">
      <c r="A56" s="2" t="s">
        <v>61</v>
      </c>
      <c r="B56" s="2">
        <v>16.083247545487168</v>
      </c>
      <c r="C56" s="2">
        <v>16.686625331631301</v>
      </c>
      <c r="D56" s="2">
        <v>13.80308600942392</v>
      </c>
      <c r="E56" s="2" t="s">
        <v>37</v>
      </c>
      <c r="G56">
        <f>(Table1345[[#This Row],[H Value]]-$N$2)/($N$3-$N$2)</f>
        <v>0.20340816750055302</v>
      </c>
      <c r="H56">
        <f>(Table1345[[#This Row],[S Value]]-$P$2)/($P$3-$P$2)</f>
        <v>0.3032360025716202</v>
      </c>
      <c r="I56">
        <f>(Table1345[[#This Row],[V Value]]-$R$2)/($R$3-R55:R56)</f>
        <v>0.1759766548674471</v>
      </c>
    </row>
    <row r="57" spans="1:9" x14ac:dyDescent="0.25">
      <c r="A57" s="2" t="s">
        <v>62</v>
      </c>
      <c r="B57" s="2">
        <v>19.121966786867699</v>
      </c>
      <c r="C57" s="2">
        <v>19.74018930191243</v>
      </c>
      <c r="D57" s="2">
        <v>19.362976710805739</v>
      </c>
      <c r="E57" s="2" t="s">
        <v>37</v>
      </c>
      <c r="G57">
        <f>(Table1345[[#This Row],[H Value]]-$N$2)/($N$3-$N$2)</f>
        <v>0.34363105620427975</v>
      </c>
      <c r="H57">
        <f>(Table1345[[#This Row],[S Value]]-$P$2)/($P$3-$P$2)</f>
        <v>0.44963743340559598</v>
      </c>
      <c r="I57">
        <f>(Table1345[[#This Row],[V Value]]-$R$2)/($R$3-R56:R57)</f>
        <v>0.34269729912706232</v>
      </c>
    </row>
    <row r="58" spans="1:9" x14ac:dyDescent="0.25">
      <c r="A58" s="2" t="s">
        <v>63</v>
      </c>
      <c r="B58" s="2">
        <v>22.679295618054859</v>
      </c>
      <c r="C58" s="2">
        <v>23.868047507838561</v>
      </c>
      <c r="D58" s="2">
        <v>21.967448659650689</v>
      </c>
      <c r="E58" s="2" t="s">
        <v>37</v>
      </c>
      <c r="G58">
        <f>(Table1345[[#This Row],[H Value]]-$N$2)/($N$3-$N$2)</f>
        <v>0.50778538740583401</v>
      </c>
      <c r="H58">
        <f>(Table1345[[#This Row],[S Value]]-$P$2)/($P$3-$P$2)</f>
        <v>0.6475453054884972</v>
      </c>
      <c r="I58">
        <f>(Table1345[[#This Row],[V Value]]-$R$2)/($R$3-R57:R58)</f>
        <v>0.42079582022921413</v>
      </c>
    </row>
    <row r="59" spans="1:9" x14ac:dyDescent="0.25">
      <c r="A59" s="2" t="s">
        <v>64</v>
      </c>
      <c r="B59" s="2">
        <v>22.343602383627559</v>
      </c>
      <c r="C59" s="2">
        <v>24.596198078744418</v>
      </c>
      <c r="D59" s="2">
        <v>23.443924161583119</v>
      </c>
      <c r="E59" s="2" t="s">
        <v>37</v>
      </c>
      <c r="G59">
        <f>(Table1345[[#This Row],[H Value]]-$N$2)/($N$3-$N$2)</f>
        <v>0.49229469171776913</v>
      </c>
      <c r="H59">
        <f>(Table1345[[#This Row],[S Value]]-$P$2)/($P$3-$P$2)</f>
        <v>0.68245608072710451</v>
      </c>
      <c r="I59">
        <f>(Table1345[[#This Row],[V Value]]-$R$2)/($R$3-R58:R59)</f>
        <v>0.46506988246114522</v>
      </c>
    </row>
    <row r="60" spans="1:9" x14ac:dyDescent="0.25">
      <c r="A60" s="2" t="s">
        <v>65</v>
      </c>
      <c r="B60" s="2">
        <v>21.116545975422522</v>
      </c>
      <c r="C60" s="2">
        <v>20.49317030701264</v>
      </c>
      <c r="D60" s="2">
        <v>23.32109557452366</v>
      </c>
      <c r="E60" s="2" t="s">
        <v>37</v>
      </c>
      <c r="G60">
        <f>(Table1345[[#This Row],[H Value]]-$N$2)/($N$3-$N$2)</f>
        <v>0.43567169350923446</v>
      </c>
      <c r="H60">
        <f>(Table1345[[#This Row],[S Value]]-$P$2)/($P$3-$P$2)</f>
        <v>0.48573869003894787</v>
      </c>
      <c r="I60">
        <f>(Table1345[[#This Row],[V Value]]-$R$2)/($R$3-R59:R60)</f>
        <v>0.46138670553053363</v>
      </c>
    </row>
    <row r="61" spans="1:9" x14ac:dyDescent="0.25">
      <c r="A61" s="2" t="s">
        <v>66</v>
      </c>
      <c r="B61" s="2">
        <v>17.654650485608229</v>
      </c>
      <c r="C61" s="2">
        <v>17.397895795709239</v>
      </c>
      <c r="D61" s="2">
        <v>17.737162706699689</v>
      </c>
      <c r="E61" s="2" t="s">
        <v>37</v>
      </c>
      <c r="G61">
        <f>(Table1345[[#This Row],[H Value]]-$N$2)/($N$3-$N$2)</f>
        <v>0.27592117119654375</v>
      </c>
      <c r="H61">
        <f>(Table1345[[#This Row],[S Value]]-$P$2)/($P$3-$P$2)</f>
        <v>0.33733747045125628</v>
      </c>
      <c r="I61">
        <f>(Table1345[[#This Row],[V Value]]-$R$2)/($R$3-R60:R61)</f>
        <v>0.29394512525006533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Dataset</vt:lpstr>
      <vt:lpstr>Datates</vt:lpstr>
      <vt:lpstr>Euclidean Distance</vt:lpstr>
      <vt:lpstr>Sheet1</vt:lpstr>
      <vt:lpstr>Sheet3</vt:lpstr>
      <vt:lpstr>h</vt:lpstr>
      <vt:lpstr>s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</cp:lastModifiedBy>
  <dcterms:created xsi:type="dcterms:W3CDTF">2022-05-17T10:12:00Z</dcterms:created>
  <dcterms:modified xsi:type="dcterms:W3CDTF">2022-05-24T15:59:22Z</dcterms:modified>
</cp:coreProperties>
</file>