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Password="FA49" lockStructure="1"/>
  <bookViews>
    <workbookView xWindow="0" yWindow="0" windowWidth="14295" windowHeight="8970"/>
  </bookViews>
  <sheets>
    <sheet name="Applicant" sheetId="5" r:id="rId1"/>
    <sheet name="Output" sheetId="4" state="hidden" r:id="rId2"/>
    <sheet name="Data" sheetId="2" state="hidden" r:id="rId3"/>
  </sheets>
  <externalReferences>
    <externalReference r:id="rId4"/>
  </externalReferences>
  <definedNames>
    <definedName name="agama">Applicant!$AA$28</definedName>
    <definedName name="alamat_email">Applicant!$K$64</definedName>
    <definedName name="alamat_perusahaan">Applicant!$K$62</definedName>
    <definedName name="alamat_rumah_ktp">Applicant!$K$30</definedName>
    <definedName name="alamat_sekarang">Applicant!$K$39</definedName>
    <definedName name="bulan">Data!$AL$1:$AM$13</definedName>
    <definedName name="city">Data!$F$1:$G$195</definedName>
    <definedName name="country">Data!$B$14:$C$231</definedName>
    <definedName name="currency">Data!$R$1:$S$4</definedName>
    <definedName name="dapatbekerja">Applicant!$U$217</definedName>
    <definedName name="edu">Data!$AC$2:$AD$12</definedName>
    <definedName name="Gender">Data!$B$1:$C$3</definedName>
    <definedName name="golongan_darah">Applicant!$AA$24</definedName>
    <definedName name="jabatan_kode">Applicant!$Q$16</definedName>
    <definedName name="jabatan_lamar">Applicant!$Q$14</definedName>
    <definedName name="jabatan_saat_ini">Applicant!$K$58</definedName>
    <definedName name="jenis_kelamin">Applicant!$K$24</definedName>
    <definedName name="kecamatan_ktp">Applicant!$V$35</definedName>
    <definedName name="kecamatan_sekarang">Applicant!$V$44</definedName>
    <definedName name="kelamin_anak1">Applicant!$R$73</definedName>
    <definedName name="kelamin_anak2">Applicant!$R$74</definedName>
    <definedName name="kelamin_anak3">Applicant!$R$75</definedName>
    <definedName name="kelamin_anak4">Applicant!$R$76</definedName>
    <definedName name="kelamin_anak5">Applicant!$R$78</definedName>
    <definedName name="kelamin_suamiistri">Applicant!$R$72</definedName>
    <definedName name="kelurahan_ktp">Applicant!$V$33</definedName>
    <definedName name="kelurahan_sekarang">Applicant!$V$42</definedName>
    <definedName name="keterampilan_baca1">Applicant!$K$124</definedName>
    <definedName name="keterampilan_baca2">Applicant!$K$125</definedName>
    <definedName name="keterampilan_baca3">Applicant!$K$126</definedName>
    <definedName name="keterampilan_bahasa1">Applicant!$B$124</definedName>
    <definedName name="keterampilan_bahasa2">Applicant!$B$125</definedName>
    <definedName name="keterampilan_bahasa3">Applicant!$B$126</definedName>
    <definedName name="keterampilan_bicara1">Applicant!$H$124</definedName>
    <definedName name="keterampilan_bicara2">Applicant!$H$125</definedName>
    <definedName name="keterampilan_bicara3">Applicant!$H$126</definedName>
    <definedName name="keterampilan_tulis1">Applicant!$N$124</definedName>
    <definedName name="keterampilan_tulis2">Applicant!$N$125</definedName>
    <definedName name="keterampilan_tulis3">Applicant!$N$126</definedName>
    <definedName name="keterampilan_wmp1">Applicant!$W$124</definedName>
    <definedName name="keterampilan_wpm2">Applicant!$W$125</definedName>
    <definedName name="keterampilan_wpm3">Applicant!$W$126</definedName>
    <definedName name="kewarganegaraan">Applicant!$K$28</definedName>
    <definedName name="kode_pos_ktp">Applicant!$AG$37</definedName>
    <definedName name="kode_pos_sekarang">Applicant!$AG$46</definedName>
    <definedName name="konsep_ans">Applicant!$AB$159</definedName>
    <definedName name="konsep_ans_lamarkerja">Applicant!$AE$159</definedName>
    <definedName name="konsep_ans_tahun">Applicant!$AJ$159</definedName>
    <definedName name="konsep_darurat_alamat">Applicant!$C$170</definedName>
    <definedName name="konsep_darurat_hp">Applicant!$AI$166</definedName>
    <definedName name="konsep_darurat_nama">Applicant!$W$166</definedName>
    <definedName name="konsep_darurat_status">Applicant!$AD$166</definedName>
    <definedName name="konsep_organisasi">Applicant!$Y$161</definedName>
    <definedName name="konsep_referensi_hp">Applicant!#REF!</definedName>
    <definedName name="konsep_referensi_hp2">Applicant!#REF!</definedName>
    <definedName name="konsep_referensi_jabatan">Applicant!#REF!</definedName>
    <definedName name="konsep_referensi_jabatan2">Applicant!#REF!</definedName>
    <definedName name="konsep_referensi_nama">Applicant!#REF!</definedName>
    <definedName name="konsep_referensi_nama1">Applicant!#REF!</definedName>
    <definedName name="konsep_sakit_ans">Applicant!$T$178</definedName>
    <definedName name="kota_ktp">Applicant!$V$37</definedName>
    <definedName name="kota_sekarang">Applicant!$V$46</definedName>
    <definedName name="marital">Data!$N$1:$O$5</definedName>
    <definedName name="miant_personel">Applicant!$V$155</definedName>
    <definedName name="minat__cashier">Applicant!$J$156</definedName>
    <definedName name="minat_accounting">Applicant!$V$152</definedName>
    <definedName name="minat_admin">Applicant!$V$153</definedName>
    <definedName name="minat_agro">Applicant!$J$154</definedName>
    <definedName name="minat_consul">Applicant!$J$155</definedName>
    <definedName name="minat_driver">Applicant!$V$157</definedName>
    <definedName name="minat_eng">Applicant!$J$152</definedName>
    <definedName name="minat_finance">Applicant!$V$156</definedName>
    <definedName name="minat_generalaffair">Applicant!$V$154</definedName>
    <definedName name="minat_geo">Applicant!$J$153</definedName>
    <definedName name="minat_humas">Applicant!$J$157</definedName>
    <definedName name="nama_anak1">Applicant!$G$73</definedName>
    <definedName name="nama_anak2">Applicant!$G$74</definedName>
    <definedName name="nama_anak3">Applicant!$G$75</definedName>
    <definedName name="nama_anak4">Applicant!$G$76</definedName>
    <definedName name="nama_anak5">Applicant!$G$78</definedName>
    <definedName name="nama_belakang">Applicant!$AH$20</definedName>
    <definedName name="nama_depan">Applicant!$K$20</definedName>
    <definedName name="nama_kecil">Applicant!$K$22</definedName>
    <definedName name="nama_perusahaan">Applicant!$K$60</definedName>
    <definedName name="nama_suamiistri">Applicant!$G$72</definedName>
    <definedName name="nama_tengah">Applicant!$S$20</definedName>
    <definedName name="National">Data!$V$1:$W$17</definedName>
    <definedName name="negara_sekarang">Applicant!$AG$44</definedName>
    <definedName name="no_handphone0">Applicant!$AC$54</definedName>
    <definedName name="no_handphone1">Applicant!$R$56</definedName>
    <definedName name="no_handphone2">Applicant!$AH$56</definedName>
    <definedName name="no_ktp">Applicant!$K$48</definedName>
    <definedName name="no_npwp">Applicant!$K$50</definedName>
    <definedName name="no_telp_rumah">Applicant!$K$54</definedName>
    <definedName name="pekerjaan_anak1">Applicant!$AC$73</definedName>
    <definedName name="pekerjaan_anak2">Applicant!$AC$74</definedName>
    <definedName name="pekerjaan_anak3">Applicant!$AC$75</definedName>
    <definedName name="pekerjaan_anak4">Applicant!$AC$76</definedName>
    <definedName name="pekerjaan_anak5">Applicant!$AC$78</definedName>
    <definedName name="pekerjaan_suamiistri">Applicant!$AC$72</definedName>
    <definedName name="pembuatan_ktp">Applicant!$AF$48</definedName>
    <definedName name="pendidikan_anak1">Applicant!$Y$73</definedName>
    <definedName name="pendidikan_anak2">Applicant!$Y$74</definedName>
    <definedName name="pendidikan_anak3">Applicant!$Y$75</definedName>
    <definedName name="pendidikan_anak4">Applicant!$Y$76</definedName>
    <definedName name="pendidikan_anak5">Applicant!$Y$78</definedName>
    <definedName name="pendidikan_ans_lanjut">Applicant!$S$110</definedName>
    <definedName name="pendidikan_ans_tingkat">Applicant!$AD$111</definedName>
    <definedName name="pendidikan_ans_waktu">Applicant!$AJ$111</definedName>
    <definedName name="pendidikan_jurusan_dasar">Applicant!$V$98</definedName>
    <definedName name="pendidikan_jurusan_diploma">Applicant!$V$103</definedName>
    <definedName name="pendidikan_jurusan_lain">Applicant!$V$107</definedName>
    <definedName name="pendidikan_jurusan_s1">Applicant!$V$104</definedName>
    <definedName name="pendidikan_jurusan_s2">Applicant!$V$105</definedName>
    <definedName name="pendidikan_jurusan_slta">Applicant!$V$100</definedName>
    <definedName name="pendidikan_jurusan_sltp">Applicant!$V$99</definedName>
    <definedName name="pendidikan_lulus_dasar">Applicant!$AE$98</definedName>
    <definedName name="pendidikan_lulus_diploma">Applicant!$AE$103</definedName>
    <definedName name="pendidikan_lulus_lain">Applicant!$AE$107</definedName>
    <definedName name="pendidikan_lulus_s1">Applicant!$AE$104</definedName>
    <definedName name="pendidikan_lulus_s2">Applicant!$AE$105</definedName>
    <definedName name="pendidikan_lulus_slta">Applicant!$AE$100</definedName>
    <definedName name="pendidikan_lulus_sltp">Applicant!$AE$99</definedName>
    <definedName name="pendidikan_masuk_dasar">Applicant!$AB$98</definedName>
    <definedName name="pendidikan_masuk_diploma">Applicant!$AB$103</definedName>
    <definedName name="pendidikan_masuk_lain">Applicant!$AB$107</definedName>
    <definedName name="pendidikan_masuk_s1">Applicant!$AB$104</definedName>
    <definedName name="pendidikan_masuk_s2">Applicant!$AB$105</definedName>
    <definedName name="pendidikan_masuk_slta">Applicant!$AB$100</definedName>
    <definedName name="pendidikan_masuk_sltp">Applicant!$AB$99</definedName>
    <definedName name="Pendidikan_nama_dasar">Applicant!$H$98</definedName>
    <definedName name="pendidikan_nama_diploma">Applicant!$H$103</definedName>
    <definedName name="pendidikan_nama_lain">Applicant!$H$107</definedName>
    <definedName name="pendidikan_nama_s1">Applicant!$H$104</definedName>
    <definedName name="pendidikan_nama_s2">Applicant!$H$105</definedName>
    <definedName name="pendidikan_nama_slta">Applicant!$H$100</definedName>
    <definedName name="pendidikan_nama_sltp">Applicant!$H$99</definedName>
    <definedName name="pendidikan_suamiistri">Applicant!$Y$72</definedName>
    <definedName name="pendidikan_tempat_dasar">Applicant!$Q$98</definedName>
    <definedName name="pendidikan_tempat_diploma">Applicant!$Q$103</definedName>
    <definedName name="pendidikan_tempat_lain">Applicant!$Q$107</definedName>
    <definedName name="pendidikan_tempat_s1">Applicant!$Q$104</definedName>
    <definedName name="pendidikan_tempat_s2">Applicant!$Q$105</definedName>
    <definedName name="pendidikan_tempat_slta">Applicant!$Q$100</definedName>
    <definedName name="pendidikan_tempat_sltp">Applicant!$Q$99</definedName>
    <definedName name="penghasilan_gajipokok">Applicant!$P$184</definedName>
    <definedName name="penghasilan_harapan_pokok">Applicant!$P$209</definedName>
    <definedName name="penghasilan_harapan_tahun">Applicant!$P$211</definedName>
    <definedName name="penghasilan_insentif">Applicant!$P$196</definedName>
    <definedName name="penghasilan_komunikasi">Applicant!$P$188</definedName>
    <definedName name="penghasilan_lain">Applicant!$P$198</definedName>
    <definedName name="penghasilan_makan">Applicant!$P$194</definedName>
    <definedName name="penghasilan_mobil">Applicant!$P$192</definedName>
    <definedName name="penghasilan_operasional">Applicant!$P$190</definedName>
    <definedName name="penghasilan_tahun">Applicant!$P$202</definedName>
    <definedName name="penghasilan_total">Applicant!$P$200</definedName>
    <definedName name="percobaan_ans">Applicant!$T$215</definedName>
    <definedName name="_xlnm.Print_Area" localSheetId="0">Applicant!$A$1:$AN$273</definedName>
    <definedName name="provinsi_ktp">Applicant!$AG$35</definedName>
    <definedName name="provinsi_sekarang">Applicant!$AG$42</definedName>
    <definedName name="Region">Data!$B$5:$C$12</definedName>
    <definedName name="Relationship">Data!$AH$1:$AI$21</definedName>
    <definedName name="riwayat_akhir1">Applicant!$D$140</definedName>
    <definedName name="riwayat_akhir2">Applicant!$D$141</definedName>
    <definedName name="riwayat_akhir3">Applicant!$D$142</definedName>
    <definedName name="riwayat_akhir4">Applicant!$D$143</definedName>
    <definedName name="riwayat_akhir5">Applicant!$D$144</definedName>
    <definedName name="riwayat_akhir6">Applicant!$D$145</definedName>
    <definedName name="riwayat_akhir7">Applicant!#REF!</definedName>
    <definedName name="riwayat_akhir8">Applicant!#REF!</definedName>
    <definedName name="riwayat_akhir9">Applicant!#REF!</definedName>
    <definedName name="riwayat_alasan1">Applicant!$AA$131</definedName>
    <definedName name="riwayat_alasan2">Applicant!$AA$132</definedName>
    <definedName name="riwayat_alasan3">Applicant!$AA$133</definedName>
    <definedName name="riwayat_ans_meninggalkan">Applicant!$C$137</definedName>
    <definedName name="riwayat_dari">Applicant!$S$132</definedName>
    <definedName name="riwayat_dari1">Applicant!$S$131</definedName>
    <definedName name="riwayat_dari3">Applicant!$S$133</definedName>
    <definedName name="riwayat_jabatan1">Applicant!$N$131</definedName>
    <definedName name="riwayat_jabatan2">Applicant!$N$132</definedName>
    <definedName name="riwayat_jabatan3">Applicant!$N$133</definedName>
    <definedName name="Riwayat_perusahaan1">Applicant!$B$131</definedName>
    <definedName name="riwayat_perusahaan2">Applicant!$B$132</definedName>
    <definedName name="riwayat_perusahaan3">Applicant!$B$133</definedName>
    <definedName name="riwayat_sampai1">Applicant!$W$131</definedName>
    <definedName name="riwayat_sampai2">Applicant!$W$132</definedName>
    <definedName name="riwayat_sampai3">Applicant!$W$133</definedName>
    <definedName name="riwayat_tempat1">Applicant!$I$131</definedName>
    <definedName name="riwayat_tempat2">Applicant!$I$132</definedName>
    <definedName name="riwayat_tempat3">Applicant!$I$133</definedName>
    <definedName name="rt_ktp">Applicant!$N$33</definedName>
    <definedName name="rt_sekarang">Applicant!$N$42</definedName>
    <definedName name="rw_ktp">Applicant!$N$35</definedName>
    <definedName name="rw_sekarang">Applicant!$N$44</definedName>
    <definedName name="state">Data!$J$1:$K$38</definedName>
    <definedName name="status_keluarga_pribadi">Applicant!$K$52</definedName>
    <definedName name="susunan_kelamin_anak1">Applicant!$R$85</definedName>
    <definedName name="susunan_kelamin_anak2">Applicant!$R$86</definedName>
    <definedName name="susunan_kelamin_anak3">Applicant!$R$87</definedName>
    <definedName name="susunan_kelamin_anak4">Applicant!$R$88</definedName>
    <definedName name="susunan_kelamin_anak5">Applicant!$R$89</definedName>
    <definedName name="susunan_kelamin_ayah">Applicant!$R$83</definedName>
    <definedName name="susunan_kelamin_ibu">Applicant!$R$84</definedName>
    <definedName name="susunan_lahir_anak1">Applicant!$T$85</definedName>
    <definedName name="susunan_lahir_anak2">Applicant!$T$86</definedName>
    <definedName name="susunan_lahir_anak3">Applicant!$T$87</definedName>
    <definedName name="susunan_lahir_anak4">Applicant!$T$88</definedName>
    <definedName name="susunan_lahir_anak5">Applicant!$T$89</definedName>
    <definedName name="susunan_lahir_ayah">Applicant!$T$83</definedName>
    <definedName name="susunan_lahir_ibu">Applicant!$T$84</definedName>
    <definedName name="susunan_nama_anak1">Applicant!$G$85</definedName>
    <definedName name="susunan_nama_anak2">Applicant!$G$86</definedName>
    <definedName name="susunan_nama_anak3">Applicant!$G$87</definedName>
    <definedName name="susunan_nama_anak4">Applicant!$G$88</definedName>
    <definedName name="susunan_nama_anak5">Applicant!$G$89</definedName>
    <definedName name="susunan_nama_ayah">Applicant!$G$83</definedName>
    <definedName name="susunan_nama_ibu">Applicant!$G$84</definedName>
    <definedName name="susunan_pekerjaan_anak1">Applicant!$AC$85</definedName>
    <definedName name="susunan_pekerjaan_anak2">Applicant!$AC$86</definedName>
    <definedName name="susunan_pekerjaan_anak3">Applicant!$AC$87</definedName>
    <definedName name="susunan_pekerjaan_anak4">Applicant!$AC$88</definedName>
    <definedName name="susunan_pekerjaan_anak5">Applicant!$AC$89</definedName>
    <definedName name="susunan_pekerjaan_ayah">Applicant!$AC$83</definedName>
    <definedName name="susunan_pekerjaan_ibu">Applicant!$AC$84</definedName>
    <definedName name="susunan_pendidikan_anak1">Applicant!$Y$85</definedName>
    <definedName name="susunan_pendidikan_anak2">Applicant!$Y$86</definedName>
    <definedName name="susunan_pendidikan_anak3">Applicant!$Y$87</definedName>
    <definedName name="susunan_pendidikan_anak4">Applicant!$Y$88</definedName>
    <definedName name="susunan_pendidikan_anak5">Applicant!$Y$89</definedName>
    <definedName name="susunan_pendidikan_ayah">Applicant!$Y$83</definedName>
    <definedName name="susunan_pendidikan_ibu">Applicant!$Y$84</definedName>
    <definedName name="tanggal_lahir">Applicant!$AA$26</definedName>
    <definedName name="tanggal_lahir_anak1">Applicant!$T$73</definedName>
    <definedName name="tanggal_lahir_anak2">Applicant!$T$74</definedName>
    <definedName name="tanggal_lahir_anak3">Applicant!$T$75</definedName>
    <definedName name="tanggal_lahir_anak4">Applicant!$T$76</definedName>
    <definedName name="tanggal_lahir_anak5">Applicant!$T$78</definedName>
    <definedName name="tanggal_lahir_suamiistri">Applicant!$T$72</definedName>
    <definedName name="tanggal_menikah">Applicant!$AC$52</definedName>
    <definedName name="tanggungjawab_lain_ans">Applicant!$AD$91</definedName>
    <definedName name="tanggungjawab_lain_biaya">Applicant!$AC$93</definedName>
    <definedName name="tanggungjawab_lain_siapa">Applicant!$R$93</definedName>
    <definedName name="tempat_lahir">Applicant!$K$26</definedName>
    <definedName name="training_biaya1">Applicant!$AC$116</definedName>
    <definedName name="training_biaya2">Applicant!$AC$117</definedName>
    <definedName name="training_biaya3">Applicant!$AC$118</definedName>
    <definedName name="training_biaya4">Applicant!$AC$119</definedName>
    <definedName name="training_biaya5">Applicant!#REF!</definedName>
    <definedName name="training_lama1">Applicant!$V$116</definedName>
    <definedName name="training_lama2">Applicant!$V$117</definedName>
    <definedName name="training_lama3">Applicant!$V$118</definedName>
    <definedName name="training_lama4">Applicant!$V$119</definedName>
    <definedName name="training_lama5">Applicant!#REF!</definedName>
    <definedName name="training_nama1">Applicant!$B$116</definedName>
    <definedName name="training_nama2">Applicant!$B$117</definedName>
    <definedName name="training_nama3">Applicant!$B$118</definedName>
    <definedName name="training_nama4">Applicant!$B$119</definedName>
    <definedName name="training_nama5">Applicant!#REF!</definedName>
    <definedName name="training_penyelenggara1">Applicant!$K$116</definedName>
    <definedName name="training_penyelenggara2">Applicant!$K$117</definedName>
    <definedName name="training_penyelenggara3">Applicant!$K$118</definedName>
    <definedName name="training_penyelenggara4">Applicant!$K$119</definedName>
    <definedName name="training_penyelenggara5">Applicant!#REF!</definedName>
    <definedName name="training_tahun1">Applicant!$Z$116</definedName>
    <definedName name="training_tahun2">Applicant!$Z$117</definedName>
    <definedName name="training_tahun3">Applicant!$Z$118</definedName>
    <definedName name="training_tahun4">Applicant!$Z$119</definedName>
    <definedName name="training_tahun5">Applicant!#REF!</definedName>
    <definedName name="training_tempat1">Applicant!$Q$116</definedName>
    <definedName name="training_tempat2">Applicant!$Q$117</definedName>
    <definedName name="training_tempat3">Applicant!$Q$118</definedName>
    <definedName name="training_tempat4">Applicant!$Q$119</definedName>
    <definedName name="training_tempat5">Applicant!#REF!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" i="4" l="1"/>
  <c r="BG2" i="4"/>
  <c r="BF2" i="4"/>
  <c r="BA2" i="4"/>
  <c r="AZ2" i="4"/>
  <c r="AY2" i="4"/>
  <c r="BE2" i="4"/>
  <c r="BD2" i="4"/>
  <c r="BB2" i="4"/>
  <c r="AX2" i="4"/>
  <c r="AW2" i="4"/>
  <c r="AV2" i="4"/>
  <c r="AU2" i="4"/>
  <c r="AS2" i="4"/>
  <c r="AK2" i="4"/>
  <c r="AI2" i="4"/>
  <c r="AH2" i="4"/>
  <c r="AG2" i="4"/>
  <c r="AF2" i="4"/>
  <c r="AE2" i="4"/>
  <c r="AD2" i="4"/>
  <c r="AC2" i="4"/>
  <c r="AB2" i="4"/>
  <c r="AA2" i="4"/>
  <c r="AQ125" i="5"/>
  <c r="AQ126" i="5"/>
  <c r="AQ127" i="5"/>
  <c r="AQ128" i="5"/>
  <c r="AQ129" i="5"/>
  <c r="AQ124" i="5"/>
  <c r="AP128" i="5"/>
  <c r="AP129" i="5"/>
  <c r="AP127" i="5"/>
  <c r="AP125" i="5"/>
  <c r="AP126" i="5"/>
  <c r="AP124" i="5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R165" i="5"/>
  <c r="AR166" i="5"/>
  <c r="AR167" i="5"/>
  <c r="AR168" i="5"/>
  <c r="AR169" i="5"/>
  <c r="AR164" i="5"/>
  <c r="AQ165" i="5"/>
  <c r="AQ166" i="5"/>
  <c r="AQ167" i="5"/>
  <c r="AQ168" i="5"/>
  <c r="AQ169" i="5"/>
  <c r="AQ164" i="5"/>
  <c r="AR159" i="5"/>
  <c r="AR160" i="5"/>
  <c r="AR161" i="5"/>
  <c r="AR162" i="5"/>
  <c r="AR163" i="5"/>
  <c r="AR158" i="5"/>
  <c r="AQ159" i="5"/>
  <c r="AQ160" i="5"/>
  <c r="AQ161" i="5"/>
  <c r="AQ162" i="5"/>
  <c r="AQ163" i="5"/>
  <c r="AQ158" i="5"/>
  <c r="AR153" i="5"/>
  <c r="AR154" i="5"/>
  <c r="AR155" i="5"/>
  <c r="AR156" i="5"/>
  <c r="AR157" i="5"/>
  <c r="AR152" i="5"/>
  <c r="AQ153" i="5"/>
  <c r="AQ154" i="5"/>
  <c r="AQ155" i="5"/>
  <c r="AQ156" i="5"/>
  <c r="AQ157" i="5"/>
  <c r="AQ152" i="5"/>
  <c r="Z2" i="4" l="1"/>
  <c r="Y2" i="4"/>
  <c r="X73" i="5"/>
  <c r="X74" i="5"/>
  <c r="X75" i="5"/>
  <c r="X76" i="5"/>
  <c r="X77" i="5"/>
  <c r="X78" i="5"/>
  <c r="X84" i="5"/>
  <c r="X85" i="5"/>
  <c r="X86" i="5"/>
  <c r="X87" i="5"/>
  <c r="X88" i="5"/>
  <c r="X89" i="5"/>
  <c r="X83" i="5"/>
  <c r="X72" i="5"/>
  <c r="N131" i="5"/>
  <c r="AP2" i="4" s="1"/>
  <c r="I131" i="5"/>
  <c r="AR2" i="4" s="1"/>
  <c r="B131" i="5"/>
  <c r="AQ2" i="4" s="1"/>
  <c r="P200" i="5"/>
  <c r="P202" i="5" s="1"/>
  <c r="BH2" i="4" l="1"/>
  <c r="BK2" i="4"/>
  <c r="BJ2" i="4"/>
  <c r="BI2" i="4"/>
</calcChain>
</file>

<file path=xl/sharedStrings.xml><?xml version="1.0" encoding="utf-8"?>
<sst xmlns="http://schemas.openxmlformats.org/spreadsheetml/2006/main" count="1443" uniqueCount="1037">
  <si>
    <t>PT Bumitama Gunajaya Agro</t>
  </si>
  <si>
    <t>OIL PALM PLANTATIONS AND MILLS</t>
  </si>
  <si>
    <t>Jl. Melawai Raya No. 10, Jakarta 12160, Indonesia</t>
  </si>
  <si>
    <t>Catatan :</t>
  </si>
  <si>
    <t>A. IDENTITAS</t>
  </si>
  <si>
    <t>:</t>
  </si>
  <si>
    <t>Gender Code</t>
  </si>
  <si>
    <t>Gender</t>
  </si>
  <si>
    <t>No.</t>
  </si>
  <si>
    <t>Religion Code</t>
  </si>
  <si>
    <t>Religion</t>
  </si>
  <si>
    <t>Budhist</t>
  </si>
  <si>
    <t>Catholic</t>
  </si>
  <si>
    <t>Christian</t>
  </si>
  <si>
    <t>Hindu</t>
  </si>
  <si>
    <t>Islam</t>
  </si>
  <si>
    <t>Oth</t>
  </si>
  <si>
    <t>Other</t>
  </si>
  <si>
    <t>PRO</t>
  </si>
  <si>
    <t>Country Code</t>
  </si>
  <si>
    <t>Country Name</t>
  </si>
  <si>
    <t>O</t>
  </si>
  <si>
    <t>AE</t>
  </si>
  <si>
    <t>United Arab Emirates</t>
  </si>
  <si>
    <t>AF</t>
  </si>
  <si>
    <t>Afghanistan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</si>
  <si>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</si>
  <si>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</si>
  <si>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</si>
  <si>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</si>
  <si>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</si>
  <si>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</si>
  <si>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</si>
  <si>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</si>
  <si>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</si>
  <si>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</si>
  <si>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</si>
  <si>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</si>
  <si>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</si>
  <si>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</si>
  <si>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</si>
  <si>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</si>
  <si>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</si>
  <si>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</si>
  <si>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</si>
  <si>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</si>
  <si>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</si>
  <si>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</si>
  <si>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</si>
  <si>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</si>
  <si>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</si>
  <si>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</si>
  <si>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</si>
  <si>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</si>
  <si>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</si>
  <si>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</si>
  <si>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</si>
  <si>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</si>
  <si>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</si>
  <si>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</si>
  <si>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BJ</t>
  </si>
  <si>
    <t>Benin</t>
  </si>
  <si>
    <t>BL</t>
  </si>
  <si>
    <t>Burundi</t>
  </si>
  <si>
    <t>BM</t>
  </si>
  <si>
    <t>Bermuda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</si>
  <si>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</si>
  <si>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</si>
  <si>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</si>
  <si>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</si>
  <si>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</si>
  <si>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</si>
  <si>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</si>
  <si>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</si>
  <si>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</si>
  <si>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</si>
  <si>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</si>
  <si>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</si>
  <si>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</si>
  <si>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</si>
  <si>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</si>
  <si>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</si>
  <si>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</si>
  <si>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</si>
  <si>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</si>
  <si>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</si>
  <si>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</si>
  <si>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DR of Congo</t>
  </si>
  <si>
    <t>CF</t>
  </si>
  <si>
    <t>Central African Republic</t>
  </si>
  <si>
    <t>CG</t>
  </si>
  <si>
    <t>Congo</t>
  </si>
  <si>
    <t>CH</t>
  </si>
  <si>
    <t>China</t>
  </si>
  <si>
    <t>CI</t>
  </si>
  <si>
    <t>Cote d&amp;acute;lvoire</t>
  </si>
  <si>
    <t>CK</t>
  </si>
  <si>
    <t>Cook Island</t>
  </si>
  <si>
    <t>CL</t>
  </si>
  <si>
    <t>Chile</t>
  </si>
  <si>
    <t>CM</t>
  </si>
  <si>
    <t>Cameroon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</si>
  <si>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</si>
  <si>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</si>
  <si>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</si>
  <si>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</si>
  <si>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</si>
  <si>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</si>
  <si>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</si>
  <si>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</si>
  <si>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</si>
  <si>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</si>
  <si>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</si>
  <si>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</si>
  <si>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</si>
  <si>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</si>
  <si>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</si>
  <si>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</si>
  <si>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</si>
  <si>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</si>
  <si>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</si>
  <si>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</si>
  <si>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</si>
  <si>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</si>
  <si>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</si>
  <si>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</si>
  <si>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</si>
  <si>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</si>
  <si>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</si>
  <si>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</si>
  <si>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</si>
  <si>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</si>
  <si>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</si>
  <si>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</si>
  <si>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</si>
  <si>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</si>
  <si>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</si>
  <si>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</si>
  <si>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</si>
  <si>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</si>
  <si>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</si>
  <si>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</si>
  <si>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</si>
  <si>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</t>
  </si>
  <si>
    <t>FO</t>
  </si>
  <si>
    <t>Faroe Island</t>
  </si>
  <si>
    <t>FR</t>
  </si>
  <si>
    <t>France</t>
  </si>
  <si>
    <t>GA</t>
  </si>
  <si>
    <t>Gabon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</si>
  <si>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</si>
  <si>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</si>
  <si>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</si>
  <si>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</si>
  <si>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</si>
  <si>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</si>
  <si>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</si>
  <si>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</si>
  <si>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</si>
  <si>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</si>
  <si>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</si>
  <si>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</si>
  <si>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</si>
  <si>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</si>
  <si>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</si>
  <si>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</si>
  <si>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</si>
  <si>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</si>
  <si>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</si>
  <si>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 Guinea</t>
  </si>
  <si>
    <t>GR</t>
  </si>
  <si>
    <t>Greece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</si>
  <si>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</si>
  <si>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</si>
  <si>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</si>
  <si>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</si>
  <si>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</si>
  <si>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</si>
  <si>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</si>
  <si>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</si>
  <si>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</si>
  <si>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</si>
  <si>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</si>
  <si>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</si>
  <si>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</si>
  <si>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</si>
  <si>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</si>
  <si>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</si>
  <si>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</si>
  <si>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</si>
  <si>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</si>
  <si>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</si>
  <si>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</si>
  <si>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</si>
  <si>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</si>
  <si>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</si>
  <si>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</si>
  <si>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</si>
  <si>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</si>
  <si>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</si>
  <si>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</si>
  <si>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</si>
  <si>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</si>
  <si>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</si>
  <si>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</si>
  <si>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</si>
  <si>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</si>
  <si>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</si>
  <si>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</si>
  <si>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</si>
  <si>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</si>
  <si>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</si>
  <si>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</si>
  <si>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</si>
  <si>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</si>
  <si>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</si>
  <si>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</si>
  <si>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</si>
  <si>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</si>
  <si>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</si>
  <si>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</si>
  <si>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Kitts/Nevi</t>
  </si>
  <si>
    <t>KP</t>
  </si>
  <si>
    <t>North Korea</t>
  </si>
  <si>
    <t>KR</t>
  </si>
  <si>
    <t>South Korea</t>
  </si>
  <si>
    <t>KW</t>
  </si>
  <si>
    <t>Kuwait</t>
  </si>
  <si>
    <t>KY</t>
  </si>
  <si>
    <t>Cayman Island</t>
  </si>
  <si>
    <t>KZ</t>
  </si>
  <si>
    <t>Kazakhstan</t>
  </si>
  <si>
    <t>LB</t>
  </si>
  <si>
    <t>Lebanon</t>
  </si>
  <si>
    <t>LC</t>
  </si>
  <si>
    <t>St Lucia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</si>
  <si>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</si>
  <si>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</si>
  <si>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</si>
  <si>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</si>
  <si>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</si>
  <si>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</si>
  <si>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</si>
  <si>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</si>
  <si>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</si>
  <si>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</si>
  <si>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</si>
  <si>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</si>
  <si>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</si>
  <si>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</si>
  <si>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</si>
  <si>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</si>
  <si>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</si>
  <si>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</si>
  <si>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</si>
  <si>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</si>
  <si>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</si>
  <si>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Island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</si>
  <si>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</si>
  <si>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</si>
  <si>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</si>
  <si>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</si>
  <si>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</si>
  <si>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</si>
  <si>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</si>
  <si>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</si>
  <si>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</si>
  <si>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Macau</t>
  </si>
  <si>
    <t>MP</t>
  </si>
  <si>
    <t>Northern Mariana Island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</si>
  <si>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</si>
  <si>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</si>
  <si>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</si>
  <si>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</si>
  <si>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</si>
  <si>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</si>
  <si>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</si>
  <si>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</si>
  <si>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</si>
  <si>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</si>
  <si>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</si>
  <si>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</si>
  <si>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</si>
  <si>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</si>
  <si>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</si>
  <si>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</si>
  <si>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</si>
  <si>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</si>
  <si>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</si>
  <si>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</si>
  <si>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</si>
  <si>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</si>
  <si>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</si>
  <si>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</si>
  <si>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</si>
  <si>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</si>
  <si>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</si>
  <si>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</si>
  <si>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</si>
  <si>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</si>
  <si>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</si>
  <si>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</si>
  <si>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</si>
  <si>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</si>
  <si>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</si>
  <si>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</si>
  <si>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</si>
  <si>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 Island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</si>
  <si>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</si>
  <si>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</si>
  <si>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</si>
  <si>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</si>
  <si>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</si>
  <si>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</si>
  <si>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</si>
  <si>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</si>
  <si>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</si>
  <si>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</si>
  <si>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</si>
  <si>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</si>
  <si>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</si>
  <si>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</si>
  <si>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</si>
  <si>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</si>
  <si>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</si>
  <si>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</si>
  <si>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</si>
  <si>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</si>
  <si>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</si>
  <si>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 Pierre and Miquelon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</si>
  <si>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</si>
  <si>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</si>
  <si>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</si>
  <si>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</si>
  <si>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</si>
  <si>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</si>
  <si>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</si>
  <si>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</si>
  <si>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RE</t>
  </si>
  <si>
    <t>Reunion Island</t>
  </si>
  <si>
    <t>RO</t>
  </si>
  <si>
    <t>Romania</t>
  </si>
  <si>
    <t>RU</t>
  </si>
  <si>
    <t>Russian Federation</t>
  </si>
  <si>
    <t>RW</t>
  </si>
  <si>
    <t>Rwanda</t>
  </si>
  <si>
    <t>SA</t>
  </si>
  <si>
    <t>Saudi Arabia</t>
  </si>
  <si>
    <t>SB</t>
  </si>
  <si>
    <t>Solomon Island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</si>
  <si>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</si>
  <si>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</si>
  <si>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</si>
  <si>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</si>
  <si>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</si>
  <si>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</si>
  <si>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</si>
  <si>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</si>
  <si>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</si>
  <si>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</si>
  <si>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</si>
  <si>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</si>
  <si>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</si>
  <si>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SierraLeone</t>
  </si>
  <si>
    <t>SN</t>
  </si>
  <si>
    <t>Senegal</t>
  </si>
  <si>
    <t>SO</t>
  </si>
  <si>
    <t>Somalia</t>
  </si>
  <si>
    <t>SR</t>
  </si>
  <si>
    <t>Suriname</t>
  </si>
  <si>
    <t>ST</t>
  </si>
  <si>
    <t>Sao Tome and Principe</t>
  </si>
  <si>
    <t>SV</t>
  </si>
  <si>
    <t>El Salvador</t>
  </si>
  <si>
    <t>SZ</t>
  </si>
  <si>
    <t>Swaziland</t>
  </si>
  <si>
    <t>TC</t>
  </si>
  <si>
    <t>Turks and Caicos Island</t>
  </si>
  <si>
    <t>TD</t>
  </si>
  <si>
    <t>Chad</t>
  </si>
  <si>
    <t>TG</t>
  </si>
  <si>
    <t>Togo</t>
  </si>
  <si>
    <t>TH</t>
  </si>
  <si>
    <t>Thailand</t>
  </si>
  <si>
    <t>TJ</t>
  </si>
  <si>
    <t>Tajikistan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</si>
  <si>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</si>
  <si>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</si>
  <si>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</si>
  <si>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</si>
  <si>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</si>
  <si>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</si>
  <si>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</si>
  <si>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</si>
  <si>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</si>
  <si>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Trinidad/Tobago</t>
  </si>
  <si>
    <t>TV</t>
  </si>
  <si>
    <t>Tuvalu</t>
  </si>
  <si>
    <t>TW</t>
  </si>
  <si>
    <t>Taiwan ROC</t>
  </si>
  <si>
    <t>TZ</t>
  </si>
  <si>
    <t>Tanzania</t>
  </si>
  <si>
    <t>UA</t>
  </si>
  <si>
    <t>Ukraine</t>
  </si>
  <si>
    <t>UG</t>
  </si>
  <si>
    <t>Uganda</t>
  </si>
  <si>
    <t>UK</t>
  </si>
  <si>
    <t>United Kingdom</t>
  </si>
  <si>
    <t>US</t>
  </si>
  <si>
    <t>USA</t>
  </si>
  <si>
    <t>UY</t>
  </si>
  <si>
    <t>Uruguay</t>
  </si>
  <si>
    <t>UZ</t>
  </si>
  <si>
    <t>Uzbekistan</t>
  </si>
  <si>
    <t>VC</t>
  </si>
  <si>
    <t>St. Vincent and the Grenadines</t>
  </si>
  <si>
    <t>VE</t>
  </si>
  <si>
    <t>Venezuela</t>
  </si>
  <si>
    <t>VG</t>
  </si>
  <si>
    <t>Br Virgin Island</t>
  </si>
  <si>
    <t>VN</t>
  </si>
  <si>
    <t>Vietnam</t>
  </si>
  <si>
    <t>VU</t>
  </si>
  <si>
    <t>Vanuatu</t>
  </si>
  <si>
    <t>WF</t>
  </si>
  <si>
    <t>Wallis and Futuna Island</t>
  </si>
  <si>
    <t>WS</t>
  </si>
  <si>
    <t>Samoa</t>
  </si>
  <si>
    <t>YE</t>
  </si>
  <si>
    <t>Yemen</t>
  </si>
  <si>
    <t>YT</t>
  </si>
  <si>
    <t>Mayotte</t>
  </si>
  <si>
    <t>YU</t>
  </si>
  <si>
    <t>Yugoslavia</t>
  </si>
  <si>
    <t>ZA</t>
  </si>
  <si>
    <t>South Africa</t>
  </si>
  <si>
    <t>ZM</t>
  </si>
  <si>
    <t>Zambia</t>
  </si>
  <si>
    <t>ZW</t>
  </si>
  <si>
    <t>Zimbabwe</t>
  </si>
  <si>
    <t>TI</t>
  </si>
  <si>
    <t>Timor Timur</t>
  </si>
  <si>
    <t>IZ</t>
  </si>
  <si>
    <t>Iraq</t>
  </si>
  <si>
    <t>QA</t>
  </si>
  <si>
    <t>Qatar</t>
  </si>
  <si>
    <t>MI</t>
  </si>
  <si>
    <t>&lt;marquee&gt;Indonesia&lt;/marquee&gt;</t>
  </si>
  <si>
    <t>EN</t>
  </si>
  <si>
    <t>England</t>
  </si>
  <si>
    <t>Nama Lengkap</t>
  </si>
  <si>
    <t>Jenis Kelamin</t>
  </si>
  <si>
    <t>Tempat Lahir</t>
  </si>
  <si>
    <t>A</t>
  </si>
  <si>
    <t>COUNTRY</t>
  </si>
  <si>
    <t>GPA</t>
  </si>
  <si>
    <t>END_YEAR</t>
  </si>
  <si>
    <t>START_YEAR</t>
  </si>
  <si>
    <t>EDUTYPE_ID</t>
  </si>
  <si>
    <t>EDU_NAME</t>
  </si>
  <si>
    <t>END_YEAR_2</t>
  </si>
  <si>
    <t>START_YEAR_2</t>
  </si>
  <si>
    <t>END_MONTH_2</t>
  </si>
  <si>
    <t>START_MONTH_2</t>
  </si>
  <si>
    <t>CURRENCY_ID_2</t>
  </si>
  <si>
    <t>LAST_SALARY_2</t>
  </si>
  <si>
    <t>COMPANY_ADDR_2</t>
  </si>
  <si>
    <t>COMPANY_NAME_2</t>
  </si>
  <si>
    <t>JOB_POSITION_2</t>
  </si>
  <si>
    <t>END_YEAR_1</t>
  </si>
  <si>
    <t>START_YEAR_1</t>
  </si>
  <si>
    <t>END_MONTH_1</t>
  </si>
  <si>
    <t>START_MONTH_1</t>
  </si>
  <si>
    <t>CURRENCY_ID_1</t>
  </si>
  <si>
    <t>LAST_SALARY_1</t>
  </si>
  <si>
    <t>COMPANY_ADDR_1</t>
  </si>
  <si>
    <t>COMPANY_NAME_1</t>
  </si>
  <si>
    <t>JOB_POSITION_1</t>
  </si>
  <si>
    <t>EMERGENCY_CONTACT_ZIPCODE</t>
  </si>
  <si>
    <t>EMERGENCY_CONTACT_CITY</t>
  </si>
  <si>
    <t>EMERGENCY_CONTACT_COUNTRY</t>
  </si>
  <si>
    <t>EMERGENCY_CONTACT_STATE</t>
  </si>
  <si>
    <t>EMERGENCY_CONTACT_ADDRESS</t>
  </si>
  <si>
    <t>EMERGENCY_CONTACT_OTHER_PHONE</t>
  </si>
  <si>
    <t>EMERGENCY_CONTACT_PHONE</t>
  </si>
  <si>
    <t>EMERGENCY_CONTACT_RELATIONSHIP</t>
  </si>
  <si>
    <t>EMERGENCY_CONTACT_NAME</t>
  </si>
  <si>
    <t>PHONE2</t>
  </si>
  <si>
    <t>PHONE1</t>
  </si>
  <si>
    <t>BLOOD_TYPE</t>
  </si>
  <si>
    <t>NATIONALITY_ID</t>
  </si>
  <si>
    <t>WEIGHT</t>
  </si>
  <si>
    <t>HEIGHT</t>
  </si>
  <si>
    <t>SKILL</t>
  </si>
  <si>
    <t>INTEREST</t>
  </si>
  <si>
    <t>EMAIL</t>
  </si>
  <si>
    <t>MOBILE_PHONE</t>
  </si>
  <si>
    <t>PHONE</t>
  </si>
  <si>
    <t>NRICDATE</t>
  </si>
  <si>
    <t>NRIC</t>
  </si>
  <si>
    <t>ZIPCODE2</t>
  </si>
  <si>
    <t>CITY2</t>
  </si>
  <si>
    <t>COUNTRY2</t>
  </si>
  <si>
    <t>STATE2</t>
  </si>
  <si>
    <t>ADDRESS2</t>
  </si>
  <si>
    <t>COUNTRY1</t>
  </si>
  <si>
    <t>STATE1</t>
  </si>
  <si>
    <t>CITY1</t>
  </si>
  <si>
    <t>ZIPCODE1</t>
  </si>
  <si>
    <t>ADDRESS1</t>
  </si>
  <si>
    <t>MARITAL_STATUS</t>
  </si>
  <si>
    <t>BIRTH_PLACE</t>
  </si>
  <si>
    <t>RELIGION_ID</t>
  </si>
  <si>
    <t>GENDER</t>
  </si>
  <si>
    <t>LAST_NAME</t>
  </si>
  <si>
    <t>MIDDLE_NAME</t>
  </si>
  <si>
    <t>DATE_OF_BIRTH</t>
  </si>
  <si>
    <t>FIRST_NAME</t>
  </si>
  <si>
    <t>STATUSAPP</t>
  </si>
  <si>
    <t>City Code</t>
  </si>
  <si>
    <t>Denpasar</t>
  </si>
  <si>
    <t>Jembrana</t>
  </si>
  <si>
    <t>Tanggerang</t>
  </si>
  <si>
    <t>Bengkulu</t>
  </si>
  <si>
    <t>Aceh Tamiang</t>
  </si>
  <si>
    <t>Banda Aceh</t>
  </si>
  <si>
    <t>Lhokseumawe</t>
  </si>
  <si>
    <t>Samadua</t>
  </si>
  <si>
    <t>Sigli</t>
  </si>
  <si>
    <t>Bantul</t>
  </si>
  <si>
    <t>Gunung Kidul</t>
  </si>
  <si>
    <t>Jogja</t>
  </si>
  <si>
    <t>Malioboro</t>
  </si>
  <si>
    <t>ind</t>
  </si>
  <si>
    <t>Jakarta</t>
  </si>
  <si>
    <t>Jakarta Barat</t>
  </si>
  <si>
    <t>Jakarta Pusat</t>
  </si>
  <si>
    <t>Jakarta Selatan</t>
  </si>
  <si>
    <t>Jakarta Timur</t>
  </si>
  <si>
    <t>Jakarta Utara</t>
  </si>
  <si>
    <t>Jambi</t>
  </si>
  <si>
    <t>Bandung</t>
  </si>
  <si>
    <t>Bekasi</t>
  </si>
  <si>
    <t>Bogor</t>
  </si>
  <si>
    <t>Bogor Utara</t>
  </si>
  <si>
    <t>Ciamis</t>
  </si>
  <si>
    <t>Ciampea</t>
  </si>
  <si>
    <t>Cianjur</t>
  </si>
  <si>
    <t>Cikarang</t>
  </si>
  <si>
    <t>Cimahi</t>
  </si>
  <si>
    <t>Cipanas</t>
  </si>
  <si>
    <t>Cirebon</t>
  </si>
  <si>
    <t>Depok</t>
  </si>
  <si>
    <t>Garut</t>
  </si>
  <si>
    <t>Gunung Leutik</t>
  </si>
  <si>
    <t>Hegaramanah</t>
  </si>
  <si>
    <t>Indramayu</t>
  </si>
  <si>
    <t>Karawang</t>
  </si>
  <si>
    <t>Majalengka</t>
  </si>
  <si>
    <t>Merak</t>
  </si>
  <si>
    <t>Padalarang</t>
  </si>
  <si>
    <t>Purwakarta</t>
  </si>
  <si>
    <t>Serang</t>
  </si>
  <si>
    <t>Subang</t>
  </si>
  <si>
    <t>Sukabumi</t>
  </si>
  <si>
    <t>Sumedang</t>
  </si>
  <si>
    <t>Tasikmalaya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</si>
  <si>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</si>
  <si>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</si>
  <si>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</si>
  <si>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</si>
  <si>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</si>
  <si>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</si>
  <si>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</si>
  <si>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</si>
  <si>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</si>
  <si>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</si>
  <si>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Jogjakarta</t>
  </si>
  <si>
    <t>KarangAnyar</t>
  </si>
  <si>
    <t>Kebumen</t>
  </si>
  <si>
    <t>Kendal</t>
  </si>
  <si>
    <t>Klaten</t>
  </si>
  <si>
    <t>Kudus</t>
  </si>
  <si>
    <t>Magelang</t>
  </si>
  <si>
    <t>Pati</t>
  </si>
  <si>
    <t>Pekalongan</t>
  </si>
  <si>
    <t>Pemalang</t>
  </si>
  <si>
    <t>Purbalingga</t>
  </si>
  <si>
    <t>Purwokerto</t>
  </si>
  <si>
    <t>Purworejo</t>
  </si>
  <si>
    <t>Rembang</t>
  </si>
  <si>
    <t>Salatiga</t>
  </si>
  <si>
    <t>Semarang</t>
  </si>
  <si>
    <t>Semarang Timur</t>
  </si>
  <si>
    <t>Solo</t>
  </si>
  <si>
    <t>Sragen</t>
  </si>
  <si>
    <t>Sukoharjo</t>
  </si>
  <si>
    <t>Surakarta</t>
  </si>
  <si>
    <t>Tegal</t>
  </si>
  <si>
    <t>Temanggung</t>
  </si>
  <si>
    <t>Wonogiri</t>
  </si>
  <si>
    <t>Wonosobo</t>
  </si>
  <si>
    <t>Bangkalan</t>
  </si>
  <si>
    <t>Banyuwangi</t>
  </si>
  <si>
    <t>Batu</t>
  </si>
  <si>
    <t>Blitar</t>
  </si>
  <si>
    <t>Bojonegoro</t>
  </si>
  <si>
    <t>Bondowoso</t>
  </si>
  <si>
    <t>Gresik</t>
  </si>
  <si>
    <t>Jember</t>
  </si>
  <si>
    <t>Jombang</t>
  </si>
  <si>
    <t>Kediri</t>
  </si>
  <si>
    <t>Lamongan</t>
  </si>
  <si>
    <t>Lumajang</t>
  </si>
  <si>
    <t>Madiun</t>
  </si>
  <si>
    <t>Madura</t>
  </si>
  <si>
    <t>Malang</t>
  </si>
  <si>
    <t>Mojokerto</t>
  </si>
  <si>
    <t>Nganjuk</t>
  </si>
  <si>
    <t>Ngawi</t>
  </si>
  <si>
    <t>Pasuruan</t>
  </si>
  <si>
    <t>Ponorogo</t>
  </si>
  <si>
    <t>Probolinggo</t>
  </si>
  <si>
    <t>Sidoarjo</t>
  </si>
  <si>
    <t>Sumenep</t>
  </si>
  <si>
    <t>Surabaya</t>
  </si>
  <si>
    <t>Trenggalek</t>
  </si>
  <si>
    <t>Tuban</t>
  </si>
  <si>
    <t>Tulungagung</t>
  </si>
  <si>
    <t>Ketapang</t>
  </si>
  <si>
    <t>Pontianak</t>
  </si>
  <si>
    <t>Sanggau</t>
  </si>
  <si>
    <t>Sintang</t>
  </si>
  <si>
    <t>Banjarbaru</t>
  </si>
  <si>
    <t>Banjarmasin</t>
  </si>
  <si>
    <t>Barito Kuala</t>
  </si>
  <si>
    <t>Hulu</t>
  </si>
  <si>
    <t>Kota Baru</t>
  </si>
  <si>
    <t>Kotabaru</t>
  </si>
  <si>
    <t>Tabalong</t>
  </si>
  <si>
    <t>Tapin</t>
  </si>
  <si>
    <t>Gunung Mas</t>
  </si>
  <si>
    <t>Kapuas</t>
  </si>
  <si>
    <t>Katingan</t>
  </si>
  <si>
    <t>Kotawaringin Barat</t>
  </si>
  <si>
    <t>Kotawaringin Timur</t>
  </si>
  <si>
    <t>Lamandau</t>
  </si>
  <si>
    <t>Palangkaraya</t>
  </si>
  <si>
    <t>Pangkalan Bun</t>
  </si>
  <si>
    <t>Pulau Pisau</t>
  </si>
  <si>
    <t>Sampit</t>
  </si>
  <si>
    <t>Seruyan</t>
  </si>
  <si>
    <t>Sukamara</t>
  </si>
  <si>
    <t>Balikpapan</t>
  </si>
  <si>
    <t>Kutai</t>
  </si>
  <si>
    <t>Samarinda</t>
  </si>
  <si>
    <t>Tarakan</t>
  </si>
  <si>
    <t>Bangka Belitung</t>
  </si>
  <si>
    <t>Riau</t>
  </si>
  <si>
    <t>Lampung Barat</t>
  </si>
  <si>
    <t>Lampung Tengah</t>
  </si>
  <si>
    <t>Lampung Timur</t>
  </si>
  <si>
    <t>Lampung Utara</t>
  </si>
  <si>
    <t>Metro</t>
  </si>
  <si>
    <t>Tulang Bawang</t>
  </si>
  <si>
    <t>Ambon</t>
  </si>
  <si>
    <t>Kupang</t>
  </si>
  <si>
    <t>Jayapura</t>
  </si>
  <si>
    <t>Bengkalis</t>
  </si>
  <si>
    <t>Dumai</t>
  </si>
  <si>
    <t>Pekan Baru</t>
  </si>
  <si>
    <t>Pelalawan</t>
  </si>
  <si>
    <t>Rokan Hilir</t>
  </si>
  <si>
    <t>Rokan Hulu</t>
  </si>
  <si>
    <t>Siak</t>
  </si>
  <si>
    <t>Tanjung Pinang</t>
  </si>
  <si>
    <t>Makassar</t>
  </si>
  <si>
    <t>Soppeng</t>
  </si>
  <si>
    <t>Toraja</t>
  </si>
  <si>
    <t>Poso</t>
  </si>
  <si>
    <t>Manado</t>
  </si>
  <si>
    <t>Bukittinggi</t>
  </si>
  <si>
    <t>Lima Puluh Kota</t>
  </si>
  <si>
    <t>Padang</t>
  </si>
  <si>
    <t>Banyuasin</t>
  </si>
  <si>
    <t>Lubuk Linggau</t>
  </si>
  <si>
    <t>Musi Banyuasin</t>
  </si>
  <si>
    <t>Ogan Komering Ulu</t>
  </si>
  <si>
    <t>Palembang</t>
  </si>
  <si>
    <t>Batu Bara</t>
  </si>
  <si>
    <t>Binjai</t>
  </si>
  <si>
    <t>DAIRI</t>
  </si>
  <si>
    <t>Deli</t>
  </si>
  <si>
    <t>Karo</t>
  </si>
  <si>
    <t>Labuhan Batu Selatan</t>
  </si>
  <si>
    <t>Labuhan Batu Utara</t>
  </si>
  <si>
    <t>Langkat</t>
  </si>
  <si>
    <t>Medan</t>
  </si>
  <si>
    <t>Pakpak Bharat</t>
  </si>
  <si>
    <t>Pematangsiantar</t>
  </si>
  <si>
    <t>Serdang Bedagai</t>
  </si>
  <si>
    <t>Sibolga</t>
  </si>
  <si>
    <t>Simalungun</t>
  </si>
  <si>
    <t>Tanjungbalai</t>
  </si>
  <si>
    <t>Tapanuli Selatan</t>
  </si>
  <si>
    <t>Tapanuli Tengah</t>
  </si>
  <si>
    <t>Tapanuli Utara</t>
  </si>
  <si>
    <t>Toba Samosir</t>
  </si>
  <si>
    <t>Tangerang Selatan</t>
  </si>
  <si>
    <t>City Name</t>
  </si>
  <si>
    <t>State Code</t>
  </si>
  <si>
    <t>State Name</t>
  </si>
  <si>
    <t>Bali</t>
  </si>
  <si>
    <t>BNT</t>
  </si>
  <si>
    <t>Banten</t>
  </si>
  <si>
    <t>BKL</t>
  </si>
  <si>
    <t>AC</t>
  </si>
  <si>
    <t>DI Aceh</t>
  </si>
  <si>
    <t>YO</t>
  </si>
  <si>
    <t>DI Yogyakarta</t>
  </si>
  <si>
    <t>DKI Jakarta</t>
  </si>
  <si>
    <t>GO</t>
  </si>
  <si>
    <t>Gorontalo</t>
  </si>
  <si>
    <t>JB</t>
  </si>
  <si>
    <t>Jawa Barat</t>
  </si>
  <si>
    <t>JT</t>
  </si>
  <si>
    <t>Jawa Tengah</t>
  </si>
  <si>
    <t>Jawa Timur</t>
  </si>
  <si>
    <t>KB</t>
  </si>
  <si>
    <t>Kalimantan Barat</t>
  </si>
  <si>
    <t>KS</t>
  </si>
  <si>
    <t>Kalimantan Selatan</t>
  </si>
  <si>
    <t>KT</t>
  </si>
  <si>
    <t>Kalimantan Tengah</t>
  </si>
  <si>
    <t>Kalimantan Timur</t>
  </si>
  <si>
    <t>Kepulauan Bangka Belitung</t>
  </si>
  <si>
    <t>Kepulauan Riau</t>
  </si>
  <si>
    <t>KWT</t>
  </si>
  <si>
    <t>Lmp</t>
  </si>
  <si>
    <t>Lampung</t>
  </si>
  <si>
    <t>Maluku</t>
  </si>
  <si>
    <t>Maluku Utara</t>
  </si>
  <si>
    <t>NB</t>
  </si>
  <si>
    <t>Nusa Tenggara Barat</t>
  </si>
  <si>
    <t>NT</t>
  </si>
  <si>
    <t>Nusa Tenggara Timur</t>
  </si>
  <si>
    <t>Papua</t>
  </si>
  <si>
    <t>PB</t>
  </si>
  <si>
    <t>Papua Barat</t>
  </si>
  <si>
    <t>SMR</t>
  </si>
  <si>
    <t>Sulawesi Barat</t>
  </si>
  <si>
    <t>Sulawesi Selatan</t>
  </si>
  <si>
    <t>Sulawesi Tengah</t>
  </si>
  <si>
    <t>Sulawesi Tenggara</t>
  </si>
  <si>
    <t>SU</t>
  </si>
  <si>
    <t>Sulawesi Utara</t>
  </si>
  <si>
    <t>Sumatera Barat</t>
  </si>
  <si>
    <t>SS</t>
  </si>
  <si>
    <t>Sumatera Selatan</t>
  </si>
  <si>
    <t>Sumatera Utara</t>
  </si>
  <si>
    <t>BTN</t>
  </si>
  <si>
    <t>Tangerang</t>
  </si>
  <si>
    <t>Marital Code</t>
  </si>
  <si>
    <t>Marital Status</t>
  </si>
  <si>
    <t>Budha</t>
  </si>
  <si>
    <t>Katolik</t>
  </si>
  <si>
    <t>Kristen</t>
  </si>
  <si>
    <t>Protestan</t>
  </si>
  <si>
    <t>Perempuan</t>
  </si>
  <si>
    <t>Laki-laki</t>
  </si>
  <si>
    <t>Lajang</t>
  </si>
  <si>
    <t>Menikah</t>
  </si>
  <si>
    <t>Janda</t>
  </si>
  <si>
    <t>Duda</t>
  </si>
  <si>
    <t>No. KTP</t>
  </si>
  <si>
    <t>Status Keluarga</t>
  </si>
  <si>
    <t>No. NPWP</t>
  </si>
  <si>
    <t>Currency Code</t>
  </si>
  <si>
    <t>Currency</t>
  </si>
  <si>
    <t>EUR</t>
  </si>
  <si>
    <t>Euro</t>
  </si>
  <si>
    <t>IDR</t>
  </si>
  <si>
    <t>Indonesian Rupiah</t>
  </si>
  <si>
    <t>USD</t>
  </si>
  <si>
    <t>United States Dollar</t>
  </si>
  <si>
    <t>Nationality Code</t>
  </si>
  <si>
    <t>Nationality</t>
  </si>
  <si>
    <t>Arabia</t>
  </si>
  <si>
    <t>Indonesian</t>
  </si>
  <si>
    <t>MGL</t>
  </si>
  <si>
    <t>Malay</t>
  </si>
  <si>
    <t>Indian</t>
  </si>
  <si>
    <t>Phillipines</t>
  </si>
  <si>
    <t>Aus</t>
  </si>
  <si>
    <t>Russian</t>
  </si>
  <si>
    <t>Italian</t>
  </si>
  <si>
    <t>American</t>
  </si>
  <si>
    <t>BLn</t>
  </si>
  <si>
    <t>n Code</t>
  </si>
  <si>
    <t>Education Name</t>
  </si>
  <si>
    <t>Diploma (D1-D2)</t>
  </si>
  <si>
    <t>Advanced Diploma (D3-D4)</t>
  </si>
  <si>
    <t>STM</t>
  </si>
  <si>
    <t>Lain-Lain</t>
  </si>
  <si>
    <t>Sekolah Dasar</t>
  </si>
  <si>
    <t>SMP</t>
  </si>
  <si>
    <t>SMA</t>
  </si>
  <si>
    <t>S1</t>
  </si>
  <si>
    <t>S2</t>
  </si>
  <si>
    <t>S3</t>
  </si>
  <si>
    <t>Kursus</t>
  </si>
  <si>
    <t>Relationship Code</t>
  </si>
  <si>
    <t>Relationship</t>
  </si>
  <si>
    <t>Father</t>
  </si>
  <si>
    <t>Mother</t>
  </si>
  <si>
    <t>Son</t>
  </si>
  <si>
    <t>Daughter</t>
  </si>
  <si>
    <t>Brother</t>
  </si>
  <si>
    <t>Sister</t>
  </si>
  <si>
    <t>Grand Mother</t>
  </si>
  <si>
    <t>Spouse</t>
  </si>
  <si>
    <t>Grand Father</t>
  </si>
  <si>
    <t>Great Grand Parent</t>
  </si>
  <si>
    <t>Father in Law</t>
  </si>
  <si>
    <t>Mother in Law</t>
  </si>
  <si>
    <t>Uncle</t>
  </si>
  <si>
    <t>Brother in Law</t>
  </si>
  <si>
    <t>Aunt</t>
  </si>
  <si>
    <t>Sister in law</t>
  </si>
  <si>
    <t>Wife</t>
  </si>
  <si>
    <t>Sister in Law</t>
  </si>
  <si>
    <t>Husband</t>
  </si>
  <si>
    <t>Berat Badan :</t>
  </si>
  <si>
    <t>Code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</si>
  <si>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</si>
  <si>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</si>
  <si>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</si>
  <si>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</si>
  <si>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</si>
  <si>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</si>
  <si>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</si>
  <si>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</si>
  <si>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</si>
  <si>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</si>
  <si>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</si>
  <si>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</si>
  <si>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Phone +62 21 72798418 Fax +62 21 72798665 www.bumitama.com</t>
  </si>
  <si>
    <t>“ FORMULIR LAMARAN KERJA “</t>
  </si>
  <si>
    <t>a.</t>
  </si>
  <si>
    <t>Harap Ditulis dengan huruf cetak</t>
  </si>
  <si>
    <t>b.</t>
  </si>
  <si>
    <t>Bila keterangan yang diberikan ini ada yang tidak sesuai dengan kenyataan maka perusahaan berhak memutuskan hubungan kerja</t>
  </si>
  <si>
    <t>c.</t>
  </si>
  <si>
    <t>Untuk computer base, klik kotak yang tersedia untuk mendapatkan penjelasan.</t>
  </si>
  <si>
    <t>Untuk Jabatan apa anda melamar</t>
  </si>
  <si>
    <t>Kode Jabatan</t>
  </si>
  <si>
    <t>1.</t>
  </si>
  <si>
    <t>2.</t>
  </si>
  <si>
    <t>Nama Kecil</t>
  </si>
  <si>
    <t>3.</t>
  </si>
  <si>
    <t>Golongan Darah</t>
  </si>
  <si>
    <t>4.</t>
  </si>
  <si>
    <t>Tanggal Lahir</t>
  </si>
  <si>
    <t>5.</t>
  </si>
  <si>
    <t>Kewarganegaraan</t>
  </si>
  <si>
    <t>Agama</t>
  </si>
  <si>
    <t>6.</t>
  </si>
  <si>
    <t>RT</t>
  </si>
  <si>
    <t>Kelurahan</t>
  </si>
  <si>
    <t>Provinsi</t>
  </si>
  <si>
    <t>Kecamatan</t>
  </si>
  <si>
    <t>Kode Pos</t>
  </si>
  <si>
    <t>Kota</t>
  </si>
  <si>
    <t>7.</t>
  </si>
  <si>
    <t>Negara</t>
  </si>
  <si>
    <t>8.</t>
  </si>
  <si>
    <t>9.</t>
  </si>
  <si>
    <t>10.</t>
  </si>
  <si>
    <t>Tanggal Menikah</t>
  </si>
  <si>
    <t>11.</t>
  </si>
  <si>
    <t>Nomor Telp Rumah</t>
  </si>
  <si>
    <t>No Handphone</t>
  </si>
  <si>
    <t>No Handphone 1</t>
  </si>
  <si>
    <t>No Handphone 2</t>
  </si>
  <si>
    <t>12.</t>
  </si>
  <si>
    <t>13.</t>
  </si>
  <si>
    <t>Nama Perusahaan</t>
  </si>
  <si>
    <t>14.</t>
  </si>
  <si>
    <t>Alamat Perusahaan</t>
  </si>
  <si>
    <t>15.</t>
  </si>
  <si>
    <t>Alamat Email</t>
  </si>
  <si>
    <t>B.</t>
  </si>
  <si>
    <t>Keluarga dan Lingkungan</t>
  </si>
  <si>
    <t>Susunan Keluarga (Suami/Istri dan Anak)</t>
  </si>
  <si>
    <t>Uraian</t>
  </si>
  <si>
    <t>L/P</t>
  </si>
  <si>
    <t>Pendidikan</t>
  </si>
  <si>
    <t>Pekerjaan</t>
  </si>
  <si>
    <t>Keterangan</t>
  </si>
  <si>
    <t>Anak ke-1</t>
  </si>
  <si>
    <t>Anak ke-2</t>
  </si>
  <si>
    <t>Anak ke-3</t>
  </si>
  <si>
    <t>Anak ke-4</t>
  </si>
  <si>
    <t>Anak ke-5</t>
  </si>
  <si>
    <t>Susunan Keluarga (Ayah, Ibu, dan Saudara Kandung termasuk Anda)</t>
  </si>
  <si>
    <t>Ayah</t>
  </si>
  <si>
    <t>Ibu</t>
  </si>
  <si>
    <t>Apakah anda mempunyai tanggung jawab lain selain anda, istri/suami, dan anak?</t>
  </si>
  <si>
    <t>Siapa dan berapa besar tanggungan per bulan?</t>
  </si>
  <si>
    <t>C.</t>
  </si>
  <si>
    <t>Tingkat</t>
  </si>
  <si>
    <t>Nama Sekolah</t>
  </si>
  <si>
    <t>Tempat</t>
  </si>
  <si>
    <t>Jurusan</t>
  </si>
  <si>
    <t>Masuk</t>
  </si>
  <si>
    <t>Lulus</t>
  </si>
  <si>
    <t>Lain – lain</t>
  </si>
  <si>
    <t>Apakah anda masih melanjutkan pendidikan?</t>
  </si>
  <si>
    <t>Jika ya, sebutkan pendidikan yang anda jalani dan kapan waktunya? (jam/minggu)</t>
  </si>
  <si>
    <t>D.</t>
  </si>
  <si>
    <t>Kursus / Training (dari urutan terbaru)</t>
  </si>
  <si>
    <t>Nama</t>
  </si>
  <si>
    <t>Penyelenggara</t>
  </si>
  <si>
    <t>Lama</t>
  </si>
  <si>
    <t>Tahun</t>
  </si>
  <si>
    <t>Dibiayai Oleh</t>
  </si>
  <si>
    <t>E.</t>
  </si>
  <si>
    <t>Penguasaan Bahasa dan Keterampilan</t>
  </si>
  <si>
    <t>Bahasa</t>
  </si>
  <si>
    <t>Bicara</t>
  </si>
  <si>
    <t>Baca</t>
  </si>
  <si>
    <t>Tulis</t>
  </si>
  <si>
    <t>F.</t>
  </si>
  <si>
    <t>Riwayat Pekerjaan</t>
  </si>
  <si>
    <t>Perusahaan</t>
  </si>
  <si>
    <t>Jabatan</t>
  </si>
  <si>
    <t>Dari</t>
  </si>
  <si>
    <t>Sampai</t>
  </si>
  <si>
    <t>Alasan Keluar</t>
  </si>
  <si>
    <t>1. Selain untuk meningkatkan karir dan pendapatan, sebutkan alasan saudara meninggalkan pekerjaan terakhir anda?</t>
  </si>
  <si>
    <t>2. Berilah uraian dari jabatan terakhir</t>
  </si>
  <si>
    <t>d.</t>
  </si>
  <si>
    <t>e.</t>
  </si>
  <si>
    <t>f.</t>
  </si>
  <si>
    <t>G.</t>
  </si>
  <si>
    <t>Minat dan Konsep Pribadi</t>
  </si>
  <si>
    <t>Berikan nomor secara berurutan bagian/jenis macam pekerjaan yang anda senangi</t>
  </si>
  <si>
    <t>Jenis Pekerjaan</t>
  </si>
  <si>
    <t>Nomor</t>
  </si>
  <si>
    <t>General Affair</t>
  </si>
  <si>
    <t>Finance</t>
  </si>
  <si>
    <t>1. Pernahkah Saudara melamar pekerjaan atau bekerja di Perusahaan kami ?</t>
  </si>
  <si>
    <t>Organisasi – organisasi apakah yang pernah Saudara masuki ?</t>
  </si>
  <si>
    <t>Jika dalam keadaan darurat siapakah yang dapat dihubungi?</t>
  </si>
  <si>
    <t>Sebutkan 2 nama referensi yang mengerti tentang kompetensi anda?</t>
  </si>
  <si>
    <t>Apakah anda pernah menderita sakit yang kronis?</t>
  </si>
  <si>
    <t>H.</t>
  </si>
  <si>
    <t>Keterangan Penghasilan</t>
  </si>
  <si>
    <t>Pendapatan Terakhir</t>
  </si>
  <si>
    <t>Gaji Pokok</t>
  </si>
  <si>
    <t>Rp.</t>
  </si>
  <si>
    <t>(perbulan)</t>
  </si>
  <si>
    <t>Tunjangan</t>
  </si>
  <si>
    <t>Bantuan Komunikasi</t>
  </si>
  <si>
    <t>Operasional</t>
  </si>
  <si>
    <t>Operasional Mobil</t>
  </si>
  <si>
    <t>Makan</t>
  </si>
  <si>
    <t>Insentif</t>
  </si>
  <si>
    <t>Lain-lain</t>
  </si>
  <si>
    <t>TOTAL</t>
  </si>
  <si>
    <t>(pendapatan kotor per bulan)</t>
  </si>
  <si>
    <t>Pendapatan Pertahun</t>
  </si>
  <si>
    <t>Pendapatan yang Diharapkan</t>
  </si>
  <si>
    <t>I.</t>
  </si>
  <si>
    <t>Informasi Tambahan</t>
  </si>
  <si>
    <t>Apakah anda bersedia menjalani masa percobaan?</t>
  </si>
  <si>
    <t>Gambaran Posisi Saat Ini</t>
  </si>
  <si>
    <t>Gambakan posisi saat ini dalam Struktur Organisasi?</t>
  </si>
  <si>
    <t>Demikianlah hal tersebut di atas saya uraikan dengan sebenarnya dan saya berani mempertanggung jawabkan isi formulir di lamaran kerja ini.</t>
  </si>
  <si>
    <t>Hormat Kami,</t>
  </si>
  <si>
    <t>Pendidikan Terakhir</t>
  </si>
  <si>
    <t>Jabatan Saat ini/Terakhir</t>
  </si>
  <si>
    <t>No. Rekening</t>
  </si>
  <si>
    <t>Cabang Bank</t>
  </si>
  <si>
    <t xml:space="preserve">Tgl KTP (Exp) </t>
  </si>
  <si>
    <t>Alamat Rumah (KTP/Orang Tua)</t>
  </si>
  <si>
    <t>Alamat Saat ini 
(Tempat Tinggal)</t>
  </si>
  <si>
    <t>Istri</t>
  </si>
  <si>
    <t>Suami*</t>
  </si>
  <si>
    <t>P</t>
  </si>
  <si>
    <t>L</t>
  </si>
  <si>
    <t>*)Khusus pelamar Perempuan</t>
  </si>
  <si>
    <t>Saudara ke-1</t>
  </si>
  <si>
    <t>Saudara ke-2</t>
  </si>
  <si>
    <t>Saudara ke-3</t>
  </si>
  <si>
    <t>Saudara ke-4</t>
  </si>
  <si>
    <t>Saudara ke-5</t>
  </si>
  <si>
    <t>Tidak</t>
  </si>
  <si>
    <t>Salary Terakhir</t>
  </si>
  <si>
    <t>Agronomy Operasional</t>
  </si>
  <si>
    <t>Mill Operasional</t>
  </si>
  <si>
    <t>Mill Support</t>
  </si>
  <si>
    <t>Hubungan Masyarakat</t>
  </si>
  <si>
    <t>Enginering</t>
  </si>
  <si>
    <t>Human Resource</t>
  </si>
  <si>
    <t>Commercial</t>
  </si>
  <si>
    <t>Adm. &amp; Accounting</t>
  </si>
  <si>
    <t>Agronomy Support</t>
  </si>
  <si>
    <t>Sustainability</t>
  </si>
  <si>
    <t>Informatika Teknologi</t>
  </si>
  <si>
    <t>Adm. Personal</t>
  </si>
  <si>
    <t>Legal &amp; Government Relation</t>
  </si>
  <si>
    <t>(Isi Sendiri)</t>
  </si>
  <si>
    <t>Francis</t>
  </si>
  <si>
    <t>Inggris</t>
  </si>
  <si>
    <t>Keterampilan</t>
  </si>
  <si>
    <t>MS. Power Point</t>
  </si>
  <si>
    <t>MS. Word</t>
  </si>
  <si>
    <t>MS. Excel</t>
  </si>
  <si>
    <t>1</t>
  </si>
  <si>
    <t>2</t>
  </si>
  <si>
    <t>Hubungan Keluarga</t>
  </si>
  <si>
    <t>No. Telepon</t>
  </si>
  <si>
    <t>Alamat</t>
  </si>
  <si>
    <t>B</t>
  </si>
  <si>
    <t>Kapankah saudara dapat bekerja diperusahaan kami?</t>
  </si>
  <si>
    <t>Bulan :</t>
  </si>
  <si>
    <t>Tahun :</t>
  </si>
  <si>
    <t>Jakarta,</t>
  </si>
  <si>
    <t>Tinggi Badan :</t>
  </si>
  <si>
    <t>cm</t>
  </si>
  <si>
    <t>kg</t>
  </si>
  <si>
    <t>*)Gunakan tanda titik (.) sebagai koma</t>
  </si>
  <si>
    <t>SMK</t>
  </si>
  <si>
    <t>Nama Organisasi</t>
  </si>
  <si>
    <r>
      <t xml:space="preserve">Pas Photo
</t>
    </r>
    <r>
      <rPr>
        <sz val="8"/>
        <color theme="1"/>
        <rFont val="Times New Roman"/>
        <family val="1"/>
      </rPr>
      <t xml:space="preserve">(Warna Latar: Merah)
Mohon file foto dilampirkan dengan format JPEG min 200kb
</t>
    </r>
  </si>
  <si>
    <t>( 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</si>
</sst>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[$Rp-421]* #,##0.00_);_([$Rp-421]* \(#,##0.00\);_([$Rp-421]* &quot;-&quot;??_);_(@_)"/>
    <numFmt numFmtId="165" formatCode="#,##0\ &quot;Hour&quot;"/>
    <numFmt numFmtId="166" formatCode="#,##0\ &quot;hari&quot;"/>
    <numFmt numFmtId="167" formatCode="0.00\ &quot;dari gaji pokok&quot;"/>
    <numFmt numFmtId="168" formatCode="dd/mm/yyyy;@"/>
    <numFmt numFmtId="169" formatCode="&quot;Rp&quot;#,##0"/>
    <numFmt numFmtId="170" formatCode="[$-421]dd\ mmmm\ yyyy;@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20"/>
      <color rgb="FF339966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b/>
      <u/>
      <sz val="12"/>
      <color theme="1"/>
      <name val="Century Gothic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1" fillId="2" borderId="9" xfId="0" applyFont="1" applyFill="1" applyBorder="1" applyAlignment="1"/>
    <xf numFmtId="0" fontId="1" fillId="0" borderId="9" xfId="0" applyFont="1" applyBorder="1" applyAlignment="1"/>
    <xf numFmtId="0" fontId="0" fillId="0" borderId="9" xfId="0" applyBorder="1" applyAlignment="1"/>
    <xf numFmtId="0" fontId="0" fillId="0" borderId="0" xfId="0" applyAlignment="1"/>
    <xf numFmtId="49" fontId="0" fillId="0" borderId="9" xfId="0" applyNumberFormat="1" applyBorder="1" applyAlignment="1"/>
    <xf numFmtId="3" fontId="0" fillId="0" borderId="9" xfId="0" applyNumberFormat="1" applyBorder="1" applyAlignment="1"/>
    <xf numFmtId="0" fontId="0" fillId="0" borderId="8" xfId="0" applyBorder="1"/>
    <xf numFmtId="0" fontId="7" fillId="0" borderId="0" xfId="0" applyFont="1"/>
    <xf numFmtId="0" fontId="3" fillId="0" borderId="0" xfId="0" applyFont="1"/>
    <xf numFmtId="0" fontId="7" fillId="0" borderId="0" xfId="0" applyFont="1" applyAlignment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/>
    <xf numFmtId="0" fontId="7" fillId="0" borderId="1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8" xfId="0" applyFont="1" applyBorder="1"/>
    <xf numFmtId="0" fontId="7" fillId="0" borderId="3" xfId="0" applyFont="1" applyBorder="1"/>
    <xf numFmtId="0" fontId="7" fillId="0" borderId="1" xfId="0" applyFont="1" applyBorder="1"/>
    <xf numFmtId="0" fontId="7" fillId="0" borderId="4" xfId="0" applyFont="1" applyBorder="1"/>
    <xf numFmtId="0" fontId="7" fillId="0" borderId="1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3" fillId="0" borderId="0" xfId="0" applyFont="1" applyAlignment="1"/>
    <xf numFmtId="1" fontId="3" fillId="0" borderId="0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3" fillId="0" borderId="10" xfId="0" applyFont="1" applyBorder="1" applyAlignment="1"/>
    <xf numFmtId="0" fontId="3" fillId="0" borderId="12" xfId="0" applyFont="1" applyBorder="1" applyAlignment="1"/>
    <xf numFmtId="0" fontId="3" fillId="0" borderId="11" xfId="0" applyFont="1" applyBorder="1" applyAlignment="1"/>
    <xf numFmtId="0" fontId="0" fillId="0" borderId="0" xfId="0" applyAlignment="1">
      <alignment horizontal="left"/>
    </xf>
    <xf numFmtId="0" fontId="11" fillId="0" borderId="0" xfId="0" applyFont="1"/>
    <xf numFmtId="0" fontId="10" fillId="0" borderId="11" xfId="0" applyNumberFormat="1" applyFont="1" applyBorder="1" applyAlignment="1">
      <alignment horizontal="center"/>
    </xf>
    <xf numFmtId="0" fontId="8" fillId="0" borderId="10" xfId="0" applyFont="1" applyBorder="1" applyAlignment="1"/>
    <xf numFmtId="0" fontId="8" fillId="0" borderId="12" xfId="0" applyFont="1" applyBorder="1" applyAlignment="1"/>
    <xf numFmtId="0" fontId="8" fillId="0" borderId="11" xfId="0" applyFont="1" applyBorder="1" applyAlignment="1"/>
    <xf numFmtId="0" fontId="10" fillId="0" borderId="11" xfId="0" applyNumberFormat="1" applyFont="1" applyBorder="1" applyAlignment="1" applyProtection="1">
      <alignment horizontal="center"/>
      <protection locked="0"/>
    </xf>
    <xf numFmtId="0" fontId="7" fillId="4" borderId="2" xfId="0" applyFont="1" applyFill="1" applyBorder="1" applyAlignment="1" applyProtection="1">
      <alignment vertical="top"/>
      <protection locked="0"/>
    </xf>
    <xf numFmtId="0" fontId="7" fillId="0" borderId="2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protection locked="0"/>
    </xf>
    <xf numFmtId="3" fontId="7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 applyProtection="1">
      <protection locked="0"/>
    </xf>
    <xf numFmtId="1" fontId="0" fillId="0" borderId="0" xfId="0" applyNumberFormat="1"/>
    <xf numFmtId="0" fontId="0" fillId="0" borderId="9" xfId="0" applyNumberFormat="1" applyBorder="1" applyAlignment="1"/>
    <xf numFmtId="0" fontId="0" fillId="0" borderId="15" xfId="0" applyBorder="1" applyAlignment="1"/>
    <xf numFmtId="0" fontId="1" fillId="0" borderId="16" xfId="0" applyFont="1" applyBorder="1" applyAlignment="1"/>
    <xf numFmtId="0" fontId="0" fillId="0" borderId="2" xfId="0" applyBorder="1"/>
    <xf numFmtId="0" fontId="0" fillId="0" borderId="2" xfId="0" applyBorder="1" applyAlignment="1"/>
    <xf numFmtId="0" fontId="7" fillId="0" borderId="8" xfId="0" applyFont="1" applyBorder="1" applyAlignment="1">
      <alignment horizontal="center"/>
    </xf>
    <xf numFmtId="0" fontId="7" fillId="0" borderId="2" xfId="0" applyFont="1" applyBorder="1" applyAlignment="1" applyProtection="1">
      <alignment horizontal="left"/>
      <protection locked="0"/>
    </xf>
    <xf numFmtId="1" fontId="7" fillId="0" borderId="10" xfId="0" applyNumberFormat="1" applyFont="1" applyBorder="1" applyAlignment="1" applyProtection="1">
      <alignment horizontal="center" wrapText="1"/>
      <protection locked="0"/>
    </xf>
    <xf numFmtId="1" fontId="7" fillId="0" borderId="12" xfId="0" applyNumberFormat="1" applyFont="1" applyBorder="1" applyAlignment="1" applyProtection="1">
      <alignment horizontal="center" wrapText="1"/>
      <protection locked="0"/>
    </xf>
    <xf numFmtId="1" fontId="7" fillId="0" borderId="11" xfId="0" applyNumberFormat="1" applyFont="1" applyBorder="1" applyAlignment="1" applyProtection="1">
      <alignment horizontal="center" wrapText="1"/>
      <protection locked="0"/>
    </xf>
    <xf numFmtId="0" fontId="7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4" borderId="10" xfId="0" applyFill="1" applyBorder="1" applyAlignment="1" applyProtection="1">
      <alignment horizontal="center" vertical="top"/>
      <protection locked="0"/>
    </xf>
    <xf numFmtId="0" fontId="0" fillId="4" borderId="12" xfId="0" applyFill="1" applyBorder="1" applyAlignment="1" applyProtection="1">
      <alignment horizontal="center" vertical="top"/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11" xfId="0" applyBorder="1" applyAlignment="1" applyProtection="1">
      <alignment horizontal="center" vertical="top"/>
      <protection locked="0"/>
    </xf>
    <xf numFmtId="0" fontId="3" fillId="0" borderId="0" xfId="0" applyFont="1" applyAlignment="1">
      <alignment horizontal="center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3" fontId="3" fillId="0" borderId="13" xfId="0" applyNumberFormat="1" applyFont="1" applyBorder="1" applyAlignment="1" applyProtection="1">
      <alignment horizontal="right"/>
      <protection locked="0"/>
    </xf>
    <xf numFmtId="3" fontId="7" fillId="0" borderId="13" xfId="0" applyNumberFormat="1" applyFont="1" applyBorder="1" applyAlignment="1" applyProtection="1">
      <alignment horizontal="right"/>
      <protection locked="0"/>
    </xf>
    <xf numFmtId="49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left"/>
    </xf>
    <xf numFmtId="0" fontId="10" fillId="0" borderId="2" xfId="0" applyFont="1" applyBorder="1" applyProtection="1">
      <protection locked="0"/>
    </xf>
    <xf numFmtId="14" fontId="10" fillId="0" borderId="10" xfId="0" applyNumberFormat="1" applyFont="1" applyBorder="1" applyAlignment="1" applyProtection="1">
      <alignment horizontal="center"/>
      <protection locked="0"/>
    </xf>
    <xf numFmtId="14" fontId="10" fillId="0" borderId="12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4" borderId="10" xfId="0" applyNumberFormat="1" applyFont="1" applyFill="1" applyBorder="1" applyAlignment="1" applyProtection="1">
      <alignment horizontal="left" vertical="top"/>
      <protection locked="0"/>
    </xf>
    <xf numFmtId="0" fontId="7" fillId="4" borderId="12" xfId="0" applyNumberFormat="1" applyFont="1" applyFill="1" applyBorder="1" applyAlignment="1" applyProtection="1">
      <alignment horizontal="left" vertical="top"/>
      <protection locked="0"/>
    </xf>
    <xf numFmtId="0" fontId="7" fillId="4" borderId="11" xfId="0" applyNumberFormat="1" applyFont="1" applyFill="1" applyBorder="1" applyAlignment="1" applyProtection="1">
      <alignment horizontal="left" vertical="top"/>
      <protection locked="0"/>
    </xf>
    <xf numFmtId="170" fontId="7" fillId="0" borderId="0" xfId="0" applyNumberFormat="1" applyFont="1" applyAlignment="1">
      <alignment horizontal="right"/>
    </xf>
    <xf numFmtId="0" fontId="10" fillId="0" borderId="10" xfId="0" applyFont="1" applyBorder="1" applyAlignment="1" applyProtection="1">
      <alignment horizontal="center"/>
      <protection locked="0"/>
    </xf>
    <xf numFmtId="0" fontId="10" fillId="0" borderId="1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10" xfId="0" applyNumberFormat="1" applyFont="1" applyBorder="1" applyAlignment="1" applyProtection="1">
      <alignment horizontal="center"/>
      <protection locked="0"/>
    </xf>
    <xf numFmtId="1" fontId="7" fillId="0" borderId="12" xfId="0" applyNumberFormat="1" applyFon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3" fontId="7" fillId="0" borderId="8" xfId="0" applyNumberFormat="1" applyFont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right"/>
    </xf>
    <xf numFmtId="0" fontId="7" fillId="0" borderId="0" xfId="0" applyNumberFormat="1" applyFont="1" applyAlignment="1">
      <alignment horizontal="left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49" fontId="7" fillId="0" borderId="2" xfId="0" applyNumberFormat="1" applyFont="1" applyBorder="1" applyAlignment="1" applyProtection="1">
      <alignment horizontal="left"/>
      <protection locked="0"/>
    </xf>
    <xf numFmtId="49" fontId="3" fillId="0" borderId="2" xfId="0" applyNumberFormat="1" applyFont="1" applyBorder="1" applyAlignment="1" applyProtection="1">
      <alignment horizontal="left"/>
    </xf>
    <xf numFmtId="49" fontId="3" fillId="0" borderId="2" xfId="0" applyNumberFormat="1" applyFont="1" applyBorder="1" applyAlignment="1" applyProtection="1">
      <alignment horizontal="center"/>
    </xf>
    <xf numFmtId="49" fontId="7" fillId="0" borderId="10" xfId="0" applyNumberFormat="1" applyFont="1" applyBorder="1" applyAlignment="1" applyProtection="1">
      <alignment horizontal="left"/>
      <protection locked="0"/>
    </xf>
    <xf numFmtId="49" fontId="7" fillId="0" borderId="12" xfId="0" applyNumberFormat="1" applyFont="1" applyBorder="1" applyAlignment="1" applyProtection="1">
      <alignment horizontal="left"/>
      <protection locked="0"/>
    </xf>
    <xf numFmtId="49" fontId="7" fillId="0" borderId="11" xfId="0" applyNumberFormat="1" applyFont="1" applyBorder="1" applyAlignment="1" applyProtection="1">
      <alignment horizontal="left"/>
      <protection locked="0"/>
    </xf>
    <xf numFmtId="49" fontId="7" fillId="0" borderId="12" xfId="0" applyNumberFormat="1" applyFont="1" applyBorder="1" applyProtection="1">
      <protection locked="0"/>
    </xf>
    <xf numFmtId="49" fontId="7" fillId="0" borderId="11" xfId="0" applyNumberFormat="1" applyFont="1" applyBorder="1" applyProtection="1">
      <protection locked="0"/>
    </xf>
    <xf numFmtId="49" fontId="7" fillId="0" borderId="2" xfId="0" applyNumberFormat="1" applyFont="1" applyBorder="1" applyProtection="1">
      <protection locked="0"/>
    </xf>
    <xf numFmtId="0" fontId="12" fillId="0" borderId="2" xfId="0" applyFont="1" applyBorder="1" applyAlignment="1">
      <alignment horizontal="left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left"/>
    </xf>
    <xf numFmtId="0" fontId="10" fillId="0" borderId="10" xfId="0" applyFont="1" applyBorder="1" applyAlignment="1" applyProtection="1">
      <alignment horizontal="left"/>
      <protection locked="0"/>
    </xf>
    <xf numFmtId="0" fontId="10" fillId="0" borderId="11" xfId="0" applyFont="1" applyBorder="1" applyAlignment="1" applyProtection="1">
      <alignment horizontal="left"/>
      <protection locked="0"/>
    </xf>
    <xf numFmtId="49" fontId="7" fillId="0" borderId="10" xfId="0" applyNumberFormat="1" applyFont="1" applyBorder="1" applyAlignment="1" applyProtection="1">
      <alignment horizontal="center"/>
      <protection locked="0"/>
    </xf>
    <xf numFmtId="49" fontId="7" fillId="0" borderId="12" xfId="0" applyNumberFormat="1" applyFont="1" applyBorder="1" applyAlignment="1" applyProtection="1">
      <alignment horizontal="center"/>
      <protection locked="0"/>
    </xf>
    <xf numFmtId="49" fontId="7" fillId="0" borderId="11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14" fontId="7" fillId="0" borderId="10" xfId="0" applyNumberFormat="1" applyFont="1" applyBorder="1" applyAlignment="1" applyProtection="1">
      <alignment horizontal="center"/>
      <protection locked="0"/>
    </xf>
    <xf numFmtId="0" fontId="10" fillId="0" borderId="10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10" fillId="0" borderId="11" xfId="0" applyFont="1" applyBorder="1" applyProtection="1">
      <protection locked="0"/>
    </xf>
    <xf numFmtId="0" fontId="7" fillId="4" borderId="10" xfId="0" applyNumberFormat="1" applyFont="1" applyFill="1" applyBorder="1" applyAlignment="1">
      <alignment horizontal="left" vertical="top"/>
    </xf>
    <xf numFmtId="0" fontId="7" fillId="4" borderId="12" xfId="0" applyNumberFormat="1" applyFont="1" applyFill="1" applyBorder="1" applyAlignment="1">
      <alignment horizontal="left" vertical="top"/>
    </xf>
    <xf numFmtId="0" fontId="7" fillId="4" borderId="11" xfId="0" applyNumberFormat="1" applyFont="1" applyFill="1" applyBorder="1" applyAlignment="1">
      <alignment horizontal="left" vertical="top"/>
    </xf>
    <xf numFmtId="169" fontId="7" fillId="4" borderId="2" xfId="0" applyNumberFormat="1" applyFont="1" applyFill="1" applyBorder="1" applyAlignment="1" applyProtection="1">
      <alignment horizontal="center" vertical="top"/>
      <protection locked="0"/>
    </xf>
    <xf numFmtId="0" fontId="7" fillId="0" borderId="10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 applyProtection="1">
      <protection locked="0"/>
    </xf>
    <xf numFmtId="0" fontId="7" fillId="0" borderId="12" xfId="0" applyFont="1" applyBorder="1" applyAlignment="1" applyProtection="1">
      <protection locked="0"/>
    </xf>
    <xf numFmtId="49" fontId="7" fillId="0" borderId="2" xfId="0" applyNumberFormat="1" applyFont="1" applyBorder="1"/>
    <xf numFmtId="0" fontId="7" fillId="0" borderId="2" xfId="0" applyFont="1" applyBorder="1" applyProtection="1">
      <protection locked="0"/>
    </xf>
    <xf numFmtId="166" fontId="7" fillId="0" borderId="2" xfId="0" applyNumberFormat="1" applyFont="1" applyBorder="1" applyProtection="1">
      <protection locked="0"/>
    </xf>
    <xf numFmtId="165" fontId="7" fillId="0" borderId="2" xfId="0" applyNumberFormat="1" applyFont="1" applyBorder="1" applyAlignment="1" applyProtection="1">
      <alignment horizontal="center"/>
      <protection locked="0"/>
    </xf>
    <xf numFmtId="49" fontId="10" fillId="0" borderId="10" xfId="0" applyNumberFormat="1" applyFont="1" applyBorder="1" applyAlignment="1" applyProtection="1">
      <protection locked="0"/>
    </xf>
    <xf numFmtId="49" fontId="10" fillId="0" borderId="12" xfId="0" applyNumberFormat="1" applyFont="1" applyBorder="1" applyAlignment="1" applyProtection="1">
      <protection locked="0"/>
    </xf>
    <xf numFmtId="49" fontId="10" fillId="0" borderId="11" xfId="0" applyNumberFormat="1" applyFont="1" applyBorder="1" applyAlignment="1" applyProtection="1">
      <protection locked="0"/>
    </xf>
    <xf numFmtId="49" fontId="10" fillId="0" borderId="2" xfId="0" applyNumberFormat="1" applyFont="1" applyBorder="1" applyProtection="1">
      <protection locked="0"/>
    </xf>
    <xf numFmtId="0" fontId="10" fillId="0" borderId="2" xfId="0" applyFont="1" applyBorder="1"/>
    <xf numFmtId="49" fontId="5" fillId="0" borderId="2" xfId="1" applyNumberFormat="1" applyBorder="1" applyAlignment="1" applyProtection="1">
      <alignment horizontal="center"/>
      <protection locked="0"/>
    </xf>
    <xf numFmtId="0" fontId="7" fillId="0" borderId="10" xfId="0" applyNumberFormat="1" applyFont="1" applyBorder="1" applyAlignment="1" applyProtection="1">
      <alignment horizontal="left" vertical="top"/>
      <protection locked="0"/>
    </xf>
    <xf numFmtId="0" fontId="7" fillId="0" borderId="12" xfId="0" applyNumberFormat="1" applyFont="1" applyBorder="1" applyAlignment="1" applyProtection="1">
      <alignment horizontal="left" vertical="top"/>
      <protection locked="0"/>
    </xf>
    <xf numFmtId="0" fontId="7" fillId="0" borderId="11" xfId="0" applyNumberFormat="1" applyFont="1" applyBorder="1" applyAlignment="1" applyProtection="1">
      <alignment horizontal="left" vertical="top"/>
      <protection locked="0"/>
    </xf>
    <xf numFmtId="0" fontId="7" fillId="0" borderId="10" xfId="0" applyNumberFormat="1" applyFont="1" applyBorder="1" applyAlignment="1" applyProtection="1">
      <alignment horizontal="left" vertical="top" wrapText="1"/>
      <protection locked="0"/>
    </xf>
    <xf numFmtId="0" fontId="7" fillId="0" borderId="12" xfId="0" applyNumberFormat="1" applyFont="1" applyBorder="1" applyAlignment="1" applyProtection="1">
      <alignment horizontal="left" vertical="top" wrapText="1"/>
      <protection locked="0"/>
    </xf>
    <xf numFmtId="0" fontId="7" fillId="0" borderId="11" xfId="0" applyNumberFormat="1" applyFont="1" applyBorder="1" applyAlignment="1" applyProtection="1">
      <alignment horizontal="left" vertical="top" wrapText="1"/>
      <protection locked="0"/>
    </xf>
    <xf numFmtId="169" fontId="7" fillId="0" borderId="2" xfId="0" applyNumberFormat="1" applyFont="1" applyBorder="1" applyAlignment="1" applyProtection="1">
      <alignment horizontal="center" vertical="top"/>
      <protection locked="0"/>
    </xf>
    <xf numFmtId="0" fontId="7" fillId="0" borderId="3" xfId="0" applyFont="1" applyBorder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10" fillId="0" borderId="1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49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 applyProtection="1">
      <alignment horizontal="center"/>
      <protection locked="0"/>
    </xf>
    <xf numFmtId="3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7" fillId="0" borderId="4" xfId="0" applyFont="1" applyBorder="1" applyAlignment="1" applyProtection="1">
      <alignment horizontal="left" vertical="top"/>
      <protection locked="0"/>
    </xf>
    <xf numFmtId="0" fontId="7" fillId="0" borderId="6" xfId="0" applyFont="1" applyBorder="1" applyAlignment="1" applyProtection="1">
      <alignment horizontal="left" vertical="top"/>
      <protection locked="0"/>
    </xf>
    <xf numFmtId="0" fontId="7" fillId="0" borderId="8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NumberForma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0" fontId="0" fillId="0" borderId="11" xfId="0" applyNumberFormat="1" applyBorder="1" applyAlignment="1" applyProtection="1">
      <alignment horizontal="center"/>
      <protection locked="0"/>
    </xf>
    <xf numFmtId="168" fontId="7" fillId="0" borderId="2" xfId="0" applyNumberFormat="1" applyFont="1" applyBorder="1" applyAlignment="1" applyProtection="1">
      <alignment horizontal="center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4</xdr:col>
      <xdr:colOff>123825</xdr:colOff>
      <xdr:row>4</xdr:row>
      <xdr:rowOff>0</xdr:rowOff>
    </xdr:to>
    <xdr:pic>
      <xdr:nvPicPr>
        <xdr:cNvPr id="2" name="Picture 1" descr="BGA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25" y="28575"/>
          <a:ext cx="8001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SHARE%20FOLDER%20HC\7.%20FORM\Form%20Aplikasi%20B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Lamaran Kerja"/>
      <sheetName val="Master Data"/>
      <sheetName val="Input Form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umitam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913"/>
  <sheetViews>
    <sheetView showGridLines="0" tabSelected="1" view="pageBreakPreview" zoomScale="70" zoomScaleNormal="130" zoomScaleSheetLayoutView="70" zoomScalePageLayoutView="40" workbookViewId="0">
      <selection activeCell="J109" sqref="J109:Q109"/>
    </sheetView>
  </sheetViews>
  <sheetFormatPr defaultColWidth="0" defaultRowHeight="0" customHeight="1" zeroHeight="1" x14ac:dyDescent="0.25"/>
  <cols>
    <col min="1" max="1" width="3" customWidth="1"/>
    <col min="2" max="2" width="2.42578125" customWidth="1"/>
    <col min="3" max="3" width="2.7109375" customWidth="1"/>
    <col min="4" max="8" width="2.42578125" customWidth="1"/>
    <col min="9" max="9" width="2.85546875" customWidth="1"/>
    <col min="10" max="22" width="2.42578125" customWidth="1"/>
    <col min="23" max="23" width="3.140625" customWidth="1"/>
    <col min="24" max="24" width="3" customWidth="1"/>
    <col min="25" max="38" width="2.42578125" customWidth="1"/>
    <col min="39" max="39" width="1.42578125" customWidth="1"/>
    <col min="40" max="40" width="0.85546875" customWidth="1"/>
    <col min="41" max="119" width="2.42578125" hidden="1" customWidth="1"/>
    <col min="120" max="133" width="12.5703125" hidden="1" customWidth="1"/>
    <col min="134" max="16384" width="9.140625" hidden="1"/>
  </cols>
  <sheetData>
    <row r="1" spans="1:39" ht="25.5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</row>
    <row r="2" spans="1:39" ht="15" x14ac:dyDescent="0.25">
      <c r="A2" s="181" t="s">
        <v>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</row>
    <row r="3" spans="1:39" ht="15" x14ac:dyDescent="0.25">
      <c r="A3" s="182" t="s">
        <v>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</row>
    <row r="4" spans="1:39" ht="15" x14ac:dyDescent="0.25">
      <c r="A4" s="183" t="s">
        <v>846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</row>
    <row r="5" spans="1:39" ht="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5" x14ac:dyDescent="0.25"/>
    <row r="7" spans="1:39" ht="15" x14ac:dyDescent="0.25">
      <c r="A7" s="184" t="s">
        <v>847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</row>
    <row r="8" spans="1:39" ht="15" x14ac:dyDescent="0.25">
      <c r="A8" s="8" t="s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50" t="s">
        <v>1035</v>
      </c>
      <c r="AG8" s="151"/>
      <c r="AH8" s="151"/>
      <c r="AI8" s="151"/>
      <c r="AJ8" s="151"/>
      <c r="AK8" s="151"/>
      <c r="AL8" s="151"/>
      <c r="AM8" s="152"/>
    </row>
    <row r="9" spans="1:39" ht="15" x14ac:dyDescent="0.25">
      <c r="A9" s="8" t="s">
        <v>848</v>
      </c>
      <c r="B9" s="8" t="s">
        <v>849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53"/>
      <c r="AG9" s="154"/>
      <c r="AH9" s="154"/>
      <c r="AI9" s="154"/>
      <c r="AJ9" s="154"/>
      <c r="AK9" s="154"/>
      <c r="AL9" s="154"/>
      <c r="AM9" s="155"/>
    </row>
    <row r="10" spans="1:39" ht="15" x14ac:dyDescent="0.25">
      <c r="A10" s="8" t="s">
        <v>850</v>
      </c>
      <c r="B10" s="91" t="s">
        <v>851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153"/>
      <c r="AG10" s="154"/>
      <c r="AH10" s="154"/>
      <c r="AI10" s="154"/>
      <c r="AJ10" s="154"/>
      <c r="AK10" s="154"/>
      <c r="AL10" s="154"/>
      <c r="AM10" s="155"/>
    </row>
    <row r="11" spans="1:39" ht="15" x14ac:dyDescent="0.25">
      <c r="A11" s="8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153"/>
      <c r="AG11" s="154"/>
      <c r="AH11" s="154"/>
      <c r="AI11" s="154"/>
      <c r="AJ11" s="154"/>
      <c r="AK11" s="154"/>
      <c r="AL11" s="154"/>
      <c r="AM11" s="155"/>
    </row>
    <row r="12" spans="1:39" ht="15" x14ac:dyDescent="0.25">
      <c r="A12" s="8" t="s">
        <v>852</v>
      </c>
      <c r="B12" s="8" t="s">
        <v>853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AC12" s="8"/>
      <c r="AD12" s="8"/>
      <c r="AE12" s="8"/>
      <c r="AF12" s="153"/>
      <c r="AG12" s="154"/>
      <c r="AH12" s="154"/>
      <c r="AI12" s="154"/>
      <c r="AJ12" s="154"/>
      <c r="AK12" s="154"/>
      <c r="AL12" s="154"/>
      <c r="AM12" s="155"/>
    </row>
    <row r="13" spans="1:39" ht="5.8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AC13" s="8"/>
      <c r="AD13" s="8"/>
      <c r="AE13" s="8"/>
      <c r="AF13" s="153"/>
      <c r="AG13" s="154"/>
      <c r="AH13" s="154"/>
      <c r="AI13" s="154"/>
      <c r="AJ13" s="154"/>
      <c r="AK13" s="154"/>
      <c r="AL13" s="154"/>
      <c r="AM13" s="155"/>
    </row>
    <row r="14" spans="1:39" ht="15" x14ac:dyDescent="0.25">
      <c r="A14" s="8"/>
      <c r="B14" s="8"/>
      <c r="C14" s="8"/>
      <c r="D14" s="8" t="s">
        <v>854</v>
      </c>
      <c r="E14" s="8"/>
      <c r="F14" s="8"/>
      <c r="G14" s="8"/>
      <c r="H14" s="8"/>
      <c r="I14" s="8"/>
      <c r="J14" s="8"/>
      <c r="K14" s="8"/>
      <c r="L14" s="8"/>
      <c r="M14" s="8"/>
      <c r="N14" s="8"/>
      <c r="P14" s="8" t="s">
        <v>5</v>
      </c>
      <c r="Q14" s="177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8"/>
      <c r="AF14" s="153"/>
      <c r="AG14" s="154"/>
      <c r="AH14" s="154"/>
      <c r="AI14" s="154"/>
      <c r="AJ14" s="154"/>
      <c r="AK14" s="154"/>
      <c r="AL14" s="154"/>
      <c r="AM14" s="155"/>
    </row>
    <row r="15" spans="1:39" ht="5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53"/>
      <c r="AG15" s="154"/>
      <c r="AH15" s="154"/>
      <c r="AI15" s="154"/>
      <c r="AJ15" s="154"/>
      <c r="AK15" s="154"/>
      <c r="AL15" s="154"/>
      <c r="AM15" s="155"/>
    </row>
    <row r="16" spans="1:39" ht="15" x14ac:dyDescent="0.25">
      <c r="A16" s="8"/>
      <c r="B16" s="8"/>
      <c r="C16" s="8"/>
      <c r="D16" s="8" t="s">
        <v>855</v>
      </c>
      <c r="E16" s="8"/>
      <c r="F16" s="8"/>
      <c r="G16" s="8"/>
      <c r="H16" s="8"/>
      <c r="I16" s="8"/>
      <c r="J16" s="8"/>
      <c r="K16" s="8"/>
      <c r="L16" s="8"/>
      <c r="M16" s="8"/>
      <c r="N16" s="8"/>
      <c r="P16" s="8" t="s">
        <v>5</v>
      </c>
      <c r="Q16" s="177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9"/>
      <c r="AE16" s="8"/>
      <c r="AF16" s="156"/>
      <c r="AG16" s="157"/>
      <c r="AH16" s="157"/>
      <c r="AI16" s="157"/>
      <c r="AJ16" s="157"/>
      <c r="AK16" s="157"/>
      <c r="AL16" s="157"/>
      <c r="AM16" s="158"/>
    </row>
    <row r="17" spans="1:39" ht="8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ht="15" x14ac:dyDescent="0.25">
      <c r="A18" s="9" t="s">
        <v>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8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5" x14ac:dyDescent="0.25">
      <c r="A20" s="8" t="s">
        <v>856</v>
      </c>
      <c r="B20" s="8" t="s">
        <v>450</v>
      </c>
      <c r="C20" s="8"/>
      <c r="D20" s="8"/>
      <c r="E20" s="8"/>
      <c r="F20" s="8"/>
      <c r="G20" s="8"/>
      <c r="H20" s="8"/>
      <c r="I20" s="8"/>
      <c r="J20" s="8" t="s">
        <v>5</v>
      </c>
      <c r="K20" s="73"/>
      <c r="L20" s="73"/>
      <c r="M20" s="73"/>
      <c r="N20" s="73"/>
      <c r="O20" s="73"/>
      <c r="P20" s="73"/>
      <c r="Q20" s="73"/>
      <c r="R20" s="10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10"/>
      <c r="AH20" s="73"/>
      <c r="AI20" s="73"/>
      <c r="AJ20" s="73"/>
      <c r="AK20" s="73"/>
      <c r="AL20" s="73"/>
      <c r="AM20" s="73"/>
    </row>
    <row r="21" spans="1:39" ht="5.8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ht="15" x14ac:dyDescent="0.25">
      <c r="A22" s="8" t="s">
        <v>857</v>
      </c>
      <c r="B22" s="8" t="s">
        <v>858</v>
      </c>
      <c r="C22" s="8"/>
      <c r="D22" s="8"/>
      <c r="E22" s="8"/>
      <c r="F22" s="8"/>
      <c r="G22" s="8"/>
      <c r="H22" s="8"/>
      <c r="I22" s="8"/>
      <c r="J22" s="8" t="s">
        <v>5</v>
      </c>
      <c r="K22" s="73"/>
      <c r="L22" s="73"/>
      <c r="M22" s="73"/>
      <c r="N22" s="73"/>
      <c r="O22" s="73"/>
      <c r="P22" s="73"/>
      <c r="Q22" s="73"/>
      <c r="R22" s="8"/>
      <c r="S22" s="8" t="s">
        <v>1029</v>
      </c>
      <c r="T22" s="8"/>
      <c r="U22" s="8"/>
      <c r="V22" s="8"/>
      <c r="W22" s="8"/>
      <c r="X22" s="68"/>
      <c r="Y22" s="69"/>
      <c r="Z22" s="8" t="s">
        <v>1030</v>
      </c>
      <c r="AA22" s="8"/>
      <c r="AB22" s="8" t="s">
        <v>832</v>
      </c>
      <c r="AC22" s="8"/>
      <c r="AD22" s="8"/>
      <c r="AE22" s="8"/>
      <c r="AF22" s="8"/>
      <c r="AG22" s="68"/>
      <c r="AH22" s="69"/>
      <c r="AI22" s="8" t="s">
        <v>1031</v>
      </c>
      <c r="AJ22" s="8"/>
      <c r="AK22" s="8"/>
      <c r="AL22" s="8"/>
      <c r="AM22" s="8"/>
    </row>
    <row r="23" spans="1:39" ht="5.8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15" x14ac:dyDescent="0.25">
      <c r="A24" s="8" t="s">
        <v>859</v>
      </c>
      <c r="B24" s="8" t="s">
        <v>451</v>
      </c>
      <c r="C24" s="8"/>
      <c r="D24" s="8"/>
      <c r="E24" s="8"/>
      <c r="F24" s="8"/>
      <c r="G24" s="8"/>
      <c r="H24" s="8"/>
      <c r="I24" s="8"/>
      <c r="J24" s="8" t="s">
        <v>5</v>
      </c>
      <c r="K24" s="100"/>
      <c r="L24" s="101"/>
      <c r="M24" s="101"/>
      <c r="N24" s="101"/>
      <c r="O24" s="101"/>
      <c r="P24" s="101"/>
      <c r="Q24" s="102"/>
      <c r="R24" s="8"/>
      <c r="S24" s="8" t="s">
        <v>860</v>
      </c>
      <c r="T24" s="8"/>
      <c r="U24" s="8"/>
      <c r="V24" s="8"/>
      <c r="W24" s="8"/>
      <c r="X24" s="8"/>
      <c r="Y24" s="8"/>
      <c r="Z24" s="8" t="s">
        <v>5</v>
      </c>
      <c r="AA24" s="100"/>
      <c r="AB24" s="101"/>
      <c r="AC24" s="102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5.8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15" x14ac:dyDescent="0.25">
      <c r="A26" s="8" t="s">
        <v>861</v>
      </c>
      <c r="B26" s="8" t="s">
        <v>452</v>
      </c>
      <c r="C26" s="8"/>
      <c r="D26" s="8"/>
      <c r="E26" s="8"/>
      <c r="F26" s="8"/>
      <c r="G26" s="8"/>
      <c r="H26" s="8"/>
      <c r="I26" s="8"/>
      <c r="J26" s="8" t="s">
        <v>5</v>
      </c>
      <c r="K26" s="100"/>
      <c r="L26" s="101"/>
      <c r="M26" s="101"/>
      <c r="N26" s="101"/>
      <c r="O26" s="101"/>
      <c r="P26" s="101"/>
      <c r="Q26" s="102"/>
      <c r="R26" s="8"/>
      <c r="S26" s="8" t="s">
        <v>862</v>
      </c>
      <c r="T26" s="8"/>
      <c r="U26" s="8"/>
      <c r="V26" s="8"/>
      <c r="W26" s="8"/>
      <c r="X26" s="8"/>
      <c r="Y26" s="8"/>
      <c r="Z26" s="8" t="s">
        <v>5</v>
      </c>
      <c r="AA26" s="176"/>
      <c r="AB26" s="176"/>
      <c r="AC26" s="176"/>
      <c r="AD26" s="176"/>
      <c r="AE26" s="176"/>
      <c r="AF26" s="176"/>
      <c r="AG26" s="176"/>
      <c r="AH26" s="176"/>
      <c r="AI26" s="8"/>
      <c r="AJ26" s="8"/>
      <c r="AK26" s="8"/>
      <c r="AL26" s="8"/>
      <c r="AM26" s="8"/>
    </row>
    <row r="27" spans="1:39" ht="5.8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ht="15" x14ac:dyDescent="0.25">
      <c r="A28" s="8" t="s">
        <v>863</v>
      </c>
      <c r="B28" s="8" t="s">
        <v>864</v>
      </c>
      <c r="C28" s="8"/>
      <c r="D28" s="8"/>
      <c r="E28" s="8"/>
      <c r="F28" s="8"/>
      <c r="G28" s="8"/>
      <c r="H28" s="8"/>
      <c r="I28" s="8"/>
      <c r="J28" s="8" t="s">
        <v>5</v>
      </c>
      <c r="K28" s="73"/>
      <c r="L28" s="73"/>
      <c r="M28" s="73"/>
      <c r="N28" s="73"/>
      <c r="O28" s="73"/>
      <c r="P28" s="73"/>
      <c r="Q28" s="73"/>
      <c r="R28" s="8"/>
      <c r="S28" s="8" t="s">
        <v>865</v>
      </c>
      <c r="T28" s="8"/>
      <c r="U28" s="8"/>
      <c r="V28" s="8"/>
      <c r="W28" s="8"/>
      <c r="X28" s="8"/>
      <c r="Y28" s="8"/>
      <c r="Z28" s="8" t="s">
        <v>5</v>
      </c>
      <c r="AA28" s="73"/>
      <c r="AB28" s="73"/>
      <c r="AC28" s="73"/>
      <c r="AD28" s="73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5.8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ht="15" x14ac:dyDescent="0.25">
      <c r="A30" s="8" t="s">
        <v>866</v>
      </c>
      <c r="B30" s="91" t="s">
        <v>985</v>
      </c>
      <c r="C30" s="91"/>
      <c r="D30" s="91"/>
      <c r="E30" s="91"/>
      <c r="F30" s="91"/>
      <c r="G30" s="91"/>
      <c r="H30" s="91"/>
      <c r="I30" s="91"/>
      <c r="J30" s="8" t="s">
        <v>5</v>
      </c>
      <c r="K30" s="165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</row>
    <row r="31" spans="1:39" ht="15" x14ac:dyDescent="0.25">
      <c r="A31" s="8"/>
      <c r="B31" s="91"/>
      <c r="C31" s="91"/>
      <c r="D31" s="91"/>
      <c r="E31" s="91"/>
      <c r="F31" s="91"/>
      <c r="G31" s="91"/>
      <c r="H31" s="91"/>
      <c r="I31" s="91"/>
      <c r="J31" s="8"/>
      <c r="K31" s="168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70"/>
    </row>
    <row r="32" spans="1:39" ht="5.8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 t="s">
        <v>867</v>
      </c>
      <c r="L33" s="8"/>
      <c r="M33" s="8" t="s">
        <v>5</v>
      </c>
      <c r="N33" s="68"/>
      <c r="O33" s="69"/>
      <c r="P33" s="11"/>
      <c r="Q33" s="8" t="s">
        <v>868</v>
      </c>
      <c r="R33" s="8"/>
      <c r="S33" s="8"/>
      <c r="T33" s="8"/>
      <c r="U33" s="8" t="s">
        <v>5</v>
      </c>
      <c r="V33" s="68"/>
      <c r="W33" s="120"/>
      <c r="X33" s="120"/>
      <c r="Y33" s="120"/>
      <c r="Z33" s="69"/>
      <c r="AA33" s="8"/>
      <c r="AB33" s="8" t="s">
        <v>874</v>
      </c>
      <c r="AC33" s="8"/>
      <c r="AD33" s="8"/>
      <c r="AE33" s="8"/>
      <c r="AF33" s="8" t="s">
        <v>5</v>
      </c>
      <c r="AG33" s="68"/>
      <c r="AH33" s="120"/>
      <c r="AI33" s="120"/>
      <c r="AJ33" s="120"/>
      <c r="AK33" s="120"/>
      <c r="AL33" s="69"/>
      <c r="AM33" s="8"/>
    </row>
    <row r="34" spans="1:39" ht="5.8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2"/>
      <c r="O34" s="12"/>
      <c r="P34" s="12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 t="s">
        <v>344</v>
      </c>
      <c r="L35" s="8"/>
      <c r="M35" s="8" t="s">
        <v>5</v>
      </c>
      <c r="N35" s="68"/>
      <c r="O35" s="69"/>
      <c r="P35" s="11"/>
      <c r="Q35" s="8" t="s">
        <v>870</v>
      </c>
      <c r="R35" s="8"/>
      <c r="S35" s="8"/>
      <c r="T35" s="8"/>
      <c r="U35" s="8" t="s">
        <v>5</v>
      </c>
      <c r="V35" s="68"/>
      <c r="W35" s="120"/>
      <c r="X35" s="120"/>
      <c r="Y35" s="120"/>
      <c r="Z35" s="69"/>
      <c r="AA35" s="8"/>
      <c r="AB35" s="8" t="s">
        <v>869</v>
      </c>
      <c r="AC35" s="8"/>
      <c r="AD35" s="8"/>
      <c r="AE35" s="8"/>
      <c r="AF35" s="8" t="s">
        <v>5</v>
      </c>
      <c r="AG35" s="100"/>
      <c r="AH35" s="101"/>
      <c r="AI35" s="101"/>
      <c r="AJ35" s="101"/>
      <c r="AK35" s="101"/>
      <c r="AL35" s="102"/>
      <c r="AM35" s="8"/>
    </row>
    <row r="36" spans="1:39" ht="5.8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 t="s">
        <v>872</v>
      </c>
      <c r="R37" s="8"/>
      <c r="S37" s="8"/>
      <c r="T37" s="8"/>
      <c r="U37" s="8" t="s">
        <v>5</v>
      </c>
      <c r="V37" s="100"/>
      <c r="W37" s="101"/>
      <c r="X37" s="101"/>
      <c r="Y37" s="101"/>
      <c r="Z37" s="102"/>
      <c r="AA37" s="8"/>
      <c r="AB37" s="8" t="s">
        <v>871</v>
      </c>
      <c r="AC37" s="8"/>
      <c r="AD37" s="8"/>
      <c r="AE37" s="8"/>
      <c r="AF37" s="8" t="s">
        <v>5</v>
      </c>
      <c r="AG37" s="117"/>
      <c r="AH37" s="118"/>
      <c r="AI37" s="118"/>
      <c r="AJ37" s="118"/>
      <c r="AK37" s="118"/>
      <c r="AL37" s="119"/>
      <c r="AM37" s="8"/>
    </row>
    <row r="38" spans="1:39" ht="5.8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4"/>
      <c r="W38" s="14"/>
      <c r="X38" s="14"/>
      <c r="Y38" s="14"/>
      <c r="Z38" s="14"/>
      <c r="AA38" s="8"/>
      <c r="AB38" s="8"/>
      <c r="AC38" s="8"/>
      <c r="AD38" s="8"/>
      <c r="AE38" s="8"/>
      <c r="AF38" s="8"/>
      <c r="AG38" s="14"/>
      <c r="AH38" s="14"/>
      <c r="AI38" s="14"/>
      <c r="AJ38" s="14"/>
      <c r="AK38" s="11"/>
      <c r="AL38" s="11"/>
      <c r="AM38" s="8"/>
    </row>
    <row r="39" spans="1:39" ht="15" x14ac:dyDescent="0.25">
      <c r="A39" s="8" t="s">
        <v>873</v>
      </c>
      <c r="B39" s="91" t="s">
        <v>986</v>
      </c>
      <c r="C39" s="91"/>
      <c r="D39" s="91"/>
      <c r="E39" s="91"/>
      <c r="F39" s="91"/>
      <c r="G39" s="91"/>
      <c r="H39" s="91"/>
      <c r="I39" s="91"/>
      <c r="J39" s="8" t="s">
        <v>5</v>
      </c>
      <c r="K39" s="165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7"/>
    </row>
    <row r="40" spans="1:39" ht="15" x14ac:dyDescent="0.25">
      <c r="A40" s="8"/>
      <c r="B40" s="91"/>
      <c r="C40" s="91"/>
      <c r="D40" s="91"/>
      <c r="E40" s="91"/>
      <c r="F40" s="91"/>
      <c r="G40" s="91"/>
      <c r="H40" s="91"/>
      <c r="I40" s="91"/>
      <c r="J40" s="8"/>
      <c r="K40" s="168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70"/>
    </row>
    <row r="41" spans="1:39" ht="5.8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 t="s">
        <v>867</v>
      </c>
      <c r="L42" s="8"/>
      <c r="M42" s="8" t="s">
        <v>5</v>
      </c>
      <c r="N42" s="68"/>
      <c r="O42" s="69"/>
      <c r="P42" s="11"/>
      <c r="Q42" s="8" t="s">
        <v>868</v>
      </c>
      <c r="R42" s="8"/>
      <c r="S42" s="8"/>
      <c r="T42" s="8"/>
      <c r="U42" s="8" t="s">
        <v>5</v>
      </c>
      <c r="V42" s="68"/>
      <c r="W42" s="120"/>
      <c r="X42" s="120"/>
      <c r="Y42" s="120"/>
      <c r="Z42" s="69"/>
      <c r="AA42" s="8"/>
      <c r="AB42" s="8" t="s">
        <v>874</v>
      </c>
      <c r="AC42" s="8"/>
      <c r="AD42" s="8"/>
      <c r="AE42" s="8"/>
      <c r="AF42" s="8" t="s">
        <v>5</v>
      </c>
      <c r="AG42" s="68"/>
      <c r="AH42" s="120"/>
      <c r="AI42" s="120"/>
      <c r="AJ42" s="120"/>
      <c r="AK42" s="120"/>
      <c r="AL42" s="69"/>
      <c r="AM42" s="8"/>
    </row>
    <row r="43" spans="1:39" ht="5.8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2"/>
      <c r="O43" s="12"/>
      <c r="P43" s="1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ht="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 t="s">
        <v>344</v>
      </c>
      <c r="L44" s="8"/>
      <c r="M44" s="8" t="s">
        <v>5</v>
      </c>
      <c r="N44" s="68"/>
      <c r="O44" s="69"/>
      <c r="P44" s="11"/>
      <c r="Q44" s="8" t="s">
        <v>870</v>
      </c>
      <c r="R44" s="8"/>
      <c r="S44" s="8"/>
      <c r="T44" s="8"/>
      <c r="U44" s="8" t="s">
        <v>5</v>
      </c>
      <c r="V44" s="68"/>
      <c r="W44" s="120"/>
      <c r="X44" s="120"/>
      <c r="Y44" s="120"/>
      <c r="Z44" s="69"/>
      <c r="AA44" s="8"/>
      <c r="AB44" s="8" t="s">
        <v>869</v>
      </c>
      <c r="AC44" s="8"/>
      <c r="AD44" s="8"/>
      <c r="AE44" s="8"/>
      <c r="AF44" s="8" t="s">
        <v>5</v>
      </c>
      <c r="AG44" s="68"/>
      <c r="AH44" s="120"/>
      <c r="AI44" s="120"/>
      <c r="AJ44" s="120"/>
      <c r="AK44" s="120"/>
      <c r="AL44" s="69"/>
      <c r="AM44" s="8"/>
    </row>
    <row r="45" spans="1:39" ht="5.8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ht="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 t="s">
        <v>872</v>
      </c>
      <c r="R46" s="8"/>
      <c r="S46" s="8"/>
      <c r="T46" s="8"/>
      <c r="U46" s="8" t="s">
        <v>5</v>
      </c>
      <c r="V46" s="100"/>
      <c r="W46" s="101"/>
      <c r="X46" s="101"/>
      <c r="Y46" s="101"/>
      <c r="Z46" s="102"/>
      <c r="AA46" s="8"/>
      <c r="AB46" s="8" t="s">
        <v>871</v>
      </c>
      <c r="AC46" s="8"/>
      <c r="AD46" s="8"/>
      <c r="AE46" s="8"/>
      <c r="AF46" s="8" t="s">
        <v>5</v>
      </c>
      <c r="AG46" s="117"/>
      <c r="AH46" s="118"/>
      <c r="AI46" s="118"/>
      <c r="AJ46" s="118"/>
      <c r="AK46" s="118"/>
      <c r="AL46" s="119"/>
      <c r="AM46" s="8"/>
    </row>
    <row r="47" spans="1:39" ht="5.8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14"/>
      <c r="W47" s="14"/>
      <c r="X47" s="14"/>
      <c r="Y47" s="14"/>
      <c r="Z47" s="14"/>
      <c r="AA47" s="8"/>
      <c r="AB47" s="8"/>
      <c r="AC47" s="8"/>
      <c r="AD47" s="8"/>
      <c r="AE47" s="8"/>
      <c r="AF47" s="8"/>
      <c r="AG47" s="14"/>
      <c r="AH47" s="14"/>
      <c r="AI47" s="14"/>
      <c r="AJ47" s="14"/>
      <c r="AK47" s="11"/>
      <c r="AL47" s="11"/>
      <c r="AM47" s="8"/>
    </row>
    <row r="48" spans="1:39" ht="15" x14ac:dyDescent="0.25">
      <c r="A48" s="8" t="s">
        <v>875</v>
      </c>
      <c r="B48" s="8" t="s">
        <v>774</v>
      </c>
      <c r="C48" s="8"/>
      <c r="D48" s="8"/>
      <c r="E48" s="8"/>
      <c r="F48" s="8"/>
      <c r="G48" s="8"/>
      <c r="H48" s="8"/>
      <c r="I48" s="8"/>
      <c r="J48" s="8" t="s">
        <v>5</v>
      </c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8"/>
      <c r="V48" s="35" t="s">
        <v>984</v>
      </c>
      <c r="W48" s="8"/>
      <c r="X48" s="8"/>
      <c r="Y48" s="8"/>
      <c r="Z48" s="8"/>
      <c r="AA48" s="8"/>
      <c r="AB48" s="8" t="s">
        <v>5</v>
      </c>
      <c r="AC48" s="121"/>
      <c r="AD48" s="120"/>
      <c r="AE48" s="120"/>
      <c r="AF48" s="120"/>
      <c r="AG48" s="120"/>
      <c r="AH48" s="69"/>
      <c r="AI48" s="8"/>
      <c r="AJ48" s="8"/>
      <c r="AK48" s="11"/>
      <c r="AL48" s="11"/>
      <c r="AM48" s="8"/>
    </row>
    <row r="49" spans="1:39" ht="5.8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14"/>
      <c r="W49" s="14"/>
      <c r="X49" s="14"/>
      <c r="Y49" s="14"/>
      <c r="Z49" s="14"/>
      <c r="AA49" s="8"/>
      <c r="AB49" s="8"/>
      <c r="AC49" s="8"/>
      <c r="AD49" s="8"/>
      <c r="AE49" s="8"/>
      <c r="AF49" s="8"/>
      <c r="AG49" s="14"/>
      <c r="AH49" s="14"/>
      <c r="AI49" s="14"/>
      <c r="AJ49" s="14"/>
      <c r="AK49" s="11"/>
      <c r="AL49" s="11"/>
      <c r="AM49" s="8"/>
    </row>
    <row r="50" spans="1:39" ht="15" x14ac:dyDescent="0.25">
      <c r="A50" s="8" t="s">
        <v>876</v>
      </c>
      <c r="B50" s="8" t="s">
        <v>776</v>
      </c>
      <c r="C50" s="8"/>
      <c r="D50" s="8"/>
      <c r="E50" s="8"/>
      <c r="F50" s="8"/>
      <c r="G50" s="8"/>
      <c r="H50" s="8"/>
      <c r="I50" s="8"/>
      <c r="J50" s="8" t="s">
        <v>5</v>
      </c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14"/>
      <c r="AH50" s="14"/>
      <c r="AI50" s="14"/>
      <c r="AJ50" s="14"/>
      <c r="AK50" s="11"/>
      <c r="AL50" s="11"/>
      <c r="AM50" s="8"/>
    </row>
    <row r="51" spans="1:39" ht="5.8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ht="15" x14ac:dyDescent="0.25">
      <c r="A52" s="8" t="s">
        <v>877</v>
      </c>
      <c r="B52" s="8" t="s">
        <v>775</v>
      </c>
      <c r="C52" s="8"/>
      <c r="D52" s="8"/>
      <c r="E52" s="8"/>
      <c r="F52" s="8"/>
      <c r="G52" s="8"/>
      <c r="H52" s="8"/>
      <c r="I52" s="8"/>
      <c r="J52" s="8" t="s">
        <v>5</v>
      </c>
      <c r="K52" s="68"/>
      <c r="L52" s="120"/>
      <c r="M52" s="120"/>
      <c r="N52" s="120"/>
      <c r="O52" s="120"/>
      <c r="P52" s="120"/>
      <c r="Q52" s="120"/>
      <c r="R52" s="120"/>
      <c r="S52" s="120"/>
      <c r="T52" s="69"/>
      <c r="U52" s="8"/>
      <c r="V52" s="8" t="s">
        <v>878</v>
      </c>
      <c r="W52" s="8"/>
      <c r="X52" s="8"/>
      <c r="Y52" s="8"/>
      <c r="Z52" s="8"/>
      <c r="AA52" s="8"/>
      <c r="AB52" s="8" t="s">
        <v>5</v>
      </c>
      <c r="AC52" s="121"/>
      <c r="AD52" s="120"/>
      <c r="AE52" s="120"/>
      <c r="AF52" s="120"/>
      <c r="AG52" s="120"/>
      <c r="AH52" s="69"/>
      <c r="AI52" s="8"/>
      <c r="AJ52" s="8"/>
      <c r="AK52" s="8"/>
      <c r="AL52" s="8"/>
      <c r="AM52" s="8"/>
    </row>
    <row r="53" spans="1:39" ht="5.8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15" x14ac:dyDescent="0.25">
      <c r="A54" s="8" t="s">
        <v>879</v>
      </c>
      <c r="B54" s="8" t="s">
        <v>880</v>
      </c>
      <c r="C54" s="8"/>
      <c r="D54" s="8"/>
      <c r="E54" s="8"/>
      <c r="F54" s="8"/>
      <c r="G54" s="8"/>
      <c r="H54" s="8"/>
      <c r="I54" s="8"/>
      <c r="J54" s="8" t="s">
        <v>5</v>
      </c>
      <c r="K54" s="117"/>
      <c r="L54" s="118"/>
      <c r="M54" s="118"/>
      <c r="N54" s="118"/>
      <c r="O54" s="118"/>
      <c r="P54" s="118"/>
      <c r="Q54" s="118"/>
      <c r="R54" s="118"/>
      <c r="S54" s="118"/>
      <c r="T54" s="119"/>
      <c r="U54" s="8"/>
      <c r="V54" s="8" t="s">
        <v>881</v>
      </c>
      <c r="W54" s="8"/>
      <c r="X54" s="8"/>
      <c r="Y54" s="8"/>
      <c r="Z54" s="8"/>
      <c r="AA54" s="8"/>
      <c r="AB54" s="8" t="s">
        <v>5</v>
      </c>
      <c r="AC54" s="117"/>
      <c r="AD54" s="118"/>
      <c r="AE54" s="118"/>
      <c r="AF54" s="118"/>
      <c r="AG54" s="118"/>
      <c r="AH54" s="118"/>
      <c r="AI54" s="118"/>
      <c r="AJ54" s="118"/>
      <c r="AK54" s="119"/>
      <c r="AL54" s="8"/>
      <c r="AM54" s="8"/>
    </row>
    <row r="55" spans="1:39" ht="5.8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 t="s">
        <v>882</v>
      </c>
      <c r="L56" s="8"/>
      <c r="M56" s="8"/>
      <c r="N56" s="8"/>
      <c r="O56" s="8"/>
      <c r="P56" s="8"/>
      <c r="Q56" s="8" t="s">
        <v>5</v>
      </c>
      <c r="R56" s="117"/>
      <c r="S56" s="118"/>
      <c r="T56" s="118"/>
      <c r="U56" s="118"/>
      <c r="V56" s="118"/>
      <c r="W56" s="118"/>
      <c r="X56" s="118"/>
      <c r="Y56" s="119"/>
      <c r="Z56" s="8"/>
      <c r="AA56" s="8" t="s">
        <v>883</v>
      </c>
      <c r="AB56" s="8"/>
      <c r="AC56" s="8"/>
      <c r="AD56" s="8"/>
      <c r="AE56" s="8"/>
      <c r="AF56" s="8"/>
      <c r="AG56" s="8" t="s">
        <v>5</v>
      </c>
      <c r="AH56" s="117"/>
      <c r="AI56" s="118"/>
      <c r="AJ56" s="118"/>
      <c r="AK56" s="118"/>
      <c r="AL56" s="118"/>
      <c r="AM56" s="119"/>
    </row>
    <row r="57" spans="1:39" ht="5.8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15" x14ac:dyDescent="0.25">
      <c r="A58" s="8" t="s">
        <v>884</v>
      </c>
      <c r="B58" s="8" t="s">
        <v>981</v>
      </c>
      <c r="C58" s="8"/>
      <c r="D58" s="8"/>
      <c r="E58" s="8"/>
      <c r="F58" s="8"/>
      <c r="G58" s="8"/>
      <c r="H58" s="8"/>
      <c r="I58" s="8"/>
      <c r="J58" s="8" t="s">
        <v>5</v>
      </c>
      <c r="K58" s="117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9"/>
    </row>
    <row r="59" spans="1:39" ht="5.8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ht="15" x14ac:dyDescent="0.25">
      <c r="A60" s="8" t="s">
        <v>885</v>
      </c>
      <c r="B60" s="8" t="s">
        <v>886</v>
      </c>
      <c r="C60" s="8"/>
      <c r="D60" s="8"/>
      <c r="E60" s="8"/>
      <c r="F60" s="8"/>
      <c r="G60" s="8"/>
      <c r="H60" s="8"/>
      <c r="I60" s="8"/>
      <c r="J60" s="8" t="s">
        <v>5</v>
      </c>
      <c r="K60" s="117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9"/>
    </row>
    <row r="61" spans="1:39" ht="5.8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ht="15" x14ac:dyDescent="0.25">
      <c r="A62" s="8" t="s">
        <v>887</v>
      </c>
      <c r="B62" s="8" t="s">
        <v>888</v>
      </c>
      <c r="C62" s="8"/>
      <c r="D62" s="8"/>
      <c r="E62" s="8"/>
      <c r="F62" s="8"/>
      <c r="G62" s="8"/>
      <c r="H62" s="8"/>
      <c r="I62" s="8"/>
      <c r="J62" s="8" t="s">
        <v>5</v>
      </c>
      <c r="K62" s="117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9"/>
    </row>
    <row r="63" spans="1:39" ht="5.8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ht="15" x14ac:dyDescent="0.25">
      <c r="A64" s="8" t="s">
        <v>889</v>
      </c>
      <c r="B64" s="8" t="s">
        <v>890</v>
      </c>
      <c r="C64" s="8"/>
      <c r="D64" s="8"/>
      <c r="E64" s="8"/>
      <c r="F64" s="8"/>
      <c r="G64" s="8"/>
      <c r="H64" s="8"/>
      <c r="I64" s="8"/>
      <c r="J64" s="8" t="s">
        <v>5</v>
      </c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5.8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ht="15" x14ac:dyDescent="0.25">
      <c r="A66" s="8" t="s">
        <v>889</v>
      </c>
      <c r="B66" s="8" t="s">
        <v>982</v>
      </c>
      <c r="C66" s="8"/>
      <c r="D66" s="8"/>
      <c r="E66" s="8"/>
      <c r="F66" s="8"/>
      <c r="G66" s="8"/>
      <c r="H66" s="8"/>
      <c r="I66" s="8"/>
      <c r="J66" s="8" t="s">
        <v>5</v>
      </c>
      <c r="K66" s="117"/>
      <c r="L66" s="118"/>
      <c r="M66" s="118"/>
      <c r="N66" s="118"/>
      <c r="O66" s="118"/>
      <c r="P66" s="118"/>
      <c r="Q66" s="118"/>
      <c r="R66" s="118"/>
      <c r="S66" s="118"/>
      <c r="T66" s="119"/>
      <c r="U66" s="8"/>
      <c r="V66" s="8" t="s">
        <v>983</v>
      </c>
      <c r="W66" s="8"/>
      <c r="X66" s="8"/>
      <c r="Y66" s="8"/>
      <c r="Z66" s="8"/>
      <c r="AA66" s="8"/>
      <c r="AB66" s="8" t="s">
        <v>5</v>
      </c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</row>
    <row r="67" spans="1:39" ht="15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5" x14ac:dyDescent="0.25">
      <c r="A68" s="9" t="s">
        <v>891</v>
      </c>
      <c r="B68" s="9" t="s">
        <v>892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ht="15" x14ac:dyDescent="0.25">
      <c r="A69" s="9"/>
      <c r="B69" s="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ht="15" x14ac:dyDescent="0.25">
      <c r="A70" s="8" t="s">
        <v>856</v>
      </c>
      <c r="B70" s="8" t="s">
        <v>893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ht="15" x14ac:dyDescent="0.25">
      <c r="A71" s="8"/>
      <c r="B71" s="171" t="s">
        <v>894</v>
      </c>
      <c r="C71" s="171"/>
      <c r="D71" s="171"/>
      <c r="E71" s="171"/>
      <c r="F71" s="171"/>
      <c r="G71" s="38" t="s">
        <v>450</v>
      </c>
      <c r="H71" s="39"/>
      <c r="I71" s="39"/>
      <c r="J71" s="39"/>
      <c r="K71" s="39"/>
      <c r="L71" s="39"/>
      <c r="M71" s="39"/>
      <c r="N71" s="39"/>
      <c r="O71" s="39"/>
      <c r="P71" s="39"/>
      <c r="Q71" s="40"/>
      <c r="R71" s="171" t="s">
        <v>895</v>
      </c>
      <c r="S71" s="171"/>
      <c r="T71" s="172" t="s">
        <v>862</v>
      </c>
      <c r="U71" s="172"/>
      <c r="V71" s="172"/>
      <c r="W71" s="172"/>
      <c r="X71" s="172"/>
      <c r="Y71" s="171" t="s">
        <v>896</v>
      </c>
      <c r="Z71" s="171"/>
      <c r="AA71" s="171"/>
      <c r="AB71" s="171"/>
      <c r="AC71" s="171" t="s">
        <v>897</v>
      </c>
      <c r="AD71" s="171"/>
      <c r="AE71" s="171"/>
      <c r="AF71" s="171"/>
      <c r="AG71" s="171"/>
      <c r="AH71" s="171"/>
      <c r="AI71" s="171"/>
      <c r="AJ71" s="171" t="s">
        <v>898</v>
      </c>
      <c r="AK71" s="171"/>
      <c r="AL71" s="171"/>
      <c r="AM71" s="171"/>
    </row>
    <row r="72" spans="1:39" ht="15" x14ac:dyDescent="0.25">
      <c r="A72" s="8"/>
      <c r="B72" s="141" t="s">
        <v>987</v>
      </c>
      <c r="C72" s="141"/>
      <c r="D72" s="141"/>
      <c r="E72" s="141"/>
      <c r="F72" s="141"/>
      <c r="G72" s="137"/>
      <c r="H72" s="138"/>
      <c r="I72" s="138"/>
      <c r="J72" s="138"/>
      <c r="K72" s="138"/>
      <c r="L72" s="138"/>
      <c r="M72" s="138"/>
      <c r="N72" s="138"/>
      <c r="O72" s="138"/>
      <c r="P72" s="138"/>
      <c r="Q72" s="139"/>
      <c r="R72" s="115" t="s">
        <v>989</v>
      </c>
      <c r="S72" s="116"/>
      <c r="T72" s="76"/>
      <c r="U72" s="77"/>
      <c r="V72" s="77"/>
      <c r="W72" s="77"/>
      <c r="X72" s="37" t="str">
        <f ca="1">IF(T72&lt;&gt;0,"("&amp;ROUND((NOW()-T72)/365,0)&amp;")","")</f>
        <v/>
      </c>
      <c r="Y72" s="113"/>
      <c r="Z72" s="113"/>
      <c r="AA72" s="113"/>
      <c r="AB72" s="113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</row>
    <row r="73" spans="1:39" ht="15" x14ac:dyDescent="0.25">
      <c r="A73" s="8"/>
      <c r="B73" s="114" t="s">
        <v>988</v>
      </c>
      <c r="C73" s="114"/>
      <c r="D73" s="114"/>
      <c r="E73" s="114"/>
      <c r="F73" s="114"/>
      <c r="G73" s="137"/>
      <c r="H73" s="138"/>
      <c r="I73" s="138"/>
      <c r="J73" s="138"/>
      <c r="K73" s="138"/>
      <c r="L73" s="138"/>
      <c r="M73" s="138"/>
      <c r="N73" s="138"/>
      <c r="O73" s="138"/>
      <c r="P73" s="138"/>
      <c r="Q73" s="139"/>
      <c r="R73" s="115" t="s">
        <v>990</v>
      </c>
      <c r="S73" s="116"/>
      <c r="T73" s="76"/>
      <c r="U73" s="77"/>
      <c r="V73" s="77"/>
      <c r="W73" s="77"/>
      <c r="X73" s="37" t="str">
        <f t="shared" ref="X73:X78" ca="1" si="0">IF(T73&lt;&gt;0,"("&amp;ROUND((NOW()-T73)/365,0)&amp;")","")</f>
        <v/>
      </c>
      <c r="Y73" s="113"/>
      <c r="Z73" s="113"/>
      <c r="AA73" s="113"/>
      <c r="AB73" s="113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</row>
    <row r="74" spans="1:39" ht="15" x14ac:dyDescent="0.25">
      <c r="A74" s="8"/>
      <c r="B74" s="114" t="s">
        <v>899</v>
      </c>
      <c r="C74" s="114"/>
      <c r="D74" s="114"/>
      <c r="E74" s="114"/>
      <c r="F74" s="114"/>
      <c r="G74" s="137"/>
      <c r="H74" s="138"/>
      <c r="I74" s="138"/>
      <c r="J74" s="138"/>
      <c r="K74" s="138"/>
      <c r="L74" s="138"/>
      <c r="M74" s="138"/>
      <c r="N74" s="138"/>
      <c r="O74" s="138"/>
      <c r="P74" s="138"/>
      <c r="Q74" s="139"/>
      <c r="R74" s="115"/>
      <c r="S74" s="116"/>
      <c r="T74" s="76"/>
      <c r="U74" s="77"/>
      <c r="V74" s="77"/>
      <c r="W74" s="77"/>
      <c r="X74" s="37" t="str">
        <f t="shared" ca="1" si="0"/>
        <v/>
      </c>
      <c r="Y74" s="113"/>
      <c r="Z74" s="113"/>
      <c r="AA74" s="113"/>
      <c r="AB74" s="113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</row>
    <row r="75" spans="1:39" ht="15" x14ac:dyDescent="0.25">
      <c r="A75" s="8"/>
      <c r="B75" s="159" t="s">
        <v>900</v>
      </c>
      <c r="C75" s="160"/>
      <c r="D75" s="160"/>
      <c r="E75" s="160"/>
      <c r="F75" s="161"/>
      <c r="G75" s="137"/>
      <c r="H75" s="138"/>
      <c r="I75" s="138"/>
      <c r="J75" s="138"/>
      <c r="K75" s="138"/>
      <c r="L75" s="138"/>
      <c r="M75" s="138"/>
      <c r="N75" s="138"/>
      <c r="O75" s="138"/>
      <c r="P75" s="138"/>
      <c r="Q75" s="139"/>
      <c r="R75" s="115"/>
      <c r="S75" s="116"/>
      <c r="T75" s="76"/>
      <c r="U75" s="77"/>
      <c r="V75" s="77"/>
      <c r="W75" s="77"/>
      <c r="X75" s="37" t="str">
        <f t="shared" ca="1" si="0"/>
        <v/>
      </c>
      <c r="Y75" s="113"/>
      <c r="Z75" s="113"/>
      <c r="AA75" s="113"/>
      <c r="AB75" s="113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</row>
    <row r="76" spans="1:39" ht="15" x14ac:dyDescent="0.25">
      <c r="A76" s="8"/>
      <c r="B76" s="159" t="s">
        <v>901</v>
      </c>
      <c r="C76" s="160"/>
      <c r="D76" s="160"/>
      <c r="E76" s="160"/>
      <c r="F76" s="161"/>
      <c r="G76" s="137"/>
      <c r="H76" s="138"/>
      <c r="I76" s="138"/>
      <c r="J76" s="138"/>
      <c r="K76" s="138"/>
      <c r="L76" s="138"/>
      <c r="M76" s="138"/>
      <c r="N76" s="138"/>
      <c r="O76" s="138"/>
      <c r="P76" s="138"/>
      <c r="Q76" s="139"/>
      <c r="R76" s="115"/>
      <c r="S76" s="116"/>
      <c r="T76" s="76"/>
      <c r="U76" s="77"/>
      <c r="V76" s="77"/>
      <c r="W76" s="77"/>
      <c r="X76" s="37" t="str">
        <f t="shared" ca="1" si="0"/>
        <v/>
      </c>
      <c r="Y76" s="113"/>
      <c r="Z76" s="113"/>
      <c r="AA76" s="113"/>
      <c r="AB76" s="113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</row>
    <row r="77" spans="1:39" ht="15" x14ac:dyDescent="0.25">
      <c r="A77" s="8"/>
      <c r="B77" s="159" t="s">
        <v>902</v>
      </c>
      <c r="C77" s="160"/>
      <c r="D77" s="160"/>
      <c r="E77" s="160"/>
      <c r="F77" s="161"/>
      <c r="G77" s="137"/>
      <c r="H77" s="138"/>
      <c r="I77" s="138"/>
      <c r="J77" s="138"/>
      <c r="K77" s="138"/>
      <c r="L77" s="138"/>
      <c r="M77" s="138"/>
      <c r="N77" s="138"/>
      <c r="O77" s="138"/>
      <c r="P77" s="138"/>
      <c r="Q77" s="139"/>
      <c r="R77" s="115"/>
      <c r="S77" s="116"/>
      <c r="T77" s="76"/>
      <c r="U77" s="77"/>
      <c r="V77" s="77"/>
      <c r="W77" s="77"/>
      <c r="X77" s="37" t="str">
        <f t="shared" ca="1" si="0"/>
        <v/>
      </c>
      <c r="Y77" s="113"/>
      <c r="Z77" s="113"/>
      <c r="AA77" s="113"/>
      <c r="AB77" s="113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</row>
    <row r="78" spans="1:39" ht="15" x14ac:dyDescent="0.25">
      <c r="A78" s="8"/>
      <c r="B78" s="159" t="s">
        <v>903</v>
      </c>
      <c r="C78" s="160"/>
      <c r="D78" s="160"/>
      <c r="E78" s="160"/>
      <c r="F78" s="161"/>
      <c r="G78" s="137"/>
      <c r="H78" s="138"/>
      <c r="I78" s="138"/>
      <c r="J78" s="138"/>
      <c r="K78" s="138"/>
      <c r="L78" s="138"/>
      <c r="M78" s="138"/>
      <c r="N78" s="138"/>
      <c r="O78" s="138"/>
      <c r="P78" s="138"/>
      <c r="Q78" s="139"/>
      <c r="R78" s="115"/>
      <c r="S78" s="116"/>
      <c r="T78" s="76"/>
      <c r="U78" s="77"/>
      <c r="V78" s="77"/>
      <c r="W78" s="77"/>
      <c r="X78" s="37" t="str">
        <f t="shared" ca="1" si="0"/>
        <v/>
      </c>
      <c r="Y78" s="113"/>
      <c r="Z78" s="113"/>
      <c r="AA78" s="113"/>
      <c r="AB78" s="113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</row>
    <row r="79" spans="1:39" ht="15" x14ac:dyDescent="0.25">
      <c r="A79" s="8"/>
      <c r="B79" s="36" t="s">
        <v>991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ht="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ht="15" x14ac:dyDescent="0.25">
      <c r="A81" s="8" t="s">
        <v>857</v>
      </c>
      <c r="B81" s="8" t="s">
        <v>904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ht="15" x14ac:dyDescent="0.25">
      <c r="A82" s="8"/>
      <c r="B82" s="171" t="s">
        <v>894</v>
      </c>
      <c r="C82" s="171"/>
      <c r="D82" s="171"/>
      <c r="E82" s="171"/>
      <c r="F82" s="171"/>
      <c r="G82" s="171" t="s">
        <v>450</v>
      </c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 t="s">
        <v>895</v>
      </c>
      <c r="S82" s="171"/>
      <c r="T82" s="172" t="s">
        <v>862</v>
      </c>
      <c r="U82" s="172"/>
      <c r="V82" s="172"/>
      <c r="W82" s="172"/>
      <c r="X82" s="172"/>
      <c r="Y82" s="171" t="s">
        <v>896</v>
      </c>
      <c r="Z82" s="171"/>
      <c r="AA82" s="171"/>
      <c r="AB82" s="171"/>
      <c r="AC82" s="171" t="s">
        <v>897</v>
      </c>
      <c r="AD82" s="171"/>
      <c r="AE82" s="171"/>
      <c r="AF82" s="171"/>
      <c r="AG82" s="171"/>
      <c r="AH82" s="171"/>
      <c r="AI82" s="171"/>
      <c r="AJ82" s="171" t="s">
        <v>898</v>
      </c>
      <c r="AK82" s="171"/>
      <c r="AL82" s="171"/>
      <c r="AM82" s="171"/>
    </row>
    <row r="83" spans="1:39" ht="15" x14ac:dyDescent="0.25">
      <c r="A83" s="8"/>
      <c r="B83" s="141" t="s">
        <v>905</v>
      </c>
      <c r="C83" s="141"/>
      <c r="D83" s="141"/>
      <c r="E83" s="141"/>
      <c r="F83" s="141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15" t="s">
        <v>990</v>
      </c>
      <c r="S83" s="116"/>
      <c r="T83" s="76"/>
      <c r="U83" s="77"/>
      <c r="V83" s="77"/>
      <c r="W83" s="77"/>
      <c r="X83" s="41" t="str">
        <f t="shared" ref="X83:X89" ca="1" si="1">IF(T83&lt;&gt;0,"("&amp;ROUND((NOW()-T83)/365,0)&amp;")","")</f>
        <v/>
      </c>
      <c r="Y83" s="75"/>
      <c r="Z83" s="75"/>
      <c r="AA83" s="75"/>
      <c r="AB83" s="75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</row>
    <row r="84" spans="1:39" ht="15" x14ac:dyDescent="0.25">
      <c r="A84" s="8"/>
      <c r="B84" s="141" t="s">
        <v>906</v>
      </c>
      <c r="C84" s="141"/>
      <c r="D84" s="141"/>
      <c r="E84" s="141"/>
      <c r="F84" s="141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15" t="s">
        <v>989</v>
      </c>
      <c r="S84" s="116"/>
      <c r="T84" s="76"/>
      <c r="U84" s="77"/>
      <c r="V84" s="77"/>
      <c r="W84" s="77"/>
      <c r="X84" s="41" t="str">
        <f t="shared" ca="1" si="1"/>
        <v/>
      </c>
      <c r="Y84" s="75"/>
      <c r="Z84" s="75"/>
      <c r="AA84" s="75"/>
      <c r="AB84" s="75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</row>
    <row r="85" spans="1:39" ht="15" x14ac:dyDescent="0.25">
      <c r="A85" s="8"/>
      <c r="B85" s="141" t="s">
        <v>992</v>
      </c>
      <c r="C85" s="141"/>
      <c r="D85" s="141"/>
      <c r="E85" s="141"/>
      <c r="F85" s="141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15"/>
      <c r="S85" s="116"/>
      <c r="T85" s="76"/>
      <c r="U85" s="77"/>
      <c r="V85" s="77"/>
      <c r="W85" s="77"/>
      <c r="X85" s="41" t="str">
        <f t="shared" ca="1" si="1"/>
        <v/>
      </c>
      <c r="Y85" s="75"/>
      <c r="Z85" s="75"/>
      <c r="AA85" s="75"/>
      <c r="AB85" s="75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</row>
    <row r="86" spans="1:39" ht="15" x14ac:dyDescent="0.25">
      <c r="A86" s="8"/>
      <c r="B86" s="141" t="s">
        <v>993</v>
      </c>
      <c r="C86" s="141"/>
      <c r="D86" s="141"/>
      <c r="E86" s="141"/>
      <c r="F86" s="141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15"/>
      <c r="S86" s="116"/>
      <c r="T86" s="76"/>
      <c r="U86" s="77"/>
      <c r="V86" s="77"/>
      <c r="W86" s="77"/>
      <c r="X86" s="41" t="str">
        <f t="shared" ca="1" si="1"/>
        <v/>
      </c>
      <c r="Y86" s="75"/>
      <c r="Z86" s="75"/>
      <c r="AA86" s="75"/>
      <c r="AB86" s="75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</row>
    <row r="87" spans="1:39" ht="15" x14ac:dyDescent="0.25">
      <c r="A87" s="8"/>
      <c r="B87" s="141" t="s">
        <v>994</v>
      </c>
      <c r="C87" s="141"/>
      <c r="D87" s="141"/>
      <c r="E87" s="141"/>
      <c r="F87" s="141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15"/>
      <c r="S87" s="116"/>
      <c r="T87" s="76"/>
      <c r="U87" s="77"/>
      <c r="V87" s="77"/>
      <c r="W87" s="77"/>
      <c r="X87" s="41" t="str">
        <f t="shared" ca="1" si="1"/>
        <v/>
      </c>
      <c r="Y87" s="75"/>
      <c r="Z87" s="75"/>
      <c r="AA87" s="75"/>
      <c r="AB87" s="75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</row>
    <row r="88" spans="1:39" ht="15" x14ac:dyDescent="0.25">
      <c r="A88" s="8"/>
      <c r="B88" s="141" t="s">
        <v>995</v>
      </c>
      <c r="C88" s="141"/>
      <c r="D88" s="141"/>
      <c r="E88" s="141"/>
      <c r="F88" s="141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15"/>
      <c r="S88" s="116"/>
      <c r="T88" s="76"/>
      <c r="U88" s="77"/>
      <c r="V88" s="77"/>
      <c r="W88" s="77"/>
      <c r="X88" s="41" t="str">
        <f t="shared" ca="1" si="1"/>
        <v/>
      </c>
      <c r="Y88" s="75"/>
      <c r="Z88" s="75"/>
      <c r="AA88" s="75"/>
      <c r="AB88" s="75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</row>
    <row r="89" spans="1:39" ht="15" x14ac:dyDescent="0.25">
      <c r="A89" s="8"/>
      <c r="B89" s="141" t="s">
        <v>996</v>
      </c>
      <c r="C89" s="141"/>
      <c r="D89" s="141"/>
      <c r="E89" s="141"/>
      <c r="F89" s="141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15"/>
      <c r="S89" s="116"/>
      <c r="T89" s="76"/>
      <c r="U89" s="77"/>
      <c r="V89" s="77"/>
      <c r="W89" s="77"/>
      <c r="X89" s="41" t="str">
        <f t="shared" ca="1" si="1"/>
        <v/>
      </c>
      <c r="Y89" s="75"/>
      <c r="Z89" s="75"/>
      <c r="AA89" s="75"/>
      <c r="AB89" s="75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</row>
    <row r="90" spans="1:39" ht="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ht="15" x14ac:dyDescent="0.25">
      <c r="A91" s="8" t="s">
        <v>859</v>
      </c>
      <c r="B91" s="8" t="s">
        <v>907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D91" s="73"/>
      <c r="AE91" s="73"/>
      <c r="AH91" s="8"/>
      <c r="AI91" s="8"/>
      <c r="AJ91" s="8"/>
      <c r="AK91" s="8"/>
      <c r="AL91" s="8"/>
      <c r="AM91" s="8"/>
    </row>
    <row r="92" spans="1:39" ht="5.8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5" x14ac:dyDescent="0.25">
      <c r="A93" s="8"/>
      <c r="B93" s="8" t="s">
        <v>908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8"/>
      <c r="AC93" s="164"/>
      <c r="AD93" s="164"/>
      <c r="AE93" s="164"/>
      <c r="AF93" s="164"/>
      <c r="AG93" s="164"/>
      <c r="AH93" s="164"/>
      <c r="AI93" s="164"/>
      <c r="AJ93" s="8"/>
      <c r="AK93" s="8"/>
      <c r="AL93" s="8"/>
      <c r="AM93" s="8"/>
    </row>
    <row r="94" spans="1:39" ht="1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ht="15" x14ac:dyDescent="0.25">
      <c r="A95" s="9" t="s">
        <v>909</v>
      </c>
      <c r="B95" s="9" t="s">
        <v>896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ht="1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ht="15" x14ac:dyDescent="0.25">
      <c r="A97" s="8"/>
      <c r="B97" s="32" t="s">
        <v>910</v>
      </c>
      <c r="C97" s="33"/>
      <c r="D97" s="33"/>
      <c r="E97" s="33"/>
      <c r="F97" s="33"/>
      <c r="G97" s="34"/>
      <c r="H97" s="60" t="s">
        <v>911</v>
      </c>
      <c r="I97" s="60"/>
      <c r="J97" s="60"/>
      <c r="K97" s="60"/>
      <c r="L97" s="60"/>
      <c r="M97" s="60"/>
      <c r="N97" s="60"/>
      <c r="O97" s="60"/>
      <c r="P97" s="60"/>
      <c r="Q97" s="60" t="s">
        <v>912</v>
      </c>
      <c r="R97" s="60"/>
      <c r="S97" s="60"/>
      <c r="T97" s="60"/>
      <c r="U97" s="60"/>
      <c r="V97" s="60" t="s">
        <v>913</v>
      </c>
      <c r="W97" s="60"/>
      <c r="X97" s="60"/>
      <c r="Y97" s="60"/>
      <c r="Z97" s="60"/>
      <c r="AA97" s="60"/>
      <c r="AB97" s="60" t="s">
        <v>914</v>
      </c>
      <c r="AC97" s="60"/>
      <c r="AD97" s="60"/>
      <c r="AE97" s="60" t="s">
        <v>915</v>
      </c>
      <c r="AF97" s="60"/>
      <c r="AG97" s="60"/>
      <c r="AH97" s="32" t="s">
        <v>898</v>
      </c>
      <c r="AI97" s="33"/>
      <c r="AJ97" s="33"/>
      <c r="AK97" s="33"/>
      <c r="AL97" s="33"/>
      <c r="AM97" s="34"/>
    </row>
    <row r="98" spans="1:39" ht="16.5" customHeight="1" x14ac:dyDescent="0.25">
      <c r="A98" s="8"/>
      <c r="B98" s="112" t="s">
        <v>804</v>
      </c>
      <c r="C98" s="112"/>
      <c r="D98" s="112"/>
      <c r="E98" s="112"/>
      <c r="F98" s="112"/>
      <c r="G98" s="112"/>
      <c r="H98" s="113"/>
      <c r="I98" s="113"/>
      <c r="J98" s="113"/>
      <c r="K98" s="113"/>
      <c r="L98" s="113"/>
      <c r="M98" s="113"/>
      <c r="N98" s="113"/>
      <c r="O98" s="113"/>
      <c r="P98" s="113"/>
      <c r="Q98" s="85"/>
      <c r="R98" s="86"/>
      <c r="S98" s="86"/>
      <c r="T98" s="86"/>
      <c r="U98" s="87"/>
      <c r="V98" s="75"/>
      <c r="W98" s="75"/>
      <c r="X98" s="75"/>
      <c r="Y98" s="75"/>
      <c r="Z98" s="75"/>
      <c r="AA98" s="75"/>
      <c r="AB98" s="122"/>
      <c r="AC98" s="123"/>
      <c r="AD98" s="124"/>
      <c r="AE98" s="122"/>
      <c r="AF98" s="123"/>
      <c r="AG98" s="124"/>
      <c r="AH98" s="85"/>
      <c r="AI98" s="86"/>
      <c r="AJ98" s="86"/>
      <c r="AK98" s="86"/>
      <c r="AL98" s="86"/>
      <c r="AM98" s="87"/>
    </row>
    <row r="99" spans="1:39" ht="16.5" customHeight="1" x14ac:dyDescent="0.25">
      <c r="A99" s="8"/>
      <c r="B99" s="112" t="s">
        <v>805</v>
      </c>
      <c r="C99" s="112"/>
      <c r="D99" s="112"/>
      <c r="E99" s="112"/>
      <c r="F99" s="112"/>
      <c r="G99" s="112"/>
      <c r="H99" s="113"/>
      <c r="I99" s="113"/>
      <c r="J99" s="113"/>
      <c r="K99" s="113"/>
      <c r="L99" s="113"/>
      <c r="M99" s="113"/>
      <c r="N99" s="113"/>
      <c r="O99" s="113"/>
      <c r="P99" s="113"/>
      <c r="Q99" s="85"/>
      <c r="R99" s="86"/>
      <c r="S99" s="86"/>
      <c r="T99" s="86"/>
      <c r="U99" s="87"/>
      <c r="V99" s="75"/>
      <c r="W99" s="75"/>
      <c r="X99" s="75"/>
      <c r="Y99" s="75"/>
      <c r="Z99" s="75"/>
      <c r="AA99" s="75"/>
      <c r="AB99" s="122"/>
      <c r="AC99" s="123"/>
      <c r="AD99" s="124"/>
      <c r="AE99" s="122"/>
      <c r="AF99" s="123"/>
      <c r="AG99" s="124"/>
      <c r="AH99" s="85"/>
      <c r="AI99" s="86"/>
      <c r="AJ99" s="86"/>
      <c r="AK99" s="86"/>
      <c r="AL99" s="86"/>
      <c r="AM99" s="87"/>
    </row>
    <row r="100" spans="1:39" ht="16.5" customHeight="1" x14ac:dyDescent="0.25">
      <c r="A100" s="8"/>
      <c r="B100" s="112" t="s">
        <v>806</v>
      </c>
      <c r="C100" s="112"/>
      <c r="D100" s="112"/>
      <c r="E100" s="112"/>
      <c r="F100" s="112"/>
      <c r="G100" s="112"/>
      <c r="H100" s="113"/>
      <c r="I100" s="113"/>
      <c r="J100" s="113"/>
      <c r="K100" s="113"/>
      <c r="L100" s="113"/>
      <c r="M100" s="113"/>
      <c r="N100" s="113"/>
      <c r="O100" s="113"/>
      <c r="P100" s="113"/>
      <c r="Q100" s="85"/>
      <c r="R100" s="86"/>
      <c r="S100" s="86"/>
      <c r="T100" s="86"/>
      <c r="U100" s="87"/>
      <c r="V100" s="85"/>
      <c r="W100" s="86"/>
      <c r="X100" s="86"/>
      <c r="Y100" s="86"/>
      <c r="Z100" s="86"/>
      <c r="AA100" s="87"/>
      <c r="AB100" s="122"/>
      <c r="AC100" s="123"/>
      <c r="AD100" s="124"/>
      <c r="AE100" s="122"/>
      <c r="AF100" s="123"/>
      <c r="AG100" s="124"/>
      <c r="AH100" s="85"/>
      <c r="AI100" s="86"/>
      <c r="AJ100" s="86"/>
      <c r="AK100" s="86"/>
      <c r="AL100" s="86"/>
      <c r="AM100" s="87"/>
    </row>
    <row r="101" spans="1:39" ht="16.5" customHeight="1" x14ac:dyDescent="0.25">
      <c r="A101" s="8"/>
      <c r="B101" s="112" t="s">
        <v>1033</v>
      </c>
      <c r="C101" s="112"/>
      <c r="D101" s="112"/>
      <c r="E101" s="112"/>
      <c r="F101" s="112"/>
      <c r="G101" s="112"/>
      <c r="H101" s="113"/>
      <c r="I101" s="113"/>
      <c r="J101" s="113"/>
      <c r="K101" s="113"/>
      <c r="L101" s="113"/>
      <c r="M101" s="113"/>
      <c r="N101" s="113"/>
      <c r="O101" s="113"/>
      <c r="P101" s="113"/>
      <c r="Q101" s="85"/>
      <c r="R101" s="86"/>
      <c r="S101" s="86"/>
      <c r="T101" s="86"/>
      <c r="U101" s="87"/>
      <c r="V101" s="85"/>
      <c r="W101" s="86"/>
      <c r="X101" s="86"/>
      <c r="Y101" s="86"/>
      <c r="Z101" s="86"/>
      <c r="AA101" s="87"/>
      <c r="AB101" s="122"/>
      <c r="AC101" s="123"/>
      <c r="AD101" s="124"/>
      <c r="AE101" s="122"/>
      <c r="AF101" s="123"/>
      <c r="AG101" s="124"/>
      <c r="AH101" s="85"/>
      <c r="AI101" s="86"/>
      <c r="AJ101" s="86"/>
      <c r="AK101" s="86"/>
      <c r="AL101" s="86"/>
      <c r="AM101" s="87"/>
    </row>
    <row r="102" spans="1:39" ht="16.5" customHeight="1" x14ac:dyDescent="0.25">
      <c r="A102" s="8"/>
      <c r="B102" s="112" t="s">
        <v>800</v>
      </c>
      <c r="C102" s="112"/>
      <c r="D102" s="112"/>
      <c r="E102" s="112"/>
      <c r="F102" s="112"/>
      <c r="G102" s="112"/>
      <c r="H102" s="113"/>
      <c r="I102" s="113"/>
      <c r="J102" s="113"/>
      <c r="K102" s="113"/>
      <c r="L102" s="113"/>
      <c r="M102" s="113"/>
      <c r="N102" s="113"/>
      <c r="O102" s="113"/>
      <c r="P102" s="113"/>
      <c r="Q102" s="85"/>
      <c r="R102" s="86"/>
      <c r="S102" s="86"/>
      <c r="T102" s="86"/>
      <c r="U102" s="87"/>
      <c r="V102" s="75"/>
      <c r="W102" s="75"/>
      <c r="X102" s="75"/>
      <c r="Y102" s="75"/>
      <c r="Z102" s="75"/>
      <c r="AA102" s="75"/>
      <c r="AB102" s="122"/>
      <c r="AC102" s="123"/>
      <c r="AD102" s="124"/>
      <c r="AE102" s="122"/>
      <c r="AF102" s="123"/>
      <c r="AG102" s="124"/>
      <c r="AH102" s="85"/>
      <c r="AI102" s="86"/>
      <c r="AJ102" s="86"/>
      <c r="AK102" s="86"/>
      <c r="AL102" s="86"/>
      <c r="AM102" s="87"/>
    </row>
    <row r="103" spans="1:39" ht="16.5" customHeight="1" x14ac:dyDescent="0.25">
      <c r="A103" s="8"/>
      <c r="B103" s="112" t="s">
        <v>801</v>
      </c>
      <c r="C103" s="112"/>
      <c r="D103" s="112"/>
      <c r="E103" s="112"/>
      <c r="F103" s="112"/>
      <c r="G103" s="112"/>
      <c r="H103" s="113"/>
      <c r="I103" s="113"/>
      <c r="J103" s="113"/>
      <c r="K103" s="113"/>
      <c r="L103" s="113"/>
      <c r="M103" s="113"/>
      <c r="N103" s="113"/>
      <c r="O103" s="113"/>
      <c r="P103" s="113"/>
      <c r="Q103" s="85"/>
      <c r="R103" s="86"/>
      <c r="S103" s="86"/>
      <c r="T103" s="86"/>
      <c r="U103" s="87"/>
      <c r="V103" s="75"/>
      <c r="W103" s="75"/>
      <c r="X103" s="75"/>
      <c r="Y103" s="75"/>
      <c r="Z103" s="75"/>
      <c r="AA103" s="75"/>
      <c r="AB103" s="122"/>
      <c r="AC103" s="123"/>
      <c r="AD103" s="124"/>
      <c r="AE103" s="122"/>
      <c r="AF103" s="123"/>
      <c r="AG103" s="124"/>
      <c r="AH103" s="85"/>
      <c r="AI103" s="86"/>
      <c r="AJ103" s="86"/>
      <c r="AK103" s="86"/>
      <c r="AL103" s="86"/>
      <c r="AM103" s="87"/>
    </row>
    <row r="104" spans="1:39" ht="16.5" customHeight="1" x14ac:dyDescent="0.25">
      <c r="A104" s="8"/>
      <c r="B104" s="112" t="s">
        <v>807</v>
      </c>
      <c r="C104" s="112"/>
      <c r="D104" s="112"/>
      <c r="E104" s="112"/>
      <c r="F104" s="112"/>
      <c r="G104" s="112"/>
      <c r="H104" s="113"/>
      <c r="I104" s="113"/>
      <c r="J104" s="113"/>
      <c r="K104" s="113"/>
      <c r="L104" s="113"/>
      <c r="M104" s="113"/>
      <c r="N104" s="113"/>
      <c r="O104" s="113"/>
      <c r="P104" s="113"/>
      <c r="Q104" s="85"/>
      <c r="R104" s="86"/>
      <c r="S104" s="86"/>
      <c r="T104" s="86"/>
      <c r="U104" s="87"/>
      <c r="V104" s="75"/>
      <c r="W104" s="75"/>
      <c r="X104" s="75"/>
      <c r="Y104" s="75"/>
      <c r="Z104" s="75"/>
      <c r="AA104" s="75"/>
      <c r="AB104" s="122"/>
      <c r="AC104" s="123"/>
      <c r="AD104" s="124"/>
      <c r="AE104" s="122"/>
      <c r="AF104" s="123"/>
      <c r="AG104" s="124"/>
      <c r="AH104" s="85"/>
      <c r="AI104" s="86"/>
      <c r="AJ104" s="86"/>
      <c r="AK104" s="86"/>
      <c r="AL104" s="86"/>
      <c r="AM104" s="87"/>
    </row>
    <row r="105" spans="1:39" ht="16.5" customHeight="1" x14ac:dyDescent="0.25">
      <c r="A105" s="8"/>
      <c r="B105" s="112" t="s">
        <v>808</v>
      </c>
      <c r="C105" s="112"/>
      <c r="D105" s="112"/>
      <c r="E105" s="112"/>
      <c r="F105" s="112"/>
      <c r="G105" s="112"/>
      <c r="H105" s="113"/>
      <c r="I105" s="113"/>
      <c r="J105" s="113"/>
      <c r="K105" s="113"/>
      <c r="L105" s="113"/>
      <c r="M105" s="113"/>
      <c r="N105" s="113"/>
      <c r="O105" s="113"/>
      <c r="P105" s="113"/>
      <c r="Q105" s="85"/>
      <c r="R105" s="86"/>
      <c r="S105" s="86"/>
      <c r="T105" s="86"/>
      <c r="U105" s="87"/>
      <c r="V105" s="75"/>
      <c r="W105" s="75"/>
      <c r="X105" s="75"/>
      <c r="Y105" s="75"/>
      <c r="Z105" s="75"/>
      <c r="AA105" s="75"/>
      <c r="AB105" s="122"/>
      <c r="AC105" s="123"/>
      <c r="AD105" s="124"/>
      <c r="AE105" s="122"/>
      <c r="AF105" s="123"/>
      <c r="AG105" s="124"/>
      <c r="AH105" s="85"/>
      <c r="AI105" s="86"/>
      <c r="AJ105" s="86"/>
      <c r="AK105" s="86"/>
      <c r="AL105" s="86"/>
      <c r="AM105" s="87"/>
    </row>
    <row r="106" spans="1:39" ht="16.5" customHeight="1" x14ac:dyDescent="0.25">
      <c r="A106" s="8"/>
      <c r="B106" s="112" t="s">
        <v>809</v>
      </c>
      <c r="C106" s="112"/>
      <c r="D106" s="112"/>
      <c r="E106" s="112"/>
      <c r="F106" s="112"/>
      <c r="G106" s="112"/>
      <c r="H106" s="113"/>
      <c r="I106" s="113"/>
      <c r="J106" s="113"/>
      <c r="K106" s="113"/>
      <c r="L106" s="113"/>
      <c r="M106" s="113"/>
      <c r="N106" s="113"/>
      <c r="O106" s="113"/>
      <c r="P106" s="113"/>
      <c r="Q106" s="85"/>
      <c r="R106" s="86"/>
      <c r="S106" s="86"/>
      <c r="T106" s="86"/>
      <c r="U106" s="87"/>
      <c r="V106" s="75"/>
      <c r="W106" s="75"/>
      <c r="X106" s="75"/>
      <c r="Y106" s="75"/>
      <c r="Z106" s="75"/>
      <c r="AA106" s="75"/>
      <c r="AB106" s="122"/>
      <c r="AC106" s="123"/>
      <c r="AD106" s="124"/>
      <c r="AE106" s="122"/>
      <c r="AF106" s="123"/>
      <c r="AG106" s="124"/>
      <c r="AH106" s="85"/>
      <c r="AI106" s="86"/>
      <c r="AJ106" s="86"/>
      <c r="AK106" s="86"/>
      <c r="AL106" s="86"/>
      <c r="AM106" s="87"/>
    </row>
    <row r="107" spans="1:39" ht="16.5" customHeight="1" x14ac:dyDescent="0.25">
      <c r="A107" s="8"/>
      <c r="B107" s="114" t="s">
        <v>916</v>
      </c>
      <c r="C107" s="114"/>
      <c r="D107" s="114"/>
      <c r="E107" s="114"/>
      <c r="F107" s="114"/>
      <c r="G107" s="114"/>
      <c r="H107" s="113"/>
      <c r="I107" s="113"/>
      <c r="J107" s="113"/>
      <c r="K107" s="113"/>
      <c r="L107" s="113"/>
      <c r="M107" s="113"/>
      <c r="N107" s="113"/>
      <c r="O107" s="113"/>
      <c r="P107" s="113"/>
      <c r="Q107" s="85"/>
      <c r="R107" s="86"/>
      <c r="S107" s="86"/>
      <c r="T107" s="86"/>
      <c r="U107" s="87"/>
      <c r="V107" s="75"/>
      <c r="W107" s="75"/>
      <c r="X107" s="75"/>
      <c r="Y107" s="75"/>
      <c r="Z107" s="75"/>
      <c r="AA107" s="75"/>
      <c r="AB107" s="122"/>
      <c r="AC107" s="123"/>
      <c r="AD107" s="124"/>
      <c r="AE107" s="122"/>
      <c r="AF107" s="123"/>
      <c r="AG107" s="124"/>
      <c r="AH107" s="85"/>
      <c r="AI107" s="86"/>
      <c r="AJ107" s="86"/>
      <c r="AK107" s="86"/>
      <c r="AL107" s="86"/>
      <c r="AM107" s="87"/>
    </row>
    <row r="108" spans="1:39" ht="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ht="15" x14ac:dyDescent="0.25">
      <c r="A109" s="8"/>
      <c r="B109" s="8" t="s">
        <v>980</v>
      </c>
      <c r="C109" s="8"/>
      <c r="D109" s="8"/>
      <c r="E109" s="8"/>
      <c r="F109" s="8"/>
      <c r="G109" s="8"/>
      <c r="H109" s="8"/>
      <c r="I109" s="8"/>
      <c r="J109" s="173"/>
      <c r="K109" s="174"/>
      <c r="L109" s="174"/>
      <c r="M109" s="174"/>
      <c r="N109" s="174"/>
      <c r="O109" s="174"/>
      <c r="P109" s="174"/>
      <c r="Q109" s="175"/>
      <c r="S109" t="s">
        <v>455</v>
      </c>
      <c r="U109" s="8"/>
      <c r="V109" s="8" t="s">
        <v>5</v>
      </c>
      <c r="W109" s="72"/>
      <c r="X109" s="72"/>
      <c r="Y109" s="72"/>
      <c r="Z109" s="36" t="s">
        <v>1032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ht="15" x14ac:dyDescent="0.25">
      <c r="A110" s="8"/>
      <c r="B110" s="8" t="s">
        <v>917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S110" s="73" t="s">
        <v>997</v>
      </c>
      <c r="T110" s="73"/>
      <c r="U110" s="73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ht="15" x14ac:dyDescent="0.25">
      <c r="A111" s="8"/>
      <c r="B111" s="8" t="s">
        <v>918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D111" s="73"/>
      <c r="AE111" s="73"/>
      <c r="AF111" s="73"/>
      <c r="AG111" s="73"/>
      <c r="AH111" s="73"/>
      <c r="AJ111" s="136"/>
      <c r="AK111" s="136"/>
      <c r="AL111" s="136"/>
      <c r="AM111" s="8"/>
    </row>
    <row r="112" spans="1:39" ht="1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L112" s="8"/>
      <c r="AM112" s="8"/>
    </row>
    <row r="113" spans="1:43" ht="15" x14ac:dyDescent="0.25">
      <c r="A113" s="9" t="s">
        <v>919</v>
      </c>
      <c r="B113" s="9" t="s">
        <v>920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H113" s="8"/>
      <c r="AI113" s="8"/>
      <c r="AJ113" s="8"/>
      <c r="AK113" s="8"/>
      <c r="AL113" s="8"/>
      <c r="AM113" s="8"/>
    </row>
    <row r="114" spans="1:43" ht="1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43" ht="15" x14ac:dyDescent="0.25">
      <c r="A115" s="8"/>
      <c r="B115" s="60" t="s">
        <v>921</v>
      </c>
      <c r="C115" s="60"/>
      <c r="D115" s="60"/>
      <c r="E115" s="60"/>
      <c r="F115" s="60"/>
      <c r="G115" s="60"/>
      <c r="H115" s="60"/>
      <c r="I115" s="60"/>
      <c r="J115" s="60"/>
      <c r="K115" s="60" t="s">
        <v>922</v>
      </c>
      <c r="L115" s="60"/>
      <c r="M115" s="60"/>
      <c r="N115" s="60"/>
      <c r="O115" s="60"/>
      <c r="P115" s="60"/>
      <c r="Q115" s="60" t="s">
        <v>912</v>
      </c>
      <c r="R115" s="60"/>
      <c r="S115" s="60"/>
      <c r="T115" s="60"/>
      <c r="U115" s="60"/>
      <c r="V115" s="60" t="s">
        <v>923</v>
      </c>
      <c r="W115" s="60"/>
      <c r="X115" s="60"/>
      <c r="Y115" s="60"/>
      <c r="Z115" s="60" t="s">
        <v>924</v>
      </c>
      <c r="AA115" s="60"/>
      <c r="AB115" s="60"/>
      <c r="AC115" s="60" t="s">
        <v>925</v>
      </c>
      <c r="AD115" s="60"/>
      <c r="AE115" s="60"/>
      <c r="AF115" s="60"/>
      <c r="AG115" s="60"/>
      <c r="AH115" s="60"/>
      <c r="AI115" s="60" t="s">
        <v>898</v>
      </c>
      <c r="AJ115" s="60"/>
      <c r="AK115" s="60"/>
      <c r="AL115" s="60"/>
      <c r="AM115" s="60"/>
    </row>
    <row r="116" spans="1:43" ht="15" x14ac:dyDescent="0.25">
      <c r="A116" s="8">
        <v>1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35"/>
      <c r="W116" s="135"/>
      <c r="X116" s="135"/>
      <c r="Y116" s="135"/>
      <c r="Z116" s="134"/>
      <c r="AA116" s="134"/>
      <c r="AB116" s="134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</row>
    <row r="117" spans="1:43" ht="15" x14ac:dyDescent="0.25">
      <c r="A117" s="8">
        <v>2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34"/>
      <c r="W117" s="134"/>
      <c r="X117" s="134"/>
      <c r="Y117" s="134"/>
      <c r="Z117" s="134"/>
      <c r="AA117" s="134"/>
      <c r="AB117" s="134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</row>
    <row r="118" spans="1:43" ht="15" x14ac:dyDescent="0.25">
      <c r="A118" s="8">
        <v>3</v>
      </c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34"/>
      <c r="W118" s="134"/>
      <c r="X118" s="134"/>
      <c r="Y118" s="134"/>
      <c r="Z118" s="134"/>
      <c r="AA118" s="134"/>
      <c r="AB118" s="134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</row>
    <row r="119" spans="1:43" ht="15" x14ac:dyDescent="0.25">
      <c r="A119" s="8">
        <v>4</v>
      </c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34"/>
      <c r="W119" s="134"/>
      <c r="X119" s="134"/>
      <c r="Y119" s="134"/>
      <c r="Z119" s="134"/>
      <c r="AA119" s="134"/>
      <c r="AB119" s="134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</row>
    <row r="120" spans="1:43" ht="6" customHeight="1" x14ac:dyDescent="0.25">
      <c r="A120" s="8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3"/>
      <c r="W120" s="13"/>
      <c r="X120" s="13"/>
      <c r="Y120" s="13"/>
      <c r="Z120" s="13"/>
      <c r="AA120" s="13"/>
      <c r="AB120" s="13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43" ht="15" x14ac:dyDescent="0.25">
      <c r="A121" s="9" t="s">
        <v>926</v>
      </c>
      <c r="B121" s="9" t="s">
        <v>927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43" ht="8.2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43" ht="15" x14ac:dyDescent="0.25">
      <c r="A123" s="8"/>
      <c r="B123" s="60" t="s">
        <v>928</v>
      </c>
      <c r="C123" s="60"/>
      <c r="D123" s="60"/>
      <c r="E123" s="60"/>
      <c r="F123" s="60"/>
      <c r="G123" s="60"/>
      <c r="H123" s="78" t="s">
        <v>929</v>
      </c>
      <c r="I123" s="79"/>
      <c r="J123" s="80"/>
      <c r="K123" s="60" t="s">
        <v>930</v>
      </c>
      <c r="L123" s="60"/>
      <c r="M123" s="60"/>
      <c r="N123" s="60" t="s">
        <v>931</v>
      </c>
      <c r="O123" s="60"/>
      <c r="P123" s="60"/>
      <c r="Q123" s="8"/>
      <c r="R123" s="8"/>
      <c r="S123" s="78" t="s">
        <v>1015</v>
      </c>
      <c r="T123" s="79"/>
      <c r="U123" s="79"/>
      <c r="V123" s="79"/>
      <c r="W123" s="79"/>
      <c r="X123" s="79"/>
      <c r="Y123" s="79"/>
      <c r="Z123" s="78" t="s">
        <v>910</v>
      </c>
      <c r="AA123" s="79"/>
      <c r="AB123" s="80"/>
      <c r="AD123" s="78" t="s">
        <v>1015</v>
      </c>
      <c r="AE123" s="79"/>
      <c r="AF123" s="79"/>
      <c r="AG123" s="79"/>
      <c r="AH123" s="79"/>
      <c r="AI123" s="79"/>
      <c r="AJ123" s="79"/>
      <c r="AK123" s="78" t="s">
        <v>929</v>
      </c>
      <c r="AL123" s="79"/>
      <c r="AM123" s="80"/>
    </row>
    <row r="124" spans="1:43" ht="15" x14ac:dyDescent="0.25">
      <c r="A124" s="8">
        <v>1</v>
      </c>
      <c r="B124" s="133" t="s">
        <v>1014</v>
      </c>
      <c r="C124" s="133"/>
      <c r="D124" s="133"/>
      <c r="E124" s="133"/>
      <c r="F124" s="133"/>
      <c r="G124" s="133"/>
      <c r="H124" s="106"/>
      <c r="I124" s="107"/>
      <c r="J124" s="108"/>
      <c r="K124" s="106"/>
      <c r="L124" s="107"/>
      <c r="M124" s="108"/>
      <c r="N124" s="106"/>
      <c r="O124" s="107"/>
      <c r="P124" s="108"/>
      <c r="Q124" s="8"/>
      <c r="R124" s="8"/>
      <c r="S124" s="129" t="s">
        <v>1016</v>
      </c>
      <c r="T124" s="130"/>
      <c r="U124" s="130"/>
      <c r="V124" s="130"/>
      <c r="W124" s="130"/>
      <c r="X124" s="130"/>
      <c r="Y124" s="130"/>
      <c r="Z124" s="106"/>
      <c r="AA124" s="107"/>
      <c r="AB124" s="108"/>
      <c r="AC124" s="8"/>
      <c r="AD124" s="131" t="s">
        <v>1012</v>
      </c>
      <c r="AE124" s="132"/>
      <c r="AF124" s="132"/>
      <c r="AG124" s="132"/>
      <c r="AH124" s="132"/>
      <c r="AI124" s="132"/>
      <c r="AJ124" s="132"/>
      <c r="AK124" s="106"/>
      <c r="AL124" s="107"/>
      <c r="AM124" s="108"/>
      <c r="AP124" t="str">
        <f>LEFT(Z124,1)</f>
        <v/>
      </c>
      <c r="AQ124" t="str">
        <f>S124</f>
        <v>MS. Power Point</v>
      </c>
    </row>
    <row r="125" spans="1:43" ht="15" x14ac:dyDescent="0.25">
      <c r="A125" s="8">
        <v>2</v>
      </c>
      <c r="B125" s="111" t="s">
        <v>1013</v>
      </c>
      <c r="C125" s="111"/>
      <c r="D125" s="111"/>
      <c r="E125" s="111"/>
      <c r="F125" s="111"/>
      <c r="G125" s="111"/>
      <c r="H125" s="106"/>
      <c r="I125" s="107"/>
      <c r="J125" s="108"/>
      <c r="K125" s="106"/>
      <c r="L125" s="107"/>
      <c r="M125" s="108"/>
      <c r="N125" s="106"/>
      <c r="O125" s="107"/>
      <c r="P125" s="108"/>
      <c r="Q125" s="8"/>
      <c r="R125" s="8"/>
      <c r="S125" s="129" t="s">
        <v>1017</v>
      </c>
      <c r="T125" s="130"/>
      <c r="U125" s="130"/>
      <c r="V125" s="130"/>
      <c r="W125" s="130"/>
      <c r="X125" s="130"/>
      <c r="Y125" s="130"/>
      <c r="Z125" s="106"/>
      <c r="AA125" s="107"/>
      <c r="AB125" s="108"/>
      <c r="AC125" s="8"/>
      <c r="AD125" s="131" t="s">
        <v>1012</v>
      </c>
      <c r="AE125" s="132"/>
      <c r="AF125" s="132"/>
      <c r="AG125" s="132"/>
      <c r="AH125" s="132"/>
      <c r="AI125" s="132"/>
      <c r="AJ125" s="132"/>
      <c r="AK125" s="106"/>
      <c r="AL125" s="107"/>
      <c r="AM125" s="108"/>
      <c r="AP125" t="str">
        <f t="shared" ref="AP125:AP126" si="2">LEFT(Z125,1)</f>
        <v/>
      </c>
      <c r="AQ125" t="str">
        <f t="shared" ref="AQ125:AQ129" si="3">S125</f>
        <v>MS. Word</v>
      </c>
    </row>
    <row r="126" spans="1:43" ht="15" x14ac:dyDescent="0.25">
      <c r="A126" s="8">
        <v>3</v>
      </c>
      <c r="B126" s="111" t="s">
        <v>1012</v>
      </c>
      <c r="C126" s="111"/>
      <c r="D126" s="111"/>
      <c r="E126" s="111"/>
      <c r="F126" s="111"/>
      <c r="G126" s="111"/>
      <c r="H126" s="106"/>
      <c r="I126" s="107"/>
      <c r="J126" s="108"/>
      <c r="K126" s="106"/>
      <c r="L126" s="107"/>
      <c r="M126" s="108"/>
      <c r="N126" s="106"/>
      <c r="O126" s="107"/>
      <c r="P126" s="108"/>
      <c r="Q126" s="8"/>
      <c r="R126" s="8"/>
      <c r="S126" s="129" t="s">
        <v>1018</v>
      </c>
      <c r="T126" s="130"/>
      <c r="U126" s="130"/>
      <c r="V126" s="130"/>
      <c r="W126" s="130"/>
      <c r="X126" s="130"/>
      <c r="Y126" s="130"/>
      <c r="Z126" s="106"/>
      <c r="AA126" s="107"/>
      <c r="AB126" s="108"/>
      <c r="AC126" s="8"/>
      <c r="AD126" s="131" t="s">
        <v>1012</v>
      </c>
      <c r="AE126" s="132"/>
      <c r="AF126" s="132"/>
      <c r="AG126" s="132"/>
      <c r="AH126" s="132"/>
      <c r="AI126" s="132"/>
      <c r="AJ126" s="132"/>
      <c r="AK126" s="106"/>
      <c r="AL126" s="107"/>
      <c r="AM126" s="108"/>
      <c r="AP126" t="str">
        <f t="shared" si="2"/>
        <v/>
      </c>
      <c r="AQ126" t="str">
        <f t="shared" si="3"/>
        <v>MS. Excel</v>
      </c>
    </row>
    <row r="127" spans="1:43" ht="7.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L127" s="8"/>
      <c r="AM127" s="8"/>
      <c r="AP127" t="str">
        <f>LEFT(AK124,1)</f>
        <v/>
      </c>
      <c r="AQ127">
        <f t="shared" si="3"/>
        <v>0</v>
      </c>
    </row>
    <row r="128" spans="1:43" ht="15" x14ac:dyDescent="0.25">
      <c r="A128" s="9" t="s">
        <v>932</v>
      </c>
      <c r="B128" s="9" t="s">
        <v>933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P128" t="str">
        <f t="shared" ref="AP128:AP129" si="4">LEFT(AK125,1)</f>
        <v/>
      </c>
      <c r="AQ128">
        <f t="shared" si="3"/>
        <v>0</v>
      </c>
    </row>
    <row r="129" spans="1:43" ht="6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P129" t="str">
        <f t="shared" si="4"/>
        <v/>
      </c>
      <c r="AQ129">
        <f t="shared" si="3"/>
        <v>0</v>
      </c>
    </row>
    <row r="130" spans="1:43" ht="15" x14ac:dyDescent="0.25">
      <c r="A130" s="8"/>
      <c r="B130" s="32" t="s">
        <v>934</v>
      </c>
      <c r="C130" s="33"/>
      <c r="D130" s="33"/>
      <c r="E130" s="33"/>
      <c r="F130" s="33"/>
      <c r="G130" s="33"/>
      <c r="H130" s="33"/>
      <c r="I130" s="32" t="s">
        <v>912</v>
      </c>
      <c r="J130" s="33"/>
      <c r="K130" s="33"/>
      <c r="L130" s="33"/>
      <c r="M130" s="34"/>
      <c r="N130" s="32" t="s">
        <v>935</v>
      </c>
      <c r="O130" s="33"/>
      <c r="P130" s="33"/>
      <c r="Q130" s="33"/>
      <c r="R130" s="34"/>
      <c r="S130" s="78" t="s">
        <v>936</v>
      </c>
      <c r="T130" s="79"/>
      <c r="U130" s="79"/>
      <c r="V130" s="80"/>
      <c r="W130" s="78" t="s">
        <v>937</v>
      </c>
      <c r="X130" s="79"/>
      <c r="Y130" s="79"/>
      <c r="Z130" s="80"/>
      <c r="AA130" s="60" t="s">
        <v>998</v>
      </c>
      <c r="AB130" s="60"/>
      <c r="AC130" s="60"/>
      <c r="AD130" s="60"/>
      <c r="AE130" s="60"/>
      <c r="AF130" s="60"/>
      <c r="AG130" s="78" t="s">
        <v>938</v>
      </c>
      <c r="AH130" s="79"/>
      <c r="AI130" s="79"/>
      <c r="AJ130" s="79"/>
      <c r="AK130" s="79"/>
      <c r="AL130" s="79"/>
      <c r="AM130" s="80"/>
      <c r="AN130" s="8"/>
    </row>
    <row r="131" spans="1:43" ht="25.5" customHeight="1" x14ac:dyDescent="0.25">
      <c r="A131" s="8">
        <v>1</v>
      </c>
      <c r="B131" s="125">
        <f>nama_perusahaan</f>
        <v>0</v>
      </c>
      <c r="C131" s="126"/>
      <c r="D131" s="126"/>
      <c r="E131" s="126"/>
      <c r="F131" s="126"/>
      <c r="G131" s="126"/>
      <c r="H131" s="127"/>
      <c r="I131" s="125">
        <f>alamat_perusahaan</f>
        <v>0</v>
      </c>
      <c r="J131" s="126"/>
      <c r="K131" s="126"/>
      <c r="L131" s="126"/>
      <c r="M131" s="127"/>
      <c r="N131" s="125">
        <f>jabatan_saat_ini</f>
        <v>0</v>
      </c>
      <c r="O131" s="126"/>
      <c r="P131" s="126"/>
      <c r="Q131" s="126"/>
      <c r="R131" s="127"/>
      <c r="S131" s="42"/>
      <c r="T131" s="61"/>
      <c r="U131" s="62"/>
      <c r="V131" s="63"/>
      <c r="W131" s="42"/>
      <c r="X131" s="61"/>
      <c r="Y131" s="62"/>
      <c r="Z131" s="63"/>
      <c r="AA131" s="128"/>
      <c r="AB131" s="128"/>
      <c r="AC131" s="128"/>
      <c r="AD131" s="128"/>
      <c r="AE131" s="128"/>
      <c r="AF131" s="128"/>
      <c r="AG131" s="81"/>
      <c r="AH131" s="82"/>
      <c r="AI131" s="82"/>
      <c r="AJ131" s="82"/>
      <c r="AK131" s="82"/>
      <c r="AL131" s="82"/>
      <c r="AM131" s="83"/>
      <c r="AN131" s="8"/>
    </row>
    <row r="132" spans="1:43" ht="25.5" customHeight="1" x14ac:dyDescent="0.25">
      <c r="A132" s="8">
        <v>2</v>
      </c>
      <c r="B132" s="143"/>
      <c r="C132" s="144"/>
      <c r="D132" s="144"/>
      <c r="E132" s="144"/>
      <c r="F132" s="144"/>
      <c r="G132" s="144"/>
      <c r="H132" s="145"/>
      <c r="I132" s="143"/>
      <c r="J132" s="144"/>
      <c r="K132" s="144"/>
      <c r="L132" s="144"/>
      <c r="M132" s="145"/>
      <c r="N132" s="143"/>
      <c r="O132" s="144"/>
      <c r="P132" s="144"/>
      <c r="Q132" s="144"/>
      <c r="R132" s="145"/>
      <c r="S132" s="43"/>
      <c r="T132" s="64"/>
      <c r="U132" s="65"/>
      <c r="V132" s="66"/>
      <c r="W132" s="43"/>
      <c r="X132" s="64"/>
      <c r="Y132" s="65"/>
      <c r="Z132" s="66"/>
      <c r="AA132" s="149"/>
      <c r="AB132" s="149"/>
      <c r="AC132" s="149"/>
      <c r="AD132" s="149"/>
      <c r="AE132" s="149"/>
      <c r="AF132" s="149"/>
      <c r="AG132" s="146"/>
      <c r="AH132" s="147"/>
      <c r="AI132" s="147"/>
      <c r="AJ132" s="147"/>
      <c r="AK132" s="147"/>
      <c r="AL132" s="147"/>
      <c r="AM132" s="148"/>
      <c r="AN132" s="8"/>
    </row>
    <row r="133" spans="1:43" ht="25.5" customHeight="1" x14ac:dyDescent="0.25">
      <c r="A133" s="8">
        <v>3</v>
      </c>
      <c r="B133" s="143"/>
      <c r="C133" s="144"/>
      <c r="D133" s="144"/>
      <c r="E133" s="144"/>
      <c r="F133" s="144"/>
      <c r="G133" s="144"/>
      <c r="H133" s="145"/>
      <c r="I133" s="143"/>
      <c r="J133" s="144"/>
      <c r="K133" s="144"/>
      <c r="L133" s="144"/>
      <c r="M133" s="145"/>
      <c r="N133" s="143"/>
      <c r="O133" s="144"/>
      <c r="P133" s="144"/>
      <c r="Q133" s="144"/>
      <c r="R133" s="145"/>
      <c r="S133" s="43"/>
      <c r="T133" s="64"/>
      <c r="U133" s="65"/>
      <c r="V133" s="66"/>
      <c r="W133" s="43"/>
      <c r="X133" s="64"/>
      <c r="Y133" s="65"/>
      <c r="Z133" s="66"/>
      <c r="AA133" s="149"/>
      <c r="AB133" s="149"/>
      <c r="AC133" s="149"/>
      <c r="AD133" s="149"/>
      <c r="AE133" s="149"/>
      <c r="AF133" s="149"/>
      <c r="AG133" s="143"/>
      <c r="AH133" s="144"/>
      <c r="AI133" s="144"/>
      <c r="AJ133" s="144"/>
      <c r="AK133" s="144"/>
      <c r="AL133" s="144"/>
      <c r="AM133" s="145"/>
      <c r="AN133" s="8"/>
    </row>
    <row r="134" spans="1:43" ht="1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43" ht="15" x14ac:dyDescent="0.25">
      <c r="A135" s="8"/>
      <c r="B135" s="8" t="s">
        <v>939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43" ht="5.8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43" ht="15" x14ac:dyDescent="0.25">
      <c r="A137" s="8"/>
      <c r="B137" s="11"/>
      <c r="C137" s="106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8"/>
    </row>
    <row r="138" spans="1:43" ht="8.2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43" ht="15" x14ac:dyDescent="0.25">
      <c r="A139" s="8"/>
      <c r="B139" s="8" t="s">
        <v>940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43" ht="15" x14ac:dyDescent="0.25">
      <c r="A140" s="8"/>
      <c r="B140" s="8"/>
      <c r="C140" s="16" t="s">
        <v>848</v>
      </c>
      <c r="D140" s="110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</row>
    <row r="141" spans="1:43" ht="15" x14ac:dyDescent="0.25">
      <c r="A141" s="8"/>
      <c r="B141" s="8"/>
      <c r="C141" s="16" t="s">
        <v>850</v>
      </c>
      <c r="D141" s="110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</row>
    <row r="142" spans="1:43" ht="15" x14ac:dyDescent="0.25">
      <c r="A142" s="8"/>
      <c r="B142" s="8"/>
      <c r="C142" s="16" t="s">
        <v>852</v>
      </c>
      <c r="D142" s="110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</row>
    <row r="143" spans="1:43" ht="15" x14ac:dyDescent="0.25">
      <c r="A143" s="8"/>
      <c r="B143" s="8"/>
      <c r="C143" s="16" t="s">
        <v>941</v>
      </c>
      <c r="D143" s="110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</row>
    <row r="144" spans="1:43" ht="15" x14ac:dyDescent="0.25">
      <c r="A144" s="8"/>
      <c r="B144" s="8"/>
      <c r="C144" s="16" t="s">
        <v>942</v>
      </c>
      <c r="D144" s="110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</row>
    <row r="145" spans="1:44" ht="15" x14ac:dyDescent="0.25">
      <c r="A145" s="8"/>
      <c r="B145" s="8"/>
      <c r="C145" s="16" t="s">
        <v>943</v>
      </c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10"/>
    </row>
    <row r="146" spans="1:44" ht="7.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44" ht="15" x14ac:dyDescent="0.25">
      <c r="A147" s="9" t="s">
        <v>944</v>
      </c>
      <c r="B147" s="9" t="s">
        <v>945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44" ht="5.2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44" ht="15" x14ac:dyDescent="0.25">
      <c r="A149" s="8"/>
      <c r="B149" s="8" t="s">
        <v>946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44" ht="5.8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44" ht="15" x14ac:dyDescent="0.25">
      <c r="A151" s="8"/>
      <c r="B151" s="74" t="s">
        <v>947</v>
      </c>
      <c r="C151" s="74"/>
      <c r="D151" s="74"/>
      <c r="E151" s="74"/>
      <c r="F151" s="74"/>
      <c r="G151" s="74"/>
      <c r="H151" s="74"/>
      <c r="I151" s="74"/>
      <c r="J151" s="74"/>
      <c r="K151" s="78" t="s">
        <v>948</v>
      </c>
      <c r="L151" s="79"/>
      <c r="M151" s="80"/>
      <c r="N151" s="60" t="s">
        <v>947</v>
      </c>
      <c r="O151" s="60"/>
      <c r="P151" s="60"/>
      <c r="Q151" s="60"/>
      <c r="R151" s="60"/>
      <c r="S151" s="60"/>
      <c r="T151" s="60"/>
      <c r="U151" s="60"/>
      <c r="V151" s="60"/>
      <c r="W151" s="60" t="s">
        <v>948</v>
      </c>
      <c r="X151" s="60"/>
      <c r="Y151" s="60"/>
      <c r="Z151" s="60" t="s">
        <v>947</v>
      </c>
      <c r="AA151" s="60"/>
      <c r="AB151" s="60"/>
      <c r="AC151" s="60"/>
      <c r="AD151" s="60"/>
      <c r="AE151" s="60"/>
      <c r="AF151" s="60"/>
      <c r="AG151" s="60"/>
      <c r="AH151" s="60"/>
      <c r="AI151" s="78" t="s">
        <v>948</v>
      </c>
      <c r="AJ151" s="79"/>
      <c r="AK151" s="80"/>
    </row>
    <row r="152" spans="1:44" ht="15" x14ac:dyDescent="0.25">
      <c r="A152" s="8"/>
      <c r="B152" s="59" t="s">
        <v>999</v>
      </c>
      <c r="C152" s="59"/>
      <c r="D152" s="59"/>
      <c r="E152" s="59"/>
      <c r="F152" s="59"/>
      <c r="G152" s="59"/>
      <c r="H152" s="59"/>
      <c r="I152" s="59"/>
      <c r="J152" s="59"/>
      <c r="K152" s="56"/>
      <c r="L152" s="57"/>
      <c r="M152" s="58"/>
      <c r="N152" s="59" t="s">
        <v>950</v>
      </c>
      <c r="O152" s="59"/>
      <c r="P152" s="59"/>
      <c r="Q152" s="59"/>
      <c r="R152" s="59"/>
      <c r="S152" s="59"/>
      <c r="T152" s="59"/>
      <c r="U152" s="59"/>
      <c r="V152" s="59"/>
      <c r="W152" s="56"/>
      <c r="X152" s="57"/>
      <c r="Y152" s="58"/>
      <c r="Z152" s="59" t="s">
        <v>1011</v>
      </c>
      <c r="AA152" s="59"/>
      <c r="AB152" s="59"/>
      <c r="AC152" s="59"/>
      <c r="AD152" s="59"/>
      <c r="AE152" s="59"/>
      <c r="AF152" s="59"/>
      <c r="AG152" s="59"/>
      <c r="AH152" s="59"/>
      <c r="AI152" s="56"/>
      <c r="AJ152" s="57"/>
      <c r="AK152" s="58"/>
      <c r="AQ152" s="48">
        <f>K152</f>
        <v>0</v>
      </c>
      <c r="AR152" t="str">
        <f>B152</f>
        <v>Agronomy Operasional</v>
      </c>
    </row>
    <row r="153" spans="1:44" ht="15" x14ac:dyDescent="0.25">
      <c r="A153" s="8"/>
      <c r="B153" s="59" t="s">
        <v>1007</v>
      </c>
      <c r="C153" s="59"/>
      <c r="D153" s="59"/>
      <c r="E153" s="59"/>
      <c r="F153" s="59"/>
      <c r="G153" s="59"/>
      <c r="H153" s="59"/>
      <c r="I153" s="59"/>
      <c r="J153" s="59"/>
      <c r="K153" s="56"/>
      <c r="L153" s="57"/>
      <c r="M153" s="58"/>
      <c r="N153" s="59" t="s">
        <v>1003</v>
      </c>
      <c r="O153" s="59"/>
      <c r="P153" s="59"/>
      <c r="Q153" s="59"/>
      <c r="R153" s="59"/>
      <c r="S153" s="59"/>
      <c r="T153" s="59"/>
      <c r="U153" s="59"/>
      <c r="V153" s="59"/>
      <c r="W153" s="56"/>
      <c r="X153" s="57"/>
      <c r="Y153" s="58"/>
      <c r="Z153" s="59" t="s">
        <v>1008</v>
      </c>
      <c r="AA153" s="59"/>
      <c r="AB153" s="59"/>
      <c r="AC153" s="59"/>
      <c r="AD153" s="59"/>
      <c r="AE153" s="59"/>
      <c r="AF153" s="59"/>
      <c r="AG153" s="59"/>
      <c r="AH153" s="59"/>
      <c r="AI153" s="56"/>
      <c r="AJ153" s="57"/>
      <c r="AK153" s="58"/>
      <c r="AQ153" s="48">
        <f t="shared" ref="AQ153:AQ157" si="5">K153</f>
        <v>0</v>
      </c>
      <c r="AR153" t="str">
        <f t="shared" ref="AR153:AR157" si="6">B153</f>
        <v>Agronomy Support</v>
      </c>
    </row>
    <row r="154" spans="1:44" ht="15" x14ac:dyDescent="0.25">
      <c r="A154" s="8"/>
      <c r="B154" s="59" t="s">
        <v>1000</v>
      </c>
      <c r="C154" s="59"/>
      <c r="D154" s="59"/>
      <c r="E154" s="59"/>
      <c r="F154" s="59"/>
      <c r="G154" s="59"/>
      <c r="H154" s="59"/>
      <c r="I154" s="59"/>
      <c r="J154" s="59"/>
      <c r="K154" s="56"/>
      <c r="L154" s="57"/>
      <c r="M154" s="58"/>
      <c r="N154" s="59" t="s">
        <v>1004</v>
      </c>
      <c r="O154" s="59"/>
      <c r="P154" s="59"/>
      <c r="Q154" s="59"/>
      <c r="R154" s="59"/>
      <c r="S154" s="59"/>
      <c r="T154" s="59"/>
      <c r="U154" s="59"/>
      <c r="V154" s="59"/>
      <c r="W154" s="56"/>
      <c r="X154" s="57"/>
      <c r="Y154" s="58"/>
      <c r="Z154" s="59" t="s">
        <v>1009</v>
      </c>
      <c r="AA154" s="59"/>
      <c r="AB154" s="59"/>
      <c r="AC154" s="59"/>
      <c r="AD154" s="59"/>
      <c r="AE154" s="59"/>
      <c r="AF154" s="59"/>
      <c r="AG154" s="59"/>
      <c r="AH154" s="59"/>
      <c r="AI154" s="56"/>
      <c r="AJ154" s="57"/>
      <c r="AK154" s="58"/>
      <c r="AQ154" s="48">
        <f t="shared" si="5"/>
        <v>0</v>
      </c>
      <c r="AR154" t="str">
        <f t="shared" si="6"/>
        <v>Mill Operasional</v>
      </c>
    </row>
    <row r="155" spans="1:44" ht="15" x14ac:dyDescent="0.25">
      <c r="A155" s="8"/>
      <c r="B155" s="59" t="s">
        <v>1001</v>
      </c>
      <c r="C155" s="59"/>
      <c r="D155" s="59"/>
      <c r="E155" s="59"/>
      <c r="F155" s="59"/>
      <c r="G155" s="59"/>
      <c r="H155" s="59"/>
      <c r="I155" s="59"/>
      <c r="J155" s="59"/>
      <c r="K155" s="56"/>
      <c r="L155" s="57"/>
      <c r="M155" s="58"/>
      <c r="N155" s="59" t="s">
        <v>949</v>
      </c>
      <c r="O155" s="59"/>
      <c r="P155" s="59"/>
      <c r="Q155" s="59"/>
      <c r="R155" s="59"/>
      <c r="S155" s="59"/>
      <c r="T155" s="59"/>
      <c r="U155" s="59"/>
      <c r="V155" s="59"/>
      <c r="W155" s="56"/>
      <c r="X155" s="57"/>
      <c r="Y155" s="58"/>
      <c r="Z155" s="55" t="s">
        <v>1012</v>
      </c>
      <c r="AA155" s="55"/>
      <c r="AB155" s="55"/>
      <c r="AC155" s="55"/>
      <c r="AD155" s="55"/>
      <c r="AE155" s="55"/>
      <c r="AF155" s="55"/>
      <c r="AG155" s="55"/>
      <c r="AH155" s="55"/>
      <c r="AI155" s="56"/>
      <c r="AJ155" s="57"/>
      <c r="AK155" s="58"/>
      <c r="AQ155" s="48">
        <f t="shared" si="5"/>
        <v>0</v>
      </c>
      <c r="AR155" t="str">
        <f t="shared" si="6"/>
        <v>Mill Support</v>
      </c>
    </row>
    <row r="156" spans="1:44" ht="15" x14ac:dyDescent="0.25">
      <c r="A156" s="8"/>
      <c r="B156" s="59" t="s">
        <v>1010</v>
      </c>
      <c r="C156" s="59"/>
      <c r="D156" s="59"/>
      <c r="E156" s="59"/>
      <c r="F156" s="59"/>
      <c r="G156" s="59"/>
      <c r="H156" s="59"/>
      <c r="I156" s="59"/>
      <c r="J156" s="59"/>
      <c r="K156" s="56"/>
      <c r="L156" s="57"/>
      <c r="M156" s="58"/>
      <c r="N156" s="59" t="s">
        <v>1005</v>
      </c>
      <c r="O156" s="59"/>
      <c r="P156" s="59"/>
      <c r="Q156" s="59"/>
      <c r="R156" s="59"/>
      <c r="S156" s="59"/>
      <c r="T156" s="59"/>
      <c r="U156" s="59"/>
      <c r="V156" s="59"/>
      <c r="W156" s="56"/>
      <c r="X156" s="57"/>
      <c r="Y156" s="58"/>
      <c r="Z156" s="55" t="s">
        <v>1012</v>
      </c>
      <c r="AA156" s="55"/>
      <c r="AB156" s="55"/>
      <c r="AC156" s="55"/>
      <c r="AD156" s="55"/>
      <c r="AE156" s="55"/>
      <c r="AF156" s="55"/>
      <c r="AG156" s="55"/>
      <c r="AH156" s="55"/>
      <c r="AI156" s="56"/>
      <c r="AJ156" s="57"/>
      <c r="AK156" s="58"/>
      <c r="AQ156" s="48">
        <f t="shared" si="5"/>
        <v>0</v>
      </c>
      <c r="AR156" t="str">
        <f t="shared" si="6"/>
        <v>Adm. Personal</v>
      </c>
    </row>
    <row r="157" spans="1:44" ht="15" x14ac:dyDescent="0.25">
      <c r="A157" s="8"/>
      <c r="B157" s="59" t="s">
        <v>1006</v>
      </c>
      <c r="C157" s="59"/>
      <c r="D157" s="59"/>
      <c r="E157" s="59"/>
      <c r="F157" s="59"/>
      <c r="G157" s="59"/>
      <c r="H157" s="59"/>
      <c r="I157" s="59"/>
      <c r="J157" s="59"/>
      <c r="K157" s="56"/>
      <c r="L157" s="57"/>
      <c r="M157" s="58"/>
      <c r="N157" s="59" t="s">
        <v>1002</v>
      </c>
      <c r="O157" s="59"/>
      <c r="P157" s="59"/>
      <c r="Q157" s="59"/>
      <c r="R157" s="59"/>
      <c r="S157" s="59"/>
      <c r="T157" s="59"/>
      <c r="U157" s="59"/>
      <c r="V157" s="59"/>
      <c r="W157" s="56"/>
      <c r="X157" s="57"/>
      <c r="Y157" s="58"/>
      <c r="Z157" s="55" t="s">
        <v>1012</v>
      </c>
      <c r="AA157" s="55"/>
      <c r="AB157" s="55"/>
      <c r="AC157" s="55"/>
      <c r="AD157" s="55"/>
      <c r="AE157" s="55"/>
      <c r="AF157" s="55"/>
      <c r="AG157" s="55"/>
      <c r="AH157" s="55"/>
      <c r="AI157" s="56"/>
      <c r="AJ157" s="57"/>
      <c r="AK157" s="58"/>
      <c r="AQ157" s="48">
        <f t="shared" si="5"/>
        <v>0</v>
      </c>
      <c r="AR157" t="str">
        <f t="shared" si="6"/>
        <v>Adm. &amp; Accounting</v>
      </c>
    </row>
    <row r="158" spans="1:44" ht="8.2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Q158" s="48">
        <f>W152</f>
        <v>0</v>
      </c>
      <c r="AR158" t="str">
        <f>N152</f>
        <v>Finance</v>
      </c>
    </row>
    <row r="159" spans="1:44" ht="15" x14ac:dyDescent="0.25">
      <c r="A159" s="8"/>
      <c r="B159" s="8" t="s">
        <v>951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AB159" s="68"/>
      <c r="AC159" s="69"/>
      <c r="AE159" s="100"/>
      <c r="AF159" s="101"/>
      <c r="AG159" s="101"/>
      <c r="AH159" s="102"/>
      <c r="AJ159" s="94"/>
      <c r="AK159" s="95"/>
      <c r="AL159" s="95"/>
      <c r="AM159" s="96"/>
      <c r="AQ159" s="48">
        <f t="shared" ref="AQ159:AQ163" si="7">W153</f>
        <v>0</v>
      </c>
      <c r="AR159" t="str">
        <f t="shared" ref="AR159:AR163" si="8">N153</f>
        <v>Enginering</v>
      </c>
    </row>
    <row r="160" spans="1:44" ht="5.8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Q160" s="48">
        <f t="shared" si="7"/>
        <v>0</v>
      </c>
      <c r="AR160" t="str">
        <f t="shared" si="8"/>
        <v>Human Resource</v>
      </c>
    </row>
    <row r="161" spans="1:44" ht="15" x14ac:dyDescent="0.25">
      <c r="A161" s="8"/>
      <c r="B161" s="8" t="s">
        <v>857</v>
      </c>
      <c r="C161" s="17" t="s">
        <v>952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1"/>
      <c r="X161" s="11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12"/>
      <c r="AJ161" s="12"/>
      <c r="AK161" s="12"/>
      <c r="AL161" s="12"/>
      <c r="AM161" s="12"/>
      <c r="AQ161" s="48">
        <f t="shared" si="7"/>
        <v>0</v>
      </c>
      <c r="AR161" t="str">
        <f t="shared" si="8"/>
        <v>General Affair</v>
      </c>
    </row>
    <row r="162" spans="1:44" ht="13.5" customHeight="1" x14ac:dyDescent="0.25">
      <c r="A162" s="8"/>
      <c r="B162" s="8"/>
      <c r="C162" s="105" t="s">
        <v>8</v>
      </c>
      <c r="D162" s="105"/>
      <c r="E162" s="104" t="s">
        <v>935</v>
      </c>
      <c r="F162" s="104"/>
      <c r="G162" s="104"/>
      <c r="H162" s="104"/>
      <c r="I162" s="104"/>
      <c r="J162" s="104"/>
      <c r="K162" s="104"/>
      <c r="L162" s="104"/>
      <c r="M162" s="104"/>
      <c r="N162" s="105" t="s">
        <v>1034</v>
      </c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2"/>
      <c r="AK162" s="12"/>
      <c r="AL162" s="12"/>
      <c r="AM162" s="12"/>
      <c r="AQ162" s="48">
        <f t="shared" si="7"/>
        <v>0</v>
      </c>
      <c r="AR162" t="str">
        <f t="shared" si="8"/>
        <v>Commercial</v>
      </c>
    </row>
    <row r="163" spans="1:44" ht="15" x14ac:dyDescent="0.25">
      <c r="A163" s="8"/>
      <c r="B163" s="8"/>
      <c r="C163" s="162" t="s">
        <v>1019</v>
      </c>
      <c r="D163" s="162"/>
      <c r="E163" s="103"/>
      <c r="F163" s="103"/>
      <c r="G163" s="103"/>
      <c r="H163" s="103"/>
      <c r="I163" s="103"/>
      <c r="J163" s="103"/>
      <c r="K163" s="103"/>
      <c r="L163" s="103"/>
      <c r="M163" s="103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12"/>
      <c r="AK163" s="12"/>
      <c r="AL163" s="12"/>
      <c r="AM163" s="12"/>
      <c r="AQ163" s="48">
        <f t="shared" si="7"/>
        <v>0</v>
      </c>
      <c r="AR163" t="str">
        <f t="shared" si="8"/>
        <v>Hubungan Masyarakat</v>
      </c>
    </row>
    <row r="164" spans="1:44" ht="15" x14ac:dyDescent="0.25">
      <c r="A164" s="8"/>
      <c r="B164" s="8"/>
      <c r="C164" s="162" t="s">
        <v>1020</v>
      </c>
      <c r="D164" s="162"/>
      <c r="E164" s="103"/>
      <c r="F164" s="103"/>
      <c r="G164" s="103"/>
      <c r="H164" s="103"/>
      <c r="I164" s="103"/>
      <c r="J164" s="103"/>
      <c r="K164" s="103"/>
      <c r="L164" s="103"/>
      <c r="M164" s="103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54"/>
      <c r="AK164" s="54"/>
      <c r="AL164" s="54"/>
      <c r="AM164" s="54"/>
      <c r="AQ164" s="48">
        <f>AI152</f>
        <v>0</v>
      </c>
      <c r="AR164" t="str">
        <f>Z152</f>
        <v>Legal &amp; Government Relation</v>
      </c>
    </row>
    <row r="165" spans="1:44" ht="5.8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Q165" s="48">
        <f t="shared" ref="AQ165:AQ169" si="9">AI153</f>
        <v>0</v>
      </c>
      <c r="AR165" t="str">
        <f t="shared" ref="AR165:AR169" si="10">Z153</f>
        <v>Sustainability</v>
      </c>
    </row>
    <row r="166" spans="1:44" ht="15" x14ac:dyDescent="0.25">
      <c r="A166" s="8"/>
      <c r="B166" s="8" t="s">
        <v>859</v>
      </c>
      <c r="C166" s="17" t="s">
        <v>953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Q166" s="48">
        <f t="shared" si="9"/>
        <v>0</v>
      </c>
      <c r="AR166" t="str">
        <f t="shared" si="10"/>
        <v>Informatika Teknologi</v>
      </c>
    </row>
    <row r="167" spans="1:44" ht="5.8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Q167" s="48">
        <f t="shared" si="9"/>
        <v>0</v>
      </c>
      <c r="AR167" t="str">
        <f t="shared" si="10"/>
        <v>(Isi Sendiri)</v>
      </c>
    </row>
    <row r="168" spans="1:44" ht="15" x14ac:dyDescent="0.25">
      <c r="A168" s="8"/>
      <c r="B168" s="8"/>
      <c r="C168" s="45" t="s">
        <v>921</v>
      </c>
      <c r="D168" s="45"/>
      <c r="E168" s="45"/>
      <c r="F168" s="45"/>
      <c r="G168" s="45"/>
      <c r="H168" s="45"/>
      <c r="I168" s="45"/>
      <c r="J168" s="45" t="s">
        <v>5</v>
      </c>
      <c r="K168" s="73"/>
      <c r="L168" s="73"/>
      <c r="M168" s="73"/>
      <c r="N168" s="73"/>
      <c r="O168" s="73"/>
      <c r="P168" s="73"/>
      <c r="Q168" s="73"/>
      <c r="R168" s="73"/>
      <c r="S168" s="73"/>
      <c r="T168" s="45"/>
      <c r="U168" s="45" t="s">
        <v>1023</v>
      </c>
      <c r="V168" s="45"/>
      <c r="W168" s="45"/>
      <c r="X168" s="45" t="s">
        <v>5</v>
      </c>
      <c r="Y168" s="165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7"/>
      <c r="AQ168" s="48">
        <f t="shared" si="9"/>
        <v>0</v>
      </c>
      <c r="AR168" t="str">
        <f t="shared" si="10"/>
        <v>(Isi Sendiri)</v>
      </c>
    </row>
    <row r="169" spans="1:44" ht="15" x14ac:dyDescent="0.25">
      <c r="A169" s="8"/>
      <c r="B169" s="8"/>
      <c r="C169" s="45" t="s">
        <v>1021</v>
      </c>
      <c r="D169" s="45"/>
      <c r="E169" s="45"/>
      <c r="F169" s="45"/>
      <c r="G169" s="45"/>
      <c r="H169" s="45"/>
      <c r="I169" s="45"/>
      <c r="J169" s="45" t="s">
        <v>5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45"/>
      <c r="U169" s="45"/>
      <c r="V169" s="45"/>
      <c r="W169" s="45"/>
      <c r="X169" s="45"/>
      <c r="Y169" s="168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70"/>
      <c r="AQ169" s="48">
        <f t="shared" si="9"/>
        <v>0</v>
      </c>
      <c r="AR169" t="str">
        <f t="shared" si="10"/>
        <v>(Isi Sendiri)</v>
      </c>
    </row>
    <row r="170" spans="1:44" ht="15" x14ac:dyDescent="0.25">
      <c r="A170" s="8"/>
      <c r="B170" s="8"/>
      <c r="C170" s="45" t="s">
        <v>1022</v>
      </c>
      <c r="D170" s="45"/>
      <c r="E170" s="45"/>
      <c r="F170" s="45"/>
      <c r="G170" s="45"/>
      <c r="H170" s="45"/>
      <c r="I170" s="45"/>
      <c r="J170" s="45" t="s">
        <v>5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45"/>
      <c r="U170" s="45" t="s">
        <v>774</v>
      </c>
      <c r="V170" s="45"/>
      <c r="W170" s="45"/>
      <c r="X170" s="45" t="s">
        <v>5</v>
      </c>
      <c r="Y170" s="72"/>
      <c r="Z170" s="72"/>
      <c r="AA170" s="72"/>
      <c r="AB170" s="72"/>
      <c r="AC170" s="72"/>
      <c r="AD170" s="72"/>
      <c r="AE170" s="72"/>
      <c r="AF170" s="72"/>
      <c r="AG170" s="72"/>
      <c r="AH170" s="45"/>
      <c r="AI170" s="45"/>
      <c r="AJ170" s="45"/>
      <c r="AK170" s="45"/>
      <c r="AL170" s="45"/>
      <c r="AM170" s="45"/>
      <c r="AQ170" s="48"/>
    </row>
    <row r="171" spans="1:44" ht="5.8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Q171" s="48"/>
    </row>
    <row r="172" spans="1:44" ht="15" x14ac:dyDescent="0.25">
      <c r="A172" s="8"/>
      <c r="B172" s="8" t="s">
        <v>861</v>
      </c>
      <c r="C172" s="17" t="s">
        <v>954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44" ht="5.8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44" ht="15" x14ac:dyDescent="0.25">
      <c r="A174" s="8"/>
      <c r="B174" s="8"/>
      <c r="C174" s="45" t="s">
        <v>921</v>
      </c>
      <c r="D174" s="45"/>
      <c r="E174" s="45"/>
      <c r="F174" s="45"/>
      <c r="G174" s="45"/>
      <c r="H174" s="45"/>
      <c r="I174" s="45"/>
      <c r="J174" s="45" t="s">
        <v>5</v>
      </c>
      <c r="K174" t="s">
        <v>453</v>
      </c>
      <c r="L174" s="73"/>
      <c r="M174" s="73"/>
      <c r="N174" s="73"/>
      <c r="O174" s="73"/>
      <c r="P174" s="73"/>
      <c r="Q174" s="73"/>
      <c r="R174" s="73"/>
      <c r="S174" s="73"/>
      <c r="T174" s="73"/>
      <c r="V174" t="s">
        <v>1024</v>
      </c>
      <c r="W174" s="73"/>
      <c r="X174" s="73"/>
      <c r="Y174" s="73"/>
      <c r="Z174" s="73"/>
      <c r="AA174" s="73"/>
      <c r="AB174" s="73"/>
      <c r="AC174" s="73"/>
      <c r="AD174" s="73"/>
      <c r="AE174" s="73"/>
      <c r="AF174" s="8"/>
      <c r="AG174" s="8"/>
      <c r="AH174" s="8"/>
      <c r="AI174" s="8"/>
      <c r="AJ174" s="8"/>
      <c r="AK174" s="8"/>
      <c r="AL174" s="8"/>
      <c r="AM174" s="8"/>
    </row>
    <row r="175" spans="1:44" ht="15" x14ac:dyDescent="0.25">
      <c r="A175" s="8"/>
      <c r="B175" s="8"/>
      <c r="C175" s="45" t="s">
        <v>935</v>
      </c>
      <c r="D175" s="45"/>
      <c r="E175" s="45"/>
      <c r="F175" s="45"/>
      <c r="G175" s="45"/>
      <c r="H175" s="45"/>
      <c r="I175" s="45"/>
      <c r="J175" s="45" t="s">
        <v>5</v>
      </c>
      <c r="L175" s="73"/>
      <c r="M175" s="73"/>
      <c r="N175" s="73"/>
      <c r="O175" s="73"/>
      <c r="P175" s="73"/>
      <c r="Q175" s="73"/>
      <c r="R175" s="73"/>
      <c r="S175" s="73"/>
      <c r="T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8"/>
      <c r="AG175" s="8"/>
      <c r="AH175" s="8"/>
      <c r="AI175" s="8"/>
      <c r="AJ175" s="8"/>
      <c r="AK175" s="8"/>
      <c r="AL175" s="8"/>
      <c r="AM175" s="8"/>
    </row>
    <row r="176" spans="1:44" ht="15" x14ac:dyDescent="0.25">
      <c r="A176" s="8"/>
      <c r="B176" s="8"/>
      <c r="C176" s="45" t="s">
        <v>1022</v>
      </c>
      <c r="D176" s="45"/>
      <c r="E176" s="45"/>
      <c r="F176" s="45"/>
      <c r="G176" s="45"/>
      <c r="H176" s="45"/>
      <c r="I176" s="45"/>
      <c r="J176" s="45" t="s">
        <v>5</v>
      </c>
      <c r="L176" s="72"/>
      <c r="M176" s="72"/>
      <c r="N176" s="72"/>
      <c r="O176" s="72"/>
      <c r="P176" s="72"/>
      <c r="Q176" s="72"/>
      <c r="R176" s="72"/>
      <c r="S176" s="72"/>
      <c r="T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8"/>
      <c r="AG176" s="8"/>
      <c r="AH176" s="8"/>
      <c r="AI176" s="8"/>
      <c r="AJ176" s="8"/>
      <c r="AK176" s="8"/>
      <c r="AL176" s="8"/>
      <c r="AM176" s="8"/>
    </row>
    <row r="177" spans="1:39" ht="5.8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ht="15" x14ac:dyDescent="0.25">
      <c r="A178" s="8"/>
      <c r="B178" s="8" t="s">
        <v>863</v>
      </c>
      <c r="C178" s="17" t="s">
        <v>955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8"/>
      <c r="U178" s="69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ht="9" customHeight="1" x14ac:dyDescent="0.25">
      <c r="A179" s="8"/>
      <c r="B179" s="8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44"/>
      <c r="U179" s="44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ht="15" x14ac:dyDescent="0.25">
      <c r="A180" s="9" t="s">
        <v>956</v>
      </c>
      <c r="B180" s="9" t="s">
        <v>957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ht="1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ht="15" x14ac:dyDescent="0.25">
      <c r="A182" s="8"/>
      <c r="B182" s="67" t="s">
        <v>958</v>
      </c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ht="1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ht="15" x14ac:dyDescent="0.25">
      <c r="A184" s="8"/>
      <c r="B184" s="8" t="s">
        <v>959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 t="s">
        <v>960</v>
      </c>
      <c r="O184" s="8"/>
      <c r="P184" s="70"/>
      <c r="Q184" s="70"/>
      <c r="R184" s="70"/>
      <c r="S184" s="70"/>
      <c r="T184" s="70"/>
      <c r="U184" s="70"/>
      <c r="V184" s="70"/>
      <c r="W184" s="70"/>
      <c r="X184" s="28"/>
      <c r="Y184" s="8" t="s">
        <v>961</v>
      </c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ht="5.8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46"/>
      <c r="S185" s="46"/>
      <c r="T185" s="46"/>
      <c r="U185" s="46"/>
      <c r="V185" s="46"/>
      <c r="W185" s="46"/>
      <c r="X185" s="1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ht="15" x14ac:dyDescent="0.25">
      <c r="A186" s="8"/>
      <c r="B186" s="9" t="s">
        <v>962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46"/>
      <c r="S186" s="46"/>
      <c r="T186" s="46"/>
      <c r="U186" s="46"/>
      <c r="V186" s="46"/>
      <c r="W186" s="46"/>
      <c r="X186" s="1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ht="5.8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46"/>
      <c r="Q187" s="46"/>
      <c r="R187" s="46"/>
      <c r="S187" s="46"/>
      <c r="T187" s="46"/>
      <c r="U187" s="46"/>
      <c r="V187" s="46"/>
      <c r="W187" s="46"/>
      <c r="X187" s="1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ht="15" x14ac:dyDescent="0.25">
      <c r="A188" s="8"/>
      <c r="B188" s="8" t="s">
        <v>963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 t="s">
        <v>960</v>
      </c>
      <c r="O188" s="8"/>
      <c r="P188" s="71"/>
      <c r="Q188" s="71"/>
      <c r="R188" s="71"/>
      <c r="S188" s="71"/>
      <c r="T188" s="71"/>
      <c r="U188" s="71"/>
      <c r="V188" s="71"/>
      <c r="W188" s="71"/>
      <c r="X188" s="29"/>
      <c r="Y188" s="8" t="s">
        <v>961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ht="5.8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46"/>
      <c r="Q189" s="46"/>
      <c r="R189" s="46"/>
      <c r="S189" s="46"/>
      <c r="T189" s="46"/>
      <c r="U189" s="46"/>
      <c r="V189" s="46"/>
      <c r="W189" s="46"/>
      <c r="X189" s="1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ht="15" x14ac:dyDescent="0.25">
      <c r="A190" s="8"/>
      <c r="B190" s="8" t="s">
        <v>964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 t="s">
        <v>960</v>
      </c>
      <c r="O190" s="8"/>
      <c r="P190" s="71"/>
      <c r="Q190" s="71"/>
      <c r="R190" s="71"/>
      <c r="S190" s="71"/>
      <c r="T190" s="71"/>
      <c r="U190" s="71"/>
      <c r="V190" s="71"/>
      <c r="W190" s="71"/>
      <c r="X190" s="29"/>
      <c r="Y190" s="8" t="s">
        <v>961</v>
      </c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ht="5.8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46"/>
      <c r="Q191" s="46"/>
      <c r="R191" s="46"/>
      <c r="S191" s="46"/>
      <c r="T191" s="46"/>
      <c r="U191" s="46"/>
      <c r="V191" s="46"/>
      <c r="W191" s="46"/>
      <c r="X191" s="1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ht="15" x14ac:dyDescent="0.25">
      <c r="A192" s="8"/>
      <c r="B192" s="8" t="s">
        <v>965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 t="s">
        <v>960</v>
      </c>
      <c r="O192" s="8"/>
      <c r="P192" s="71"/>
      <c r="Q192" s="71"/>
      <c r="R192" s="71"/>
      <c r="S192" s="71"/>
      <c r="T192" s="71"/>
      <c r="U192" s="71"/>
      <c r="V192" s="71"/>
      <c r="W192" s="71"/>
      <c r="X192" s="29"/>
      <c r="Y192" s="8" t="s">
        <v>961</v>
      </c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ht="5.8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46"/>
      <c r="Q193" s="46"/>
      <c r="R193" s="46"/>
      <c r="S193" s="46"/>
      <c r="T193" s="46"/>
      <c r="U193" s="46"/>
      <c r="V193" s="46"/>
      <c r="W193" s="46"/>
      <c r="X193" s="1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ht="15" x14ac:dyDescent="0.25">
      <c r="A194" s="8"/>
      <c r="B194" s="8" t="s">
        <v>966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 t="s">
        <v>960</v>
      </c>
      <c r="O194" s="8"/>
      <c r="P194" s="71"/>
      <c r="Q194" s="71"/>
      <c r="R194" s="71"/>
      <c r="S194" s="71"/>
      <c r="T194" s="71"/>
      <c r="U194" s="71"/>
      <c r="V194" s="71"/>
      <c r="W194" s="71"/>
      <c r="X194" s="29"/>
      <c r="Y194" s="8" t="s">
        <v>961</v>
      </c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ht="5.8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46"/>
      <c r="Q195" s="46"/>
      <c r="R195" s="46"/>
      <c r="S195" s="46"/>
      <c r="T195" s="46"/>
      <c r="U195" s="46"/>
      <c r="V195" s="46"/>
      <c r="W195" s="46"/>
      <c r="X195" s="1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ht="15" x14ac:dyDescent="0.25">
      <c r="A196" s="8"/>
      <c r="B196" s="8" t="s">
        <v>967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 t="s">
        <v>960</v>
      </c>
      <c r="O196" s="8"/>
      <c r="P196" s="71"/>
      <c r="Q196" s="71"/>
      <c r="R196" s="71"/>
      <c r="S196" s="71"/>
      <c r="T196" s="71"/>
      <c r="U196" s="71"/>
      <c r="V196" s="71"/>
      <c r="W196" s="71"/>
      <c r="X196" s="29"/>
      <c r="Y196" s="8" t="s">
        <v>961</v>
      </c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ht="5.8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46"/>
      <c r="Q197" s="46"/>
      <c r="R197" s="46"/>
      <c r="S197" s="46"/>
      <c r="T197" s="46"/>
      <c r="U197" s="46"/>
      <c r="V197" s="46"/>
      <c r="W197" s="46"/>
      <c r="X197" s="1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ht="15" x14ac:dyDescent="0.25">
      <c r="A198" s="8"/>
      <c r="B198" s="8" t="s">
        <v>968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19" t="s">
        <v>960</v>
      </c>
      <c r="O198" s="19"/>
      <c r="P198" s="97"/>
      <c r="Q198" s="97"/>
      <c r="R198" s="97"/>
      <c r="S198" s="97"/>
      <c r="T198" s="97"/>
      <c r="U198" s="97"/>
      <c r="V198" s="97"/>
      <c r="W198" s="97"/>
      <c r="X198" s="29"/>
      <c r="Y198" s="8" t="s">
        <v>961</v>
      </c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ht="1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47"/>
      <c r="Q199" s="47"/>
      <c r="R199" s="47"/>
      <c r="S199" s="47"/>
      <c r="T199" s="47"/>
      <c r="U199" s="47"/>
      <c r="V199" s="47"/>
      <c r="W199" s="47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ht="15" x14ac:dyDescent="0.25">
      <c r="A200" s="8"/>
      <c r="B200" s="9" t="s">
        <v>969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 t="s">
        <v>960</v>
      </c>
      <c r="O200" s="8"/>
      <c r="P200" s="98">
        <f>P184+P188+P190+P192+P194+P196+P198</f>
        <v>0</v>
      </c>
      <c r="Q200" s="98"/>
      <c r="R200" s="98"/>
      <c r="S200" s="98"/>
      <c r="T200" s="98"/>
      <c r="U200" s="98"/>
      <c r="V200" s="98"/>
      <c r="W200" s="98"/>
      <c r="X200" s="30"/>
      <c r="Y200" s="8" t="s">
        <v>970</v>
      </c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ht="1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47"/>
      <c r="Q201" s="47"/>
      <c r="R201" s="47"/>
      <c r="S201" s="47"/>
      <c r="T201" s="47"/>
      <c r="U201" s="47"/>
      <c r="V201" s="47"/>
      <c r="W201" s="47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ht="15" x14ac:dyDescent="0.25">
      <c r="A202" s="8"/>
      <c r="B202" s="9" t="s">
        <v>971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 t="s">
        <v>960</v>
      </c>
      <c r="O202" s="8"/>
      <c r="P202" s="98">
        <f>P200*12</f>
        <v>0</v>
      </c>
      <c r="Q202" s="98"/>
      <c r="R202" s="98"/>
      <c r="S202" s="98"/>
      <c r="T202" s="98"/>
      <c r="U202" s="98"/>
      <c r="V202" s="98"/>
      <c r="W202" s="98"/>
      <c r="X202" s="30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ht="5.8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ht="1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99"/>
      <c r="R204" s="99"/>
      <c r="S204" s="99"/>
      <c r="T204" s="99"/>
      <c r="U204" s="99"/>
      <c r="V204" s="99"/>
      <c r="W204" s="99"/>
      <c r="X204" s="31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ht="1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ht="1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ht="15" x14ac:dyDescent="0.25">
      <c r="A207" s="8"/>
      <c r="B207" s="67" t="s">
        <v>972</v>
      </c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ht="1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ht="15" x14ac:dyDescent="0.25">
      <c r="A209" s="8"/>
      <c r="B209" s="8" t="s">
        <v>959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 t="s">
        <v>960</v>
      </c>
      <c r="O209" s="8"/>
      <c r="P209" s="70"/>
      <c r="Q209" s="70"/>
      <c r="R209" s="70"/>
      <c r="S209" s="70"/>
      <c r="T209" s="70"/>
      <c r="U209" s="70"/>
      <c r="V209" s="70"/>
      <c r="W209" s="70"/>
      <c r="X209" s="28"/>
      <c r="Y209" s="8" t="s">
        <v>961</v>
      </c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ht="5.8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18"/>
      <c r="Q210" s="18"/>
      <c r="R210" s="18"/>
      <c r="S210" s="18"/>
      <c r="T210" s="18"/>
      <c r="U210" s="18"/>
      <c r="V210" s="18"/>
      <c r="W210" s="18"/>
      <c r="X210" s="1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5" x14ac:dyDescent="0.25">
      <c r="A211" s="8"/>
      <c r="B211" s="8" t="s">
        <v>971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 t="s">
        <v>960</v>
      </c>
      <c r="O211" s="8"/>
      <c r="P211" s="70"/>
      <c r="Q211" s="70"/>
      <c r="R211" s="70"/>
      <c r="S211" s="70"/>
      <c r="T211" s="70"/>
      <c r="U211" s="70"/>
      <c r="V211" s="70"/>
      <c r="W211" s="70"/>
      <c r="X211" s="2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ht="1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ht="15" x14ac:dyDescent="0.25">
      <c r="A213" s="9" t="s">
        <v>973</v>
      </c>
      <c r="B213" s="9" t="s">
        <v>974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ht="5.8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ht="15" x14ac:dyDescent="0.25">
      <c r="A215" s="8"/>
      <c r="B215" s="8" t="s">
        <v>856</v>
      </c>
      <c r="C215" s="8" t="s">
        <v>975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8"/>
      <c r="U215" s="89"/>
      <c r="V215" s="90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ht="5.8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ht="15" x14ac:dyDescent="0.25">
      <c r="A217" s="8"/>
      <c r="B217" s="8" t="s">
        <v>857</v>
      </c>
      <c r="C217" s="8" t="s">
        <v>1025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92" t="s">
        <v>1026</v>
      </c>
      <c r="V217" s="92"/>
      <c r="W217" s="92"/>
      <c r="X217" s="93"/>
      <c r="Y217" s="93"/>
      <c r="Z217" s="8"/>
      <c r="AA217" s="92" t="s">
        <v>1027</v>
      </c>
      <c r="AB217" s="92"/>
      <c r="AC217" s="92"/>
      <c r="AD217" s="94"/>
      <c r="AE217" s="95"/>
      <c r="AF217" s="95"/>
      <c r="AG217" s="96"/>
      <c r="AH217" s="8"/>
      <c r="AI217" s="8"/>
      <c r="AJ217" s="8"/>
      <c r="AK217" s="8"/>
      <c r="AL217" s="8"/>
      <c r="AM217" s="8"/>
    </row>
    <row r="218" spans="1:39" ht="1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ht="1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ht="1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ht="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ht="1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ht="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ht="1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ht="1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ht="1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ht="1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ht="1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ht="1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ht="1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ht="1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ht="1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ht="1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ht="1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ht="1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ht="1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ht="1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ht="9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ht="15" x14ac:dyDescent="0.25">
      <c r="A239" s="9" t="s">
        <v>973</v>
      </c>
      <c r="B239" s="9" t="s">
        <v>976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5.8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5" x14ac:dyDescent="0.25">
      <c r="A241" s="8"/>
      <c r="B241" s="8" t="s">
        <v>977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ht="5.8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ht="15" x14ac:dyDescent="0.25">
      <c r="A243" s="8"/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2"/>
    </row>
    <row r="244" spans="1:39" ht="15" x14ac:dyDescent="0.25">
      <c r="A244" s="8"/>
      <c r="B244" s="2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24"/>
    </row>
    <row r="245" spans="1:39" ht="15" x14ac:dyDescent="0.25">
      <c r="A245" s="8"/>
      <c r="B245" s="2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24"/>
    </row>
    <row r="246" spans="1:39" ht="15" x14ac:dyDescent="0.25">
      <c r="A246" s="8"/>
      <c r="B246" s="2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24"/>
    </row>
    <row r="247" spans="1:39" ht="15" x14ac:dyDescent="0.25">
      <c r="A247" s="8"/>
      <c r="B247" s="2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24"/>
    </row>
    <row r="248" spans="1:39" ht="15" x14ac:dyDescent="0.25">
      <c r="A248" s="8"/>
      <c r="B248" s="2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24"/>
    </row>
    <row r="249" spans="1:39" ht="15" x14ac:dyDescent="0.25">
      <c r="A249" s="8"/>
      <c r="B249" s="2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24"/>
    </row>
    <row r="250" spans="1:39" ht="15" x14ac:dyDescent="0.25">
      <c r="A250" s="8"/>
      <c r="B250" s="2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24"/>
    </row>
    <row r="251" spans="1:39" ht="15" x14ac:dyDescent="0.25">
      <c r="A251" s="8"/>
      <c r="B251" s="2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24"/>
    </row>
    <row r="252" spans="1:39" ht="15" x14ac:dyDescent="0.25">
      <c r="A252" s="8"/>
      <c r="B252" s="2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24"/>
    </row>
    <row r="253" spans="1:39" ht="15" x14ac:dyDescent="0.25">
      <c r="A253" s="8"/>
      <c r="B253" s="2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24"/>
    </row>
    <row r="254" spans="1:39" ht="15" x14ac:dyDescent="0.25">
      <c r="A254" s="8"/>
      <c r="B254" s="2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24"/>
    </row>
    <row r="255" spans="1:39" ht="15" x14ac:dyDescent="0.25">
      <c r="A255" s="8"/>
      <c r="B255" s="2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24"/>
    </row>
    <row r="256" spans="1:39" ht="15" x14ac:dyDescent="0.25">
      <c r="A256" s="8"/>
      <c r="B256" s="2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24"/>
    </row>
    <row r="257" spans="1:39" ht="15" x14ac:dyDescent="0.25">
      <c r="A257" s="8"/>
      <c r="B257" s="2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24"/>
    </row>
    <row r="258" spans="1:39" ht="15" x14ac:dyDescent="0.25">
      <c r="A258" s="8"/>
      <c r="B258" s="2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24"/>
    </row>
    <row r="259" spans="1:39" ht="15" x14ac:dyDescent="0.25">
      <c r="A259" s="8"/>
      <c r="B259" s="2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24"/>
    </row>
    <row r="260" spans="1:39" ht="15" x14ac:dyDescent="0.25">
      <c r="A260" s="8"/>
      <c r="B260" s="2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24"/>
    </row>
    <row r="261" spans="1:39" ht="15" x14ac:dyDescent="0.25">
      <c r="A261" s="8"/>
      <c r="B261" s="25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26"/>
    </row>
    <row r="262" spans="1:39" ht="1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ht="1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ht="15" x14ac:dyDescent="0.25">
      <c r="A264" s="91" t="s">
        <v>978</v>
      </c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</row>
    <row r="265" spans="1:39" ht="15" x14ac:dyDescent="0.2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91"/>
      <c r="AL265" s="91"/>
      <c r="AM265" s="91"/>
    </row>
    <row r="266" spans="1:39" ht="1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ht="1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Z267" s="10"/>
      <c r="AB267" s="10" t="s">
        <v>1028</v>
      </c>
      <c r="AC267" s="10"/>
      <c r="AE267" s="84"/>
      <c r="AF267" s="84"/>
      <c r="AG267" s="84"/>
      <c r="AH267" s="84"/>
      <c r="AI267" s="84"/>
      <c r="AJ267" s="84"/>
      <c r="AK267" s="84"/>
      <c r="AL267" s="84"/>
      <c r="AM267" s="8"/>
    </row>
    <row r="268" spans="1:39" ht="1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AA268" s="27"/>
      <c r="AB268" s="27"/>
      <c r="AC268" s="67" t="s">
        <v>979</v>
      </c>
      <c r="AD268" s="67"/>
      <c r="AE268" s="67"/>
      <c r="AF268" s="67"/>
      <c r="AG268" s="67"/>
      <c r="AH268" s="67"/>
      <c r="AI268" s="67"/>
      <c r="AJ268" s="67"/>
      <c r="AK268" s="67"/>
      <c r="AL268" s="8"/>
      <c r="AM268" s="8"/>
    </row>
    <row r="269" spans="1:39" ht="1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ht="1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ht="1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ht="1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92" t="s">
        <v>1036</v>
      </c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</row>
    <row r="273" spans="1:39" ht="1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5" hidden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5" hidden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5" hidden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5" hidden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ht="15" hidden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ht="15" hidden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ht="15" hidden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ht="15" hidden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ht="15" hidden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ht="15" hidden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ht="15" hidden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ht="15" hidden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ht="15" hidden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ht="15" hidden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ht="15" hidden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ht="15" hidden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ht="15" hidden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ht="15" hidden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ht="15" hidden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ht="15" hidden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ht="15" hidden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ht="15" hidden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ht="15" hidden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ht="15" hidden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ht="15" hidden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ht="15" hidden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ht="15" hidden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ht="15" hidden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ht="15" hidden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ht="15" hidden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ht="15" hidden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ht="15" hidden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ht="15" hidden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ht="15" hidden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ht="15" hidden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ht="15" hidden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ht="15" hidden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ht="15" hidden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ht="15" hidden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ht="15" hidden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ht="15" hidden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ht="15" hidden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ht="15" hidden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ht="15" hidden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ht="15" hidden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ht="15" hidden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ht="15" hidden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ht="15" hidden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ht="15" hidden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ht="15" hidden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ht="15" hidden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ht="15" hidden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ht="15" hidden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ht="15" hidden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ht="15" hidden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ht="15" hidden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ht="15" hidden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ht="15" hidden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ht="15" hidden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ht="15" hidden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ht="15" hidden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ht="15" hidden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ht="15" hidden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ht="15" hidden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ht="15" hidden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ht="15" hidden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ht="15" hidden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ht="15" hidden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ht="15" hidden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ht="15" hidden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ht="15" hidden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ht="15" hidden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ht="15" hidden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ht="15" hidden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ht="15" hidden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ht="15" hidden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ht="15" hidden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ht="15" hidden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ht="15" hidden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ht="15" hidden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ht="15" hidden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ht="15" hidden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ht="15" hidden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ht="15" hidden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ht="15" hidden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ht="15" hidden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ht="15" hidden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ht="15" hidden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ht="15" hidden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ht="15" hidden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ht="15" hidden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ht="15" hidden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ht="15" hidden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ht="15" hidden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ht="15" hidden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ht="15" hidden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ht="15" hidden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ht="15" hidden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ht="15" hidden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ht="15" hidden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ht="15" hidden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ht="15" hidden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ht="15" hidden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ht="15" hidden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ht="15" hidden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ht="15" hidden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ht="15" hidden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ht="15" hidden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ht="15" hidden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ht="15" hidden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ht="15" hidden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ht="15" hidden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ht="15" hidden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ht="15" hidden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ht="15" hidden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ht="15" hidden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ht="15" hidden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ht="15" hidden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ht="15" hidden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ht="15" hidden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ht="15" hidden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ht="15" hidden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ht="15" hidden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ht="15" hidden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ht="15" hidden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ht="15" hidden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ht="15" hidden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ht="15" hidden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ht="15" hidden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ht="15" hidden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ht="15" hidden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ht="15" hidden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ht="15" hidden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ht="15" hidden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ht="15" hidden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ht="15" hidden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ht="15" hidden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ht="15" hidden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ht="15" hidden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ht="15" hidden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ht="15" hidden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ht="15" hidden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ht="15" hidden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ht="15" hidden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ht="15" hidden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ht="15" hidden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ht="15" hidden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ht="15" hidden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5" hidden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5" hidden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5" hidden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5" hidden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5" hidden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5" hidden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5" hidden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5" hidden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5" hidden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5" hidden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5" hidden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5" hidden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5" hidden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5" hidden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5" hidden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5" hidden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5" hidden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ht="15" hidden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ht="15" hidden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5" hidden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5" hidden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5" hidden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5" hidden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ht="15" hidden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ht="15" hidden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ht="15" hidden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ht="15" hidden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ht="15" hidden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ht="15" hidden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ht="15" hidden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ht="15" hidden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ht="15" hidden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ht="15" hidden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ht="15" hidden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ht="15" hidden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ht="15" hidden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ht="15" hidden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ht="15" hidden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ht="15" hidden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ht="15" hidden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ht="15" hidden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ht="15" hidden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ht="15" hidden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ht="15" hidden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ht="15" hidden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ht="15" hidden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ht="15" hidden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ht="15" hidden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ht="15" hidden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ht="15" hidden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ht="15" hidden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ht="15" hidden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ht="15" hidden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ht="15" hidden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ht="15" hidden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ht="15" hidden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ht="15" hidden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ht="15" hidden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ht="15" hidden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ht="15" hidden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ht="15" hidden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ht="15" hidden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ht="15" hidden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ht="15" hidden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ht="15" hidden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ht="15" hidden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ht="15" hidden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ht="15" hidden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ht="15" hidden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ht="15" hidden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ht="15" hidden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ht="15" hidden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ht="15" hidden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ht="15" hidden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ht="15" hidden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ht="15" hidden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ht="15" hidden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ht="15" hidden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ht="15" hidden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ht="15" hidden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ht="15" hidden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ht="15" hidden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ht="15" hidden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ht="15" hidden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ht="15" hidden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ht="15" hidden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5" hidden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ht="15" hidden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ht="15" hidden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ht="15" hidden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ht="15" hidden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ht="15" hidden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ht="15" hidden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ht="15" hidden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ht="15" hidden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ht="15" hidden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ht="15" hidden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ht="15" hidden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ht="15" hidden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 spans="1:39" ht="15" hidden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 spans="1:39" ht="15" hidden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 spans="1:39" ht="15" hidden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ht="15" hidden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 spans="1:39" ht="15" hidden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 spans="1:39" ht="15" hidden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 spans="1:39" ht="15" hidden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 spans="1:39" ht="15" hidden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 spans="1:39" ht="15" hidden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 spans="1:39" ht="15" hidden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 spans="1:39" ht="15" hidden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 spans="1:39" ht="15" hidden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 spans="1:39" ht="15" hidden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</row>
    <row r="552" spans="1:39" ht="15" hidden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</row>
    <row r="553" spans="1:39" ht="15" hidden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</row>
    <row r="554" spans="1:39" ht="15" hidden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</row>
    <row r="555" spans="1:39" ht="15" hidden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</row>
    <row r="556" spans="1:39" ht="15" hidden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</row>
    <row r="557" spans="1:39" ht="15" hidden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</row>
    <row r="558" spans="1:39" ht="15" hidden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</row>
    <row r="559" spans="1:39" ht="15" hidden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</row>
    <row r="560" spans="1:39" ht="15" hidden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</row>
    <row r="561" spans="1:39" ht="15" hidden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</row>
    <row r="562" spans="1:39" ht="15" hidden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</row>
    <row r="563" spans="1:39" ht="15" hidden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</row>
    <row r="564" spans="1:39" ht="15" hidden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</row>
    <row r="565" spans="1:39" ht="15" hidden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</row>
    <row r="566" spans="1:39" ht="15" hidden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</row>
    <row r="567" spans="1:39" ht="15" hidden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</row>
    <row r="568" spans="1:39" ht="15" hidden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</row>
    <row r="569" spans="1:39" ht="15" hidden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</row>
    <row r="570" spans="1:39" ht="15" hidden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</row>
    <row r="571" spans="1:39" ht="15" hidden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</row>
    <row r="572" spans="1:39" ht="15" hidden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</row>
    <row r="573" spans="1:39" ht="15" hidden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</row>
    <row r="574" spans="1:39" ht="15" hidden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</row>
    <row r="575" spans="1:39" ht="15" hidden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</row>
    <row r="576" spans="1:39" ht="15" hidden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</row>
    <row r="577" spans="1:39" ht="15" hidden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</row>
    <row r="578" spans="1:39" ht="15" hidden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</row>
    <row r="579" spans="1:39" ht="15" hidden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</row>
    <row r="580" spans="1:39" ht="15" hidden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</row>
    <row r="581" spans="1:39" ht="15" hidden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</row>
    <row r="582" spans="1:39" ht="15" hidden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</row>
    <row r="583" spans="1:39" ht="15" hidden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</row>
    <row r="584" spans="1:39" ht="15" hidden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</row>
    <row r="585" spans="1:39" ht="15" hidden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</row>
    <row r="586" spans="1:39" ht="15" hidden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</row>
    <row r="587" spans="1:39" ht="15" hidden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</row>
    <row r="588" spans="1:39" ht="15" hidden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</row>
    <row r="589" spans="1:39" ht="15" hidden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</row>
    <row r="590" spans="1:39" ht="15" hidden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</row>
    <row r="591" spans="1:39" ht="15" hidden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</row>
    <row r="592" spans="1:39" ht="15" hidden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</row>
    <row r="593" spans="1:39" ht="15" hidden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</row>
    <row r="594" spans="1:39" ht="15" hidden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</row>
    <row r="595" spans="1:39" ht="15" hidden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</row>
    <row r="596" spans="1:39" ht="15" hidden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</row>
    <row r="597" spans="1:39" ht="15" hidden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</row>
    <row r="598" spans="1:39" ht="15" hidden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</row>
    <row r="599" spans="1:39" ht="15" hidden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</row>
    <row r="600" spans="1:39" ht="15" hidden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</row>
    <row r="601" spans="1:39" ht="15" hidden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</row>
    <row r="602" spans="1:39" ht="15" hidden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</row>
    <row r="603" spans="1:39" ht="15" hidden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</row>
    <row r="604" spans="1:39" ht="15" hidden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</row>
    <row r="605" spans="1:39" ht="15" hidden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</row>
    <row r="606" spans="1:39" ht="15" hidden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</row>
    <row r="607" spans="1:39" ht="15" hidden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</row>
    <row r="608" spans="1:39" ht="15" hidden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</row>
    <row r="609" spans="1:39" ht="15" hidden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</row>
    <row r="610" spans="1:39" ht="15" hidden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</row>
    <row r="611" spans="1:39" ht="15" hidden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</row>
    <row r="612" spans="1:39" ht="15" hidden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</row>
    <row r="613" spans="1:39" ht="15" hidden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</row>
    <row r="614" spans="1:39" ht="15" hidden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</row>
    <row r="615" spans="1:39" ht="15" hidden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</row>
    <row r="616" spans="1:39" ht="15" hidden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</row>
    <row r="617" spans="1:39" ht="15" hidden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</row>
    <row r="618" spans="1:39" ht="15" hidden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</row>
    <row r="619" spans="1:39" ht="15" hidden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</row>
    <row r="620" spans="1:39" ht="15" hidden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</row>
    <row r="621" spans="1:39" ht="15" hidden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</row>
    <row r="622" spans="1:39" ht="15" hidden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</row>
    <row r="623" spans="1:39" ht="15" hidden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</row>
    <row r="624" spans="1:39" ht="15" hidden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</row>
    <row r="625" spans="1:39" ht="15" hidden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</row>
    <row r="626" spans="1:39" ht="15" hidden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</row>
    <row r="627" spans="1:39" ht="15" hidden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</row>
    <row r="628" spans="1:39" ht="15" hidden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</row>
    <row r="629" spans="1:39" ht="15" hidden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</row>
    <row r="630" spans="1:39" ht="15" hidden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</row>
    <row r="631" spans="1:39" ht="15" hidden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</row>
    <row r="632" spans="1:39" ht="15" hidden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</row>
    <row r="633" spans="1:39" ht="15" hidden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</row>
    <row r="634" spans="1:39" ht="15" hidden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</row>
    <row r="635" spans="1:39" ht="15" hidden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</row>
    <row r="636" spans="1:39" ht="15" hidden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</row>
    <row r="637" spans="1:39" ht="15" hidden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</row>
    <row r="638" spans="1:39" ht="15" hidden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</row>
    <row r="639" spans="1:39" ht="15" hidden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</row>
    <row r="640" spans="1:39" ht="15" hidden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</row>
    <row r="641" spans="1:39" ht="15" hidden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</row>
    <row r="642" spans="1:39" ht="15" hidden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</row>
    <row r="643" spans="1:39" ht="15" hidden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</row>
    <row r="644" spans="1:39" ht="15" hidden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</row>
    <row r="645" spans="1:39" ht="15" hidden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</row>
    <row r="646" spans="1:39" ht="15" hidden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</row>
    <row r="647" spans="1:39" ht="15" hidden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</row>
    <row r="648" spans="1:39" ht="15" hidden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</row>
    <row r="649" spans="1:39" ht="15" hidden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</row>
    <row r="650" spans="1:39" ht="15" hidden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</row>
    <row r="651" spans="1:39" ht="15" hidden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</row>
    <row r="652" spans="1:39" ht="15" hidden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</row>
    <row r="653" spans="1:39" ht="15" hidden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</row>
    <row r="654" spans="1:39" ht="15" hidden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</row>
    <row r="655" spans="1:39" ht="15" hidden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</row>
    <row r="656" spans="1:39" ht="15" hidden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</row>
    <row r="657" spans="1:39" ht="15" hidden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</row>
    <row r="658" spans="1:39" ht="15" hidden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</row>
    <row r="659" spans="1:39" ht="15" hidden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</row>
    <row r="660" spans="1:39" ht="15" hidden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</row>
    <row r="661" spans="1:39" ht="15" hidden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</row>
    <row r="662" spans="1:39" ht="15" hidden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</row>
    <row r="663" spans="1:39" ht="15" hidden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</row>
    <row r="664" spans="1:39" ht="15" hidden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</row>
    <row r="665" spans="1:39" ht="15" hidden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</row>
    <row r="666" spans="1:39" ht="15" hidden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</row>
    <row r="667" spans="1:39" ht="15" hidden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</row>
    <row r="668" spans="1:39" ht="15" hidden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</row>
    <row r="669" spans="1:39" ht="15" hidden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</row>
    <row r="670" spans="1:39" ht="15" hidden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</row>
    <row r="671" spans="1:39" ht="15" hidden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</row>
    <row r="672" spans="1:39" ht="15" hidden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</row>
    <row r="673" spans="1:39" ht="15" hidden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</row>
    <row r="674" spans="1:39" ht="15" hidden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</row>
    <row r="675" spans="1:39" ht="15" hidden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</row>
    <row r="676" spans="1:39" ht="15" hidden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</row>
    <row r="677" spans="1:39" ht="15" hidden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</row>
    <row r="678" spans="1:39" ht="15" hidden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</row>
    <row r="679" spans="1:39" ht="15" hidden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</row>
    <row r="680" spans="1:39" ht="15" hidden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</row>
    <row r="681" spans="1:39" ht="15" hidden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</row>
    <row r="682" spans="1:39" ht="15" hidden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</row>
    <row r="683" spans="1:39" ht="15" hidden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</row>
    <row r="684" spans="1:39" ht="15" hidden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</row>
    <row r="685" spans="1:39" ht="15" hidden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</row>
    <row r="686" spans="1:39" ht="15" hidden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</row>
    <row r="687" spans="1:39" ht="15" hidden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</row>
    <row r="688" spans="1:39" ht="15" hidden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</row>
    <row r="689" spans="1:39" ht="15" hidden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</row>
    <row r="690" spans="1:39" ht="15" hidden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</row>
    <row r="691" spans="1:39" ht="15" hidden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</row>
    <row r="692" spans="1:39" ht="15" hidden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</row>
    <row r="693" spans="1:39" ht="15" hidden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</row>
    <row r="694" spans="1:39" ht="15" hidden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</row>
    <row r="695" spans="1:39" ht="15" hidden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</row>
    <row r="696" spans="1:39" ht="15" hidden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</row>
    <row r="697" spans="1:39" ht="15" hidden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</row>
    <row r="698" spans="1:39" ht="15" hidden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</row>
    <row r="699" spans="1:39" ht="15" hidden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</row>
    <row r="700" spans="1:39" ht="15" hidden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</row>
    <row r="701" spans="1:39" ht="15" hidden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</row>
    <row r="702" spans="1:39" ht="15" hidden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</row>
    <row r="703" spans="1:39" ht="15" hidden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</row>
    <row r="704" spans="1:39" ht="15" hidden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</row>
    <row r="705" spans="1:39" ht="15" hidden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</row>
    <row r="706" spans="1:39" ht="15" hidden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</row>
    <row r="707" spans="1:39" ht="15" hidden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</row>
    <row r="708" spans="1:39" ht="15" hidden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</row>
    <row r="709" spans="1:39" ht="15" hidden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</row>
    <row r="710" spans="1:39" ht="15" hidden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</row>
    <row r="711" spans="1:39" ht="15" hidden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</row>
    <row r="712" spans="1:39" ht="15" hidden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</row>
    <row r="713" spans="1:39" ht="15" hidden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</row>
    <row r="714" spans="1:39" ht="15" hidden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</row>
    <row r="715" spans="1:39" ht="15" hidden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</row>
    <row r="716" spans="1:39" ht="15" hidden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</row>
    <row r="717" spans="1:39" ht="15" hidden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</row>
    <row r="718" spans="1:39" ht="15" hidden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</row>
    <row r="719" spans="1:39" ht="15" hidden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</row>
    <row r="720" spans="1:39" ht="15" hidden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</row>
    <row r="721" spans="1:39" ht="15" hidden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</row>
    <row r="722" spans="1:39" ht="15" hidden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</row>
    <row r="723" spans="1:39" ht="15" hidden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</row>
    <row r="724" spans="1:39" ht="15" hidden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</row>
    <row r="725" spans="1:39" ht="15" hidden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</row>
    <row r="726" spans="1:39" ht="15" hidden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</row>
    <row r="727" spans="1:39" ht="15" hidden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</row>
    <row r="728" spans="1:39" ht="15" hidden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</row>
    <row r="729" spans="1:39" ht="15" hidden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</row>
    <row r="730" spans="1:39" ht="15" hidden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</row>
    <row r="731" spans="1:39" ht="15" hidden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</row>
    <row r="732" spans="1:39" ht="15" hidden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</row>
    <row r="733" spans="1:39" ht="15" hidden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</row>
    <row r="734" spans="1:39" ht="15" hidden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</row>
    <row r="735" spans="1:39" ht="15" hidden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</row>
    <row r="736" spans="1:39" ht="15" hidden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</row>
    <row r="737" spans="1:39" ht="15" hidden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</row>
    <row r="738" spans="1:39" ht="15" hidden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</row>
    <row r="739" spans="1:39" ht="15" hidden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</row>
    <row r="740" spans="1:39" ht="15" hidden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</row>
    <row r="741" spans="1:39" ht="15" hidden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</row>
    <row r="742" spans="1:39" ht="15" hidden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</row>
    <row r="743" spans="1:39" ht="15" hidden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</row>
    <row r="744" spans="1:39" ht="15" hidden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</row>
    <row r="745" spans="1:39" ht="15" hidden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</row>
    <row r="746" spans="1:39" ht="15" hidden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</row>
    <row r="747" spans="1:39" ht="15" hidden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</row>
    <row r="748" spans="1:39" ht="15" hidden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</row>
    <row r="749" spans="1:39" ht="15" hidden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</row>
    <row r="750" spans="1:39" ht="15" hidden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</row>
    <row r="751" spans="1:39" ht="15" hidden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</row>
    <row r="752" spans="1:39" ht="15" hidden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</row>
    <row r="753" spans="1:39" ht="15" hidden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</row>
    <row r="754" spans="1:39" ht="15" hidden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</row>
    <row r="755" spans="1:39" ht="15" hidden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</row>
    <row r="756" spans="1:39" ht="15" hidden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</row>
    <row r="757" spans="1:39" ht="15" hidden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</row>
    <row r="758" spans="1:39" ht="15" hidden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</row>
    <row r="759" spans="1:39" ht="15" hidden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</row>
    <row r="760" spans="1:39" ht="15" hidden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</row>
    <row r="761" spans="1:39" ht="15" hidden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</row>
    <row r="762" spans="1:39" ht="15" hidden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</row>
    <row r="763" spans="1:39" ht="15" hidden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</row>
    <row r="764" spans="1:39" ht="15" hidden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</row>
    <row r="765" spans="1:39" ht="15" hidden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</row>
    <row r="766" spans="1:39" ht="15" hidden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</row>
    <row r="767" spans="1:39" ht="15" hidden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</row>
    <row r="768" spans="1:39" ht="15" hidden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</row>
    <row r="769" spans="1:39" ht="15" hidden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</row>
    <row r="770" spans="1:39" ht="15" hidden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</row>
    <row r="771" spans="1:39" ht="15" hidden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</row>
    <row r="772" spans="1:39" ht="15" hidden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</row>
    <row r="773" spans="1:39" ht="15" hidden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</row>
    <row r="774" spans="1:39" ht="15" hidden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</row>
    <row r="775" spans="1:39" ht="15" hidden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</row>
    <row r="776" spans="1:39" ht="15" hidden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</row>
    <row r="777" spans="1:39" ht="15" hidden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</row>
    <row r="778" spans="1:39" ht="15" hidden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</row>
    <row r="779" spans="1:39" ht="15" hidden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</row>
    <row r="780" spans="1:39" ht="15" hidden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</row>
    <row r="781" spans="1:39" ht="15" hidden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</row>
    <row r="782" spans="1:39" ht="15" hidden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</row>
    <row r="783" spans="1:39" ht="15" hidden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</row>
    <row r="784" spans="1:39" ht="15" hidden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</row>
    <row r="785" spans="1:39" ht="15" hidden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</row>
    <row r="786" spans="1:39" ht="15" hidden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</row>
    <row r="787" spans="1:39" ht="15" hidden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</row>
    <row r="788" spans="1:39" ht="15" hidden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</row>
    <row r="789" spans="1:39" ht="15" hidden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</row>
    <row r="790" spans="1:39" ht="15" hidden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</row>
    <row r="791" spans="1:39" ht="15" hidden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</row>
    <row r="792" spans="1:39" ht="15" hidden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</row>
    <row r="793" spans="1:39" ht="15" hidden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</row>
    <row r="794" spans="1:39" ht="15" hidden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</row>
    <row r="795" spans="1:39" ht="15" hidden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</row>
    <row r="796" spans="1:39" ht="15" hidden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</row>
    <row r="797" spans="1:39" ht="15" hidden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</row>
    <row r="798" spans="1:39" ht="15" hidden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</row>
    <row r="799" spans="1:39" ht="15" hidden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</row>
    <row r="800" spans="1:39" ht="15" hidden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</row>
    <row r="801" spans="1:39" ht="15" hidden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</row>
    <row r="802" spans="1:39" ht="15" hidden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</row>
    <row r="803" spans="1:39" ht="15" hidden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</row>
    <row r="804" spans="1:39" ht="15" hidden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</row>
    <row r="805" spans="1:39" ht="15" hidden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</row>
    <row r="806" spans="1:39" ht="15" hidden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</row>
    <row r="807" spans="1:39" ht="15" hidden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</row>
    <row r="808" spans="1:39" ht="15" hidden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</row>
    <row r="809" spans="1:39" ht="15" hidden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</row>
    <row r="810" spans="1:39" ht="15" hidden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</row>
    <row r="811" spans="1:39" ht="15" hidden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</row>
    <row r="812" spans="1:39" ht="15" hidden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</row>
    <row r="813" spans="1:39" ht="15" hidden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</row>
    <row r="814" spans="1:39" ht="15" hidden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</row>
    <row r="815" spans="1:39" ht="15" hidden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</row>
    <row r="816" spans="1:39" ht="15" hidden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</row>
    <row r="817" spans="1:39" ht="15" hidden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</row>
    <row r="818" spans="1:39" ht="15" hidden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</row>
    <row r="819" spans="1:39" ht="15" hidden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</row>
    <row r="820" spans="1:39" ht="15" hidden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</row>
    <row r="821" spans="1:39" ht="15" hidden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</row>
    <row r="822" spans="1:39" ht="15" hidden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</row>
    <row r="823" spans="1:39" ht="15" hidden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</row>
    <row r="824" spans="1:39" ht="15" hidden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</row>
    <row r="825" spans="1:39" ht="15" hidden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</row>
    <row r="826" spans="1:39" ht="15" hidden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</row>
    <row r="827" spans="1:39" ht="15" hidden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</row>
    <row r="828" spans="1:39" ht="15" hidden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</row>
    <row r="829" spans="1:39" ht="15" hidden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</row>
    <row r="830" spans="1:39" ht="15" hidden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</row>
    <row r="831" spans="1:39" ht="15" hidden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</row>
    <row r="832" spans="1:39" ht="15" hidden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</row>
    <row r="833" spans="1:39" ht="15" hidden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</row>
    <row r="834" spans="1:39" ht="15" hidden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</row>
    <row r="835" spans="1:39" ht="15" hidden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</row>
    <row r="836" spans="1:39" ht="15" hidden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</row>
    <row r="837" spans="1:39" ht="15" hidden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</row>
    <row r="838" spans="1:39" ht="15" hidden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</row>
    <row r="839" spans="1:39" ht="15" hidden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</row>
    <row r="840" spans="1:39" ht="15" hidden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</row>
    <row r="841" spans="1:39" ht="15" hidden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</row>
    <row r="842" spans="1:39" ht="15" hidden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</row>
    <row r="843" spans="1:39" ht="15" hidden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</row>
    <row r="844" spans="1:39" ht="15" hidden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</row>
    <row r="845" spans="1:39" ht="15" hidden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</row>
    <row r="846" spans="1:39" ht="15" hidden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</row>
    <row r="847" spans="1:39" ht="15" hidden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</row>
    <row r="848" spans="1:39" ht="15" hidden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</row>
    <row r="849" spans="1:39" ht="15" hidden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</row>
    <row r="850" spans="1:39" ht="15" hidden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</row>
    <row r="851" spans="1:39" ht="15" hidden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</row>
    <row r="852" spans="1:39" ht="15" hidden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</row>
    <row r="853" spans="1:39" ht="15" hidden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</row>
    <row r="854" spans="1:39" ht="15" hidden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</row>
    <row r="855" spans="1:39" ht="15" hidden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</row>
    <row r="856" spans="1:39" ht="15" hidden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</row>
    <row r="857" spans="1:39" ht="15" hidden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</row>
    <row r="858" spans="1:39" ht="15" hidden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</row>
    <row r="859" spans="1:39" ht="15" hidden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</row>
    <row r="860" spans="1:39" ht="15" hidden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</row>
    <row r="861" spans="1:39" ht="15" hidden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</row>
    <row r="862" spans="1:39" ht="15" hidden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</row>
    <row r="863" spans="1:39" ht="15" hidden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</row>
    <row r="864" spans="1:39" ht="15" hidden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</row>
    <row r="865" spans="1:39" ht="15" hidden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</row>
    <row r="866" spans="1:39" ht="15" hidden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</row>
    <row r="867" spans="1:39" ht="15" hidden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</row>
    <row r="868" spans="1:39" ht="15" hidden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</row>
    <row r="869" spans="1:39" ht="15" hidden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</row>
    <row r="870" spans="1:39" ht="15" hidden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</row>
    <row r="871" spans="1:39" ht="15" hidden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</row>
    <row r="872" spans="1:39" ht="15" hidden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</row>
    <row r="873" spans="1:39" ht="15" hidden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</row>
    <row r="874" spans="1:39" ht="15" hidden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</row>
    <row r="875" spans="1:39" ht="15" hidden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</row>
    <row r="876" spans="1:39" ht="15" hidden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</row>
    <row r="877" spans="1:39" ht="15" hidden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</row>
    <row r="878" spans="1:39" ht="15" hidden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</row>
    <row r="879" spans="1:39" ht="15" hidden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</row>
    <row r="880" spans="1:39" ht="15" hidden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</row>
    <row r="881" spans="1:39" ht="15" hidden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</row>
    <row r="882" spans="1:39" ht="15" hidden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</row>
    <row r="883" spans="1:39" ht="15" hidden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</row>
    <row r="884" spans="1:39" ht="15" hidden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</row>
    <row r="885" spans="1:39" ht="15" hidden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</row>
    <row r="886" spans="1:39" ht="15" hidden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</row>
    <row r="887" spans="1:39" ht="15" hidden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</row>
    <row r="888" spans="1:39" ht="15" hidden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</row>
    <row r="889" spans="1:39" ht="15" x14ac:dyDescent="0.25"/>
    <row r="890" spans="1:39" ht="15" x14ac:dyDescent="0.25"/>
    <row r="891" spans="1:39" ht="15" x14ac:dyDescent="0.25"/>
    <row r="892" spans="1:39" ht="15" x14ac:dyDescent="0.25"/>
    <row r="893" spans="1:39" ht="15" x14ac:dyDescent="0.25"/>
    <row r="894" spans="1:39" ht="15" x14ac:dyDescent="0.25"/>
    <row r="895" spans="1:39" ht="15" x14ac:dyDescent="0.25"/>
    <row r="896" spans="1:39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</sheetData>
  <mergeCells count="438">
    <mergeCell ref="A1:AM1"/>
    <mergeCell ref="A2:AM2"/>
    <mergeCell ref="A3:AM3"/>
    <mergeCell ref="A4:AM4"/>
    <mergeCell ref="A7:AM7"/>
    <mergeCell ref="B10:AE11"/>
    <mergeCell ref="X22:Y22"/>
    <mergeCell ref="AG22:AH22"/>
    <mergeCell ref="K24:Q24"/>
    <mergeCell ref="AA24:AC24"/>
    <mergeCell ref="K26:Q26"/>
    <mergeCell ref="AA26:AH26"/>
    <mergeCell ref="K28:Q28"/>
    <mergeCell ref="AA28:AD28"/>
    <mergeCell ref="AG33:AL33"/>
    <mergeCell ref="Q14:AD14"/>
    <mergeCell ref="Q16:AD16"/>
    <mergeCell ref="K20:Q20"/>
    <mergeCell ref="S20:AF20"/>
    <mergeCell ref="AH20:AM20"/>
    <mergeCell ref="K22:Q22"/>
    <mergeCell ref="V37:Z37"/>
    <mergeCell ref="K39:AM40"/>
    <mergeCell ref="N42:O42"/>
    <mergeCell ref="V42:Z42"/>
    <mergeCell ref="AG42:AL42"/>
    <mergeCell ref="K30:AM31"/>
    <mergeCell ref="N33:O33"/>
    <mergeCell ref="V33:Z33"/>
    <mergeCell ref="AG35:AL35"/>
    <mergeCell ref="N35:O35"/>
    <mergeCell ref="V35:Z35"/>
    <mergeCell ref="AG37:AL37"/>
    <mergeCell ref="AJ82:AM82"/>
    <mergeCell ref="T78:W78"/>
    <mergeCell ref="B78:F78"/>
    <mergeCell ref="R78:S78"/>
    <mergeCell ref="Y78:AB78"/>
    <mergeCell ref="AC78:AI78"/>
    <mergeCell ref="T85:W85"/>
    <mergeCell ref="N44:O44"/>
    <mergeCell ref="V44:Z44"/>
    <mergeCell ref="AG44:AL44"/>
    <mergeCell ref="V46:Z46"/>
    <mergeCell ref="K48:T48"/>
    <mergeCell ref="AJ71:AM71"/>
    <mergeCell ref="B72:F72"/>
    <mergeCell ref="Y72:AB72"/>
    <mergeCell ref="AC72:AI72"/>
    <mergeCell ref="AJ72:AM72"/>
    <mergeCell ref="R72:S72"/>
    <mergeCell ref="T72:W72"/>
    <mergeCell ref="B71:F71"/>
    <mergeCell ref="R71:S71"/>
    <mergeCell ref="T71:X71"/>
    <mergeCell ref="Y71:AB71"/>
    <mergeCell ref="AC71:AI71"/>
    <mergeCell ref="AB272:AM272"/>
    <mergeCell ref="AJ75:AM75"/>
    <mergeCell ref="B76:F76"/>
    <mergeCell ref="R76:S76"/>
    <mergeCell ref="Y76:AB76"/>
    <mergeCell ref="AC76:AI76"/>
    <mergeCell ref="AJ76:AM76"/>
    <mergeCell ref="T76:W76"/>
    <mergeCell ref="T75:W75"/>
    <mergeCell ref="B75:F75"/>
    <mergeCell ref="R75:S75"/>
    <mergeCell ref="Y75:AB75"/>
    <mergeCell ref="AC75:AI75"/>
    <mergeCell ref="K168:S168"/>
    <mergeCell ref="K169:S169"/>
    <mergeCell ref="Y168:AM169"/>
    <mergeCell ref="C164:D164"/>
    <mergeCell ref="AJ78:AM78"/>
    <mergeCell ref="B82:F82"/>
    <mergeCell ref="G82:Q82"/>
    <mergeCell ref="R82:S82"/>
    <mergeCell ref="T82:X82"/>
    <mergeCell ref="Y82:AB82"/>
    <mergeCell ref="AC82:AI82"/>
    <mergeCell ref="AJ84:AM84"/>
    <mergeCell ref="T83:W83"/>
    <mergeCell ref="T84:W84"/>
    <mergeCell ref="B83:F83"/>
    <mergeCell ref="G83:Q83"/>
    <mergeCell ref="R83:S83"/>
    <mergeCell ref="Y83:AB83"/>
    <mergeCell ref="AC83:AI83"/>
    <mergeCell ref="AG133:AM133"/>
    <mergeCell ref="AA133:AF133"/>
    <mergeCell ref="AJ85:AM85"/>
    <mergeCell ref="B86:F86"/>
    <mergeCell ref="G86:Q86"/>
    <mergeCell ref="R86:S86"/>
    <mergeCell ref="Y86:AB86"/>
    <mergeCell ref="AC86:AI86"/>
    <mergeCell ref="AJ86:AM86"/>
    <mergeCell ref="J109:Q109"/>
    <mergeCell ref="C162:D162"/>
    <mergeCell ref="C163:D163"/>
    <mergeCell ref="AJ89:AM89"/>
    <mergeCell ref="AD91:AE91"/>
    <mergeCell ref="R93:AA93"/>
    <mergeCell ref="AC93:AI93"/>
    <mergeCell ref="Q97:U97"/>
    <mergeCell ref="V97:AA97"/>
    <mergeCell ref="AB97:AD97"/>
    <mergeCell ref="AE97:AG97"/>
    <mergeCell ref="T89:W89"/>
    <mergeCell ref="B89:F89"/>
    <mergeCell ref="G89:Q89"/>
    <mergeCell ref="R89:S89"/>
    <mergeCell ref="Y89:AB89"/>
    <mergeCell ref="AC89:AI89"/>
    <mergeCell ref="B132:H132"/>
    <mergeCell ref="N132:R132"/>
    <mergeCell ref="E163:M163"/>
    <mergeCell ref="Z155:AH155"/>
    <mergeCell ref="I132:M132"/>
    <mergeCell ref="AG132:AM132"/>
    <mergeCell ref="AA132:AF132"/>
    <mergeCell ref="B133:H133"/>
    <mergeCell ref="N133:R133"/>
    <mergeCell ref="I133:M133"/>
    <mergeCell ref="B30:I31"/>
    <mergeCell ref="AF8:AM16"/>
    <mergeCell ref="B77:F77"/>
    <mergeCell ref="Y77:AB77"/>
    <mergeCell ref="AC77:AI77"/>
    <mergeCell ref="AJ77:AM77"/>
    <mergeCell ref="Q98:U98"/>
    <mergeCell ref="V98:AA98"/>
    <mergeCell ref="AB98:AD98"/>
    <mergeCell ref="AE98:AG98"/>
    <mergeCell ref="AJ87:AM87"/>
    <mergeCell ref="B88:F88"/>
    <mergeCell ref="G88:Q88"/>
    <mergeCell ref="R88:S88"/>
    <mergeCell ref="Y88:AB88"/>
    <mergeCell ref="AC88:AI88"/>
    <mergeCell ref="AJ88:AM88"/>
    <mergeCell ref="T87:W87"/>
    <mergeCell ref="B87:F87"/>
    <mergeCell ref="G87:Q87"/>
    <mergeCell ref="R87:S87"/>
    <mergeCell ref="Y87:AB87"/>
    <mergeCell ref="AC87:AI87"/>
    <mergeCell ref="AC48:AH48"/>
    <mergeCell ref="K64:Y64"/>
    <mergeCell ref="AC66:AM66"/>
    <mergeCell ref="R77:S77"/>
    <mergeCell ref="G72:Q72"/>
    <mergeCell ref="G74:Q74"/>
    <mergeCell ref="AJ73:AM73"/>
    <mergeCell ref="AJ74:AM74"/>
    <mergeCell ref="K66:T66"/>
    <mergeCell ref="T86:W86"/>
    <mergeCell ref="B85:F85"/>
    <mergeCell ref="G85:Q85"/>
    <mergeCell ref="R85:S85"/>
    <mergeCell ref="Y85:AB85"/>
    <mergeCell ref="AC85:AI85"/>
    <mergeCell ref="AJ83:AM83"/>
    <mergeCell ref="B84:F84"/>
    <mergeCell ref="G84:Q84"/>
    <mergeCell ref="R84:S84"/>
    <mergeCell ref="Q100:U100"/>
    <mergeCell ref="V100:AA100"/>
    <mergeCell ref="AB100:AD100"/>
    <mergeCell ref="AE100:AG100"/>
    <mergeCell ref="G73:Q73"/>
    <mergeCell ref="G75:Q75"/>
    <mergeCell ref="G76:Q76"/>
    <mergeCell ref="G77:Q77"/>
    <mergeCell ref="G78:Q78"/>
    <mergeCell ref="Q99:U99"/>
    <mergeCell ref="V99:AA99"/>
    <mergeCell ref="AB99:AD99"/>
    <mergeCell ref="AE99:AG99"/>
    <mergeCell ref="R74:S74"/>
    <mergeCell ref="Y74:AB74"/>
    <mergeCell ref="AC74:AI74"/>
    <mergeCell ref="T88:W88"/>
    <mergeCell ref="Y84:AB84"/>
    <mergeCell ref="AC84:AI84"/>
    <mergeCell ref="Y73:AB73"/>
    <mergeCell ref="AC73:AI73"/>
    <mergeCell ref="T77:W77"/>
    <mergeCell ref="Q104:U104"/>
    <mergeCell ref="V104:AA104"/>
    <mergeCell ref="AB104:AD104"/>
    <mergeCell ref="AE104:AG104"/>
    <mergeCell ref="H107:P107"/>
    <mergeCell ref="AH105:AM105"/>
    <mergeCell ref="AH106:AM106"/>
    <mergeCell ref="AH107:AM107"/>
    <mergeCell ref="Q103:U103"/>
    <mergeCell ref="V103:AA103"/>
    <mergeCell ref="AB103:AD103"/>
    <mergeCell ref="AE103:AG103"/>
    <mergeCell ref="Q107:U107"/>
    <mergeCell ref="V107:AA107"/>
    <mergeCell ref="AB107:AD107"/>
    <mergeCell ref="AE107:AG107"/>
    <mergeCell ref="Q106:U106"/>
    <mergeCell ref="V106:AA106"/>
    <mergeCell ref="AB106:AD106"/>
    <mergeCell ref="AE106:AG106"/>
    <mergeCell ref="Q105:U105"/>
    <mergeCell ref="V105:AA105"/>
    <mergeCell ref="AB105:AD105"/>
    <mergeCell ref="AE105:AG105"/>
    <mergeCell ref="Q116:U116"/>
    <mergeCell ref="V116:Y116"/>
    <mergeCell ref="Z116:AB116"/>
    <mergeCell ref="AC116:AH116"/>
    <mergeCell ref="S110:U110"/>
    <mergeCell ref="AD111:AH111"/>
    <mergeCell ref="AJ111:AL111"/>
    <mergeCell ref="B115:J115"/>
    <mergeCell ref="K115:P115"/>
    <mergeCell ref="Q115:U115"/>
    <mergeCell ref="V115:Y115"/>
    <mergeCell ref="Z115:AB115"/>
    <mergeCell ref="AC115:AH115"/>
    <mergeCell ref="AI115:AM115"/>
    <mergeCell ref="AB102:AD102"/>
    <mergeCell ref="AE102:AG102"/>
    <mergeCell ref="B119:J119"/>
    <mergeCell ref="K119:P119"/>
    <mergeCell ref="Q119:U119"/>
    <mergeCell ref="V119:Y119"/>
    <mergeCell ref="Z119:AB119"/>
    <mergeCell ref="AC119:AH119"/>
    <mergeCell ref="AI119:AM119"/>
    <mergeCell ref="B118:J118"/>
    <mergeCell ref="K118:P118"/>
    <mergeCell ref="Q118:U118"/>
    <mergeCell ref="V118:Y118"/>
    <mergeCell ref="Z118:AB118"/>
    <mergeCell ref="AC118:AH118"/>
    <mergeCell ref="B117:J117"/>
    <mergeCell ref="K117:P117"/>
    <mergeCell ref="Q117:U117"/>
    <mergeCell ref="V117:Y117"/>
    <mergeCell ref="Z117:AB117"/>
    <mergeCell ref="AC117:AH117"/>
    <mergeCell ref="AI117:AM117"/>
    <mergeCell ref="B116:J116"/>
    <mergeCell ref="K116:P116"/>
    <mergeCell ref="AE101:AG101"/>
    <mergeCell ref="AH104:AM104"/>
    <mergeCell ref="AH98:AM98"/>
    <mergeCell ref="AH99:AM99"/>
    <mergeCell ref="AH100:AM100"/>
    <mergeCell ref="AH101:AM101"/>
    <mergeCell ref="AH102:AM102"/>
    <mergeCell ref="AH103:AM103"/>
    <mergeCell ref="AI118:AM118"/>
    <mergeCell ref="AI116:AM116"/>
    <mergeCell ref="V101:AA101"/>
    <mergeCell ref="AB101:AD101"/>
    <mergeCell ref="B126:G126"/>
    <mergeCell ref="B131:H131"/>
    <mergeCell ref="I131:M131"/>
    <mergeCell ref="N131:R131"/>
    <mergeCell ref="AA130:AF130"/>
    <mergeCell ref="AA131:AF131"/>
    <mergeCell ref="S126:Y126"/>
    <mergeCell ref="Z126:AB126"/>
    <mergeCell ref="AD126:AJ126"/>
    <mergeCell ref="B124:G124"/>
    <mergeCell ref="B125:G125"/>
    <mergeCell ref="S123:Y123"/>
    <mergeCell ref="Z123:AB123"/>
    <mergeCell ref="S124:Y124"/>
    <mergeCell ref="Z124:AB124"/>
    <mergeCell ref="S125:Y125"/>
    <mergeCell ref="Z125:AB125"/>
    <mergeCell ref="B123:G123"/>
    <mergeCell ref="B104:G104"/>
    <mergeCell ref="B105:G105"/>
    <mergeCell ref="AD124:AJ124"/>
    <mergeCell ref="AD125:AJ125"/>
    <mergeCell ref="B107:G107"/>
    <mergeCell ref="B106:G106"/>
    <mergeCell ref="H104:P104"/>
    <mergeCell ref="H105:P105"/>
    <mergeCell ref="H106:P106"/>
    <mergeCell ref="B102:G102"/>
    <mergeCell ref="H100:P100"/>
    <mergeCell ref="H102:P102"/>
    <mergeCell ref="H103:P103"/>
    <mergeCell ref="B101:G101"/>
    <mergeCell ref="H101:P101"/>
    <mergeCell ref="B39:I40"/>
    <mergeCell ref="B98:G98"/>
    <mergeCell ref="B99:G99"/>
    <mergeCell ref="B100:G100"/>
    <mergeCell ref="B103:G103"/>
    <mergeCell ref="Q102:U102"/>
    <mergeCell ref="H97:P97"/>
    <mergeCell ref="H98:P98"/>
    <mergeCell ref="H99:P99"/>
    <mergeCell ref="B74:F74"/>
    <mergeCell ref="T73:W73"/>
    <mergeCell ref="B73:F73"/>
    <mergeCell ref="R73:S73"/>
    <mergeCell ref="K58:AM58"/>
    <mergeCell ref="K60:AM60"/>
    <mergeCell ref="K62:AM62"/>
    <mergeCell ref="K50:T50"/>
    <mergeCell ref="K52:T52"/>
    <mergeCell ref="AC52:AH52"/>
    <mergeCell ref="K54:T54"/>
    <mergeCell ref="AC54:AK54"/>
    <mergeCell ref="R56:Y56"/>
    <mergeCell ref="AH56:AM56"/>
    <mergeCell ref="AG46:AL46"/>
    <mergeCell ref="K123:M123"/>
    <mergeCell ref="N123:P123"/>
    <mergeCell ref="K124:M124"/>
    <mergeCell ref="K125:M125"/>
    <mergeCell ref="K126:M126"/>
    <mergeCell ref="N124:P124"/>
    <mergeCell ref="D145:AM145"/>
    <mergeCell ref="H123:J123"/>
    <mergeCell ref="H124:J124"/>
    <mergeCell ref="H125:J125"/>
    <mergeCell ref="H126:J126"/>
    <mergeCell ref="N125:P125"/>
    <mergeCell ref="N126:P126"/>
    <mergeCell ref="AD123:AJ123"/>
    <mergeCell ref="C137:AM137"/>
    <mergeCell ref="D140:AM140"/>
    <mergeCell ref="D141:AM141"/>
    <mergeCell ref="D142:AM142"/>
    <mergeCell ref="D143:AM143"/>
    <mergeCell ref="D144:AM144"/>
    <mergeCell ref="AK126:AM126"/>
    <mergeCell ref="AK123:AM123"/>
    <mergeCell ref="AK124:AM124"/>
    <mergeCell ref="AK125:AM125"/>
    <mergeCell ref="AE159:AH159"/>
    <mergeCell ref="AJ159:AM159"/>
    <mergeCell ref="E164:M164"/>
    <mergeCell ref="N163:AI163"/>
    <mergeCell ref="N164:AI164"/>
    <mergeCell ref="E162:M162"/>
    <mergeCell ref="N162:AI162"/>
    <mergeCell ref="B157:J157"/>
    <mergeCell ref="N151:V151"/>
    <mergeCell ref="N152:V152"/>
    <mergeCell ref="N153:V153"/>
    <mergeCell ref="N154:V154"/>
    <mergeCell ref="N155:V155"/>
    <mergeCell ref="N156:V156"/>
    <mergeCell ref="N157:V157"/>
    <mergeCell ref="W157:Y157"/>
    <mergeCell ref="AI151:AK151"/>
    <mergeCell ref="AI152:AK152"/>
    <mergeCell ref="AI153:AK153"/>
    <mergeCell ref="AI154:AK154"/>
    <mergeCell ref="AI155:AK155"/>
    <mergeCell ref="AI156:AK156"/>
    <mergeCell ref="AI157:AK157"/>
    <mergeCell ref="Z152:AH152"/>
    <mergeCell ref="V102:AA102"/>
    <mergeCell ref="T74:W74"/>
    <mergeCell ref="AG130:AM130"/>
    <mergeCell ref="AG131:AM131"/>
    <mergeCell ref="AE267:AL267"/>
    <mergeCell ref="W109:Y109"/>
    <mergeCell ref="Q101:U101"/>
    <mergeCell ref="B207:AA207"/>
    <mergeCell ref="P209:W209"/>
    <mergeCell ref="P211:W211"/>
    <mergeCell ref="T215:V215"/>
    <mergeCell ref="A264:AM265"/>
    <mergeCell ref="U217:W217"/>
    <mergeCell ref="X217:Y217"/>
    <mergeCell ref="AA217:AC217"/>
    <mergeCell ref="AD217:AG217"/>
    <mergeCell ref="P194:W194"/>
    <mergeCell ref="P196:W196"/>
    <mergeCell ref="P198:W198"/>
    <mergeCell ref="P200:W200"/>
    <mergeCell ref="P202:W202"/>
    <mergeCell ref="Q204:W204"/>
    <mergeCell ref="S130:V130"/>
    <mergeCell ref="W130:Z130"/>
    <mergeCell ref="T131:V131"/>
    <mergeCell ref="T132:V132"/>
    <mergeCell ref="T133:V133"/>
    <mergeCell ref="X132:Z132"/>
    <mergeCell ref="X133:Z133"/>
    <mergeCell ref="X131:Z131"/>
    <mergeCell ref="AC268:AK268"/>
    <mergeCell ref="T178:U178"/>
    <mergeCell ref="B182:AA182"/>
    <mergeCell ref="P184:W184"/>
    <mergeCell ref="P188:W188"/>
    <mergeCell ref="P190:W190"/>
    <mergeCell ref="P192:W192"/>
    <mergeCell ref="K170:S170"/>
    <mergeCell ref="Y170:AG170"/>
    <mergeCell ref="L174:T174"/>
    <mergeCell ref="L175:T175"/>
    <mergeCell ref="L176:T176"/>
    <mergeCell ref="W174:AE174"/>
    <mergeCell ref="W175:AE175"/>
    <mergeCell ref="W176:AE176"/>
    <mergeCell ref="AB159:AC159"/>
    <mergeCell ref="B151:J151"/>
    <mergeCell ref="B152:J152"/>
    <mergeCell ref="B153:J153"/>
    <mergeCell ref="B154:J154"/>
    <mergeCell ref="B155:J155"/>
    <mergeCell ref="B156:J156"/>
    <mergeCell ref="W151:Y151"/>
    <mergeCell ref="W154:Y154"/>
    <mergeCell ref="W155:Y155"/>
    <mergeCell ref="W156:Y156"/>
    <mergeCell ref="Z156:AH156"/>
    <mergeCell ref="Z151:AH151"/>
    <mergeCell ref="Z153:AH153"/>
    <mergeCell ref="K151:M151"/>
    <mergeCell ref="Z157:AH157"/>
    <mergeCell ref="K152:M152"/>
    <mergeCell ref="K153:M153"/>
    <mergeCell ref="K154:M154"/>
    <mergeCell ref="K155:M155"/>
    <mergeCell ref="K156:M156"/>
    <mergeCell ref="K157:M157"/>
    <mergeCell ref="W152:Y152"/>
    <mergeCell ref="W153:Y153"/>
    <mergeCell ref="Z154:AH154"/>
  </mergeCells>
  <conditionalFormatting sqref="J109">
    <cfRule type="containsBlanks" dxfId="0" priority="1">
      <formula>LEN(TRIM(J109))=0</formula>
    </cfRule>
  </conditionalFormatting>
  <dataValidations xWindow="836" yWindow="414" count="24">
    <dataValidation type="list" allowBlank="1" showInputMessage="1" showErrorMessage="1" sqref="AE159:AH159">
      <formula1>"Pelamar, Pekerja"</formula1>
    </dataValidation>
    <dataValidation type="list" allowBlank="1" showInputMessage="1" showErrorMessage="1" sqref="AA24:AC24">
      <formula1>"AB,A,B,O"</formula1>
    </dataValidation>
    <dataValidation allowBlank="1" showInputMessage="1" showErrorMessage="1" promptTitle="Biaya tanggungan" prompt="input: 800000" sqref="AC93:AI93"/>
    <dataValidation allowBlank="1" showInputMessage="1" showErrorMessage="1" prompt="tanggal/bulan/tahun_x000a_16/03/2000" sqref="AC48:AH48 AC52:AH52"/>
    <dataValidation operator="notEqual" showInputMessage="1" showErrorMessage="1" error="Harus diisi" sqref="K48:T48"/>
    <dataValidation allowBlank="1" showInputMessage="1" showErrorMessage="1" prompt="Tanggal/bulan/tahun  16/01/1970" sqref="AA26:AH26"/>
    <dataValidation allowBlank="1" showInputMessage="1" showErrorMessage="1" prompt="Nama" sqref="K168:S168 K170:S170 Y170:AG170 L174:T176 W174:AE176"/>
    <dataValidation allowBlank="1" showInputMessage="1" showErrorMessage="1" prompt="Nama panggilan rumah/kantor" sqref="K22:Q22"/>
    <dataValidation allowBlank="1" showInputMessage="1" showErrorMessage="1" prompt="Nama depan" sqref="K20:Q20"/>
    <dataValidation type="list" showInputMessage="1" showErrorMessage="1" sqref="S110:U110">
      <formula1>"Ya, Tidak"</formula1>
    </dataValidation>
    <dataValidation allowBlank="1" showInputMessage="1" showErrorMessage="1" prompt="Siapa menjadi tanggungan: _x000a_adik sepupu, kakek, dll" sqref="R93:AA93"/>
    <dataValidation allowBlank="1" showInputMessage="1" showErrorMessage="1" promptTitle="Nama tengah" prompt="Masukkan semua nama tengah dalam 1 kolom jika nama lebih dari 3 kata_x000a__x000a_Ex: Suhartono Suljah Ngadiman Rudolf_x000a_depan: Suhartono_x000a_tengah: Suljah Ngadiman_x000a_Akhir:Rudolf" sqref="S20:AF20"/>
    <dataValidation allowBlank="1" showInputMessage="1" showErrorMessage="1" prompt="Jumlah jam : 10 " sqref="AJ111:AL111 W109:Y109"/>
    <dataValidation allowBlank="1" showInputMessage="1" showErrorMessage="1" prompt="Nama Belakang" sqref="AH20:AM20"/>
    <dataValidation allowBlank="1" showInputMessage="1" showErrorMessage="1" prompt="input uraian jabatan anda_x000a_Ex: mengorganisasikan seluruh estate agar mencapai target produksi" sqref="D140:AM145"/>
    <dataValidation allowBlank="1" showInputMessage="1" showErrorMessage="1" prompt="Sebutkan bulan dan tahun, Oktober 2016" sqref="U220:AM237"/>
    <dataValidation allowBlank="1" showInputMessage="1" showErrorMessage="1" prompt="Alamat" sqref="C168:J170 Y168 T168:X170 AH170:AM170 C174:J176"/>
    <dataValidation allowBlank="1" showInputMessage="1" showErrorMessage="1" prompt="Tidak perlu diisi jika sama dengan alamat rumah (KTP)" sqref="K39:AM40"/>
    <dataValidation type="list" allowBlank="1" showInputMessage="1" showErrorMessage="1" sqref="S131:S133 W131:W133 X217:Y217">
      <formula1>"1,2,3,4,5,6,7,8,9,10,11,12"</formula1>
    </dataValidation>
    <dataValidation type="list" allowBlank="1" showInputMessage="1" showErrorMessage="1" sqref="R72:S78 R83:S89">
      <formula1>"L,P"</formula1>
    </dataValidation>
    <dataValidation type="list" allowBlank="1" showInputMessage="1" showErrorMessage="1" sqref="AD91:AE91 AB159:AC159 T178:U178 T215:V215">
      <formula1>"Ya,Tidak"</formula1>
    </dataValidation>
    <dataValidation type="list" allowBlank="1" showInputMessage="1" showErrorMessage="1" sqref="K152:M157 W152:Y157 AI152:AK157">
      <formula1>"1,2,3,4,5,6,7,8,9,10,11,12,13,14,15,16"</formula1>
    </dataValidation>
    <dataValidation type="list" allowBlank="1" showInputMessage="1" showErrorMessage="1" sqref="H124:P126 Z124:AB126 AK124:AM126">
      <formula1>"1 (Basic), 2 (Good), 3 (Excellence)"</formula1>
    </dataValidation>
    <dataValidation allowBlank="1" showInputMessage="1" showErrorMessage="1" prompt="Jumlah hari: 4" sqref="V116:Y120"/>
  </dataValidations>
  <hyperlinks>
    <hyperlink ref="A4" r:id="rId1" display="http://www.bumitama.com/"/>
  </hyperlinks>
  <pageMargins left="0.39370078740157483" right="0" top="0.31496062992125984" bottom="0.74803149606299213" header="0.31496062992125984" footer="0.31496062992125984"/>
  <pageSetup paperSize="9" orientation="portrait" r:id="rId2"/>
  <headerFooter>
    <oddHeader xml:space="preserve">&amp;C
</oddHeader>
    <oddFooter>&amp;L&amp;"-,Bold"Bumitama Gunajaya Agro&amp;RFormulir Lamaran Kerja BGA Page:&amp;P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xWindow="836" yWindow="414" count="15">
        <x14:dataValidation type="list" allowBlank="1" showInputMessage="1" showErrorMessage="1">
          <x14:formula1>
            <xm:f>'[1]Master Data'!#REF!</xm:f>
          </x14:formula1>
          <xm:sqref>T179:U179</xm:sqref>
        </x14:dataValidation>
        <x14:dataValidation type="list" allowBlank="1" showInputMessage="1" showErrorMessage="1">
          <x14:formula1>
            <xm:f>'[1]Master Data'!#REF!</xm:f>
          </x14:formula1>
          <xm:sqref>AD111:AH111</xm:sqref>
        </x14:dataValidation>
        <x14:dataValidation type="list" allowBlank="1" showInputMessage="1" showErrorMessage="1">
          <x14:formula1>
            <xm:f>Data!$N$2:$N$5</xm:f>
          </x14:formula1>
          <xm:sqref>K52:T52</xm:sqref>
        </x14:dataValidation>
        <x14:dataValidation type="list" allowBlank="1" showInputMessage="1" showErrorMessage="1">
          <x14:formula1>
            <xm:f>Data!$B$15:$B$231</xm:f>
          </x14:formula1>
          <xm:sqref>AG33:AL33 AG42:AL42</xm:sqref>
        </x14:dataValidation>
        <x14:dataValidation type="list" allowBlank="1" showInputMessage="1" showErrorMessage="1" error="Sesuaikan dengan pilihan">
          <x14:formula1>
            <xm:f>Data!$F$2:$F$195</xm:f>
          </x14:formula1>
          <xm:sqref>K26:Q26</xm:sqref>
        </x14:dataValidation>
        <x14:dataValidation type="list" allowBlank="1" showInputMessage="1" showErrorMessage="1">
          <x14:formula1>
            <xm:f>Data!$B$6:$B$12</xm:f>
          </x14:formula1>
          <xm:sqref>AA28:AD28</xm:sqref>
        </x14:dataValidation>
        <x14:dataValidation type="list" allowBlank="1" showInputMessage="1" showErrorMessage="1">
          <x14:formula1>
            <xm:f>Data!$B$2:$B$3</xm:f>
          </x14:formula1>
          <xm:sqref>K24:Q24</xm:sqref>
        </x14:dataValidation>
        <x14:dataValidation type="list" allowBlank="1" showInputMessage="1" showErrorMessage="1">
          <x14:formula1>
            <xm:f>Data!$F$2:$F$195</xm:f>
          </x14:formula1>
          <xm:sqref>V46:Z46 V37:Z37 Q98:U107</xm:sqref>
        </x14:dataValidation>
        <x14:dataValidation type="list" allowBlank="1" showInputMessage="1" showErrorMessage="1" prompt="Tahun Kerja">
          <x14:formula1>
            <xm:f>Data!$AP$2:$AP$42</xm:f>
          </x14:formula1>
          <xm:sqref>AJ159:AM159 AD217:AG217</xm:sqref>
        </x14:dataValidation>
        <x14:dataValidation type="list" allowBlank="1" showInputMessage="1" showErrorMessage="1">
          <x14:formula1>
            <xm:f>Data!$J$2:$J$38</xm:f>
          </x14:formula1>
          <xm:sqref>AG44:AL44 AG35:AL35</xm:sqref>
        </x14:dataValidation>
        <x14:dataValidation type="list" errorStyle="information" allowBlank="1" showInputMessage="1" showErrorMessage="1">
          <x14:formula1>
            <xm:f>Data!$AP$2:$AP$42</xm:f>
          </x14:formula1>
          <xm:sqref>X131:Z133 T131:V133 AB98:AG107</xm:sqref>
        </x14:dataValidation>
        <x14:dataValidation type="list" errorStyle="warning" allowBlank="1" showInputMessage="1" showErrorMessage="1">
          <x14:formula1>
            <xm:f>Data!$AC$2:$AC$13</xm:f>
          </x14:formula1>
          <xm:sqref>J109:Q109</xm:sqref>
        </x14:dataValidation>
        <x14:dataValidation type="list" allowBlank="1" showInputMessage="1" showErrorMessage="1">
          <x14:formula1>
            <xm:f>Data!$AC$2:$AC$12</xm:f>
          </x14:formula1>
          <xm:sqref>Y72:AB78 Y83:AB89</xm:sqref>
        </x14:dataValidation>
        <x14:dataValidation type="list" allowBlank="1" showInputMessage="1" showErrorMessage="1" prompt="Nama">
          <x14:formula1>
            <xm:f>Data!$AH$2:$AH$21</xm:f>
          </x14:formula1>
          <xm:sqref>K169:S169</xm:sqref>
        </x14:dataValidation>
        <x14:dataValidation type="list" allowBlank="1" showInputMessage="1" showErrorMessage="1">
          <x14:formula1>
            <xm:f>Data!$V$2:$V$17</xm:f>
          </x14:formula1>
          <xm:sqref>K28:Q28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"/>
  <sheetViews>
    <sheetView topLeftCell="G1" workbookViewId="0">
      <selection activeCell="U2" sqref="U2"/>
    </sheetView>
  </sheetViews>
  <sheetFormatPr defaultRowHeight="15" x14ac:dyDescent="0.25"/>
  <cols>
    <col min="1" max="1" width="11.28515625" style="4" bestFit="1" customWidth="1"/>
    <col min="2" max="2" width="12.28515625" style="4" bestFit="1" customWidth="1"/>
    <col min="3" max="3" width="15.28515625" style="4" bestFit="1" customWidth="1"/>
    <col min="4" max="4" width="14.5703125" style="4" bestFit="1" customWidth="1"/>
    <col min="5" max="5" width="11.7109375" style="4" bestFit="1" customWidth="1"/>
    <col min="6" max="6" width="8.28515625" style="4" bestFit="1" customWidth="1"/>
    <col min="7" max="7" width="12.28515625" style="4" bestFit="1" customWidth="1"/>
    <col min="8" max="8" width="12.5703125" style="4" bestFit="1" customWidth="1"/>
    <col min="9" max="9" width="16.85546875" style="4" bestFit="1" customWidth="1"/>
    <col min="10" max="10" width="17.5703125" style="4" bestFit="1" customWidth="1"/>
    <col min="11" max="11" width="9.5703125" style="4" bestFit="1" customWidth="1"/>
    <col min="12" max="12" width="12.5703125" style="4" bestFit="1" customWidth="1"/>
    <col min="13" max="13" width="18.140625" style="4" bestFit="1" customWidth="1"/>
    <col min="14" max="14" width="10.7109375" style="4" bestFit="1" customWidth="1"/>
    <col min="15" max="15" width="10" style="4" bestFit="1" customWidth="1"/>
    <col min="16" max="16" width="7.28515625" style="4" bestFit="1" customWidth="1"/>
    <col min="17" max="17" width="10.7109375" style="4" bestFit="1" customWidth="1"/>
    <col min="18" max="18" width="14.5703125" style="4" bestFit="1" customWidth="1"/>
    <col min="19" max="19" width="9.5703125" style="4" bestFit="1" customWidth="1"/>
    <col min="20" max="20" width="12" style="4" bestFit="1" customWidth="1"/>
    <col min="21" max="21" width="10.7109375" style="4" bestFit="1" customWidth="1"/>
    <col min="22" max="22" width="10.42578125" style="4" bestFit="1" customWidth="1"/>
    <col min="23" max="23" width="15.28515625" style="4" bestFit="1" customWidth="1"/>
    <col min="24" max="24" width="28.28515625" style="4" bestFit="1" customWidth="1"/>
    <col min="25" max="25" width="42.5703125" style="4" bestFit="1" customWidth="1"/>
    <col min="26" max="26" width="32.5703125" style="4" bestFit="1" customWidth="1"/>
    <col min="27" max="27" width="7.5703125" style="4" bestFit="1" customWidth="1"/>
    <col min="28" max="28" width="8.28515625" style="4" bestFit="1" customWidth="1"/>
    <col min="29" max="29" width="16" style="4" bestFit="1" customWidth="1"/>
    <col min="30" max="30" width="12.42578125" style="4" bestFit="1" customWidth="1"/>
    <col min="31" max="31" width="8.28515625" style="4" bestFit="1" customWidth="1"/>
    <col min="32" max="32" width="13.5703125" style="4" bestFit="1" customWidth="1"/>
    <col min="33" max="33" width="28.7109375" style="4" bestFit="1" customWidth="1"/>
    <col min="34" max="34" width="36.140625" style="4" bestFit="1" customWidth="1"/>
    <col min="35" max="35" width="29.42578125" style="4" bestFit="1" customWidth="1"/>
    <col min="36" max="36" width="36.5703125" style="4" bestFit="1" customWidth="1"/>
    <col min="37" max="37" width="31.28515625" style="4" bestFit="1" customWidth="1"/>
    <col min="38" max="38" width="28.42578125" style="4" bestFit="1" customWidth="1"/>
    <col min="39" max="39" width="32" style="4" bestFit="1" customWidth="1"/>
    <col min="40" max="40" width="27" style="4" bestFit="1" customWidth="1"/>
    <col min="41" max="41" width="30.85546875" style="4" bestFit="1" customWidth="1"/>
    <col min="42" max="42" width="16" style="4" bestFit="1" customWidth="1"/>
    <col min="43" max="43" width="19.28515625" style="4" bestFit="1" customWidth="1"/>
    <col min="44" max="44" width="18.7109375" style="4" bestFit="1" customWidth="1"/>
    <col min="45" max="45" width="15" style="4" bestFit="1" customWidth="1"/>
    <col min="46" max="46" width="15.5703125" style="4" bestFit="1" customWidth="1"/>
    <col min="47" max="47" width="16.5703125" style="4" bestFit="1" customWidth="1"/>
    <col min="48" max="48" width="14.85546875" style="4" bestFit="1" customWidth="1"/>
    <col min="49" max="49" width="14.140625" style="4" bestFit="1" customWidth="1"/>
    <col min="50" max="50" width="12.28515625" style="4" bestFit="1" customWidth="1"/>
    <col min="51" max="51" width="16" style="4" bestFit="1" customWidth="1"/>
    <col min="52" max="52" width="19.28515625" style="4" bestFit="1" customWidth="1"/>
    <col min="53" max="53" width="18.7109375" style="4" bestFit="1" customWidth="1"/>
    <col min="54" max="54" width="15" style="4" bestFit="1" customWidth="1"/>
    <col min="55" max="55" width="15.5703125" style="4" bestFit="1" customWidth="1"/>
    <col min="56" max="56" width="16.5703125" style="4" bestFit="1" customWidth="1"/>
    <col min="57" max="57" width="14.85546875" style="4" bestFit="1" customWidth="1"/>
    <col min="58" max="58" width="14.140625" style="4" bestFit="1" customWidth="1"/>
    <col min="59" max="59" width="12.28515625" style="4" bestFit="1" customWidth="1"/>
    <col min="60" max="60" width="11.28515625" style="4" bestFit="1" customWidth="1"/>
    <col min="61" max="61" width="11.85546875" style="4" bestFit="1" customWidth="1"/>
    <col min="62" max="62" width="12" style="4" bestFit="1" customWidth="1"/>
    <col min="63" max="63" width="10.28515625" style="4" bestFit="1" customWidth="1"/>
    <col min="64" max="64" width="4.85546875" style="4" bestFit="1" customWidth="1"/>
    <col min="65" max="65" width="9.7109375" style="4" bestFit="1" customWidth="1"/>
  </cols>
  <sheetData>
    <row r="1" spans="1:65" x14ac:dyDescent="0.25">
      <c r="A1" s="1" t="s">
        <v>518</v>
      </c>
      <c r="B1" s="1" t="s">
        <v>517</v>
      </c>
      <c r="C1" s="1" t="s">
        <v>516</v>
      </c>
      <c r="D1" s="2" t="s">
        <v>515</v>
      </c>
      <c r="E1" s="2" t="s">
        <v>514</v>
      </c>
      <c r="F1" s="1" t="s">
        <v>513</v>
      </c>
      <c r="G1" s="2" t="s">
        <v>512</v>
      </c>
      <c r="H1" s="1" t="s">
        <v>511</v>
      </c>
      <c r="I1" s="2" t="s">
        <v>510</v>
      </c>
      <c r="J1" s="1" t="s">
        <v>509</v>
      </c>
      <c r="K1" s="2" t="s">
        <v>508</v>
      </c>
      <c r="L1" s="2" t="s">
        <v>507</v>
      </c>
      <c r="M1" s="2" t="s">
        <v>506</v>
      </c>
      <c r="N1" s="2" t="s">
        <v>505</v>
      </c>
      <c r="O1" s="2" t="s">
        <v>504</v>
      </c>
      <c r="P1" s="2" t="s">
        <v>503</v>
      </c>
      <c r="Q1" s="2" t="s">
        <v>502</v>
      </c>
      <c r="R1" s="2" t="s">
        <v>501</v>
      </c>
      <c r="S1" s="2" t="s">
        <v>500</v>
      </c>
      <c r="T1" s="1" t="s">
        <v>499</v>
      </c>
      <c r="U1" s="2" t="s">
        <v>498</v>
      </c>
      <c r="V1" s="2" t="s">
        <v>497</v>
      </c>
      <c r="W1" s="2" t="s">
        <v>496</v>
      </c>
      <c r="X1" s="1" t="s">
        <v>495</v>
      </c>
      <c r="Y1" s="2" t="s">
        <v>494</v>
      </c>
      <c r="Z1" s="2" t="s">
        <v>493</v>
      </c>
      <c r="AA1" s="2" t="s">
        <v>492</v>
      </c>
      <c r="AB1" s="2" t="s">
        <v>491</v>
      </c>
      <c r="AC1" s="2" t="s">
        <v>490</v>
      </c>
      <c r="AD1" s="2" t="s">
        <v>489</v>
      </c>
      <c r="AE1" s="2" t="s">
        <v>488</v>
      </c>
      <c r="AF1" s="2" t="s">
        <v>487</v>
      </c>
      <c r="AG1" s="2" t="s">
        <v>486</v>
      </c>
      <c r="AH1" s="2" t="s">
        <v>485</v>
      </c>
      <c r="AI1" s="2" t="s">
        <v>484</v>
      </c>
      <c r="AJ1" s="2" t="s">
        <v>483</v>
      </c>
      <c r="AK1" s="2" t="s">
        <v>482</v>
      </c>
      <c r="AL1" s="51" t="s">
        <v>481</v>
      </c>
      <c r="AM1" s="51" t="s">
        <v>480</v>
      </c>
      <c r="AN1" s="2" t="s">
        <v>479</v>
      </c>
      <c r="AO1" s="2" t="s">
        <v>478</v>
      </c>
      <c r="AP1" s="2" t="s">
        <v>477</v>
      </c>
      <c r="AQ1" s="2" t="s">
        <v>476</v>
      </c>
      <c r="AR1" s="2" t="s">
        <v>475</v>
      </c>
      <c r="AS1" s="2" t="s">
        <v>474</v>
      </c>
      <c r="AT1" s="2" t="s">
        <v>473</v>
      </c>
      <c r="AU1" s="2" t="s">
        <v>472</v>
      </c>
      <c r="AV1" s="2" t="s">
        <v>471</v>
      </c>
      <c r="AW1" s="2" t="s">
        <v>470</v>
      </c>
      <c r="AX1" s="2" t="s">
        <v>469</v>
      </c>
      <c r="AY1" s="2" t="s">
        <v>468</v>
      </c>
      <c r="AZ1" s="2" t="s">
        <v>467</v>
      </c>
      <c r="BA1" s="2" t="s">
        <v>466</v>
      </c>
      <c r="BB1" s="2" t="s">
        <v>465</v>
      </c>
      <c r="BC1" s="2" t="s">
        <v>464</v>
      </c>
      <c r="BD1" s="2" t="s">
        <v>463</v>
      </c>
      <c r="BE1" s="2" t="s">
        <v>462</v>
      </c>
      <c r="BF1" s="2" t="s">
        <v>461</v>
      </c>
      <c r="BG1" s="2" t="s">
        <v>460</v>
      </c>
      <c r="BH1" s="2" t="s">
        <v>459</v>
      </c>
      <c r="BI1" s="2" t="s">
        <v>458</v>
      </c>
      <c r="BJ1" s="2" t="s">
        <v>457</v>
      </c>
      <c r="BK1" s="2" t="s">
        <v>456</v>
      </c>
      <c r="BL1" s="2" t="s">
        <v>455</v>
      </c>
      <c r="BM1" s="2" t="s">
        <v>454</v>
      </c>
    </row>
    <row r="2" spans="1:65" x14ac:dyDescent="0.25">
      <c r="A2" s="3" t="s">
        <v>453</v>
      </c>
      <c r="B2" s="3">
        <f>nama_depan</f>
        <v>0</v>
      </c>
      <c r="C2" s="3" t="str">
        <f>TEXT(tanggal_lahir,"MM/DD/YYYY")</f>
        <v>01/00/1900</v>
      </c>
      <c r="D2" s="3">
        <f>nama_tengah</f>
        <v>0</v>
      </c>
      <c r="E2" s="3">
        <f>nama_belakang</f>
        <v>0</v>
      </c>
      <c r="F2" s="3" t="e">
        <f>VLOOKUP(jenis_kelamin,Gender,2,FALSE)</f>
        <v>#N/A</v>
      </c>
      <c r="G2" s="3" t="e">
        <f>VLOOKUP(agama,Region,2,FALSE)</f>
        <v>#N/A</v>
      </c>
      <c r="H2" s="3" t="e">
        <f>VLOOKUP(tempat_lahir,city,2,FALSE)</f>
        <v>#N/A</v>
      </c>
      <c r="I2" s="3" t="e">
        <f>VLOOKUP(status_keluarga_pribadi,marital,2,FALSE)</f>
        <v>#N/A</v>
      </c>
      <c r="J2" s="3">
        <f>alamat_rumah_ktp</f>
        <v>0</v>
      </c>
      <c r="K2" s="3">
        <f>kode_pos_ktp</f>
        <v>0</v>
      </c>
      <c r="L2" s="3" t="e">
        <f>VLOOKUP(kota_ktp,city,2,FALSE)</f>
        <v>#N/A</v>
      </c>
      <c r="M2" s="3" t="e">
        <f>VLOOKUP(provinsi_ktp,state,2,FALSE)</f>
        <v>#N/A</v>
      </c>
      <c r="N2" s="3" t="e">
        <f>VLOOKUP(Applicant!AG33,country,2,FALSE)</f>
        <v>#N/A</v>
      </c>
      <c r="O2" s="3">
        <f>alamat_sekarang</f>
        <v>0</v>
      </c>
      <c r="P2" s="3" t="e">
        <f>VLOOKUP(negara_sekarang,state,2,FALSE)</f>
        <v>#N/A</v>
      </c>
      <c r="Q2" s="3" t="e">
        <f>VLOOKUP(provinsi_sekarang,country,2,FALSE)</f>
        <v>#N/A</v>
      </c>
      <c r="R2" s="3" t="e">
        <f>VLOOKUP(kota_sekarang,city,2,FALSE)</f>
        <v>#N/A</v>
      </c>
      <c r="S2" s="3">
        <f>kode_pos_sekarang</f>
        <v>0</v>
      </c>
      <c r="T2" s="49">
        <f>no_ktp</f>
        <v>0</v>
      </c>
      <c r="U2" s="3" t="str">
        <f>TEXT(Applicant!AC48,"MM/DD/YYYY")</f>
        <v>01/00/1900</v>
      </c>
      <c r="V2" s="3">
        <f>no_telp_rumah</f>
        <v>0</v>
      </c>
      <c r="W2" s="3">
        <f>no_handphone0</f>
        <v>0</v>
      </c>
      <c r="X2" s="3">
        <f>alamat_email</f>
        <v>0</v>
      </c>
      <c r="Y2" s="3" t="e">
        <f>CONCATENATE(VLOOKUP(1,Applicant!AQ152:AR170,2,FALSE),", ",VLOOKUP(2,Applicant!AQ152:AR170,2,FALSE),",",VLOOKUP(3,Applicant!AQ152:AR170,2,FALSE))</f>
        <v>#N/A</v>
      </c>
      <c r="Z2" s="3" t="e">
        <f>CONCATENATE(VLOOKUP("3",Applicant!AP124:AQ129,2,FALSE),", ",VLOOKUP("2",Applicant!AP124:AQ129,2,FALSE),", ",VLOOKUP("1",Applicant!AP124:AQ129,2,FALSE))</f>
        <v>#N/A</v>
      </c>
      <c r="AA2" s="3">
        <f>Applicant!X22</f>
        <v>0</v>
      </c>
      <c r="AB2" s="3">
        <f>Applicant!AG22</f>
        <v>0</v>
      </c>
      <c r="AC2" s="3" t="e">
        <f>VLOOKUP(kewarganegaraan,National,2,FALSE)</f>
        <v>#N/A</v>
      </c>
      <c r="AD2" s="3">
        <f>golongan_darah</f>
        <v>0</v>
      </c>
      <c r="AE2" s="49">
        <f>no_handphone1</f>
        <v>0</v>
      </c>
      <c r="AF2" s="3">
        <f>no_handphone2</f>
        <v>0</v>
      </c>
      <c r="AG2" s="49">
        <f>Applicant!K168</f>
        <v>0</v>
      </c>
      <c r="AH2" s="3" t="e">
        <f>VLOOKUP(Applicant!K169,Relationship,2,FALSE)</f>
        <v>#N/A</v>
      </c>
      <c r="AI2" s="5">
        <f>Applicant!K170</f>
        <v>0</v>
      </c>
      <c r="AJ2" s="5"/>
      <c r="AK2" s="50">
        <f>Applicant!Y168</f>
        <v>0</v>
      </c>
      <c r="AL2" s="52" t="s">
        <v>118</v>
      </c>
      <c r="AM2" s="53" t="s">
        <v>190</v>
      </c>
      <c r="AN2" t="s">
        <v>534</v>
      </c>
      <c r="AO2" s="3">
        <v>73111</v>
      </c>
      <c r="AP2" s="49">
        <f>riwayat_jabatan1</f>
        <v>0</v>
      </c>
      <c r="AQ2" s="49">
        <f>Riwayat_perusahaan1</f>
        <v>0</v>
      </c>
      <c r="AR2" s="3">
        <f>riwayat_tempat1</f>
        <v>0</v>
      </c>
      <c r="AS2" s="6">
        <f>riwayat_alasan1</f>
        <v>0</v>
      </c>
      <c r="AT2" s="3" t="s">
        <v>781</v>
      </c>
      <c r="AU2" s="3">
        <f>riwayat_dari1</f>
        <v>0</v>
      </c>
      <c r="AV2" s="3">
        <f>riwayat_sampai1</f>
        <v>0</v>
      </c>
      <c r="AW2" s="49">
        <f>Applicant!T131</f>
        <v>0</v>
      </c>
      <c r="AX2" s="49">
        <f>Applicant!X131</f>
        <v>0</v>
      </c>
      <c r="AY2" s="49">
        <f>riwayat_jabatan2</f>
        <v>0</v>
      </c>
      <c r="AZ2" s="49">
        <f>riwayat_perusahaan2</f>
        <v>0</v>
      </c>
      <c r="BA2" s="49">
        <f>riwayat_tempat2</f>
        <v>0</v>
      </c>
      <c r="BB2" s="49">
        <f>riwayat_alasan2</f>
        <v>0</v>
      </c>
      <c r="BC2" s="49" t="s">
        <v>781</v>
      </c>
      <c r="BD2" s="49">
        <f>riwayat_dari</f>
        <v>0</v>
      </c>
      <c r="BE2" s="49">
        <f>riwayat_sampai2</f>
        <v>0</v>
      </c>
      <c r="BF2" s="49">
        <f>Applicant!T132</f>
        <v>0</v>
      </c>
      <c r="BG2" s="49">
        <f>Applicant!X132</f>
        <v>0</v>
      </c>
      <c r="BH2" s="49" t="e">
        <f>VLOOKUP(Applicant!J109,Applicant!B98:P107,7,FALSE)</f>
        <v>#N/A</v>
      </c>
      <c r="BI2" s="3" t="e">
        <f>VLOOKUP(Applicant!J109,edu,2,FALSE)</f>
        <v>#N/A</v>
      </c>
      <c r="BJ2" s="49" t="e">
        <f>VLOOKUP(Applicant!J109,Applicant!B98:AG107,27,FALSE)</f>
        <v>#N/A</v>
      </c>
      <c r="BK2" s="49" t="e">
        <f>VLOOKUP(Applicant!J109,Applicant!B98:AG107,30,FALSE)</f>
        <v>#N/A</v>
      </c>
      <c r="BL2" s="5">
        <f>Applicant!W109</f>
        <v>0</v>
      </c>
      <c r="BM2" s="3" t="s">
        <v>190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1"/>
  <sheetViews>
    <sheetView topLeftCell="A25" zoomScale="55" zoomScaleNormal="55" workbookViewId="0">
      <selection activeCell="F57" sqref="F57"/>
    </sheetView>
  </sheetViews>
  <sheetFormatPr defaultRowHeight="15" x14ac:dyDescent="0.25"/>
  <cols>
    <col min="1" max="1" width="4.140625" bestFit="1" customWidth="1"/>
    <col min="2" max="2" width="31.28515625" bestFit="1" customWidth="1"/>
    <col min="3" max="3" width="13.42578125" bestFit="1" customWidth="1"/>
    <col min="5" max="5" width="4.140625" bestFit="1" customWidth="1"/>
    <col min="6" max="6" width="20.140625" bestFit="1" customWidth="1"/>
    <col min="9" max="9" width="4.140625" bestFit="1" customWidth="1"/>
    <col min="17" max="17" width="4.140625" bestFit="1" customWidth="1"/>
    <col min="18" max="18" width="18.85546875" bestFit="1" customWidth="1"/>
    <col min="22" max="22" width="10.85546875" bestFit="1" customWidth="1"/>
    <col min="29" max="29" width="25.140625" bestFit="1" customWidth="1"/>
  </cols>
  <sheetData>
    <row r="1" spans="1:42" x14ac:dyDescent="0.25">
      <c r="A1" t="s">
        <v>8</v>
      </c>
      <c r="B1" t="s">
        <v>7</v>
      </c>
      <c r="C1" t="s">
        <v>6</v>
      </c>
      <c r="E1" t="s">
        <v>8</v>
      </c>
      <c r="F1" t="s">
        <v>709</v>
      </c>
      <c r="G1" t="s">
        <v>519</v>
      </c>
      <c r="I1" t="s">
        <v>8</v>
      </c>
      <c r="J1" t="s">
        <v>711</v>
      </c>
      <c r="K1" t="s">
        <v>710</v>
      </c>
      <c r="M1" t="s">
        <v>8</v>
      </c>
      <c r="N1" t="s">
        <v>763</v>
      </c>
      <c r="O1" t="s">
        <v>762</v>
      </c>
      <c r="Q1" t="s">
        <v>8</v>
      </c>
      <c r="R1" t="s">
        <v>778</v>
      </c>
      <c r="S1" t="s">
        <v>777</v>
      </c>
      <c r="U1" t="s">
        <v>8</v>
      </c>
      <c r="V1" t="s">
        <v>786</v>
      </c>
      <c r="W1" t="s">
        <v>785</v>
      </c>
      <c r="AB1" t="s">
        <v>798</v>
      </c>
      <c r="AC1" t="s">
        <v>799</v>
      </c>
      <c r="AD1" t="s">
        <v>798</v>
      </c>
      <c r="AG1" t="s">
        <v>8</v>
      </c>
      <c r="AH1" t="s">
        <v>812</v>
      </c>
      <c r="AI1" t="s">
        <v>811</v>
      </c>
      <c r="AL1" t="s">
        <v>797</v>
      </c>
      <c r="AM1" t="s">
        <v>833</v>
      </c>
    </row>
    <row r="2" spans="1:42" x14ac:dyDescent="0.25">
      <c r="A2">
        <v>1</v>
      </c>
      <c r="B2" t="s">
        <v>768</v>
      </c>
      <c r="C2">
        <v>0</v>
      </c>
      <c r="E2">
        <v>1</v>
      </c>
      <c r="F2" t="s">
        <v>524</v>
      </c>
      <c r="G2" t="s">
        <v>524</v>
      </c>
      <c r="I2">
        <v>1</v>
      </c>
      <c r="J2" t="s">
        <v>712</v>
      </c>
      <c r="K2">
        <v>100</v>
      </c>
      <c r="M2">
        <v>1</v>
      </c>
      <c r="N2" t="s">
        <v>770</v>
      </c>
      <c r="O2">
        <v>0</v>
      </c>
      <c r="Q2">
        <v>1</v>
      </c>
      <c r="R2" t="s">
        <v>780</v>
      </c>
      <c r="S2" t="s">
        <v>779</v>
      </c>
      <c r="U2">
        <v>1</v>
      </c>
      <c r="V2" t="s">
        <v>787</v>
      </c>
      <c r="W2" t="s">
        <v>34</v>
      </c>
      <c r="AB2">
        <v>1</v>
      </c>
      <c r="AC2" t="s">
        <v>803</v>
      </c>
      <c r="AD2">
        <v>1</v>
      </c>
      <c r="AG2">
        <v>1</v>
      </c>
      <c r="AH2" t="s">
        <v>813</v>
      </c>
      <c r="AI2">
        <v>1</v>
      </c>
      <c r="AL2" t="s">
        <v>834</v>
      </c>
      <c r="AM2">
        <v>1</v>
      </c>
      <c r="AO2">
        <v>1</v>
      </c>
      <c r="AP2">
        <v>2020</v>
      </c>
    </row>
    <row r="3" spans="1:42" x14ac:dyDescent="0.25">
      <c r="A3">
        <v>2</v>
      </c>
      <c r="B3" t="s">
        <v>769</v>
      </c>
      <c r="C3">
        <v>1</v>
      </c>
      <c r="E3">
        <v>2</v>
      </c>
      <c r="F3" t="s">
        <v>665</v>
      </c>
      <c r="G3" t="s">
        <v>665</v>
      </c>
      <c r="I3">
        <v>2</v>
      </c>
      <c r="J3" t="s">
        <v>714</v>
      </c>
      <c r="K3" t="s">
        <v>713</v>
      </c>
      <c r="M3">
        <v>2</v>
      </c>
      <c r="N3" t="s">
        <v>771</v>
      </c>
      <c r="O3">
        <v>1</v>
      </c>
      <c r="Q3">
        <v>2</v>
      </c>
      <c r="R3" t="s">
        <v>782</v>
      </c>
      <c r="S3" t="s">
        <v>781</v>
      </c>
      <c r="U3">
        <v>2</v>
      </c>
      <c r="V3" t="s">
        <v>83</v>
      </c>
      <c r="W3" t="s">
        <v>82</v>
      </c>
      <c r="AB3">
        <v>2</v>
      </c>
      <c r="AC3" t="s">
        <v>804</v>
      </c>
      <c r="AD3">
        <v>2</v>
      </c>
      <c r="AG3">
        <v>2</v>
      </c>
      <c r="AH3" t="s">
        <v>814</v>
      </c>
      <c r="AI3">
        <v>2</v>
      </c>
      <c r="AL3" t="s">
        <v>835</v>
      </c>
      <c r="AM3">
        <v>2</v>
      </c>
      <c r="AO3">
        <v>2</v>
      </c>
      <c r="AP3">
        <v>2019</v>
      </c>
    </row>
    <row r="4" spans="1:42" x14ac:dyDescent="0.25">
      <c r="E4">
        <v>3</v>
      </c>
      <c r="F4" t="s">
        <v>653</v>
      </c>
      <c r="G4" t="s">
        <v>653</v>
      </c>
      <c r="I4">
        <v>3</v>
      </c>
      <c r="J4" t="s">
        <v>523</v>
      </c>
      <c r="K4" t="s">
        <v>715</v>
      </c>
      <c r="M4">
        <v>3</v>
      </c>
      <c r="N4" t="s">
        <v>772</v>
      </c>
      <c r="O4">
        <v>2</v>
      </c>
      <c r="Q4">
        <v>3</v>
      </c>
      <c r="R4" t="s">
        <v>784</v>
      </c>
      <c r="S4" t="s">
        <v>783</v>
      </c>
      <c r="U4">
        <v>3</v>
      </c>
      <c r="V4" t="s">
        <v>117</v>
      </c>
      <c r="W4" t="s">
        <v>116</v>
      </c>
      <c r="AB4">
        <v>3</v>
      </c>
      <c r="AC4" t="s">
        <v>805</v>
      </c>
      <c r="AD4">
        <v>3</v>
      </c>
      <c r="AG4">
        <v>3</v>
      </c>
      <c r="AH4" t="s">
        <v>815</v>
      </c>
      <c r="AI4">
        <v>3</v>
      </c>
      <c r="AL4" t="s">
        <v>836</v>
      </c>
      <c r="AM4">
        <v>3</v>
      </c>
      <c r="AO4">
        <v>3</v>
      </c>
      <c r="AP4">
        <v>2018</v>
      </c>
    </row>
    <row r="5" spans="1:42" x14ac:dyDescent="0.25">
      <c r="A5" t="s">
        <v>8</v>
      </c>
      <c r="B5" t="s">
        <v>10</v>
      </c>
      <c r="C5" t="s">
        <v>9</v>
      </c>
      <c r="E5">
        <v>4</v>
      </c>
      <c r="F5" t="s">
        <v>525</v>
      </c>
      <c r="G5" t="s">
        <v>525</v>
      </c>
      <c r="I5">
        <v>4</v>
      </c>
      <c r="J5" t="s">
        <v>552</v>
      </c>
      <c r="K5" t="s">
        <v>116</v>
      </c>
      <c r="M5">
        <v>4</v>
      </c>
      <c r="N5" t="s">
        <v>773</v>
      </c>
      <c r="O5">
        <v>3</v>
      </c>
      <c r="U5">
        <v>4</v>
      </c>
      <c r="V5" t="s">
        <v>788</v>
      </c>
      <c r="W5" t="s">
        <v>190</v>
      </c>
      <c r="AB5">
        <v>4</v>
      </c>
      <c r="AC5" t="s">
        <v>806</v>
      </c>
      <c r="AD5">
        <v>4</v>
      </c>
      <c r="AG5">
        <v>4</v>
      </c>
      <c r="AH5" t="s">
        <v>816</v>
      </c>
      <c r="AI5">
        <v>4</v>
      </c>
      <c r="AL5" t="s">
        <v>837</v>
      </c>
      <c r="AM5">
        <v>4</v>
      </c>
      <c r="AO5">
        <v>4</v>
      </c>
      <c r="AP5">
        <v>2017</v>
      </c>
    </row>
    <row r="6" spans="1:42" x14ac:dyDescent="0.25">
      <c r="A6">
        <v>1</v>
      </c>
      <c r="B6" t="s">
        <v>764</v>
      </c>
      <c r="C6" t="s">
        <v>11</v>
      </c>
      <c r="E6">
        <v>5</v>
      </c>
      <c r="F6" t="s">
        <v>541</v>
      </c>
      <c r="G6" t="s">
        <v>541</v>
      </c>
      <c r="I6">
        <v>5</v>
      </c>
      <c r="J6" t="s">
        <v>717</v>
      </c>
      <c r="K6" t="s">
        <v>716</v>
      </c>
      <c r="U6">
        <v>5</v>
      </c>
      <c r="V6" t="s">
        <v>209</v>
      </c>
      <c r="W6" t="s">
        <v>208</v>
      </c>
      <c r="AB6">
        <v>5</v>
      </c>
      <c r="AC6" t="s">
        <v>800</v>
      </c>
      <c r="AD6">
        <v>5</v>
      </c>
      <c r="AG6">
        <v>5</v>
      </c>
      <c r="AH6" t="s">
        <v>817</v>
      </c>
      <c r="AI6">
        <v>5</v>
      </c>
      <c r="AL6" t="s">
        <v>838</v>
      </c>
      <c r="AM6">
        <v>5</v>
      </c>
      <c r="AO6">
        <v>5</v>
      </c>
      <c r="AP6">
        <v>2016</v>
      </c>
    </row>
    <row r="7" spans="1:42" x14ac:dyDescent="0.25">
      <c r="A7">
        <v>2</v>
      </c>
      <c r="B7" t="s">
        <v>765</v>
      </c>
      <c r="C7" t="s">
        <v>12</v>
      </c>
      <c r="E7">
        <v>6</v>
      </c>
      <c r="F7" t="s">
        <v>657</v>
      </c>
      <c r="G7" t="s">
        <v>657</v>
      </c>
      <c r="I7">
        <v>6</v>
      </c>
      <c r="J7" t="s">
        <v>719</v>
      </c>
      <c r="K7" t="s">
        <v>718</v>
      </c>
      <c r="U7">
        <v>6</v>
      </c>
      <c r="V7" t="s">
        <v>265</v>
      </c>
      <c r="W7" t="s">
        <v>789</v>
      </c>
      <c r="AB7">
        <v>6</v>
      </c>
      <c r="AC7" t="s">
        <v>801</v>
      </c>
      <c r="AD7">
        <v>6</v>
      </c>
      <c r="AG7">
        <v>6</v>
      </c>
      <c r="AH7" t="s">
        <v>818</v>
      </c>
      <c r="AI7">
        <v>6</v>
      </c>
      <c r="AL7" t="s">
        <v>839</v>
      </c>
      <c r="AM7">
        <v>6</v>
      </c>
      <c r="AO7">
        <v>6</v>
      </c>
      <c r="AP7">
        <v>2015</v>
      </c>
    </row>
    <row r="8" spans="1:42" x14ac:dyDescent="0.25">
      <c r="A8">
        <v>3</v>
      </c>
      <c r="B8" t="s">
        <v>766</v>
      </c>
      <c r="C8" t="s">
        <v>13</v>
      </c>
      <c r="E8">
        <v>7</v>
      </c>
      <c r="F8" t="s">
        <v>602</v>
      </c>
      <c r="G8" t="s">
        <v>602</v>
      </c>
      <c r="I8">
        <v>7</v>
      </c>
      <c r="J8" t="s">
        <v>720</v>
      </c>
      <c r="K8" t="s">
        <v>118</v>
      </c>
      <c r="U8">
        <v>7</v>
      </c>
      <c r="V8" t="s">
        <v>383</v>
      </c>
      <c r="W8" t="s">
        <v>382</v>
      </c>
      <c r="AB8">
        <v>7</v>
      </c>
      <c r="AC8" t="s">
        <v>807</v>
      </c>
      <c r="AD8">
        <v>7</v>
      </c>
      <c r="AG8">
        <v>7</v>
      </c>
      <c r="AH8" t="s">
        <v>819</v>
      </c>
      <c r="AI8">
        <v>7</v>
      </c>
      <c r="AL8" t="s">
        <v>840</v>
      </c>
      <c r="AM8">
        <v>7</v>
      </c>
      <c r="AO8">
        <v>7</v>
      </c>
      <c r="AP8">
        <v>2014</v>
      </c>
    </row>
    <row r="9" spans="1:42" x14ac:dyDescent="0.25">
      <c r="A9">
        <v>4</v>
      </c>
      <c r="B9" t="s">
        <v>14</v>
      </c>
      <c r="C9" t="s">
        <v>14</v>
      </c>
      <c r="E9">
        <v>8</v>
      </c>
      <c r="F9" t="s">
        <v>633</v>
      </c>
      <c r="G9" t="s">
        <v>633</v>
      </c>
      <c r="I9">
        <v>8</v>
      </c>
      <c r="J9" t="s">
        <v>722</v>
      </c>
      <c r="K9" t="s">
        <v>721</v>
      </c>
      <c r="U9">
        <v>8</v>
      </c>
      <c r="V9" t="s">
        <v>41</v>
      </c>
      <c r="W9" t="s">
        <v>40</v>
      </c>
      <c r="AB9">
        <v>8</v>
      </c>
      <c r="AC9" t="s">
        <v>808</v>
      </c>
      <c r="AD9">
        <v>8</v>
      </c>
      <c r="AG9">
        <v>8</v>
      </c>
      <c r="AH9" t="s">
        <v>820</v>
      </c>
      <c r="AI9">
        <v>8</v>
      </c>
      <c r="AL9" t="s">
        <v>841</v>
      </c>
      <c r="AM9">
        <v>8</v>
      </c>
      <c r="AO9">
        <v>8</v>
      </c>
      <c r="AP9">
        <v>2013</v>
      </c>
    </row>
    <row r="10" spans="1:42" x14ac:dyDescent="0.25">
      <c r="A10">
        <v>5</v>
      </c>
      <c r="B10" t="s">
        <v>15</v>
      </c>
      <c r="C10" t="s">
        <v>15</v>
      </c>
      <c r="E10">
        <v>9</v>
      </c>
      <c r="F10" t="s">
        <v>634</v>
      </c>
      <c r="G10" t="s">
        <v>634</v>
      </c>
      <c r="I10">
        <v>9</v>
      </c>
      <c r="J10" t="s">
        <v>540</v>
      </c>
      <c r="K10" t="s">
        <v>58</v>
      </c>
      <c r="U10">
        <v>9</v>
      </c>
      <c r="V10" t="s">
        <v>790</v>
      </c>
      <c r="W10" t="s">
        <v>276</v>
      </c>
      <c r="AB10">
        <v>9</v>
      </c>
      <c r="AC10" t="s">
        <v>809</v>
      </c>
      <c r="AD10">
        <v>9</v>
      </c>
      <c r="AG10">
        <v>9</v>
      </c>
      <c r="AH10" t="s">
        <v>821</v>
      </c>
      <c r="AI10">
        <v>9</v>
      </c>
      <c r="AL10" t="s">
        <v>842</v>
      </c>
      <c r="AM10">
        <v>9</v>
      </c>
      <c r="AO10">
        <v>9</v>
      </c>
      <c r="AP10">
        <v>2012</v>
      </c>
    </row>
    <row r="11" spans="1:42" x14ac:dyDescent="0.25">
      <c r="A11">
        <v>6</v>
      </c>
      <c r="B11" t="s">
        <v>17</v>
      </c>
      <c r="C11" t="s">
        <v>16</v>
      </c>
      <c r="E11">
        <v>10</v>
      </c>
      <c r="F11" t="s">
        <v>567</v>
      </c>
      <c r="G11" t="s">
        <v>567</v>
      </c>
      <c r="I11">
        <v>10</v>
      </c>
      <c r="J11" t="s">
        <v>724</v>
      </c>
      <c r="K11" t="s">
        <v>723</v>
      </c>
      <c r="U11">
        <v>10</v>
      </c>
      <c r="V11" t="s">
        <v>791</v>
      </c>
      <c r="W11" t="s">
        <v>196</v>
      </c>
      <c r="AB11">
        <v>10</v>
      </c>
      <c r="AC11" t="s">
        <v>802</v>
      </c>
      <c r="AD11">
        <v>10</v>
      </c>
      <c r="AG11">
        <v>10</v>
      </c>
      <c r="AH11" t="s">
        <v>822</v>
      </c>
      <c r="AI11">
        <v>10</v>
      </c>
      <c r="AL11" t="s">
        <v>843</v>
      </c>
      <c r="AM11">
        <v>10</v>
      </c>
      <c r="AO11">
        <v>10</v>
      </c>
      <c r="AP11">
        <v>2011</v>
      </c>
    </row>
    <row r="12" spans="1:42" x14ac:dyDescent="0.25">
      <c r="A12">
        <v>7</v>
      </c>
      <c r="B12" t="s">
        <v>767</v>
      </c>
      <c r="C12" t="s">
        <v>18</v>
      </c>
      <c r="E12">
        <v>11</v>
      </c>
      <c r="F12" t="s">
        <v>529</v>
      </c>
      <c r="G12" t="s">
        <v>529</v>
      </c>
      <c r="I12">
        <v>11</v>
      </c>
      <c r="J12" t="s">
        <v>726</v>
      </c>
      <c r="K12" t="s">
        <v>725</v>
      </c>
      <c r="U12">
        <v>11</v>
      </c>
      <c r="V12" t="s">
        <v>792</v>
      </c>
      <c r="W12" t="s">
        <v>322</v>
      </c>
      <c r="AB12">
        <v>11</v>
      </c>
      <c r="AC12" t="s">
        <v>810</v>
      </c>
      <c r="AD12">
        <v>13</v>
      </c>
      <c r="AG12">
        <v>11</v>
      </c>
      <c r="AH12" t="s">
        <v>823</v>
      </c>
      <c r="AI12">
        <v>11</v>
      </c>
      <c r="AL12" t="s">
        <v>844</v>
      </c>
      <c r="AM12">
        <v>11</v>
      </c>
      <c r="AO12">
        <v>11</v>
      </c>
      <c r="AP12">
        <v>2010</v>
      </c>
    </row>
    <row r="13" spans="1:42" x14ac:dyDescent="0.25">
      <c r="E13">
        <v>12</v>
      </c>
      <c r="F13" t="s">
        <v>684</v>
      </c>
      <c r="G13" t="s">
        <v>684</v>
      </c>
      <c r="I13">
        <v>12</v>
      </c>
      <c r="J13" t="s">
        <v>727</v>
      </c>
      <c r="K13" t="s">
        <v>348</v>
      </c>
      <c r="U13">
        <v>12</v>
      </c>
      <c r="V13" t="s">
        <v>41</v>
      </c>
      <c r="W13" t="s">
        <v>793</v>
      </c>
      <c r="AG13">
        <v>12</v>
      </c>
      <c r="AH13" t="s">
        <v>824</v>
      </c>
      <c r="AI13">
        <v>12</v>
      </c>
      <c r="AL13" t="s">
        <v>845</v>
      </c>
      <c r="AM13">
        <v>12</v>
      </c>
      <c r="AO13">
        <v>12</v>
      </c>
      <c r="AP13">
        <v>2009</v>
      </c>
    </row>
    <row r="14" spans="1:42" x14ac:dyDescent="0.25">
      <c r="A14" t="s">
        <v>8</v>
      </c>
      <c r="B14" t="s">
        <v>20</v>
      </c>
      <c r="C14" t="s">
        <v>19</v>
      </c>
      <c r="E14">
        <v>13</v>
      </c>
      <c r="F14" t="s">
        <v>568</v>
      </c>
      <c r="G14" t="s">
        <v>568</v>
      </c>
      <c r="I14">
        <v>13</v>
      </c>
      <c r="J14" t="s">
        <v>729</v>
      </c>
      <c r="K14" t="s">
        <v>728</v>
      </c>
      <c r="U14">
        <v>13</v>
      </c>
      <c r="V14" t="s">
        <v>147</v>
      </c>
      <c r="W14" t="s">
        <v>146</v>
      </c>
      <c r="AG14">
        <v>13</v>
      </c>
      <c r="AH14" t="s">
        <v>825</v>
      </c>
      <c r="AI14">
        <v>13</v>
      </c>
      <c r="AO14">
        <v>13</v>
      </c>
      <c r="AP14">
        <v>2008</v>
      </c>
    </row>
    <row r="15" spans="1:42" x14ac:dyDescent="0.25">
      <c r="A15">
        <v>1</v>
      </c>
      <c r="B15" t="s">
        <v>17</v>
      </c>
      <c r="C15" t="s">
        <v>21</v>
      </c>
      <c r="E15">
        <v>14</v>
      </c>
      <c r="F15" t="s">
        <v>603</v>
      </c>
      <c r="G15" t="s">
        <v>603</v>
      </c>
      <c r="I15">
        <v>14</v>
      </c>
      <c r="J15" t="s">
        <v>731</v>
      </c>
      <c r="K15" t="s">
        <v>730</v>
      </c>
      <c r="U15">
        <v>14</v>
      </c>
      <c r="V15" t="s">
        <v>794</v>
      </c>
      <c r="W15" t="s">
        <v>794</v>
      </c>
      <c r="AG15">
        <v>14</v>
      </c>
      <c r="AH15" t="s">
        <v>826</v>
      </c>
      <c r="AI15">
        <v>14</v>
      </c>
      <c r="AO15">
        <v>14</v>
      </c>
      <c r="AP15">
        <v>2007</v>
      </c>
    </row>
    <row r="16" spans="1:42" x14ac:dyDescent="0.25">
      <c r="A16">
        <v>2</v>
      </c>
      <c r="B16" t="s">
        <v>23</v>
      </c>
      <c r="C16" t="s">
        <v>22</v>
      </c>
      <c r="E16">
        <v>15</v>
      </c>
      <c r="F16" t="s">
        <v>635</v>
      </c>
      <c r="G16" t="s">
        <v>635</v>
      </c>
      <c r="I16">
        <v>15</v>
      </c>
      <c r="J16" t="s">
        <v>733</v>
      </c>
      <c r="K16" t="s">
        <v>732</v>
      </c>
      <c r="U16">
        <v>15</v>
      </c>
      <c r="V16" t="s">
        <v>795</v>
      </c>
      <c r="W16" t="s">
        <v>202</v>
      </c>
      <c r="AG16">
        <v>15</v>
      </c>
      <c r="AH16" t="s">
        <v>17</v>
      </c>
      <c r="AI16">
        <v>15</v>
      </c>
      <c r="AO16">
        <v>15</v>
      </c>
      <c r="AP16">
        <v>2006</v>
      </c>
    </row>
    <row r="17" spans="1:42" x14ac:dyDescent="0.25">
      <c r="A17">
        <v>3</v>
      </c>
      <c r="B17" t="s">
        <v>25</v>
      </c>
      <c r="C17" t="s">
        <v>24</v>
      </c>
      <c r="E17">
        <v>16</v>
      </c>
      <c r="F17" t="s">
        <v>569</v>
      </c>
      <c r="G17" t="s">
        <v>569</v>
      </c>
      <c r="I17">
        <v>16</v>
      </c>
      <c r="J17" t="s">
        <v>734</v>
      </c>
      <c r="K17" t="s">
        <v>218</v>
      </c>
      <c r="U17">
        <v>16</v>
      </c>
      <c r="V17" t="s">
        <v>796</v>
      </c>
      <c r="W17" t="s">
        <v>409</v>
      </c>
      <c r="AG17">
        <v>16</v>
      </c>
      <c r="AH17" t="s">
        <v>827</v>
      </c>
      <c r="AI17">
        <v>16</v>
      </c>
      <c r="AO17">
        <v>16</v>
      </c>
      <c r="AP17">
        <v>2005</v>
      </c>
    </row>
    <row r="18" spans="1:42" x14ac:dyDescent="0.25">
      <c r="A18">
        <v>4</v>
      </c>
      <c r="B18" t="s">
        <v>27</v>
      </c>
      <c r="C18" t="s">
        <v>26</v>
      </c>
      <c r="E18">
        <v>17</v>
      </c>
      <c r="F18" t="s">
        <v>604</v>
      </c>
      <c r="G18" t="s">
        <v>604</v>
      </c>
      <c r="I18">
        <v>17</v>
      </c>
      <c r="J18" t="s">
        <v>735</v>
      </c>
      <c r="K18" t="s">
        <v>48</v>
      </c>
      <c r="AG18">
        <v>17</v>
      </c>
      <c r="AH18" t="s">
        <v>828</v>
      </c>
      <c r="AI18">
        <v>18</v>
      </c>
      <c r="AO18">
        <v>17</v>
      </c>
      <c r="AP18">
        <v>2004</v>
      </c>
    </row>
    <row r="19" spans="1:42" x14ac:dyDescent="0.25">
      <c r="A19">
        <v>5</v>
      </c>
      <c r="B19" t="s">
        <v>29</v>
      </c>
      <c r="C19" t="s">
        <v>28</v>
      </c>
      <c r="E19">
        <v>18</v>
      </c>
      <c r="F19" t="s">
        <v>689</v>
      </c>
      <c r="G19" t="s">
        <v>689</v>
      </c>
      <c r="I19">
        <v>18</v>
      </c>
      <c r="J19" t="s">
        <v>736</v>
      </c>
      <c r="K19" t="s">
        <v>224</v>
      </c>
      <c r="AG19">
        <v>18</v>
      </c>
      <c r="AH19" t="s">
        <v>829</v>
      </c>
      <c r="AI19">
        <v>39</v>
      </c>
      <c r="AO19">
        <v>18</v>
      </c>
      <c r="AP19">
        <v>2003</v>
      </c>
    </row>
    <row r="20" spans="1:42" x14ac:dyDescent="0.25">
      <c r="A20">
        <v>6</v>
      </c>
      <c r="B20" t="s">
        <v>31</v>
      </c>
      <c r="C20" t="s">
        <v>30</v>
      </c>
      <c r="E20">
        <v>19</v>
      </c>
      <c r="F20" t="s">
        <v>542</v>
      </c>
      <c r="G20" t="s">
        <v>542</v>
      </c>
      <c r="I20">
        <v>19</v>
      </c>
      <c r="J20" t="s">
        <v>645</v>
      </c>
      <c r="K20" t="s">
        <v>737</v>
      </c>
      <c r="AG20">
        <v>19</v>
      </c>
      <c r="AH20" t="s">
        <v>830</v>
      </c>
      <c r="AI20">
        <v>40</v>
      </c>
      <c r="AO20">
        <v>19</v>
      </c>
      <c r="AP20">
        <v>2002</v>
      </c>
    </row>
    <row r="21" spans="1:42" x14ac:dyDescent="0.25">
      <c r="A21">
        <v>7</v>
      </c>
      <c r="B21" t="s">
        <v>33</v>
      </c>
      <c r="C21" t="s">
        <v>32</v>
      </c>
      <c r="E21">
        <v>20</v>
      </c>
      <c r="F21" t="s">
        <v>668</v>
      </c>
      <c r="G21" t="s">
        <v>668</v>
      </c>
      <c r="I21">
        <v>20</v>
      </c>
      <c r="J21" t="s">
        <v>739</v>
      </c>
      <c r="K21" t="s">
        <v>738</v>
      </c>
      <c r="AG21">
        <v>20</v>
      </c>
      <c r="AH21" t="s">
        <v>831</v>
      </c>
      <c r="AI21">
        <v>41</v>
      </c>
      <c r="AO21">
        <v>20</v>
      </c>
      <c r="AP21">
        <v>2001</v>
      </c>
    </row>
    <row r="22" spans="1:42" x14ac:dyDescent="0.25">
      <c r="A22">
        <v>8</v>
      </c>
      <c r="B22" t="s">
        <v>35</v>
      </c>
      <c r="C22" t="s">
        <v>34</v>
      </c>
      <c r="E22">
        <v>21</v>
      </c>
      <c r="F22" t="s">
        <v>523</v>
      </c>
      <c r="G22" t="s">
        <v>523</v>
      </c>
      <c r="I22">
        <v>21</v>
      </c>
      <c r="J22" t="s">
        <v>740</v>
      </c>
      <c r="K22" t="s">
        <v>248</v>
      </c>
      <c r="AO22">
        <v>21</v>
      </c>
      <c r="AP22">
        <v>2000</v>
      </c>
    </row>
    <row r="23" spans="1:42" x14ac:dyDescent="0.25">
      <c r="A23">
        <v>9</v>
      </c>
      <c r="B23" t="s">
        <v>37</v>
      </c>
      <c r="C23" t="s">
        <v>36</v>
      </c>
      <c r="E23">
        <v>22</v>
      </c>
      <c r="F23" t="s">
        <v>690</v>
      </c>
      <c r="G23" t="s">
        <v>690</v>
      </c>
      <c r="I23">
        <v>22</v>
      </c>
      <c r="J23" t="s">
        <v>741</v>
      </c>
      <c r="K23" t="s">
        <v>308</v>
      </c>
      <c r="AO23">
        <v>22</v>
      </c>
      <c r="AP23">
        <v>1999</v>
      </c>
    </row>
    <row r="24" spans="1:42" x14ac:dyDescent="0.25">
      <c r="A24">
        <v>10</v>
      </c>
      <c r="B24" t="s">
        <v>39</v>
      </c>
      <c r="C24" t="s">
        <v>38</v>
      </c>
      <c r="E24">
        <v>23</v>
      </c>
      <c r="F24" t="s">
        <v>605</v>
      </c>
      <c r="G24" t="s">
        <v>605</v>
      </c>
      <c r="I24">
        <v>23</v>
      </c>
      <c r="J24" t="s">
        <v>743</v>
      </c>
      <c r="K24" t="s">
        <v>742</v>
      </c>
      <c r="AO24">
        <v>23</v>
      </c>
      <c r="AP24">
        <v>1998</v>
      </c>
    </row>
    <row r="25" spans="1:42" x14ac:dyDescent="0.25">
      <c r="A25">
        <v>11</v>
      </c>
      <c r="B25" t="s">
        <v>41</v>
      </c>
      <c r="C25" t="s">
        <v>40</v>
      </c>
      <c r="E25">
        <v>24</v>
      </c>
      <c r="F25" t="s">
        <v>570</v>
      </c>
      <c r="G25" t="s">
        <v>570</v>
      </c>
      <c r="I25">
        <v>24</v>
      </c>
      <c r="J25" t="s">
        <v>745</v>
      </c>
      <c r="K25" t="s">
        <v>744</v>
      </c>
      <c r="AO25">
        <v>24</v>
      </c>
      <c r="AP25">
        <v>1997</v>
      </c>
    </row>
    <row r="26" spans="1:42" x14ac:dyDescent="0.25">
      <c r="A26">
        <v>12</v>
      </c>
      <c r="B26" t="s">
        <v>43</v>
      </c>
      <c r="C26" t="s">
        <v>42</v>
      </c>
      <c r="E26">
        <v>25</v>
      </c>
      <c r="F26" t="s">
        <v>543</v>
      </c>
      <c r="G26" t="s">
        <v>543</v>
      </c>
      <c r="I26">
        <v>25</v>
      </c>
      <c r="J26" t="s">
        <v>746</v>
      </c>
      <c r="K26" t="s">
        <v>314</v>
      </c>
      <c r="AO26">
        <v>25</v>
      </c>
      <c r="AP26">
        <v>1996</v>
      </c>
    </row>
    <row r="27" spans="1:42" x14ac:dyDescent="0.25">
      <c r="A27">
        <v>13</v>
      </c>
      <c r="B27" t="s">
        <v>45</v>
      </c>
      <c r="C27" t="s">
        <v>44</v>
      </c>
      <c r="E27">
        <v>26</v>
      </c>
      <c r="F27" t="s">
        <v>544</v>
      </c>
      <c r="G27" t="s">
        <v>544</v>
      </c>
      <c r="I27">
        <v>26</v>
      </c>
      <c r="J27" t="s">
        <v>748</v>
      </c>
      <c r="K27" t="s">
        <v>747</v>
      </c>
      <c r="AO27">
        <v>26</v>
      </c>
      <c r="AP27">
        <v>1995</v>
      </c>
    </row>
    <row r="28" spans="1:42" x14ac:dyDescent="0.25">
      <c r="A28">
        <v>14</v>
      </c>
      <c r="B28" t="s">
        <v>47</v>
      </c>
      <c r="C28" t="s">
        <v>46</v>
      </c>
      <c r="E28">
        <v>27</v>
      </c>
      <c r="F28" t="s">
        <v>606</v>
      </c>
      <c r="G28" t="s">
        <v>606</v>
      </c>
      <c r="I28">
        <v>27</v>
      </c>
      <c r="J28" t="s">
        <v>658</v>
      </c>
      <c r="K28" t="s">
        <v>64</v>
      </c>
      <c r="AO28">
        <v>27</v>
      </c>
      <c r="AP28">
        <v>1994</v>
      </c>
    </row>
    <row r="29" spans="1:42" x14ac:dyDescent="0.25">
      <c r="A29">
        <v>15</v>
      </c>
      <c r="B29" t="s">
        <v>49</v>
      </c>
      <c r="C29" t="s">
        <v>48</v>
      </c>
      <c r="E29">
        <v>28</v>
      </c>
      <c r="F29" t="s">
        <v>607</v>
      </c>
      <c r="G29" t="s">
        <v>607</v>
      </c>
      <c r="I29">
        <v>28</v>
      </c>
      <c r="J29" t="s">
        <v>592</v>
      </c>
      <c r="K29" t="s">
        <v>749</v>
      </c>
      <c r="AO29">
        <v>28</v>
      </c>
      <c r="AP29">
        <v>1993</v>
      </c>
    </row>
    <row r="30" spans="1:42" x14ac:dyDescent="0.25">
      <c r="A30">
        <v>16</v>
      </c>
      <c r="B30" t="s">
        <v>51</v>
      </c>
      <c r="C30" t="s">
        <v>50</v>
      </c>
      <c r="E30">
        <v>29</v>
      </c>
      <c r="F30" t="s">
        <v>571</v>
      </c>
      <c r="G30" t="s">
        <v>571</v>
      </c>
      <c r="I30">
        <v>29</v>
      </c>
      <c r="J30" t="s">
        <v>750</v>
      </c>
      <c r="K30" t="s">
        <v>368</v>
      </c>
      <c r="AO30">
        <v>29</v>
      </c>
      <c r="AP30">
        <v>1992</v>
      </c>
    </row>
    <row r="31" spans="1:42" x14ac:dyDescent="0.25">
      <c r="A31">
        <v>17</v>
      </c>
      <c r="B31" t="s">
        <v>53</v>
      </c>
      <c r="C31" t="s">
        <v>52</v>
      </c>
      <c r="E31">
        <v>30</v>
      </c>
      <c r="F31" t="s">
        <v>572</v>
      </c>
      <c r="G31" t="s">
        <v>572</v>
      </c>
      <c r="I31">
        <v>30</v>
      </c>
      <c r="J31" t="s">
        <v>751</v>
      </c>
      <c r="K31" t="s">
        <v>364</v>
      </c>
      <c r="AO31">
        <v>30</v>
      </c>
      <c r="AP31">
        <v>1991</v>
      </c>
    </row>
    <row r="32" spans="1:42" x14ac:dyDescent="0.25">
      <c r="A32">
        <v>18</v>
      </c>
      <c r="B32" t="s">
        <v>55</v>
      </c>
      <c r="C32" t="s">
        <v>54</v>
      </c>
      <c r="E32">
        <v>31</v>
      </c>
      <c r="F32" t="s">
        <v>681</v>
      </c>
      <c r="G32" t="s">
        <v>681</v>
      </c>
      <c r="I32">
        <v>31</v>
      </c>
      <c r="J32" t="s">
        <v>752</v>
      </c>
      <c r="K32" t="s">
        <v>370</v>
      </c>
      <c r="AO32">
        <v>31</v>
      </c>
      <c r="AP32">
        <v>1990</v>
      </c>
    </row>
    <row r="33" spans="1:42" x14ac:dyDescent="0.25">
      <c r="A33">
        <v>19</v>
      </c>
      <c r="B33" t="s">
        <v>57</v>
      </c>
      <c r="C33" t="s">
        <v>56</v>
      </c>
      <c r="E33">
        <v>32</v>
      </c>
      <c r="F33" t="s">
        <v>545</v>
      </c>
      <c r="G33" t="s">
        <v>545</v>
      </c>
      <c r="I33">
        <v>32</v>
      </c>
      <c r="J33" t="s">
        <v>753</v>
      </c>
      <c r="K33" t="s">
        <v>356</v>
      </c>
      <c r="AO33">
        <v>32</v>
      </c>
      <c r="AP33">
        <v>1989</v>
      </c>
    </row>
    <row r="34" spans="1:42" x14ac:dyDescent="0.25">
      <c r="A34">
        <v>20</v>
      </c>
      <c r="B34" t="s">
        <v>59</v>
      </c>
      <c r="C34" t="s">
        <v>58</v>
      </c>
      <c r="E34">
        <v>33</v>
      </c>
      <c r="F34" t="s">
        <v>546</v>
      </c>
      <c r="G34" t="s">
        <v>546</v>
      </c>
      <c r="I34">
        <v>33</v>
      </c>
      <c r="J34" t="s">
        <v>755</v>
      </c>
      <c r="K34" t="s">
        <v>754</v>
      </c>
      <c r="AO34">
        <v>33</v>
      </c>
      <c r="AP34">
        <v>1988</v>
      </c>
    </row>
    <row r="35" spans="1:42" x14ac:dyDescent="0.25">
      <c r="A35">
        <v>21</v>
      </c>
      <c r="B35" t="s">
        <v>61</v>
      </c>
      <c r="C35" t="s">
        <v>60</v>
      </c>
      <c r="E35">
        <v>34</v>
      </c>
      <c r="F35" t="s">
        <v>547</v>
      </c>
      <c r="G35" t="s">
        <v>547</v>
      </c>
      <c r="I35">
        <v>34</v>
      </c>
      <c r="J35" t="s">
        <v>756</v>
      </c>
      <c r="K35" t="s">
        <v>346</v>
      </c>
      <c r="AO35">
        <v>34</v>
      </c>
      <c r="AP35">
        <v>1987</v>
      </c>
    </row>
    <row r="36" spans="1:42" x14ac:dyDescent="0.25">
      <c r="A36">
        <v>22</v>
      </c>
      <c r="B36" t="s">
        <v>63</v>
      </c>
      <c r="C36" t="s">
        <v>62</v>
      </c>
      <c r="E36">
        <v>35</v>
      </c>
      <c r="F36" t="s">
        <v>548</v>
      </c>
      <c r="G36" t="s">
        <v>548</v>
      </c>
      <c r="I36">
        <v>35</v>
      </c>
      <c r="J36" t="s">
        <v>758</v>
      </c>
      <c r="K36" t="s">
        <v>757</v>
      </c>
      <c r="AO36">
        <v>35</v>
      </c>
      <c r="AP36">
        <v>1986</v>
      </c>
    </row>
    <row r="37" spans="1:42" x14ac:dyDescent="0.25">
      <c r="A37">
        <v>23</v>
      </c>
      <c r="B37" t="s">
        <v>65</v>
      </c>
      <c r="C37" t="s">
        <v>64</v>
      </c>
      <c r="E37">
        <v>36</v>
      </c>
      <c r="F37" t="s">
        <v>573</v>
      </c>
      <c r="G37" t="s">
        <v>573</v>
      </c>
      <c r="I37">
        <v>36</v>
      </c>
      <c r="J37" t="s">
        <v>759</v>
      </c>
      <c r="K37" t="s">
        <v>754</v>
      </c>
      <c r="AO37">
        <v>36</v>
      </c>
      <c r="AP37">
        <v>1985</v>
      </c>
    </row>
    <row r="38" spans="1:42" x14ac:dyDescent="0.25">
      <c r="A38">
        <v>24</v>
      </c>
      <c r="B38" t="s">
        <v>67</v>
      </c>
      <c r="C38" t="s">
        <v>66</v>
      </c>
      <c r="E38">
        <v>37</v>
      </c>
      <c r="F38" t="s">
        <v>549</v>
      </c>
      <c r="G38" t="s">
        <v>549</v>
      </c>
      <c r="I38">
        <v>37</v>
      </c>
      <c r="J38" t="s">
        <v>761</v>
      </c>
      <c r="K38" t="s">
        <v>760</v>
      </c>
      <c r="AO38">
        <v>37</v>
      </c>
      <c r="AP38">
        <v>1984</v>
      </c>
    </row>
    <row r="39" spans="1:42" x14ac:dyDescent="0.25">
      <c r="A39">
        <v>25</v>
      </c>
      <c r="B39" t="s">
        <v>69</v>
      </c>
      <c r="C39" t="s">
        <v>68</v>
      </c>
      <c r="E39">
        <v>38</v>
      </c>
      <c r="F39" t="s">
        <v>550</v>
      </c>
      <c r="G39" t="s">
        <v>550</v>
      </c>
      <c r="AO39">
        <v>38</v>
      </c>
      <c r="AP39">
        <v>1983</v>
      </c>
    </row>
    <row r="40" spans="1:42" x14ac:dyDescent="0.25">
      <c r="A40">
        <v>26</v>
      </c>
      <c r="B40" t="s">
        <v>71</v>
      </c>
      <c r="C40" t="s">
        <v>70</v>
      </c>
      <c r="E40">
        <v>39</v>
      </c>
      <c r="F40" t="s">
        <v>551</v>
      </c>
      <c r="G40" t="s">
        <v>551</v>
      </c>
      <c r="AO40">
        <v>39</v>
      </c>
      <c r="AP40">
        <v>1982</v>
      </c>
    </row>
    <row r="41" spans="1:42" x14ac:dyDescent="0.25">
      <c r="A41">
        <v>27</v>
      </c>
      <c r="B41" t="s">
        <v>73</v>
      </c>
      <c r="C41" t="s">
        <v>72</v>
      </c>
      <c r="E41">
        <v>40</v>
      </c>
      <c r="F41" t="s">
        <v>691</v>
      </c>
      <c r="G41" t="s">
        <v>691</v>
      </c>
      <c r="AO41">
        <v>40</v>
      </c>
      <c r="AP41">
        <v>1981</v>
      </c>
    </row>
    <row r="42" spans="1:42" x14ac:dyDescent="0.25">
      <c r="A42">
        <v>28</v>
      </c>
      <c r="B42" t="s">
        <v>75</v>
      </c>
      <c r="C42" t="s">
        <v>74</v>
      </c>
      <c r="E42">
        <v>41</v>
      </c>
      <c r="F42" t="s">
        <v>692</v>
      </c>
      <c r="G42" t="s">
        <v>692</v>
      </c>
      <c r="AO42">
        <v>41</v>
      </c>
      <c r="AP42">
        <v>1980</v>
      </c>
    </row>
    <row r="43" spans="1:42" x14ac:dyDescent="0.25">
      <c r="A43">
        <v>29</v>
      </c>
      <c r="B43" t="s">
        <v>77</v>
      </c>
      <c r="C43" t="s">
        <v>76</v>
      </c>
      <c r="E43">
        <v>42</v>
      </c>
      <c r="F43" t="s">
        <v>574</v>
      </c>
      <c r="G43" t="s">
        <v>574</v>
      </c>
    </row>
    <row r="44" spans="1:42" x14ac:dyDescent="0.25">
      <c r="A44">
        <v>30</v>
      </c>
      <c r="B44" t="s">
        <v>79</v>
      </c>
      <c r="C44" t="s">
        <v>78</v>
      </c>
      <c r="E44">
        <v>43</v>
      </c>
      <c r="F44" t="s">
        <v>520</v>
      </c>
      <c r="G44" t="s">
        <v>520</v>
      </c>
    </row>
    <row r="45" spans="1:42" x14ac:dyDescent="0.25">
      <c r="A45">
        <v>31</v>
      </c>
      <c r="B45" t="s">
        <v>81</v>
      </c>
      <c r="C45" t="s">
        <v>80</v>
      </c>
      <c r="E45">
        <v>44</v>
      </c>
      <c r="F45" t="s">
        <v>552</v>
      </c>
      <c r="G45" t="s">
        <v>552</v>
      </c>
    </row>
    <row r="46" spans="1:42" x14ac:dyDescent="0.25">
      <c r="A46">
        <v>32</v>
      </c>
      <c r="B46" t="s">
        <v>83</v>
      </c>
      <c r="C46" t="s">
        <v>82</v>
      </c>
      <c r="E46">
        <v>45</v>
      </c>
      <c r="F46" t="s">
        <v>669</v>
      </c>
      <c r="G46" t="s">
        <v>669</v>
      </c>
    </row>
    <row r="47" spans="1:42" x14ac:dyDescent="0.25">
      <c r="A47">
        <v>33</v>
      </c>
      <c r="B47" t="s">
        <v>85</v>
      </c>
      <c r="C47" t="s">
        <v>84</v>
      </c>
      <c r="E47">
        <v>46</v>
      </c>
      <c r="F47" t="s">
        <v>553</v>
      </c>
      <c r="G47" t="s">
        <v>553</v>
      </c>
    </row>
    <row r="48" spans="1:42" x14ac:dyDescent="0.25">
      <c r="A48">
        <v>34</v>
      </c>
      <c r="B48" t="s">
        <v>87</v>
      </c>
      <c r="C48" t="s">
        <v>86</v>
      </c>
      <c r="E48">
        <v>47</v>
      </c>
      <c r="F48" t="s">
        <v>608</v>
      </c>
      <c r="G48" t="s">
        <v>608</v>
      </c>
    </row>
    <row r="49" spans="1:7" x14ac:dyDescent="0.25">
      <c r="A49">
        <v>35</v>
      </c>
      <c r="B49" t="s">
        <v>89</v>
      </c>
      <c r="C49" t="s">
        <v>88</v>
      </c>
      <c r="E49">
        <v>48</v>
      </c>
      <c r="F49" t="s">
        <v>575</v>
      </c>
      <c r="G49" t="s">
        <v>575</v>
      </c>
    </row>
    <row r="50" spans="1:7" x14ac:dyDescent="0.25">
      <c r="A50">
        <v>36</v>
      </c>
      <c r="B50" t="s">
        <v>91</v>
      </c>
      <c r="C50" t="s">
        <v>90</v>
      </c>
      <c r="E50">
        <v>49</v>
      </c>
      <c r="F50" t="s">
        <v>530</v>
      </c>
      <c r="G50" t="s">
        <v>530</v>
      </c>
    </row>
    <row r="51" spans="1:7" x14ac:dyDescent="0.25">
      <c r="A51">
        <v>37</v>
      </c>
      <c r="B51" t="s">
        <v>93</v>
      </c>
      <c r="C51" t="s">
        <v>92</v>
      </c>
      <c r="E51">
        <v>50</v>
      </c>
      <c r="F51" t="s">
        <v>554</v>
      </c>
      <c r="G51" t="s">
        <v>554</v>
      </c>
    </row>
    <row r="52" spans="1:7" x14ac:dyDescent="0.25">
      <c r="A52">
        <v>38</v>
      </c>
      <c r="B52" t="s">
        <v>95</v>
      </c>
      <c r="C52" t="s">
        <v>94</v>
      </c>
      <c r="E52">
        <v>51</v>
      </c>
      <c r="F52" t="s">
        <v>641</v>
      </c>
      <c r="G52" t="s">
        <v>641</v>
      </c>
    </row>
    <row r="53" spans="1:7" x14ac:dyDescent="0.25">
      <c r="A53">
        <v>39</v>
      </c>
      <c r="B53" t="s">
        <v>97</v>
      </c>
      <c r="C53" t="s">
        <v>96</v>
      </c>
      <c r="E53">
        <v>52</v>
      </c>
      <c r="F53" t="s">
        <v>555</v>
      </c>
      <c r="G53" t="s">
        <v>555</v>
      </c>
    </row>
    <row r="54" spans="1:7" x14ac:dyDescent="0.25">
      <c r="A54">
        <v>40</v>
      </c>
      <c r="B54" t="s">
        <v>99</v>
      </c>
      <c r="C54" t="s">
        <v>98</v>
      </c>
      <c r="E54">
        <v>53</v>
      </c>
      <c r="F54" t="s">
        <v>636</v>
      </c>
      <c r="G54" t="s">
        <v>636</v>
      </c>
    </row>
    <row r="55" spans="1:7" x14ac:dyDescent="0.25">
      <c r="A55">
        <v>41</v>
      </c>
      <c r="B55" t="s">
        <v>101</v>
      </c>
      <c r="C55" t="s">
        <v>100</v>
      </c>
      <c r="E55">
        <v>54</v>
      </c>
      <c r="F55" t="s">
        <v>533</v>
      </c>
      <c r="G55" t="s">
        <v>533</v>
      </c>
    </row>
    <row r="56" spans="1:7" x14ac:dyDescent="0.25">
      <c r="A56">
        <v>42</v>
      </c>
      <c r="B56" t="s">
        <v>103</v>
      </c>
      <c r="C56" t="s">
        <v>102</v>
      </c>
      <c r="E56">
        <v>55</v>
      </c>
      <c r="F56" t="s">
        <v>556</v>
      </c>
      <c r="G56" t="s">
        <v>556</v>
      </c>
    </row>
    <row r="57" spans="1:7" x14ac:dyDescent="0.25">
      <c r="A57">
        <v>43</v>
      </c>
      <c r="B57" t="s">
        <v>105</v>
      </c>
      <c r="C57" t="s">
        <v>104</v>
      </c>
      <c r="E57">
        <v>56</v>
      </c>
      <c r="F57" t="s">
        <v>534</v>
      </c>
      <c r="G57" t="s">
        <v>534</v>
      </c>
    </row>
    <row r="58" spans="1:7" x14ac:dyDescent="0.25">
      <c r="A58">
        <v>44</v>
      </c>
      <c r="B58" t="s">
        <v>107</v>
      </c>
      <c r="C58" t="s">
        <v>106</v>
      </c>
      <c r="E58">
        <v>57</v>
      </c>
      <c r="F58" t="s">
        <v>534</v>
      </c>
      <c r="G58" t="s">
        <v>534</v>
      </c>
    </row>
    <row r="59" spans="1:7" x14ac:dyDescent="0.25">
      <c r="A59">
        <v>45</v>
      </c>
      <c r="B59" t="s">
        <v>109</v>
      </c>
      <c r="C59" t="s">
        <v>108</v>
      </c>
      <c r="E59">
        <v>58</v>
      </c>
      <c r="F59" t="s">
        <v>535</v>
      </c>
      <c r="G59" t="s">
        <v>535</v>
      </c>
    </row>
    <row r="60" spans="1:7" x14ac:dyDescent="0.25">
      <c r="A60">
        <v>46</v>
      </c>
      <c r="B60" t="s">
        <v>111</v>
      </c>
      <c r="C60" t="s">
        <v>110</v>
      </c>
      <c r="E60">
        <v>59</v>
      </c>
      <c r="F60" t="s">
        <v>536</v>
      </c>
      <c r="G60" t="s">
        <v>536</v>
      </c>
    </row>
    <row r="61" spans="1:7" x14ac:dyDescent="0.25">
      <c r="A61">
        <v>47</v>
      </c>
      <c r="B61" t="s">
        <v>113</v>
      </c>
      <c r="C61" t="s">
        <v>112</v>
      </c>
      <c r="E61">
        <v>60</v>
      </c>
      <c r="F61" t="s">
        <v>537</v>
      </c>
      <c r="G61" t="s">
        <v>537</v>
      </c>
    </row>
    <row r="62" spans="1:7" x14ac:dyDescent="0.25">
      <c r="A62">
        <v>48</v>
      </c>
      <c r="B62" t="s">
        <v>115</v>
      </c>
      <c r="C62" t="s">
        <v>114</v>
      </c>
      <c r="E62">
        <v>61</v>
      </c>
      <c r="F62" t="s">
        <v>538</v>
      </c>
      <c r="G62" t="s">
        <v>538</v>
      </c>
    </row>
    <row r="63" spans="1:7" x14ac:dyDescent="0.25">
      <c r="A63">
        <v>49</v>
      </c>
      <c r="B63" t="s">
        <v>117</v>
      </c>
      <c r="C63" t="s">
        <v>116</v>
      </c>
      <c r="E63">
        <v>62</v>
      </c>
      <c r="F63" t="s">
        <v>539</v>
      </c>
      <c r="G63" t="s">
        <v>539</v>
      </c>
    </row>
    <row r="64" spans="1:7" x14ac:dyDescent="0.25">
      <c r="A64">
        <v>50</v>
      </c>
      <c r="B64" t="s">
        <v>119</v>
      </c>
      <c r="C64" t="s">
        <v>118</v>
      </c>
      <c r="E64">
        <v>63</v>
      </c>
      <c r="F64" t="s">
        <v>540</v>
      </c>
      <c r="G64" t="s">
        <v>540</v>
      </c>
    </row>
    <row r="65" spans="1:7" x14ac:dyDescent="0.25">
      <c r="A65">
        <v>51</v>
      </c>
      <c r="B65" t="s">
        <v>121</v>
      </c>
      <c r="C65" t="s">
        <v>120</v>
      </c>
      <c r="E65">
        <v>64</v>
      </c>
      <c r="F65" t="s">
        <v>667</v>
      </c>
      <c r="G65" t="s">
        <v>667</v>
      </c>
    </row>
    <row r="66" spans="1:7" x14ac:dyDescent="0.25">
      <c r="A66">
        <v>52</v>
      </c>
      <c r="B66" t="s">
        <v>123</v>
      </c>
      <c r="C66" t="s">
        <v>122</v>
      </c>
      <c r="E66">
        <v>65</v>
      </c>
      <c r="F66" t="s">
        <v>609</v>
      </c>
      <c r="G66" t="s">
        <v>609</v>
      </c>
    </row>
    <row r="67" spans="1:7" x14ac:dyDescent="0.25">
      <c r="A67">
        <v>53</v>
      </c>
      <c r="B67" t="s">
        <v>125</v>
      </c>
      <c r="C67" t="s">
        <v>124</v>
      </c>
      <c r="E67">
        <v>66</v>
      </c>
      <c r="F67" t="s">
        <v>521</v>
      </c>
      <c r="G67" t="s">
        <v>521</v>
      </c>
    </row>
    <row r="68" spans="1:7" x14ac:dyDescent="0.25">
      <c r="A68">
        <v>54</v>
      </c>
      <c r="B68" t="s">
        <v>127</v>
      </c>
      <c r="C68" t="s">
        <v>126</v>
      </c>
      <c r="E68">
        <v>67</v>
      </c>
      <c r="F68" t="s">
        <v>576</v>
      </c>
      <c r="G68" t="s">
        <v>576</v>
      </c>
    </row>
    <row r="69" spans="1:7" x14ac:dyDescent="0.25">
      <c r="A69">
        <v>55</v>
      </c>
      <c r="B69" t="s">
        <v>129</v>
      </c>
      <c r="C69" t="s">
        <v>128</v>
      </c>
      <c r="E69">
        <v>68</v>
      </c>
      <c r="F69" t="s">
        <v>531</v>
      </c>
      <c r="G69" t="s">
        <v>531</v>
      </c>
    </row>
    <row r="70" spans="1:7" x14ac:dyDescent="0.25">
      <c r="A70">
        <v>56</v>
      </c>
      <c r="B70" t="s">
        <v>131</v>
      </c>
      <c r="C70" t="s">
        <v>130</v>
      </c>
      <c r="E70">
        <v>69</v>
      </c>
      <c r="F70" t="s">
        <v>577</v>
      </c>
      <c r="G70" t="s">
        <v>577</v>
      </c>
    </row>
    <row r="71" spans="1:7" x14ac:dyDescent="0.25">
      <c r="A71">
        <v>57</v>
      </c>
      <c r="B71" t="s">
        <v>133</v>
      </c>
      <c r="C71" t="s">
        <v>132</v>
      </c>
      <c r="E71">
        <v>70</v>
      </c>
      <c r="F71" t="s">
        <v>610</v>
      </c>
      <c r="G71" t="s">
        <v>610</v>
      </c>
    </row>
    <row r="72" spans="1:7" x14ac:dyDescent="0.25">
      <c r="A72">
        <v>58</v>
      </c>
      <c r="B72" t="s">
        <v>135</v>
      </c>
      <c r="C72" t="s">
        <v>134</v>
      </c>
      <c r="E72">
        <v>71</v>
      </c>
      <c r="F72" t="s">
        <v>642</v>
      </c>
      <c r="G72" t="s">
        <v>642</v>
      </c>
    </row>
    <row r="73" spans="1:7" x14ac:dyDescent="0.25">
      <c r="A73">
        <v>59</v>
      </c>
      <c r="B73" t="s">
        <v>137</v>
      </c>
      <c r="C73" t="s">
        <v>136</v>
      </c>
      <c r="E73">
        <v>72</v>
      </c>
      <c r="F73" t="s">
        <v>578</v>
      </c>
      <c r="G73" t="s">
        <v>578</v>
      </c>
    </row>
    <row r="74" spans="1:7" x14ac:dyDescent="0.25">
      <c r="A74">
        <v>60</v>
      </c>
      <c r="B74" t="s">
        <v>139</v>
      </c>
      <c r="C74" t="s">
        <v>138</v>
      </c>
      <c r="E74">
        <v>73</v>
      </c>
      <c r="F74" t="s">
        <v>557</v>
      </c>
      <c r="G74" t="s">
        <v>557</v>
      </c>
    </row>
    <row r="75" spans="1:7" x14ac:dyDescent="0.25">
      <c r="A75">
        <v>61</v>
      </c>
      <c r="B75" t="s">
        <v>141</v>
      </c>
      <c r="C75" t="s">
        <v>140</v>
      </c>
      <c r="E75">
        <v>74</v>
      </c>
      <c r="F75" t="s">
        <v>693</v>
      </c>
      <c r="G75" t="s">
        <v>693</v>
      </c>
    </row>
    <row r="76" spans="1:7" x14ac:dyDescent="0.25">
      <c r="A76">
        <v>62</v>
      </c>
      <c r="B76" t="s">
        <v>143</v>
      </c>
      <c r="C76" t="s">
        <v>142</v>
      </c>
      <c r="E76">
        <v>75</v>
      </c>
      <c r="F76" t="s">
        <v>643</v>
      </c>
      <c r="G76" t="s">
        <v>643</v>
      </c>
    </row>
    <row r="77" spans="1:7" x14ac:dyDescent="0.25">
      <c r="A77">
        <v>63</v>
      </c>
      <c r="B77" t="s">
        <v>145</v>
      </c>
      <c r="C77" t="s">
        <v>144</v>
      </c>
      <c r="E77">
        <v>76</v>
      </c>
      <c r="F77" t="s">
        <v>579</v>
      </c>
      <c r="G77" t="s">
        <v>579</v>
      </c>
    </row>
    <row r="78" spans="1:7" x14ac:dyDescent="0.25">
      <c r="A78">
        <v>64</v>
      </c>
      <c r="B78" t="s">
        <v>147</v>
      </c>
      <c r="C78" t="s">
        <v>146</v>
      </c>
      <c r="E78">
        <v>77</v>
      </c>
      <c r="F78" t="s">
        <v>611</v>
      </c>
      <c r="G78" t="s">
        <v>611</v>
      </c>
    </row>
    <row r="79" spans="1:7" x14ac:dyDescent="0.25">
      <c r="A79">
        <v>65</v>
      </c>
      <c r="B79" t="s">
        <v>149</v>
      </c>
      <c r="C79" t="s">
        <v>148</v>
      </c>
      <c r="E79">
        <v>78</v>
      </c>
      <c r="F79" t="s">
        <v>580</v>
      </c>
      <c r="G79" t="s">
        <v>580</v>
      </c>
    </row>
    <row r="80" spans="1:7" x14ac:dyDescent="0.25">
      <c r="A80">
        <v>66</v>
      </c>
      <c r="B80" t="s">
        <v>151</v>
      </c>
      <c r="C80" t="s">
        <v>150</v>
      </c>
      <c r="E80">
        <v>79</v>
      </c>
      <c r="F80" t="s">
        <v>629</v>
      </c>
      <c r="G80" t="s">
        <v>629</v>
      </c>
    </row>
    <row r="81" spans="1:7" x14ac:dyDescent="0.25">
      <c r="A81">
        <v>67</v>
      </c>
      <c r="B81" t="s">
        <v>153</v>
      </c>
      <c r="C81" t="s">
        <v>152</v>
      </c>
      <c r="E81">
        <v>80</v>
      </c>
      <c r="F81" t="s">
        <v>581</v>
      </c>
      <c r="G81" t="s">
        <v>581</v>
      </c>
    </row>
    <row r="82" spans="1:7" x14ac:dyDescent="0.25">
      <c r="A82">
        <v>68</v>
      </c>
      <c r="B82" t="s">
        <v>155</v>
      </c>
      <c r="C82" t="s">
        <v>154</v>
      </c>
      <c r="E82">
        <v>81</v>
      </c>
      <c r="F82" t="s">
        <v>637</v>
      </c>
      <c r="G82" t="s">
        <v>637</v>
      </c>
    </row>
    <row r="83" spans="1:7" x14ac:dyDescent="0.25">
      <c r="A83">
        <v>69</v>
      </c>
      <c r="B83" t="s">
        <v>157</v>
      </c>
      <c r="C83" t="s">
        <v>156</v>
      </c>
      <c r="E83">
        <v>82</v>
      </c>
      <c r="F83" t="s">
        <v>638</v>
      </c>
      <c r="G83" t="s">
        <v>638</v>
      </c>
    </row>
    <row r="84" spans="1:7" x14ac:dyDescent="0.25">
      <c r="A84">
        <v>70</v>
      </c>
      <c r="B84" t="s">
        <v>159</v>
      </c>
      <c r="C84" t="s">
        <v>158</v>
      </c>
      <c r="E84">
        <v>83</v>
      </c>
      <c r="F84" t="s">
        <v>644</v>
      </c>
      <c r="G84" t="s">
        <v>644</v>
      </c>
    </row>
    <row r="85" spans="1:7" x14ac:dyDescent="0.25">
      <c r="A85">
        <v>71</v>
      </c>
      <c r="B85" t="s">
        <v>161</v>
      </c>
      <c r="C85" t="s">
        <v>160</v>
      </c>
      <c r="E85">
        <v>84</v>
      </c>
      <c r="F85" t="s">
        <v>645</v>
      </c>
      <c r="G85" t="s">
        <v>645</v>
      </c>
    </row>
    <row r="86" spans="1:7" x14ac:dyDescent="0.25">
      <c r="A86">
        <v>72</v>
      </c>
      <c r="B86" t="s">
        <v>163</v>
      </c>
      <c r="C86" t="s">
        <v>162</v>
      </c>
      <c r="E86">
        <v>85</v>
      </c>
      <c r="F86" t="s">
        <v>582</v>
      </c>
      <c r="G86" t="s">
        <v>582</v>
      </c>
    </row>
    <row r="87" spans="1:7" x14ac:dyDescent="0.25">
      <c r="A87">
        <v>73</v>
      </c>
      <c r="B87" t="s">
        <v>165</v>
      </c>
      <c r="C87" t="s">
        <v>164</v>
      </c>
      <c r="E87">
        <v>86</v>
      </c>
      <c r="F87" t="s">
        <v>666</v>
      </c>
      <c r="G87" t="s">
        <v>666</v>
      </c>
    </row>
    <row r="88" spans="1:7" x14ac:dyDescent="0.25">
      <c r="A88">
        <v>74</v>
      </c>
      <c r="B88" t="s">
        <v>167</v>
      </c>
      <c r="C88" t="s">
        <v>166</v>
      </c>
      <c r="E88">
        <v>87</v>
      </c>
      <c r="F88" t="s">
        <v>654</v>
      </c>
      <c r="G88" t="s">
        <v>654</v>
      </c>
    </row>
    <row r="89" spans="1:7" x14ac:dyDescent="0.25">
      <c r="A89">
        <v>75</v>
      </c>
      <c r="B89" t="s">
        <v>169</v>
      </c>
      <c r="C89" t="s">
        <v>168</v>
      </c>
      <c r="E89">
        <v>88</v>
      </c>
      <c r="F89" t="s">
        <v>694</v>
      </c>
      <c r="G89" t="s">
        <v>694</v>
      </c>
    </row>
    <row r="90" spans="1:7" x14ac:dyDescent="0.25">
      <c r="A90">
        <v>76</v>
      </c>
      <c r="B90" t="s">
        <v>171</v>
      </c>
      <c r="C90" t="s">
        <v>170</v>
      </c>
      <c r="E90">
        <v>89</v>
      </c>
      <c r="F90" t="s">
        <v>695</v>
      </c>
      <c r="G90" t="s">
        <v>695</v>
      </c>
    </row>
    <row r="91" spans="1:7" x14ac:dyDescent="0.25">
      <c r="A91">
        <v>77</v>
      </c>
      <c r="B91" t="s">
        <v>173</v>
      </c>
      <c r="C91" t="s">
        <v>172</v>
      </c>
      <c r="E91">
        <v>90</v>
      </c>
      <c r="F91" t="s">
        <v>646</v>
      </c>
      <c r="G91" t="s">
        <v>646</v>
      </c>
    </row>
    <row r="92" spans="1:7" x14ac:dyDescent="0.25">
      <c r="A92">
        <v>78</v>
      </c>
      <c r="B92" t="s">
        <v>175</v>
      </c>
      <c r="C92" t="s">
        <v>174</v>
      </c>
      <c r="E92">
        <v>91</v>
      </c>
      <c r="F92" t="s">
        <v>612</v>
      </c>
      <c r="G92" t="s">
        <v>612</v>
      </c>
    </row>
    <row r="93" spans="1:7" x14ac:dyDescent="0.25">
      <c r="A93">
        <v>79</v>
      </c>
      <c r="B93" t="s">
        <v>177</v>
      </c>
      <c r="C93" t="s">
        <v>176</v>
      </c>
      <c r="E93">
        <v>92</v>
      </c>
      <c r="F93" t="s">
        <v>659</v>
      </c>
      <c r="G93" t="s">
        <v>659</v>
      </c>
    </row>
    <row r="94" spans="1:7" x14ac:dyDescent="0.25">
      <c r="A94">
        <v>80</v>
      </c>
      <c r="B94" t="s">
        <v>179</v>
      </c>
      <c r="C94" t="s">
        <v>178</v>
      </c>
      <c r="E94">
        <v>93</v>
      </c>
      <c r="F94" t="s">
        <v>660</v>
      </c>
      <c r="G94" t="s">
        <v>660</v>
      </c>
    </row>
    <row r="95" spans="1:7" x14ac:dyDescent="0.25">
      <c r="A95">
        <v>81</v>
      </c>
      <c r="B95" t="s">
        <v>181</v>
      </c>
      <c r="C95" t="s">
        <v>180</v>
      </c>
      <c r="E95">
        <v>94</v>
      </c>
      <c r="F95" t="s">
        <v>661</v>
      </c>
      <c r="G95" t="s">
        <v>661</v>
      </c>
    </row>
    <row r="96" spans="1:7" x14ac:dyDescent="0.25">
      <c r="A96">
        <v>82</v>
      </c>
      <c r="B96" t="s">
        <v>183</v>
      </c>
      <c r="C96" t="s">
        <v>182</v>
      </c>
      <c r="E96">
        <v>95</v>
      </c>
      <c r="F96" t="s">
        <v>662</v>
      </c>
      <c r="G96" t="s">
        <v>662</v>
      </c>
    </row>
    <row r="97" spans="1:7" x14ac:dyDescent="0.25">
      <c r="A97">
        <v>83</v>
      </c>
      <c r="B97" t="s">
        <v>185</v>
      </c>
      <c r="C97" t="s">
        <v>184</v>
      </c>
      <c r="E97">
        <v>96</v>
      </c>
      <c r="F97" t="s">
        <v>696</v>
      </c>
      <c r="G97" t="s">
        <v>696</v>
      </c>
    </row>
    <row r="98" spans="1:7" x14ac:dyDescent="0.25">
      <c r="A98">
        <v>84</v>
      </c>
      <c r="B98" t="s">
        <v>187</v>
      </c>
      <c r="C98" t="s">
        <v>186</v>
      </c>
      <c r="E98">
        <v>97</v>
      </c>
      <c r="F98" t="s">
        <v>526</v>
      </c>
      <c r="G98" t="s">
        <v>526</v>
      </c>
    </row>
    <row r="99" spans="1:7" x14ac:dyDescent="0.25">
      <c r="A99">
        <v>85</v>
      </c>
      <c r="B99" t="s">
        <v>189</v>
      </c>
      <c r="C99" t="s">
        <v>188</v>
      </c>
      <c r="E99">
        <v>98</v>
      </c>
      <c r="F99" t="s">
        <v>682</v>
      </c>
      <c r="G99" t="s">
        <v>682</v>
      </c>
    </row>
    <row r="100" spans="1:7" x14ac:dyDescent="0.25">
      <c r="A100">
        <v>86</v>
      </c>
      <c r="B100" t="s">
        <v>191</v>
      </c>
      <c r="C100" t="s">
        <v>190</v>
      </c>
      <c r="E100">
        <v>99</v>
      </c>
      <c r="F100" t="s">
        <v>685</v>
      </c>
      <c r="G100" t="s">
        <v>685</v>
      </c>
    </row>
    <row r="101" spans="1:7" x14ac:dyDescent="0.25">
      <c r="A101">
        <v>87</v>
      </c>
      <c r="B101" t="s">
        <v>193</v>
      </c>
      <c r="C101" t="s">
        <v>192</v>
      </c>
      <c r="E101">
        <v>100</v>
      </c>
      <c r="F101" t="s">
        <v>613</v>
      </c>
      <c r="G101" t="s">
        <v>613</v>
      </c>
    </row>
    <row r="102" spans="1:7" x14ac:dyDescent="0.25">
      <c r="A102">
        <v>88</v>
      </c>
      <c r="B102" t="s">
        <v>195</v>
      </c>
      <c r="C102" t="s">
        <v>194</v>
      </c>
      <c r="E102">
        <v>101</v>
      </c>
      <c r="F102" t="s">
        <v>614</v>
      </c>
      <c r="G102" t="s">
        <v>614</v>
      </c>
    </row>
    <row r="103" spans="1:7" x14ac:dyDescent="0.25">
      <c r="A103">
        <v>89</v>
      </c>
      <c r="B103" t="s">
        <v>197</v>
      </c>
      <c r="C103" t="s">
        <v>196</v>
      </c>
      <c r="E103">
        <v>102</v>
      </c>
      <c r="F103" t="s">
        <v>615</v>
      </c>
      <c r="G103" t="s">
        <v>615</v>
      </c>
    </row>
    <row r="104" spans="1:7" x14ac:dyDescent="0.25">
      <c r="A104">
        <v>90</v>
      </c>
      <c r="B104" t="s">
        <v>199</v>
      </c>
      <c r="C104" t="s">
        <v>198</v>
      </c>
      <c r="E104">
        <v>103</v>
      </c>
      <c r="F104" t="s">
        <v>583</v>
      </c>
      <c r="G104" t="s">
        <v>583</v>
      </c>
    </row>
    <row r="105" spans="1:7" x14ac:dyDescent="0.25">
      <c r="A105">
        <v>91</v>
      </c>
      <c r="B105" t="s">
        <v>201</v>
      </c>
      <c r="C105" t="s">
        <v>200</v>
      </c>
      <c r="E105">
        <v>104</v>
      </c>
      <c r="F105" t="s">
        <v>558</v>
      </c>
      <c r="G105" t="s">
        <v>558</v>
      </c>
    </row>
    <row r="106" spans="1:7" x14ac:dyDescent="0.25">
      <c r="A106">
        <v>92</v>
      </c>
      <c r="B106" t="s">
        <v>203</v>
      </c>
      <c r="C106" t="s">
        <v>202</v>
      </c>
      <c r="E106">
        <v>105</v>
      </c>
      <c r="F106" t="s">
        <v>676</v>
      </c>
      <c r="G106" t="s">
        <v>676</v>
      </c>
    </row>
    <row r="107" spans="1:7" x14ac:dyDescent="0.25">
      <c r="A107">
        <v>93</v>
      </c>
      <c r="B107" t="s">
        <v>205</v>
      </c>
      <c r="C107" t="s">
        <v>204</v>
      </c>
      <c r="E107">
        <v>106</v>
      </c>
      <c r="F107" t="s">
        <v>616</v>
      </c>
      <c r="G107" t="s">
        <v>616</v>
      </c>
    </row>
    <row r="108" spans="1:7" x14ac:dyDescent="0.25">
      <c r="A108">
        <v>94</v>
      </c>
      <c r="B108" t="s">
        <v>207</v>
      </c>
      <c r="C108" t="s">
        <v>206</v>
      </c>
      <c r="E108">
        <v>107</v>
      </c>
      <c r="F108" t="s">
        <v>532</v>
      </c>
      <c r="G108" t="s">
        <v>532</v>
      </c>
    </row>
    <row r="109" spans="1:7" x14ac:dyDescent="0.25">
      <c r="A109">
        <v>95</v>
      </c>
      <c r="B109" t="s">
        <v>209</v>
      </c>
      <c r="C109" t="s">
        <v>208</v>
      </c>
      <c r="E109">
        <v>108</v>
      </c>
      <c r="F109" t="s">
        <v>680</v>
      </c>
      <c r="G109" t="s">
        <v>680</v>
      </c>
    </row>
    <row r="110" spans="1:7" x14ac:dyDescent="0.25">
      <c r="A110">
        <v>96</v>
      </c>
      <c r="B110" t="s">
        <v>211</v>
      </c>
      <c r="C110" t="s">
        <v>210</v>
      </c>
      <c r="E110">
        <v>109</v>
      </c>
      <c r="F110" t="s">
        <v>697</v>
      </c>
      <c r="G110" t="s">
        <v>697</v>
      </c>
    </row>
    <row r="111" spans="1:7" x14ac:dyDescent="0.25">
      <c r="A111">
        <v>97</v>
      </c>
      <c r="B111" t="s">
        <v>213</v>
      </c>
      <c r="C111" t="s">
        <v>212</v>
      </c>
      <c r="E111">
        <v>110</v>
      </c>
      <c r="F111" t="s">
        <v>559</v>
      </c>
      <c r="G111" t="s">
        <v>559</v>
      </c>
    </row>
    <row r="112" spans="1:7" x14ac:dyDescent="0.25">
      <c r="A112">
        <v>98</v>
      </c>
      <c r="B112" t="s">
        <v>215</v>
      </c>
      <c r="C112" t="s">
        <v>214</v>
      </c>
      <c r="E112">
        <v>111</v>
      </c>
      <c r="F112" t="s">
        <v>663</v>
      </c>
      <c r="G112" t="s">
        <v>663</v>
      </c>
    </row>
    <row r="113" spans="1:7" x14ac:dyDescent="0.25">
      <c r="A113">
        <v>99</v>
      </c>
      <c r="B113" t="s">
        <v>217</v>
      </c>
      <c r="C113" t="s">
        <v>216</v>
      </c>
      <c r="E113">
        <v>112</v>
      </c>
      <c r="F113" t="s">
        <v>617</v>
      </c>
      <c r="G113" t="s">
        <v>617</v>
      </c>
    </row>
    <row r="114" spans="1:7" x14ac:dyDescent="0.25">
      <c r="A114">
        <v>100</v>
      </c>
      <c r="B114" t="s">
        <v>219</v>
      </c>
      <c r="C114" t="s">
        <v>218</v>
      </c>
      <c r="E114">
        <v>113</v>
      </c>
      <c r="F114" t="s">
        <v>686</v>
      </c>
      <c r="G114" t="s">
        <v>686</v>
      </c>
    </row>
    <row r="115" spans="1:7" x14ac:dyDescent="0.25">
      <c r="A115">
        <v>101</v>
      </c>
      <c r="B115" t="s">
        <v>221</v>
      </c>
      <c r="C115" t="s">
        <v>220</v>
      </c>
      <c r="E115">
        <v>114</v>
      </c>
      <c r="F115" t="s">
        <v>618</v>
      </c>
      <c r="G115" t="s">
        <v>618</v>
      </c>
    </row>
    <row r="116" spans="1:7" x14ac:dyDescent="0.25">
      <c r="A116">
        <v>102</v>
      </c>
      <c r="B116" t="s">
        <v>223</v>
      </c>
      <c r="C116" t="s">
        <v>222</v>
      </c>
      <c r="E116">
        <v>115</v>
      </c>
      <c r="F116" t="s">
        <v>619</v>
      </c>
      <c r="G116" t="s">
        <v>619</v>
      </c>
    </row>
    <row r="117" spans="1:7" x14ac:dyDescent="0.25">
      <c r="A117">
        <v>103</v>
      </c>
      <c r="B117" t="s">
        <v>225</v>
      </c>
      <c r="C117" t="s">
        <v>224</v>
      </c>
      <c r="E117">
        <v>116</v>
      </c>
      <c r="F117" t="s">
        <v>687</v>
      </c>
      <c r="G117" t="s">
        <v>687</v>
      </c>
    </row>
    <row r="118" spans="1:7" x14ac:dyDescent="0.25">
      <c r="A118">
        <v>104</v>
      </c>
      <c r="B118" t="s">
        <v>227</v>
      </c>
      <c r="C118" t="s">
        <v>226</v>
      </c>
      <c r="E118">
        <v>117</v>
      </c>
      <c r="F118" t="s">
        <v>17</v>
      </c>
      <c r="G118" t="s">
        <v>17</v>
      </c>
    </row>
    <row r="119" spans="1:7" x14ac:dyDescent="0.25">
      <c r="A119">
        <v>105</v>
      </c>
      <c r="B119" t="s">
        <v>229</v>
      </c>
      <c r="C119" t="s">
        <v>228</v>
      </c>
      <c r="E119">
        <v>118</v>
      </c>
      <c r="F119" t="s">
        <v>17</v>
      </c>
      <c r="G119" t="s">
        <v>17</v>
      </c>
    </row>
    <row r="120" spans="1:7" x14ac:dyDescent="0.25">
      <c r="A120">
        <v>106</v>
      </c>
      <c r="B120" t="s">
        <v>231</v>
      </c>
      <c r="C120" t="s">
        <v>230</v>
      </c>
      <c r="E120">
        <v>119</v>
      </c>
      <c r="F120" t="s">
        <v>17</v>
      </c>
      <c r="G120" t="s">
        <v>17</v>
      </c>
    </row>
    <row r="121" spans="1:7" x14ac:dyDescent="0.25">
      <c r="A121">
        <v>107</v>
      </c>
      <c r="B121" t="s">
        <v>233</v>
      </c>
      <c r="C121" t="s">
        <v>232</v>
      </c>
      <c r="E121">
        <v>120</v>
      </c>
      <c r="F121" t="s">
        <v>17</v>
      </c>
      <c r="G121" t="s">
        <v>17</v>
      </c>
    </row>
    <row r="122" spans="1:7" x14ac:dyDescent="0.25">
      <c r="A122">
        <v>108</v>
      </c>
      <c r="B122" t="s">
        <v>235</v>
      </c>
      <c r="C122" t="s">
        <v>234</v>
      </c>
      <c r="E122">
        <v>121</v>
      </c>
      <c r="F122" t="s">
        <v>560</v>
      </c>
      <c r="G122" t="s">
        <v>560</v>
      </c>
    </row>
    <row r="123" spans="1:7" x14ac:dyDescent="0.25">
      <c r="A123">
        <v>109</v>
      </c>
      <c r="B123" t="s">
        <v>237</v>
      </c>
      <c r="C123" t="s">
        <v>236</v>
      </c>
      <c r="E123">
        <v>122</v>
      </c>
      <c r="F123" t="s">
        <v>683</v>
      </c>
      <c r="G123" t="s">
        <v>683</v>
      </c>
    </row>
    <row r="124" spans="1:7" x14ac:dyDescent="0.25">
      <c r="A124">
        <v>110</v>
      </c>
      <c r="B124" t="s">
        <v>239</v>
      </c>
      <c r="C124" t="s">
        <v>238</v>
      </c>
      <c r="E124">
        <v>123</v>
      </c>
      <c r="F124" t="s">
        <v>698</v>
      </c>
      <c r="G124" t="s">
        <v>698</v>
      </c>
    </row>
    <row r="125" spans="1:7" x14ac:dyDescent="0.25">
      <c r="A125">
        <v>111</v>
      </c>
      <c r="B125" t="s">
        <v>241</v>
      </c>
      <c r="C125" t="s">
        <v>240</v>
      </c>
      <c r="E125">
        <v>124</v>
      </c>
      <c r="F125" t="s">
        <v>647</v>
      </c>
      <c r="G125" t="s">
        <v>647</v>
      </c>
    </row>
    <row r="126" spans="1:7" x14ac:dyDescent="0.25">
      <c r="A126">
        <v>112</v>
      </c>
      <c r="B126" t="s">
        <v>243</v>
      </c>
      <c r="C126" t="s">
        <v>242</v>
      </c>
      <c r="E126">
        <v>125</v>
      </c>
      <c r="F126" t="s">
        <v>688</v>
      </c>
      <c r="G126" t="s">
        <v>688</v>
      </c>
    </row>
    <row r="127" spans="1:7" x14ac:dyDescent="0.25">
      <c r="A127">
        <v>113</v>
      </c>
      <c r="B127" t="s">
        <v>245</v>
      </c>
      <c r="C127" t="s">
        <v>244</v>
      </c>
      <c r="E127">
        <v>126</v>
      </c>
      <c r="F127" t="s">
        <v>648</v>
      </c>
      <c r="G127" t="s">
        <v>648</v>
      </c>
    </row>
    <row r="128" spans="1:7" x14ac:dyDescent="0.25">
      <c r="A128">
        <v>114</v>
      </c>
      <c r="B128" t="s">
        <v>247</v>
      </c>
      <c r="C128" t="s">
        <v>246</v>
      </c>
      <c r="E128">
        <v>127</v>
      </c>
      <c r="F128" t="s">
        <v>620</v>
      </c>
      <c r="G128" t="s">
        <v>620</v>
      </c>
    </row>
    <row r="129" spans="1:7" x14ac:dyDescent="0.25">
      <c r="A129">
        <v>115</v>
      </c>
      <c r="B129" t="s">
        <v>249</v>
      </c>
      <c r="C129" t="s">
        <v>248</v>
      </c>
      <c r="E129">
        <v>128</v>
      </c>
      <c r="F129" t="s">
        <v>584</v>
      </c>
      <c r="G129" t="s">
        <v>584</v>
      </c>
    </row>
    <row r="130" spans="1:7" x14ac:dyDescent="0.25">
      <c r="A130">
        <v>116</v>
      </c>
      <c r="B130" t="s">
        <v>251</v>
      </c>
      <c r="C130" t="s">
        <v>250</v>
      </c>
      <c r="E130">
        <v>129</v>
      </c>
      <c r="F130" t="s">
        <v>585</v>
      </c>
      <c r="G130" t="s">
        <v>585</v>
      </c>
    </row>
    <row r="131" spans="1:7" x14ac:dyDescent="0.25">
      <c r="A131">
        <v>117</v>
      </c>
      <c r="B131" t="s">
        <v>253</v>
      </c>
      <c r="C131" t="s">
        <v>252</v>
      </c>
      <c r="E131">
        <v>130</v>
      </c>
      <c r="F131" t="s">
        <v>670</v>
      </c>
      <c r="G131" t="s">
        <v>670</v>
      </c>
    </row>
    <row r="132" spans="1:7" x14ac:dyDescent="0.25">
      <c r="A132">
        <v>118</v>
      </c>
      <c r="B132" t="s">
        <v>255</v>
      </c>
      <c r="C132" t="s">
        <v>254</v>
      </c>
      <c r="E132">
        <v>131</v>
      </c>
      <c r="F132" t="s">
        <v>671</v>
      </c>
      <c r="G132" t="s">
        <v>671</v>
      </c>
    </row>
    <row r="133" spans="1:7" x14ac:dyDescent="0.25">
      <c r="A133">
        <v>119</v>
      </c>
      <c r="B133" t="s">
        <v>257</v>
      </c>
      <c r="C133" t="s">
        <v>256</v>
      </c>
      <c r="E133">
        <v>132</v>
      </c>
      <c r="F133" t="s">
        <v>586</v>
      </c>
      <c r="G133" t="s">
        <v>586</v>
      </c>
    </row>
    <row r="134" spans="1:7" x14ac:dyDescent="0.25">
      <c r="A134">
        <v>120</v>
      </c>
      <c r="B134" t="s">
        <v>259</v>
      </c>
      <c r="C134" t="s">
        <v>258</v>
      </c>
      <c r="E134">
        <v>133</v>
      </c>
      <c r="F134" t="s">
        <v>699</v>
      </c>
      <c r="G134" t="s">
        <v>699</v>
      </c>
    </row>
    <row r="135" spans="1:7" x14ac:dyDescent="0.25">
      <c r="A135">
        <v>121</v>
      </c>
      <c r="B135" t="s">
        <v>261</v>
      </c>
      <c r="C135" t="s">
        <v>260</v>
      </c>
      <c r="E135">
        <v>134</v>
      </c>
      <c r="F135" t="s">
        <v>621</v>
      </c>
      <c r="G135" t="s">
        <v>621</v>
      </c>
    </row>
    <row r="136" spans="1:7" x14ac:dyDescent="0.25">
      <c r="A136">
        <v>122</v>
      </c>
      <c r="B136" t="s">
        <v>263</v>
      </c>
      <c r="C136" t="s">
        <v>262</v>
      </c>
      <c r="E136">
        <v>135</v>
      </c>
      <c r="F136" t="s">
        <v>630</v>
      </c>
      <c r="G136" t="s">
        <v>630</v>
      </c>
    </row>
    <row r="137" spans="1:7" x14ac:dyDescent="0.25">
      <c r="A137">
        <v>123</v>
      </c>
      <c r="B137" t="s">
        <v>265</v>
      </c>
      <c r="C137" t="s">
        <v>264</v>
      </c>
      <c r="E137">
        <v>136</v>
      </c>
      <c r="F137" t="s">
        <v>679</v>
      </c>
      <c r="G137" t="s">
        <v>679</v>
      </c>
    </row>
    <row r="138" spans="1:7" x14ac:dyDescent="0.25">
      <c r="A138">
        <v>124</v>
      </c>
      <c r="B138" t="s">
        <v>267</v>
      </c>
      <c r="C138" t="s">
        <v>266</v>
      </c>
      <c r="E138">
        <v>137</v>
      </c>
      <c r="F138" t="s">
        <v>622</v>
      </c>
      <c r="G138" t="s">
        <v>622</v>
      </c>
    </row>
    <row r="139" spans="1:7" x14ac:dyDescent="0.25">
      <c r="A139">
        <v>125</v>
      </c>
      <c r="B139" t="s">
        <v>269</v>
      </c>
      <c r="C139" t="s">
        <v>268</v>
      </c>
      <c r="E139">
        <v>138</v>
      </c>
      <c r="F139" t="s">
        <v>649</v>
      </c>
      <c r="G139" t="s">
        <v>649</v>
      </c>
    </row>
    <row r="140" spans="1:7" x14ac:dyDescent="0.25">
      <c r="A140">
        <v>126</v>
      </c>
      <c r="B140" t="s">
        <v>271</v>
      </c>
      <c r="C140" t="s">
        <v>270</v>
      </c>
      <c r="E140">
        <v>139</v>
      </c>
      <c r="F140" t="s">
        <v>587</v>
      </c>
      <c r="G140" t="s">
        <v>587</v>
      </c>
    </row>
    <row r="141" spans="1:7" x14ac:dyDescent="0.25">
      <c r="A141">
        <v>127</v>
      </c>
      <c r="B141" t="s">
        <v>273</v>
      </c>
      <c r="C141" t="s">
        <v>272</v>
      </c>
      <c r="E141">
        <v>140</v>
      </c>
      <c r="F141" t="s">
        <v>561</v>
      </c>
      <c r="G141" t="s">
        <v>561</v>
      </c>
    </row>
    <row r="142" spans="1:7" x14ac:dyDescent="0.25">
      <c r="A142">
        <v>128</v>
      </c>
      <c r="B142" t="s">
        <v>275</v>
      </c>
      <c r="C142" t="s">
        <v>274</v>
      </c>
      <c r="E142">
        <v>141</v>
      </c>
      <c r="F142" t="s">
        <v>588</v>
      </c>
      <c r="G142" t="s">
        <v>588</v>
      </c>
    </row>
    <row r="143" spans="1:7" x14ac:dyDescent="0.25">
      <c r="A143">
        <v>129</v>
      </c>
      <c r="B143" t="s">
        <v>277</v>
      </c>
      <c r="C143" t="s">
        <v>276</v>
      </c>
      <c r="E143">
        <v>142</v>
      </c>
      <c r="F143" t="s">
        <v>589</v>
      </c>
      <c r="G143" t="s">
        <v>589</v>
      </c>
    </row>
    <row r="144" spans="1:7" x14ac:dyDescent="0.25">
      <c r="A144">
        <v>130</v>
      </c>
      <c r="B144" t="s">
        <v>279</v>
      </c>
      <c r="C144" t="s">
        <v>278</v>
      </c>
      <c r="E144">
        <v>143</v>
      </c>
      <c r="F144" t="s">
        <v>590</v>
      </c>
      <c r="G144" t="s">
        <v>590</v>
      </c>
    </row>
    <row r="145" spans="1:7" x14ac:dyDescent="0.25">
      <c r="A145">
        <v>131</v>
      </c>
      <c r="B145" t="s">
        <v>281</v>
      </c>
      <c r="C145" t="s">
        <v>280</v>
      </c>
      <c r="E145">
        <v>144</v>
      </c>
      <c r="F145" t="s">
        <v>658</v>
      </c>
      <c r="G145" t="s">
        <v>658</v>
      </c>
    </row>
    <row r="146" spans="1:7" x14ac:dyDescent="0.25">
      <c r="A146">
        <v>132</v>
      </c>
      <c r="B146" t="s">
        <v>283</v>
      </c>
      <c r="C146" t="s">
        <v>282</v>
      </c>
      <c r="E146">
        <v>145</v>
      </c>
      <c r="F146" t="s">
        <v>672</v>
      </c>
      <c r="G146" t="s">
        <v>672</v>
      </c>
    </row>
    <row r="147" spans="1:7" x14ac:dyDescent="0.25">
      <c r="A147">
        <v>133</v>
      </c>
      <c r="B147" t="s">
        <v>285</v>
      </c>
      <c r="C147" t="s">
        <v>284</v>
      </c>
      <c r="E147">
        <v>146</v>
      </c>
      <c r="F147" t="s">
        <v>673</v>
      </c>
      <c r="G147" t="s">
        <v>673</v>
      </c>
    </row>
    <row r="148" spans="1:7" x14ac:dyDescent="0.25">
      <c r="A148">
        <v>134</v>
      </c>
      <c r="B148" t="s">
        <v>287</v>
      </c>
      <c r="C148" t="s">
        <v>286</v>
      </c>
      <c r="E148">
        <v>147</v>
      </c>
      <c r="F148" t="s">
        <v>591</v>
      </c>
      <c r="G148" t="s">
        <v>591</v>
      </c>
    </row>
    <row r="149" spans="1:7" x14ac:dyDescent="0.25">
      <c r="A149">
        <v>135</v>
      </c>
      <c r="B149" t="s">
        <v>289</v>
      </c>
      <c r="C149" t="s">
        <v>288</v>
      </c>
      <c r="E149">
        <v>148</v>
      </c>
      <c r="F149" t="s">
        <v>527</v>
      </c>
      <c r="G149" t="s">
        <v>527</v>
      </c>
    </row>
    <row r="150" spans="1:7" x14ac:dyDescent="0.25">
      <c r="A150">
        <v>136</v>
      </c>
      <c r="B150" t="s">
        <v>291</v>
      </c>
      <c r="C150" t="s">
        <v>290</v>
      </c>
      <c r="E150">
        <v>149</v>
      </c>
      <c r="F150" t="s">
        <v>655</v>
      </c>
      <c r="G150" t="s">
        <v>655</v>
      </c>
    </row>
    <row r="151" spans="1:7" x14ac:dyDescent="0.25">
      <c r="A151">
        <v>137</v>
      </c>
      <c r="B151" t="s">
        <v>293</v>
      </c>
      <c r="C151" t="s">
        <v>292</v>
      </c>
      <c r="E151">
        <v>150</v>
      </c>
      <c r="F151" t="s">
        <v>650</v>
      </c>
      <c r="G151" t="s">
        <v>650</v>
      </c>
    </row>
    <row r="152" spans="1:7" x14ac:dyDescent="0.25">
      <c r="A152">
        <v>138</v>
      </c>
      <c r="B152" t="s">
        <v>295</v>
      </c>
      <c r="C152" t="s">
        <v>294</v>
      </c>
      <c r="E152">
        <v>151</v>
      </c>
      <c r="F152" t="s">
        <v>631</v>
      </c>
      <c r="G152" t="s">
        <v>631</v>
      </c>
    </row>
    <row r="153" spans="1:7" x14ac:dyDescent="0.25">
      <c r="A153">
        <v>139</v>
      </c>
      <c r="B153" t="s">
        <v>297</v>
      </c>
      <c r="C153" t="s">
        <v>296</v>
      </c>
      <c r="E153">
        <v>152</v>
      </c>
      <c r="F153" t="s">
        <v>592</v>
      </c>
      <c r="G153" t="s">
        <v>592</v>
      </c>
    </row>
    <row r="154" spans="1:7" x14ac:dyDescent="0.25">
      <c r="A154">
        <v>140</v>
      </c>
      <c r="B154" t="s">
        <v>299</v>
      </c>
      <c r="C154" t="s">
        <v>298</v>
      </c>
      <c r="E154">
        <v>153</v>
      </c>
      <c r="F154" t="s">
        <v>593</v>
      </c>
      <c r="G154" t="s">
        <v>593</v>
      </c>
    </row>
    <row r="155" spans="1:7" x14ac:dyDescent="0.25">
      <c r="A155">
        <v>141</v>
      </c>
      <c r="B155" t="s">
        <v>301</v>
      </c>
      <c r="C155" t="s">
        <v>300</v>
      </c>
      <c r="E155">
        <v>154</v>
      </c>
      <c r="F155" t="s">
        <v>562</v>
      </c>
      <c r="G155" t="s">
        <v>562</v>
      </c>
    </row>
    <row r="156" spans="1:7" x14ac:dyDescent="0.25">
      <c r="A156">
        <v>142</v>
      </c>
      <c r="B156" t="s">
        <v>303</v>
      </c>
      <c r="C156" t="s">
        <v>302</v>
      </c>
      <c r="E156">
        <v>155</v>
      </c>
      <c r="F156" t="s">
        <v>700</v>
      </c>
      <c r="G156" t="s">
        <v>700</v>
      </c>
    </row>
    <row r="157" spans="1:7" x14ac:dyDescent="0.25">
      <c r="A157">
        <v>143</v>
      </c>
      <c r="B157" t="s">
        <v>305</v>
      </c>
      <c r="C157" t="s">
        <v>304</v>
      </c>
      <c r="E157">
        <v>156</v>
      </c>
      <c r="F157" t="s">
        <v>651</v>
      </c>
      <c r="G157" t="s">
        <v>651</v>
      </c>
    </row>
    <row r="158" spans="1:7" x14ac:dyDescent="0.25">
      <c r="A158">
        <v>144</v>
      </c>
      <c r="B158" t="s">
        <v>307</v>
      </c>
      <c r="C158" t="s">
        <v>306</v>
      </c>
      <c r="E158">
        <v>157</v>
      </c>
      <c r="F158" t="s">
        <v>674</v>
      </c>
      <c r="G158" t="s">
        <v>674</v>
      </c>
    </row>
    <row r="159" spans="1:7" x14ac:dyDescent="0.25">
      <c r="A159">
        <v>145</v>
      </c>
      <c r="B159" t="s">
        <v>309</v>
      </c>
      <c r="C159" t="s">
        <v>308</v>
      </c>
      <c r="E159">
        <v>158</v>
      </c>
      <c r="F159" t="s">
        <v>701</v>
      </c>
      <c r="G159" t="s">
        <v>701</v>
      </c>
    </row>
    <row r="160" spans="1:7" x14ac:dyDescent="0.25">
      <c r="A160">
        <v>146</v>
      </c>
      <c r="B160" t="s">
        <v>311</v>
      </c>
      <c r="C160" t="s">
        <v>310</v>
      </c>
      <c r="E160">
        <v>159</v>
      </c>
      <c r="F160" t="s">
        <v>623</v>
      </c>
      <c r="G160" t="s">
        <v>623</v>
      </c>
    </row>
    <row r="161" spans="1:7" x14ac:dyDescent="0.25">
      <c r="A161">
        <v>147</v>
      </c>
      <c r="B161" t="s">
        <v>313</v>
      </c>
      <c r="C161" t="s">
        <v>312</v>
      </c>
      <c r="E161">
        <v>160</v>
      </c>
      <c r="F161" t="s">
        <v>528</v>
      </c>
      <c r="G161" t="s">
        <v>528</v>
      </c>
    </row>
    <row r="162" spans="1:7" x14ac:dyDescent="0.25">
      <c r="A162">
        <v>148</v>
      </c>
      <c r="B162" t="s">
        <v>315</v>
      </c>
      <c r="C162" t="s">
        <v>314</v>
      </c>
      <c r="E162">
        <v>161</v>
      </c>
      <c r="F162" t="s">
        <v>702</v>
      </c>
      <c r="G162" t="s">
        <v>702</v>
      </c>
    </row>
    <row r="163" spans="1:7" x14ac:dyDescent="0.25">
      <c r="A163">
        <v>149</v>
      </c>
      <c r="B163" t="s">
        <v>317</v>
      </c>
      <c r="C163" t="s">
        <v>316</v>
      </c>
      <c r="E163">
        <v>162</v>
      </c>
      <c r="F163" t="s">
        <v>632</v>
      </c>
      <c r="G163" t="s">
        <v>632</v>
      </c>
    </row>
    <row r="164" spans="1:7" x14ac:dyDescent="0.25">
      <c r="A164">
        <v>150</v>
      </c>
      <c r="B164" t="s">
        <v>319</v>
      </c>
      <c r="C164" t="s">
        <v>318</v>
      </c>
      <c r="E164">
        <v>163</v>
      </c>
      <c r="F164" t="s">
        <v>594</v>
      </c>
      <c r="G164" t="s">
        <v>594</v>
      </c>
    </row>
    <row r="165" spans="1:7" x14ac:dyDescent="0.25">
      <c r="A165">
        <v>151</v>
      </c>
      <c r="B165" t="s">
        <v>321</v>
      </c>
      <c r="C165" t="s">
        <v>320</v>
      </c>
      <c r="E165">
        <v>164</v>
      </c>
      <c r="F165" t="s">
        <v>677</v>
      </c>
      <c r="G165" t="s">
        <v>677</v>
      </c>
    </row>
    <row r="166" spans="1:7" x14ac:dyDescent="0.25">
      <c r="A166">
        <v>152</v>
      </c>
      <c r="B166" t="s">
        <v>323</v>
      </c>
      <c r="C166" t="s">
        <v>322</v>
      </c>
      <c r="E166">
        <v>165</v>
      </c>
      <c r="F166" t="s">
        <v>595</v>
      </c>
      <c r="G166" t="s">
        <v>595</v>
      </c>
    </row>
    <row r="167" spans="1:7" x14ac:dyDescent="0.25">
      <c r="A167">
        <v>153</v>
      </c>
      <c r="B167" t="s">
        <v>325</v>
      </c>
      <c r="C167" t="s">
        <v>324</v>
      </c>
      <c r="E167">
        <v>166</v>
      </c>
      <c r="F167" t="s">
        <v>563</v>
      </c>
      <c r="G167" t="s">
        <v>563</v>
      </c>
    </row>
    <row r="168" spans="1:7" x14ac:dyDescent="0.25">
      <c r="A168">
        <v>154</v>
      </c>
      <c r="B168" t="s">
        <v>327</v>
      </c>
      <c r="C168" t="s">
        <v>326</v>
      </c>
      <c r="E168">
        <v>167</v>
      </c>
      <c r="F168" t="s">
        <v>564</v>
      </c>
      <c r="G168" t="s">
        <v>564</v>
      </c>
    </row>
    <row r="169" spans="1:7" x14ac:dyDescent="0.25">
      <c r="A169">
        <v>155</v>
      </c>
      <c r="B169" t="s">
        <v>329</v>
      </c>
      <c r="C169" t="s">
        <v>328</v>
      </c>
      <c r="E169">
        <v>168</v>
      </c>
      <c r="F169" t="s">
        <v>652</v>
      </c>
      <c r="G169" t="s">
        <v>652</v>
      </c>
    </row>
    <row r="170" spans="1:7" x14ac:dyDescent="0.25">
      <c r="A170">
        <v>156</v>
      </c>
      <c r="B170" t="s">
        <v>331</v>
      </c>
      <c r="C170" t="s">
        <v>330</v>
      </c>
      <c r="E170">
        <v>169</v>
      </c>
      <c r="F170" t="s">
        <v>596</v>
      </c>
      <c r="G170" t="s">
        <v>596</v>
      </c>
    </row>
    <row r="171" spans="1:7" x14ac:dyDescent="0.25">
      <c r="A171">
        <v>157</v>
      </c>
      <c r="B171" t="s">
        <v>333</v>
      </c>
      <c r="C171" t="s">
        <v>332</v>
      </c>
      <c r="E171">
        <v>170</v>
      </c>
      <c r="F171" t="s">
        <v>565</v>
      </c>
      <c r="G171" t="s">
        <v>565</v>
      </c>
    </row>
    <row r="172" spans="1:7" x14ac:dyDescent="0.25">
      <c r="A172">
        <v>158</v>
      </c>
      <c r="B172" t="s">
        <v>335</v>
      </c>
      <c r="C172" t="s">
        <v>334</v>
      </c>
      <c r="E172">
        <v>171</v>
      </c>
      <c r="F172" t="s">
        <v>624</v>
      </c>
      <c r="G172" t="s">
        <v>624</v>
      </c>
    </row>
    <row r="173" spans="1:7" x14ac:dyDescent="0.25">
      <c r="A173">
        <v>159</v>
      </c>
      <c r="B173" t="s">
        <v>337</v>
      </c>
      <c r="C173" t="s">
        <v>336</v>
      </c>
      <c r="E173">
        <v>172</v>
      </c>
      <c r="F173" t="s">
        <v>625</v>
      </c>
      <c r="G173" t="s">
        <v>625</v>
      </c>
    </row>
    <row r="174" spans="1:7" x14ac:dyDescent="0.25">
      <c r="A174">
        <v>160</v>
      </c>
      <c r="B174" t="s">
        <v>339</v>
      </c>
      <c r="C174" t="s">
        <v>338</v>
      </c>
      <c r="E174">
        <v>173</v>
      </c>
      <c r="F174" t="s">
        <v>597</v>
      </c>
      <c r="G174" t="s">
        <v>597</v>
      </c>
    </row>
    <row r="175" spans="1:7" x14ac:dyDescent="0.25">
      <c r="A175">
        <v>161</v>
      </c>
      <c r="B175" t="s">
        <v>341</v>
      </c>
      <c r="C175" t="s">
        <v>340</v>
      </c>
      <c r="E175">
        <v>174</v>
      </c>
      <c r="F175" t="s">
        <v>639</v>
      </c>
      <c r="G175" t="s">
        <v>639</v>
      </c>
    </row>
    <row r="176" spans="1:7" x14ac:dyDescent="0.25">
      <c r="A176">
        <v>162</v>
      </c>
      <c r="B176" t="s">
        <v>343</v>
      </c>
      <c r="C176" t="s">
        <v>342</v>
      </c>
      <c r="E176">
        <v>175</v>
      </c>
      <c r="F176" t="s">
        <v>708</v>
      </c>
      <c r="G176" t="s">
        <v>708</v>
      </c>
    </row>
    <row r="177" spans="1:7" x14ac:dyDescent="0.25">
      <c r="A177">
        <v>163</v>
      </c>
      <c r="B177" t="s">
        <v>345</v>
      </c>
      <c r="C177" t="s">
        <v>344</v>
      </c>
      <c r="E177">
        <v>176</v>
      </c>
      <c r="F177" t="s">
        <v>522</v>
      </c>
      <c r="G177" t="s">
        <v>522</v>
      </c>
    </row>
    <row r="178" spans="1:7" x14ac:dyDescent="0.25">
      <c r="A178">
        <v>164</v>
      </c>
      <c r="B178" t="s">
        <v>347</v>
      </c>
      <c r="C178" t="s">
        <v>346</v>
      </c>
      <c r="E178">
        <v>177</v>
      </c>
      <c r="F178" t="s">
        <v>675</v>
      </c>
      <c r="G178" t="s">
        <v>675</v>
      </c>
    </row>
    <row r="179" spans="1:7" x14ac:dyDescent="0.25">
      <c r="A179">
        <v>165</v>
      </c>
      <c r="B179" t="s">
        <v>349</v>
      </c>
      <c r="C179" t="s">
        <v>348</v>
      </c>
      <c r="E179">
        <v>178</v>
      </c>
      <c r="F179" t="s">
        <v>703</v>
      </c>
      <c r="G179" t="s">
        <v>703</v>
      </c>
    </row>
    <row r="180" spans="1:7" x14ac:dyDescent="0.25">
      <c r="A180">
        <v>166</v>
      </c>
      <c r="B180" t="s">
        <v>351</v>
      </c>
      <c r="C180" t="s">
        <v>350</v>
      </c>
      <c r="E180">
        <v>179</v>
      </c>
      <c r="F180" t="s">
        <v>704</v>
      </c>
      <c r="G180" t="s">
        <v>704</v>
      </c>
    </row>
    <row r="181" spans="1:7" x14ac:dyDescent="0.25">
      <c r="A181">
        <v>167</v>
      </c>
      <c r="B181" t="s">
        <v>353</v>
      </c>
      <c r="C181" t="s">
        <v>352</v>
      </c>
      <c r="E181">
        <v>180</v>
      </c>
      <c r="F181" t="s">
        <v>705</v>
      </c>
      <c r="G181" t="s">
        <v>705</v>
      </c>
    </row>
    <row r="182" spans="1:7" x14ac:dyDescent="0.25">
      <c r="A182">
        <v>168</v>
      </c>
      <c r="B182" t="s">
        <v>355</v>
      </c>
      <c r="C182" t="s">
        <v>354</v>
      </c>
      <c r="E182">
        <v>181</v>
      </c>
      <c r="F182" t="s">
        <v>706</v>
      </c>
      <c r="G182" t="s">
        <v>706</v>
      </c>
    </row>
    <row r="183" spans="1:7" x14ac:dyDescent="0.25">
      <c r="A183">
        <v>169</v>
      </c>
      <c r="B183" t="s">
        <v>357</v>
      </c>
      <c r="C183" t="s">
        <v>356</v>
      </c>
      <c r="E183">
        <v>182</v>
      </c>
      <c r="F183" t="s">
        <v>640</v>
      </c>
      <c r="G183" t="s">
        <v>640</v>
      </c>
    </row>
    <row r="184" spans="1:7" x14ac:dyDescent="0.25">
      <c r="A184">
        <v>170</v>
      </c>
      <c r="B184" t="s">
        <v>359</v>
      </c>
      <c r="C184" t="s">
        <v>358</v>
      </c>
      <c r="E184">
        <v>183</v>
      </c>
      <c r="F184" t="s">
        <v>656</v>
      </c>
      <c r="G184" t="s">
        <v>656</v>
      </c>
    </row>
    <row r="185" spans="1:7" x14ac:dyDescent="0.25">
      <c r="A185">
        <v>171</v>
      </c>
      <c r="B185" t="s">
        <v>361</v>
      </c>
      <c r="C185" t="s">
        <v>360</v>
      </c>
      <c r="E185">
        <v>184</v>
      </c>
      <c r="F185" t="s">
        <v>566</v>
      </c>
      <c r="G185" t="s">
        <v>566</v>
      </c>
    </row>
    <row r="186" spans="1:7" x14ac:dyDescent="0.25">
      <c r="A186">
        <v>172</v>
      </c>
      <c r="B186" t="s">
        <v>363</v>
      </c>
      <c r="C186" t="s">
        <v>362</v>
      </c>
      <c r="E186">
        <v>185</v>
      </c>
      <c r="F186" t="s">
        <v>598</v>
      </c>
      <c r="G186" t="s">
        <v>598</v>
      </c>
    </row>
    <row r="187" spans="1:7" x14ac:dyDescent="0.25">
      <c r="A187">
        <v>173</v>
      </c>
      <c r="B187" t="s">
        <v>365</v>
      </c>
      <c r="C187" t="s">
        <v>364</v>
      </c>
      <c r="E187">
        <v>186</v>
      </c>
      <c r="F187" t="s">
        <v>599</v>
      </c>
      <c r="G187" t="s">
        <v>599</v>
      </c>
    </row>
    <row r="188" spans="1:7" x14ac:dyDescent="0.25">
      <c r="A188">
        <v>174</v>
      </c>
      <c r="B188" t="s">
        <v>367</v>
      </c>
      <c r="C188" t="s">
        <v>366</v>
      </c>
      <c r="E188">
        <v>187</v>
      </c>
      <c r="F188" t="s">
        <v>707</v>
      </c>
      <c r="G188" t="s">
        <v>707</v>
      </c>
    </row>
    <row r="189" spans="1:7" x14ac:dyDescent="0.25">
      <c r="A189">
        <v>175</v>
      </c>
      <c r="B189" t="s">
        <v>369</v>
      </c>
      <c r="C189" t="s">
        <v>368</v>
      </c>
      <c r="E189">
        <v>188</v>
      </c>
      <c r="F189" t="s">
        <v>678</v>
      </c>
      <c r="G189" t="s">
        <v>678</v>
      </c>
    </row>
    <row r="190" spans="1:7" x14ac:dyDescent="0.25">
      <c r="A190">
        <v>176</v>
      </c>
      <c r="B190" t="s">
        <v>371</v>
      </c>
      <c r="C190" t="s">
        <v>370</v>
      </c>
      <c r="E190">
        <v>189</v>
      </c>
      <c r="F190" t="s">
        <v>626</v>
      </c>
      <c r="G190" t="s">
        <v>626</v>
      </c>
    </row>
    <row r="191" spans="1:7" x14ac:dyDescent="0.25">
      <c r="A191">
        <v>177</v>
      </c>
      <c r="B191" t="s">
        <v>373</v>
      </c>
      <c r="C191" t="s">
        <v>372</v>
      </c>
      <c r="E191">
        <v>190</v>
      </c>
      <c r="F191" t="s">
        <v>627</v>
      </c>
      <c r="G191" t="s">
        <v>627</v>
      </c>
    </row>
    <row r="192" spans="1:7" x14ac:dyDescent="0.25">
      <c r="A192">
        <v>178</v>
      </c>
      <c r="B192" t="s">
        <v>375</v>
      </c>
      <c r="C192" t="s">
        <v>374</v>
      </c>
      <c r="E192">
        <v>191</v>
      </c>
      <c r="F192" t="s">
        <v>664</v>
      </c>
      <c r="G192" t="s">
        <v>664</v>
      </c>
    </row>
    <row r="193" spans="1:7" x14ac:dyDescent="0.25">
      <c r="A193">
        <v>179</v>
      </c>
      <c r="B193" t="s">
        <v>377</v>
      </c>
      <c r="C193" t="s">
        <v>376</v>
      </c>
      <c r="E193">
        <v>192</v>
      </c>
      <c r="F193" t="s">
        <v>628</v>
      </c>
      <c r="G193" t="s">
        <v>628</v>
      </c>
    </row>
    <row r="194" spans="1:7" x14ac:dyDescent="0.25">
      <c r="A194">
        <v>180</v>
      </c>
      <c r="B194" t="s">
        <v>379</v>
      </c>
      <c r="C194" t="s">
        <v>378</v>
      </c>
      <c r="E194">
        <v>193</v>
      </c>
      <c r="F194" t="s">
        <v>600</v>
      </c>
      <c r="G194" t="s">
        <v>600</v>
      </c>
    </row>
    <row r="195" spans="1:7" x14ac:dyDescent="0.25">
      <c r="A195">
        <v>181</v>
      </c>
      <c r="B195" t="s">
        <v>381</v>
      </c>
      <c r="C195" t="s">
        <v>380</v>
      </c>
      <c r="E195">
        <v>194</v>
      </c>
      <c r="F195" t="s">
        <v>601</v>
      </c>
      <c r="G195" t="s">
        <v>601</v>
      </c>
    </row>
    <row r="196" spans="1:7" x14ac:dyDescent="0.25">
      <c r="A196">
        <v>182</v>
      </c>
      <c r="B196" t="s">
        <v>383</v>
      </c>
      <c r="C196" t="s">
        <v>382</v>
      </c>
    </row>
    <row r="197" spans="1:7" x14ac:dyDescent="0.25">
      <c r="A197">
        <v>183</v>
      </c>
      <c r="B197" t="s">
        <v>385</v>
      </c>
      <c r="C197" t="s">
        <v>384</v>
      </c>
    </row>
    <row r="198" spans="1:7" x14ac:dyDescent="0.25">
      <c r="A198">
        <v>184</v>
      </c>
      <c r="B198" t="s">
        <v>387</v>
      </c>
      <c r="C198" t="s">
        <v>386</v>
      </c>
    </row>
    <row r="199" spans="1:7" x14ac:dyDescent="0.25">
      <c r="A199">
        <v>185</v>
      </c>
      <c r="B199" t="s">
        <v>389</v>
      </c>
      <c r="C199" t="s">
        <v>388</v>
      </c>
    </row>
    <row r="200" spans="1:7" x14ac:dyDescent="0.25">
      <c r="A200">
        <v>186</v>
      </c>
      <c r="B200" t="s">
        <v>391</v>
      </c>
      <c r="C200" t="s">
        <v>390</v>
      </c>
    </row>
    <row r="201" spans="1:7" x14ac:dyDescent="0.25">
      <c r="A201">
        <v>187</v>
      </c>
      <c r="B201" t="s">
        <v>393</v>
      </c>
      <c r="C201" t="s">
        <v>392</v>
      </c>
    </row>
    <row r="202" spans="1:7" x14ac:dyDescent="0.25">
      <c r="A202">
        <v>188</v>
      </c>
      <c r="B202" t="s">
        <v>395</v>
      </c>
      <c r="C202" t="s">
        <v>394</v>
      </c>
    </row>
    <row r="203" spans="1:7" x14ac:dyDescent="0.25">
      <c r="A203">
        <v>189</v>
      </c>
      <c r="B203" t="s">
        <v>397</v>
      </c>
      <c r="C203" t="s">
        <v>396</v>
      </c>
    </row>
    <row r="204" spans="1:7" x14ac:dyDescent="0.25">
      <c r="A204">
        <v>190</v>
      </c>
      <c r="B204" t="s">
        <v>399</v>
      </c>
      <c r="C204" t="s">
        <v>398</v>
      </c>
    </row>
    <row r="205" spans="1:7" x14ac:dyDescent="0.25">
      <c r="A205">
        <v>191</v>
      </c>
      <c r="B205" t="s">
        <v>401</v>
      </c>
      <c r="C205" t="s">
        <v>400</v>
      </c>
    </row>
    <row r="206" spans="1:7" x14ac:dyDescent="0.25">
      <c r="A206">
        <v>192</v>
      </c>
      <c r="B206" t="s">
        <v>403</v>
      </c>
      <c r="C206" t="s">
        <v>402</v>
      </c>
    </row>
    <row r="207" spans="1:7" x14ac:dyDescent="0.25">
      <c r="A207">
        <v>193</v>
      </c>
      <c r="B207" t="s">
        <v>405</v>
      </c>
      <c r="C207" t="s">
        <v>404</v>
      </c>
    </row>
    <row r="208" spans="1:7" x14ac:dyDescent="0.25">
      <c r="A208">
        <v>194</v>
      </c>
      <c r="B208" t="s">
        <v>407</v>
      </c>
      <c r="C208" t="s">
        <v>406</v>
      </c>
    </row>
    <row r="209" spans="1:3" x14ac:dyDescent="0.25">
      <c r="A209">
        <v>195</v>
      </c>
      <c r="B209" t="s">
        <v>409</v>
      </c>
      <c r="C209" t="s">
        <v>408</v>
      </c>
    </row>
    <row r="210" spans="1:3" x14ac:dyDescent="0.25">
      <c r="A210">
        <v>196</v>
      </c>
      <c r="B210" t="s">
        <v>411</v>
      </c>
      <c r="C210" t="s">
        <v>410</v>
      </c>
    </row>
    <row r="211" spans="1:3" x14ac:dyDescent="0.25">
      <c r="A211">
        <v>197</v>
      </c>
      <c r="B211" t="s">
        <v>413</v>
      </c>
      <c r="C211" t="s">
        <v>412</v>
      </c>
    </row>
    <row r="212" spans="1:3" x14ac:dyDescent="0.25">
      <c r="A212">
        <v>198</v>
      </c>
      <c r="B212" t="s">
        <v>415</v>
      </c>
      <c r="C212" t="s">
        <v>414</v>
      </c>
    </row>
    <row r="213" spans="1:3" x14ac:dyDescent="0.25">
      <c r="A213">
        <v>199</v>
      </c>
      <c r="B213" t="s">
        <v>417</v>
      </c>
      <c r="C213" t="s">
        <v>416</v>
      </c>
    </row>
    <row r="214" spans="1:3" x14ac:dyDescent="0.25">
      <c r="A214">
        <v>200</v>
      </c>
      <c r="B214" t="s">
        <v>419</v>
      </c>
      <c r="C214" t="s">
        <v>418</v>
      </c>
    </row>
    <row r="215" spans="1:3" x14ac:dyDescent="0.25">
      <c r="A215">
        <v>201</v>
      </c>
      <c r="B215" t="s">
        <v>421</v>
      </c>
      <c r="C215" t="s">
        <v>420</v>
      </c>
    </row>
    <row r="216" spans="1:3" x14ac:dyDescent="0.25">
      <c r="A216">
        <v>202</v>
      </c>
      <c r="B216" t="s">
        <v>423</v>
      </c>
      <c r="C216" t="s">
        <v>422</v>
      </c>
    </row>
    <row r="217" spans="1:3" x14ac:dyDescent="0.25">
      <c r="A217">
        <v>203</v>
      </c>
      <c r="B217" t="s">
        <v>425</v>
      </c>
      <c r="C217" t="s">
        <v>424</v>
      </c>
    </row>
    <row r="218" spans="1:3" x14ac:dyDescent="0.25">
      <c r="A218">
        <v>204</v>
      </c>
      <c r="B218" t="s">
        <v>427</v>
      </c>
      <c r="C218" t="s">
        <v>426</v>
      </c>
    </row>
    <row r="219" spans="1:3" x14ac:dyDescent="0.25">
      <c r="A219">
        <v>205</v>
      </c>
      <c r="B219" t="s">
        <v>429</v>
      </c>
      <c r="C219" t="s">
        <v>428</v>
      </c>
    </row>
    <row r="220" spans="1:3" x14ac:dyDescent="0.25">
      <c r="A220">
        <v>206</v>
      </c>
      <c r="B220" t="s">
        <v>431</v>
      </c>
      <c r="C220" t="s">
        <v>430</v>
      </c>
    </row>
    <row r="221" spans="1:3" x14ac:dyDescent="0.25">
      <c r="A221">
        <v>207</v>
      </c>
      <c r="B221" t="s">
        <v>433</v>
      </c>
      <c r="C221" t="s">
        <v>432</v>
      </c>
    </row>
    <row r="222" spans="1:3" x14ac:dyDescent="0.25">
      <c r="A222">
        <v>208</v>
      </c>
      <c r="B222" t="s">
        <v>435</v>
      </c>
      <c r="C222" t="s">
        <v>434</v>
      </c>
    </row>
    <row r="223" spans="1:3" x14ac:dyDescent="0.25">
      <c r="A223">
        <v>209</v>
      </c>
      <c r="B223" t="s">
        <v>437</v>
      </c>
      <c r="C223" t="s">
        <v>436</v>
      </c>
    </row>
    <row r="224" spans="1:3" x14ac:dyDescent="0.25">
      <c r="A224">
        <v>210</v>
      </c>
      <c r="B224" t="s">
        <v>439</v>
      </c>
      <c r="C224" t="s">
        <v>438</v>
      </c>
    </row>
    <row r="225" spans="1:3" x14ac:dyDescent="0.25">
      <c r="A225">
        <v>211</v>
      </c>
      <c r="B225" t="s">
        <v>441</v>
      </c>
      <c r="C225" t="s">
        <v>440</v>
      </c>
    </row>
    <row r="226" spans="1:3" x14ac:dyDescent="0.25">
      <c r="A226">
        <v>212</v>
      </c>
      <c r="B226" t="s">
        <v>443</v>
      </c>
      <c r="C226" t="s">
        <v>442</v>
      </c>
    </row>
    <row r="227" spans="1:3" x14ac:dyDescent="0.25">
      <c r="A227">
        <v>213</v>
      </c>
      <c r="B227" t="s">
        <v>445</v>
      </c>
      <c r="C227" t="s">
        <v>444</v>
      </c>
    </row>
    <row r="228" spans="1:3" x14ac:dyDescent="0.25">
      <c r="A228">
        <v>214</v>
      </c>
      <c r="B228" t="s">
        <v>447</v>
      </c>
      <c r="C228" t="s">
        <v>446</v>
      </c>
    </row>
    <row r="229" spans="1:3" x14ac:dyDescent="0.25">
      <c r="A229">
        <v>215</v>
      </c>
      <c r="B229" t="s">
        <v>449</v>
      </c>
      <c r="C229" t="s">
        <v>448</v>
      </c>
    </row>
    <row r="230" spans="1:3" x14ac:dyDescent="0.25">
      <c r="A230">
        <v>216</v>
      </c>
      <c r="B230" t="s">
        <v>93</v>
      </c>
      <c r="C230" t="s">
        <v>92</v>
      </c>
    </row>
    <row r="231" spans="1:3" x14ac:dyDescent="0.25">
      <c r="A231">
        <v>217</v>
      </c>
      <c r="B231" t="s">
        <v>93</v>
      </c>
      <c r="C231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258</vt:i4>
      </vt:variant>
    </vt:vector>
  </HeadingPairs>
  <TitlesOfParts>
    <vt:vector size="261" baseType="lpstr">
      <vt:lpstr>Applicant</vt:lpstr>
      <vt:lpstr>Output</vt:lpstr>
      <vt:lpstr>Data</vt:lpstr>
      <vt:lpstr>agama</vt:lpstr>
      <vt:lpstr>alamat_email</vt:lpstr>
      <vt:lpstr>alamat_perusahaan</vt:lpstr>
      <vt:lpstr>alamat_rumah_ktp</vt:lpstr>
      <vt:lpstr>alamat_sekarang</vt:lpstr>
      <vt:lpstr>bulan</vt:lpstr>
      <vt:lpstr>city</vt:lpstr>
      <vt:lpstr>country</vt:lpstr>
      <vt:lpstr>currency</vt:lpstr>
      <vt:lpstr>dapatbekerja</vt:lpstr>
      <vt:lpstr>edu</vt:lpstr>
      <vt:lpstr>Gender</vt:lpstr>
      <vt:lpstr>golongan_darah</vt:lpstr>
      <vt:lpstr>jabatan_kode</vt:lpstr>
      <vt:lpstr>jabatan_lamar</vt:lpstr>
      <vt:lpstr>jabatan_saat_ini</vt:lpstr>
      <vt:lpstr>jenis_kelamin</vt:lpstr>
      <vt:lpstr>kecamatan_ktp</vt:lpstr>
      <vt:lpstr>kecamatan_sekarang</vt:lpstr>
      <vt:lpstr>kelamin_anak1</vt:lpstr>
      <vt:lpstr>kelamin_anak2</vt:lpstr>
      <vt:lpstr>kelamin_anak3</vt:lpstr>
      <vt:lpstr>kelamin_anak4</vt:lpstr>
      <vt:lpstr>kelamin_anak5</vt:lpstr>
      <vt:lpstr>kelamin_suamiistri</vt:lpstr>
      <vt:lpstr>kelurahan_ktp</vt:lpstr>
      <vt:lpstr>kelurahan_sekarang</vt:lpstr>
      <vt:lpstr>keterampilan_baca1</vt:lpstr>
      <vt:lpstr>keterampilan_baca2</vt:lpstr>
      <vt:lpstr>keterampilan_baca3</vt:lpstr>
      <vt:lpstr>keterampilan_bahasa1</vt:lpstr>
      <vt:lpstr>keterampilan_bahasa2</vt:lpstr>
      <vt:lpstr>keterampilan_bahasa3</vt:lpstr>
      <vt:lpstr>keterampilan_bicara1</vt:lpstr>
      <vt:lpstr>keterampilan_bicara2</vt:lpstr>
      <vt:lpstr>keterampilan_bicara3</vt:lpstr>
      <vt:lpstr>keterampilan_tulis1</vt:lpstr>
      <vt:lpstr>keterampilan_tulis2</vt:lpstr>
      <vt:lpstr>keterampilan_tulis3</vt:lpstr>
      <vt:lpstr>keterampilan_wmp1</vt:lpstr>
      <vt:lpstr>keterampilan_wpm2</vt:lpstr>
      <vt:lpstr>keterampilan_wpm3</vt:lpstr>
      <vt:lpstr>kewarganegaraan</vt:lpstr>
      <vt:lpstr>kode_pos_ktp</vt:lpstr>
      <vt:lpstr>kode_pos_sekarang</vt:lpstr>
      <vt:lpstr>konsep_ans</vt:lpstr>
      <vt:lpstr>konsep_ans_lamarkerja</vt:lpstr>
      <vt:lpstr>konsep_ans_tahun</vt:lpstr>
      <vt:lpstr>konsep_darurat_alamat</vt:lpstr>
      <vt:lpstr>konsep_darurat_hp</vt:lpstr>
      <vt:lpstr>konsep_darurat_nama</vt:lpstr>
      <vt:lpstr>konsep_darurat_status</vt:lpstr>
      <vt:lpstr>konsep_organisasi</vt:lpstr>
      <vt:lpstr>konsep_sakit_ans</vt:lpstr>
      <vt:lpstr>kota_ktp</vt:lpstr>
      <vt:lpstr>kota_sekarang</vt:lpstr>
      <vt:lpstr>marital</vt:lpstr>
      <vt:lpstr>miant_personel</vt:lpstr>
      <vt:lpstr>minat__cashier</vt:lpstr>
      <vt:lpstr>minat_accounting</vt:lpstr>
      <vt:lpstr>minat_admin</vt:lpstr>
      <vt:lpstr>minat_agro</vt:lpstr>
      <vt:lpstr>minat_consul</vt:lpstr>
      <vt:lpstr>minat_driver</vt:lpstr>
      <vt:lpstr>minat_eng</vt:lpstr>
      <vt:lpstr>minat_finance</vt:lpstr>
      <vt:lpstr>minat_generalaffair</vt:lpstr>
      <vt:lpstr>minat_geo</vt:lpstr>
      <vt:lpstr>minat_humas</vt:lpstr>
      <vt:lpstr>nama_anak1</vt:lpstr>
      <vt:lpstr>nama_anak2</vt:lpstr>
      <vt:lpstr>nama_anak3</vt:lpstr>
      <vt:lpstr>nama_anak4</vt:lpstr>
      <vt:lpstr>nama_anak5</vt:lpstr>
      <vt:lpstr>nama_belakang</vt:lpstr>
      <vt:lpstr>nama_depan</vt:lpstr>
      <vt:lpstr>nama_kecil</vt:lpstr>
      <vt:lpstr>nama_perusahaan</vt:lpstr>
      <vt:lpstr>nama_suamiistri</vt:lpstr>
      <vt:lpstr>nama_tengah</vt:lpstr>
      <vt:lpstr>National</vt:lpstr>
      <vt:lpstr>negara_sekarang</vt:lpstr>
      <vt:lpstr>no_handphone0</vt:lpstr>
      <vt:lpstr>no_handphone1</vt:lpstr>
      <vt:lpstr>no_handphone2</vt:lpstr>
      <vt:lpstr>no_ktp</vt:lpstr>
      <vt:lpstr>no_npwp</vt:lpstr>
      <vt:lpstr>no_telp_rumah</vt:lpstr>
      <vt:lpstr>pekerjaan_anak1</vt:lpstr>
      <vt:lpstr>pekerjaan_anak2</vt:lpstr>
      <vt:lpstr>pekerjaan_anak3</vt:lpstr>
      <vt:lpstr>pekerjaan_anak4</vt:lpstr>
      <vt:lpstr>pekerjaan_anak5</vt:lpstr>
      <vt:lpstr>pekerjaan_suamiistri</vt:lpstr>
      <vt:lpstr>pembuatan_ktp</vt:lpstr>
      <vt:lpstr>pendidikan_anak1</vt:lpstr>
      <vt:lpstr>pendidikan_anak2</vt:lpstr>
      <vt:lpstr>pendidikan_anak3</vt:lpstr>
      <vt:lpstr>pendidikan_anak4</vt:lpstr>
      <vt:lpstr>pendidikan_anak5</vt:lpstr>
      <vt:lpstr>pendidikan_ans_lanjut</vt:lpstr>
      <vt:lpstr>pendidikan_ans_tingkat</vt:lpstr>
      <vt:lpstr>pendidikan_ans_waktu</vt:lpstr>
      <vt:lpstr>pendidikan_jurusan_dasar</vt:lpstr>
      <vt:lpstr>pendidikan_jurusan_diploma</vt:lpstr>
      <vt:lpstr>pendidikan_jurusan_lain</vt:lpstr>
      <vt:lpstr>pendidikan_jurusan_s1</vt:lpstr>
      <vt:lpstr>pendidikan_jurusan_s2</vt:lpstr>
      <vt:lpstr>pendidikan_jurusan_slta</vt:lpstr>
      <vt:lpstr>pendidikan_jurusan_sltp</vt:lpstr>
      <vt:lpstr>pendidikan_lulus_dasar</vt:lpstr>
      <vt:lpstr>pendidikan_lulus_diploma</vt:lpstr>
      <vt:lpstr>pendidikan_lulus_lain</vt:lpstr>
      <vt:lpstr>pendidikan_lulus_s1</vt:lpstr>
      <vt:lpstr>pendidikan_lulus_s2</vt:lpstr>
      <vt:lpstr>pendidikan_lulus_slta</vt:lpstr>
      <vt:lpstr>pendidikan_lulus_sltp</vt:lpstr>
      <vt:lpstr>pendidikan_masuk_dasar</vt:lpstr>
      <vt:lpstr>pendidikan_masuk_diploma</vt:lpstr>
      <vt:lpstr>pendidikan_masuk_lain</vt:lpstr>
      <vt:lpstr>pendidikan_masuk_s1</vt:lpstr>
      <vt:lpstr>pendidikan_masuk_s2</vt:lpstr>
      <vt:lpstr>pendidikan_masuk_slta</vt:lpstr>
      <vt:lpstr>pendidikan_masuk_sltp</vt:lpstr>
      <vt:lpstr>Pendidikan_nama_dasar</vt:lpstr>
      <vt:lpstr>pendidikan_nama_diploma</vt:lpstr>
      <vt:lpstr>pendidikan_nama_lain</vt:lpstr>
      <vt:lpstr>pendidikan_nama_s1</vt:lpstr>
      <vt:lpstr>pendidikan_nama_s2</vt:lpstr>
      <vt:lpstr>pendidikan_nama_slta</vt:lpstr>
      <vt:lpstr>pendidikan_nama_sltp</vt:lpstr>
      <vt:lpstr>pendidikan_suamiistri</vt:lpstr>
      <vt:lpstr>pendidikan_tempat_dasar</vt:lpstr>
      <vt:lpstr>pendidikan_tempat_diploma</vt:lpstr>
      <vt:lpstr>pendidikan_tempat_lain</vt:lpstr>
      <vt:lpstr>pendidikan_tempat_s1</vt:lpstr>
      <vt:lpstr>pendidikan_tempat_s2</vt:lpstr>
      <vt:lpstr>pendidikan_tempat_slta</vt:lpstr>
      <vt:lpstr>pendidikan_tempat_sltp</vt:lpstr>
      <vt:lpstr>penghasilan_gajipokok</vt:lpstr>
      <vt:lpstr>penghasilan_harapan_pokok</vt:lpstr>
      <vt:lpstr>penghasilan_harapan_tahun</vt:lpstr>
      <vt:lpstr>penghasilan_insentif</vt:lpstr>
      <vt:lpstr>penghasilan_komunikasi</vt:lpstr>
      <vt:lpstr>penghasilan_lain</vt:lpstr>
      <vt:lpstr>penghasilan_makan</vt:lpstr>
      <vt:lpstr>penghasilan_mobil</vt:lpstr>
      <vt:lpstr>penghasilan_operasional</vt:lpstr>
      <vt:lpstr>penghasilan_tahun</vt:lpstr>
      <vt:lpstr>penghasilan_total</vt:lpstr>
      <vt:lpstr>percobaan_ans</vt:lpstr>
      <vt:lpstr>Applicant!Print_Area</vt:lpstr>
      <vt:lpstr>provinsi_ktp</vt:lpstr>
      <vt:lpstr>provinsi_sekarang</vt:lpstr>
      <vt:lpstr>Region</vt:lpstr>
      <vt:lpstr>Relationship</vt:lpstr>
      <vt:lpstr>riwayat_akhir1</vt:lpstr>
      <vt:lpstr>riwayat_akhir2</vt:lpstr>
      <vt:lpstr>riwayat_akhir3</vt:lpstr>
      <vt:lpstr>riwayat_akhir4</vt:lpstr>
      <vt:lpstr>riwayat_akhir5</vt:lpstr>
      <vt:lpstr>riwayat_akhir6</vt:lpstr>
      <vt:lpstr>riwayat_alasan1</vt:lpstr>
      <vt:lpstr>riwayat_alasan2</vt:lpstr>
      <vt:lpstr>riwayat_alasan3</vt:lpstr>
      <vt:lpstr>riwayat_ans_meninggalkan</vt:lpstr>
      <vt:lpstr>riwayat_dari</vt:lpstr>
      <vt:lpstr>riwayat_dari1</vt:lpstr>
      <vt:lpstr>riwayat_dari3</vt:lpstr>
      <vt:lpstr>riwayat_jabatan1</vt:lpstr>
      <vt:lpstr>riwayat_jabatan2</vt:lpstr>
      <vt:lpstr>riwayat_jabatan3</vt:lpstr>
      <vt:lpstr>Riwayat_perusahaan1</vt:lpstr>
      <vt:lpstr>riwayat_perusahaan2</vt:lpstr>
      <vt:lpstr>riwayat_perusahaan3</vt:lpstr>
      <vt:lpstr>riwayat_sampai1</vt:lpstr>
      <vt:lpstr>riwayat_sampai2</vt:lpstr>
      <vt:lpstr>riwayat_sampai3</vt:lpstr>
      <vt:lpstr>riwayat_tempat1</vt:lpstr>
      <vt:lpstr>riwayat_tempat2</vt:lpstr>
      <vt:lpstr>riwayat_tempat3</vt:lpstr>
      <vt:lpstr>rt_ktp</vt:lpstr>
      <vt:lpstr>rt_sekarang</vt:lpstr>
      <vt:lpstr>rw_ktp</vt:lpstr>
      <vt:lpstr>rw_sekarang</vt:lpstr>
      <vt:lpstr>state</vt:lpstr>
      <vt:lpstr>status_keluarga_pribadi</vt:lpstr>
      <vt:lpstr>susunan_kelamin_anak1</vt:lpstr>
      <vt:lpstr>susunan_kelamin_anak2</vt:lpstr>
      <vt:lpstr>susunan_kelamin_anak3</vt:lpstr>
      <vt:lpstr>susunan_kelamin_anak4</vt:lpstr>
      <vt:lpstr>susunan_kelamin_anak5</vt:lpstr>
      <vt:lpstr>susunan_kelamin_ayah</vt:lpstr>
      <vt:lpstr>susunan_kelamin_ibu</vt:lpstr>
      <vt:lpstr>susunan_lahir_anak1</vt:lpstr>
      <vt:lpstr>susunan_lahir_anak2</vt:lpstr>
      <vt:lpstr>susunan_lahir_anak3</vt:lpstr>
      <vt:lpstr>susunan_lahir_anak4</vt:lpstr>
      <vt:lpstr>susunan_lahir_anak5</vt:lpstr>
      <vt:lpstr>susunan_lahir_ayah</vt:lpstr>
      <vt:lpstr>susunan_lahir_ibu</vt:lpstr>
      <vt:lpstr>susunan_nama_anak1</vt:lpstr>
      <vt:lpstr>susunan_nama_anak2</vt:lpstr>
      <vt:lpstr>susunan_nama_anak3</vt:lpstr>
      <vt:lpstr>susunan_nama_anak4</vt:lpstr>
      <vt:lpstr>susunan_nama_anak5</vt:lpstr>
      <vt:lpstr>susunan_nama_ayah</vt:lpstr>
      <vt:lpstr>susunan_nama_ibu</vt:lpstr>
      <vt:lpstr>susunan_pekerjaan_anak1</vt:lpstr>
      <vt:lpstr>susunan_pekerjaan_anak2</vt:lpstr>
      <vt:lpstr>susunan_pekerjaan_anak3</vt:lpstr>
      <vt:lpstr>susunan_pekerjaan_anak4</vt:lpstr>
      <vt:lpstr>susunan_pekerjaan_anak5</vt:lpstr>
      <vt:lpstr>susunan_pekerjaan_ayah</vt:lpstr>
      <vt:lpstr>susunan_pekerjaan_ibu</vt:lpstr>
      <vt:lpstr>susunan_pendidikan_anak1</vt:lpstr>
      <vt:lpstr>susunan_pendidikan_anak2</vt:lpstr>
      <vt:lpstr>susunan_pendidikan_anak3</vt:lpstr>
      <vt:lpstr>susunan_pendidikan_anak4</vt:lpstr>
      <vt:lpstr>susunan_pendidikan_anak5</vt:lpstr>
      <vt:lpstr>susunan_pendidikan_ayah</vt:lpstr>
      <vt:lpstr>susunan_pendidikan_ibu</vt:lpstr>
      <vt:lpstr>tanggal_lahir</vt:lpstr>
      <vt:lpstr>tanggal_lahir_anak1</vt:lpstr>
      <vt:lpstr>tanggal_lahir_anak2</vt:lpstr>
      <vt:lpstr>tanggal_lahir_anak3</vt:lpstr>
      <vt:lpstr>tanggal_lahir_anak4</vt:lpstr>
      <vt:lpstr>tanggal_lahir_anak5</vt:lpstr>
      <vt:lpstr>tanggal_lahir_suamiistri</vt:lpstr>
      <vt:lpstr>tanggal_menikah</vt:lpstr>
      <vt:lpstr>tanggungjawab_lain_ans</vt:lpstr>
      <vt:lpstr>tanggungjawab_lain_biaya</vt:lpstr>
      <vt:lpstr>tanggungjawab_lain_siapa</vt:lpstr>
      <vt:lpstr>tempat_lahir</vt:lpstr>
      <vt:lpstr>training_biaya1</vt:lpstr>
      <vt:lpstr>training_biaya2</vt:lpstr>
      <vt:lpstr>training_biaya3</vt:lpstr>
      <vt:lpstr>training_biaya4</vt:lpstr>
      <vt:lpstr>training_lama1</vt:lpstr>
      <vt:lpstr>training_lama2</vt:lpstr>
      <vt:lpstr>training_lama3</vt:lpstr>
      <vt:lpstr>training_lama4</vt:lpstr>
      <vt:lpstr>training_nama1</vt:lpstr>
      <vt:lpstr>training_nama2</vt:lpstr>
      <vt:lpstr>training_nama3</vt:lpstr>
      <vt:lpstr>training_nama4</vt:lpstr>
      <vt:lpstr>training_penyelenggara1</vt:lpstr>
      <vt:lpstr>training_penyelenggara2</vt:lpstr>
      <vt:lpstr>training_penyelenggara3</vt:lpstr>
      <vt:lpstr>training_penyelenggara4</vt:lpstr>
      <vt:lpstr>training_tahun1</vt:lpstr>
      <vt:lpstr>training_tahun2</vt:lpstr>
      <vt:lpstr>training_tahun3</vt:lpstr>
      <vt:lpstr>training_tahun4</vt:lpstr>
      <vt:lpstr>training_tempat1</vt:lpstr>
      <vt:lpstr>training_tempat2</vt:lpstr>
      <vt:lpstr>training_tempat3</vt:lpstr>
      <vt:lpstr>training_tempat4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Admin-HC</dc:creator>
  <cp:lastModifiedBy>Fajar Dianto</cp:lastModifiedBy>
  <cp:lastPrinted>2017-08-24T08:10:49Z</cp:lastPrinted>
  <dcterms:created xsi:type="dcterms:W3CDTF">2016-01-04T11:41:10Z</dcterms:created>
  <dcterms:modified xsi:type="dcterms:W3CDTF">2018-01-03T11:03:13Z</dcterms:modified>
</cp:coreProperties>
</file>