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dilmuhammedk.m/Documents/Data Analysis Project/"/>
    </mc:Choice>
  </mc:AlternateContent>
  <xr:revisionPtr revIDLastSave="0" documentId="8_{B5364041-B113-9F49-9D34-C83DAE9C2554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7" l="1"/>
  <c r="B6" i="7"/>
  <c r="B4" i="7"/>
  <c r="B3" i="7"/>
  <c r="B2" i="7"/>
  <c r="E6" i="6"/>
  <c r="E5" i="6"/>
  <c r="E4" i="6"/>
  <c r="E3" i="6"/>
  <c r="E2" i="6"/>
  <c r="D3" i="6"/>
  <c r="D6" i="6"/>
  <c r="D4" i="6"/>
  <c r="D2" i="6"/>
  <c r="C5" i="6"/>
  <c r="D5" i="6" s="1"/>
  <c r="B3" i="6"/>
  <c r="B2" i="6"/>
  <c r="B6" i="6" s="1"/>
  <c r="P43" i="1"/>
  <c r="J48" i="1"/>
  <c r="J47" i="1"/>
  <c r="J46" i="1"/>
  <c r="J45" i="1"/>
  <c r="J44" i="1"/>
  <c r="N43" i="1"/>
  <c r="Q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M5" i="1" s="1"/>
  <c r="Q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M13" i="1" s="1"/>
  <c r="Q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M21" i="1" s="1"/>
  <c r="Q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M37" i="1" s="1"/>
  <c r="Q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B4" i="6" l="1"/>
  <c r="B5" i="6" s="1"/>
  <c r="Q39" i="1"/>
  <c r="Q26" i="1"/>
  <c r="Q9" i="1"/>
  <c r="Q7" i="1"/>
  <c r="Q16" i="1"/>
  <c r="Q8" i="1"/>
  <c r="Q31" i="1"/>
  <c r="Q14" i="1"/>
  <c r="Q6" i="1"/>
  <c r="O37" i="1"/>
  <c r="O21" i="1"/>
  <c r="O13" i="1"/>
  <c r="O5" i="1"/>
  <c r="M29" i="1"/>
  <c r="M38" i="1"/>
  <c r="O38" i="1" s="1"/>
  <c r="M30" i="1"/>
  <c r="O30" i="1" s="1"/>
  <c r="M22" i="1"/>
  <c r="O22" i="1" s="1"/>
  <c r="M14" i="1"/>
  <c r="O14" i="1" s="1"/>
  <c r="M6" i="1"/>
  <c r="O6" i="1" s="1"/>
  <c r="M36" i="1"/>
  <c r="M28" i="1"/>
  <c r="M20" i="1"/>
  <c r="M12" i="1"/>
  <c r="M4" i="1"/>
  <c r="L38" i="1"/>
  <c r="N38" i="1" s="1"/>
  <c r="L33" i="1"/>
  <c r="N33" i="1" s="1"/>
  <c r="L25" i="1"/>
  <c r="N25" i="1" s="1"/>
  <c r="L17" i="1"/>
  <c r="N17" i="1" s="1"/>
  <c r="L9" i="1"/>
  <c r="N9" i="1" s="1"/>
  <c r="L2" i="1"/>
  <c r="N2" i="1" s="1"/>
  <c r="L40" i="1"/>
  <c r="N40" i="1" s="1"/>
  <c r="L32" i="1"/>
  <c r="N32" i="1" s="1"/>
  <c r="L24" i="1"/>
  <c r="N24" i="1" s="1"/>
  <c r="L16" i="1"/>
  <c r="N16" i="1" s="1"/>
  <c r="M8" i="1"/>
  <c r="O8" i="1" s="1"/>
  <c r="M39" i="1"/>
  <c r="O39" i="1" s="1"/>
  <c r="M31" i="1"/>
  <c r="O31" i="1" s="1"/>
  <c r="M23" i="1"/>
  <c r="O23" i="1" s="1"/>
  <c r="M15" i="1"/>
  <c r="O15" i="1" s="1"/>
  <c r="M7" i="1"/>
  <c r="O7" i="1" s="1"/>
  <c r="L35" i="1"/>
  <c r="N35" i="1" s="1"/>
  <c r="L27" i="1"/>
  <c r="N27" i="1" s="1"/>
  <c r="L19" i="1"/>
  <c r="N19" i="1" s="1"/>
  <c r="L11" i="1"/>
  <c r="N11" i="1" s="1"/>
  <c r="L3" i="1"/>
  <c r="N3" i="1" s="1"/>
  <c r="L8" i="1"/>
  <c r="N8" i="1" s="1"/>
  <c r="M33" i="1"/>
  <c r="O33" i="1" s="1"/>
  <c r="M25" i="1"/>
  <c r="O25" i="1" s="1"/>
  <c r="M17" i="1"/>
  <c r="O17" i="1" s="1"/>
  <c r="M9" i="1"/>
  <c r="O9" i="1" s="1"/>
  <c r="L34" i="1"/>
  <c r="N34" i="1" s="1"/>
  <c r="L26" i="1"/>
  <c r="N26" i="1" s="1"/>
  <c r="L18" i="1"/>
  <c r="N18" i="1" s="1"/>
  <c r="L10" i="1"/>
  <c r="N10" i="1" s="1"/>
  <c r="M40" i="1"/>
  <c r="O40" i="1" s="1"/>
  <c r="M32" i="1"/>
  <c r="O32" i="1" s="1"/>
  <c r="M24" i="1"/>
  <c r="O24" i="1" s="1"/>
  <c r="M16" i="1"/>
  <c r="O16" i="1" s="1"/>
  <c r="L31" i="1"/>
  <c r="L15" i="1"/>
  <c r="L30" i="1"/>
  <c r="N30" i="1" s="1"/>
  <c r="L22" i="1"/>
  <c r="N22" i="1" s="1"/>
  <c r="L14" i="1"/>
  <c r="N14" i="1" s="1"/>
  <c r="L6" i="1"/>
  <c r="N6" i="1" s="1"/>
  <c r="L39" i="1"/>
  <c r="L7" i="1"/>
  <c r="L37" i="1"/>
  <c r="N37" i="1" s="1"/>
  <c r="L29" i="1"/>
  <c r="N29" i="1" s="1"/>
  <c r="L21" i="1"/>
  <c r="N21" i="1" s="1"/>
  <c r="L13" i="1"/>
  <c r="N13" i="1" s="1"/>
  <c r="L5" i="1"/>
  <c r="N5" i="1" s="1"/>
  <c r="M35" i="1"/>
  <c r="M27" i="1"/>
  <c r="M19" i="1"/>
  <c r="M11" i="1"/>
  <c r="M3" i="1"/>
  <c r="L23" i="1"/>
  <c r="L36" i="1"/>
  <c r="L28" i="1"/>
  <c r="L20" i="1"/>
  <c r="L12" i="1"/>
  <c r="L4" i="1"/>
  <c r="M34" i="1"/>
  <c r="O34" i="1" s="1"/>
  <c r="M26" i="1"/>
  <c r="O26" i="1" s="1"/>
  <c r="M18" i="1"/>
  <c r="O18" i="1" s="1"/>
  <c r="M10" i="1"/>
  <c r="O10" i="1" s="1"/>
  <c r="M2" i="1"/>
  <c r="O2" i="1" s="1"/>
  <c r="Q2" i="1" l="1"/>
  <c r="Q24" i="1"/>
  <c r="O28" i="1"/>
  <c r="Q28" i="1"/>
  <c r="Q30" i="1"/>
  <c r="Q40" i="1"/>
  <c r="O35" i="1"/>
  <c r="O43" i="1" s="1"/>
  <c r="Q35" i="1"/>
  <c r="O29" i="1"/>
  <c r="Q29" i="1"/>
  <c r="Q32" i="1"/>
  <c r="O36" i="1"/>
  <c r="Q36" i="1"/>
  <c r="Q38" i="1"/>
  <c r="Q25" i="1"/>
  <c r="Q17" i="1"/>
  <c r="O27" i="1"/>
  <c r="Q27" i="1"/>
  <c r="Q22" i="1"/>
  <c r="Q15" i="1"/>
  <c r="Q10" i="1"/>
  <c r="Q18" i="1"/>
  <c r="O4" i="1"/>
  <c r="Q4" i="1"/>
  <c r="O12" i="1"/>
  <c r="Q12" i="1"/>
  <c r="O20" i="1"/>
  <c r="Q20" i="1"/>
  <c r="O3" i="1"/>
  <c r="Q3" i="1"/>
  <c r="O11" i="1"/>
  <c r="Q11" i="1"/>
  <c r="O19" i="1"/>
  <c r="Q19" i="1"/>
  <c r="Q23" i="1"/>
  <c r="Q34" i="1"/>
  <c r="Q33" i="1"/>
  <c r="P29" i="1"/>
  <c r="P37" i="1"/>
  <c r="P17" i="1"/>
  <c r="P24" i="1"/>
  <c r="P8" i="1"/>
  <c r="P25" i="1"/>
  <c r="N20" i="1"/>
  <c r="P20" i="1"/>
  <c r="P21" i="1"/>
  <c r="P32" i="1"/>
  <c r="P30" i="1"/>
  <c r="P40" i="1"/>
  <c r="P3" i="1"/>
  <c r="P6" i="1"/>
  <c r="P19" i="1"/>
  <c r="P22" i="1"/>
  <c r="P9" i="1"/>
  <c r="P18" i="1"/>
  <c r="P14" i="1"/>
  <c r="N31" i="1"/>
  <c r="P31" i="1"/>
  <c r="N4" i="1"/>
  <c r="P4" i="1"/>
  <c r="N7" i="1"/>
  <c r="P7" i="1"/>
  <c r="P27" i="1"/>
  <c r="P38" i="1"/>
  <c r="P33" i="1"/>
  <c r="P26" i="1"/>
  <c r="N28" i="1"/>
  <c r="P28" i="1"/>
  <c r="N36" i="1"/>
  <c r="P36" i="1"/>
  <c r="P13" i="1"/>
  <c r="N23" i="1"/>
  <c r="P23" i="1"/>
  <c r="P2" i="1"/>
  <c r="N15" i="1"/>
  <c r="P15" i="1"/>
  <c r="P11" i="1"/>
  <c r="P10" i="1"/>
  <c r="N12" i="1"/>
  <c r="P12" i="1"/>
  <c r="N39" i="1"/>
  <c r="P39" i="1"/>
  <c r="P35" i="1"/>
  <c r="P16" i="1"/>
  <c r="P5" i="1"/>
  <c r="P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<sst xmlns="http://schemas.openxmlformats.org/spreadsheetml/2006/main" count="326" uniqueCount="187">
  <si>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</si>
  <si>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</si>
  <si>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</si>
  <si>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</si>
  <si>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</si>
  <si>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</si>
  <si>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</si>
  <si>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</si>
  <si>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</si>
  <si>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</si>
  <si>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</si>
  <si>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</si>
  <si>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</si>
  <si>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</si>
  <si>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</si>
  <si>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</si>
  <si>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</si>
  <si>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</si>
  <si>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</si>
  <si>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</si>
  <si>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</si>
  <si>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</si>
  <si>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</si>
  <si>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</si>
  <si>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</si>
  <si>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</si>
  <si>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</si>
  <si>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</si>
  <si>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</si>
  <si>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</si>
  <si>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</si>
  <si>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</si>
  <si>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</si>
  <si>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</si>
  <si>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</si>
  <si>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</si>
  <si>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</si>
  <si>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</si>
  <si>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</si>
  <si>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</si>
  <si>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</si>
  <si>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</si>
  <si>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</si>
  <si>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</si>
  <si>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</si>
  <si>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</si>
  <si>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</si>
  <si>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</si>
  <si>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</si>
  <si>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</si>
  <si>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</si>
  <si>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</si>
  <si>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</si>
  <si>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</si>
  <si>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</si>
  <si>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</si>
  <si>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</si>
  <si>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</si>
  <si>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</si>
  <si>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</si>
  <si>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</si>
  <si>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</si>
  <si>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</si>
  <si>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</si>
  <si>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</si>
  <si>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</si>
  <si>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</si>
  <si>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</si>
  <si>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</si>
  <si>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</si>
  <si>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</si>
  <si>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</si>
  <si>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</si>
  <si>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</si>
  <si>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</si>
  <si>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</si>
  <si>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</si>
  <si>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</si>
  <si>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</si>
  <si>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</si>
  <si>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</si>
  <si>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</si>
  <si>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</si>
  <si>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</si>
  <si>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</si>
  <si>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</si>
  <si>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</si>
  <si>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</si>
  <si>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</si>
  <si>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</si>
  <si>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</si>
  <si>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</si>
  <si>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</si>
  <si>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</si>
  <si>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</si>
  <si>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</si>
  <si>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</si>
  <si>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</si>
  <si>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</si>
  <si>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</si>
  <si>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</si>
  <si>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</si>
  <si>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</si>
  <si>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</si>
  <si>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</si>
  <si>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</si>
  <si>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</si>
  <si>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</si>
  <si>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</si>
  <si>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</si>
  <si>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</si>
  <si>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</si>
  <si>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</si>
  <si>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</si>
  <si>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</si>
  <si>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</si>
  <si>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</si>
  <si>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</si>
  <si>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</si>
  <si>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</si>
  <si>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</si>
  <si>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</si>
  <si>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</si>
  <si>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</si>
  <si>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</si>
  <si>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</si>
  <si>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</si>
  <si>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</si>
  <si>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</si>
  <si>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</si>
  <si>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</si>
  <si>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</si>
  <si>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</si>
  <si>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</si>
  <si>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</si>
  <si>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</si>
  <si>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</si>
  <si>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</si>
  <si>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</si>
  <si>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</si>
  <si>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</si>
  <si>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</si>
  <si>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</si>
  <si>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</si>
  <si>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</si>
  <si>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</si>
  <si>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</si>
  <si>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</si>
  <si>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</si>
  <si>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</si>
  <si>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</si>
  <si>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</si>
  <si>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</si>
  <si>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</si>
  <si>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</si>
  <si>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</si>
  <si>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</si>
  <si>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(mln)</t>
  </si>
  <si>
    <t>revenue (mln)</t>
  </si>
  <si>
    <t>Total Budget INR</t>
  </si>
  <si>
    <t>Total Revenue INR</t>
  </si>
  <si>
    <t>Total Budget USD</t>
  </si>
  <si>
    <t>Total Revenue USD</t>
  </si>
  <si>
    <t>Total Movies</t>
  </si>
  <si>
    <t>Total Bollywood Movies</t>
  </si>
  <si>
    <t>Total bollywood revenue INR</t>
  </si>
  <si>
    <t>Avg bollywood revenue INR</t>
  </si>
  <si>
    <t>% revenue from bollywood INR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</si>
  <si>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</si>
  <si>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</si>
  <si>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</si>
  <si>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</si>
  <si>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</si>
  <si>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</si>
  <si>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</si>
  <si>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budget INR</t>
  </si>
  <si>
    <t>revenue INR</t>
  </si>
  <si>
    <t>budget USD</t>
  </si>
  <si>
    <t>revenue USD</t>
  </si>
  <si>
    <t>Target</t>
  </si>
  <si>
    <t>Target - Actuals</t>
  </si>
  <si>
    <t>Target - Actuals %</t>
  </si>
  <si>
    <t>Mean</t>
  </si>
  <si>
    <t>Median</t>
  </si>
  <si>
    <t>Mode</t>
  </si>
  <si>
    <t>Std Dev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</si>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</sst>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₹&quot;* #,##0.00_);_(&quot;₹&quot;* \(#,##0.00\);_(&quot;₹&quot;* &quot;-&quot;??_);_(@_)"/>
    <numFmt numFmtId="164" formatCode="_([$$-409]* #,##0.00_);_([$$-409]* \(#,##0.00\);_([$$-409]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44" fontId="0" fillId="3" borderId="0" xfId="1" applyFont="1" applyFill="1"/>
    <xf numFmtId="164" fontId="0" fillId="3" borderId="0" xfId="1" applyNumberFormat="1" applyFont="1" applyFill="1"/>
    <xf numFmtId="2" fontId="0" fillId="0" borderId="0" xfId="0" applyNumberFormat="1"/>
    <xf numFmtId="165" fontId="0" fillId="0" borderId="0" xfId="0" applyNumberFormat="1"/>
    <xf numFmtId="9" fontId="0" fillId="0" borderId="0" xfId="2" applyFont="1"/>
    <xf numFmtId="0" fontId="0" fillId="4" borderId="0" xfId="0" applyFill="1"/>
    <xf numFmtId="164" fontId="0" fillId="0" borderId="0" xfId="0" applyNumberFormat="1"/>
    <xf numFmtId="9" fontId="0" fillId="0" borderId="0" xfId="0" applyNumberFormat="1"/>
    <xf numFmtId="0" fontId="0" fillId="5" borderId="0" xfId="0" applyFill="1"/>
  </cellXfs>
  <cellStyles count="3">
    <cellStyle name="Currency" xfId="1" builtinId="4"/>
    <cellStyle name="Normal" xfId="0" builtinId="0"/>
    <cellStyle name="Per cent" xfId="2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7397E0A3-B5FD-2C44-95D1-99584144C3AB}" name="budget (mln)" dataDxfId="14">
      <calculatedColumnFormula>IF(Movies[[#This Row],[unit]]="Billions",Movies[[#This Row],[budget]]*1000,Movies[[#This Row],[budget]])</calculatedColumnFormula>
    </tableColumn>
    <tableColumn id="9" xr3:uid="{3DCF70FB-74EB-2441-9661-F430EDB439EA}" name="revenue (mln)" dataDxfId="13">
      <calculatedColumnFormula>IF(Movies[[#This Row],[unit]]="Billions",Movies[[#This Row],[revenue]]*1000,Movies[[#This Row],[revenue]])</calculatedColumnFormula>
    </tableColumn>
    <tableColumn id="10" xr3:uid="{45304F47-BE5B-504C-895A-8DCEC3AB4E71}" name="budget INR" dataDxfId="12">
      <calculatedColumnFormula>IF(Movies[[#This Row],[currency]]="USD",Movies[[#This Row],[budget (mln)]]*80,Movies[[#This Row],[budget (mln)]])</calculatedColumnFormula>
    </tableColumn>
    <tableColumn id="11" xr3:uid="{B89BB826-9556-E94F-B8F4-AF31301776EE}" name="revenue INR" dataDxfId="11">
      <calculatedColumnFormula>IF(Movies[[#This Row],[currency]]="USD",Movies[[#This Row],[revenue (mln)]]*80,Movies[[#This Row],[revenue (mln)]])</calculatedColumnFormula>
    </tableColumn>
    <tableColumn id="12" xr3:uid="{8A4A8A98-3B7A-DA42-806B-8650AE84A806}" name="budget USD" dataDxfId="10">
      <calculatedColumnFormula>IF(Movies[[#This Row],[currency]]="INR",Movies[[#This Row],[budget (mln)]]/80,Movies[[#This Row],[budget (mln)]])</calculatedColumnFormula>
    </tableColumn>
    <tableColumn id="13" xr3:uid="{4A67ED56-CA75-0243-8821-98A73DB7F75D}" name="revenue USD" dataDxfId="9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B34" zoomScale="177" zoomScaleNormal="175" workbookViewId="0">
      <selection activeCell="Q43" sqref="P43:Q43"/>
    </sheetView>
  </sheetViews>
  <sheetFormatPr baseColWidth="10" defaultColWidth="8.83203125" defaultRowHeight="15" x14ac:dyDescent="0.2"/>
  <cols>
    <col min="1" max="1" width="11.83203125" customWidth="1"/>
    <col min="2" max="2" width="29.6640625" customWidth="1"/>
    <col min="3" max="3" width="10.5" bestFit="1" customWidth="1"/>
    <col min="4" max="4" width="5.1640625" customWidth="1"/>
    <col min="5" max="5" width="6.1640625" customWidth="1"/>
    <col min="6" max="6" width="22" customWidth="1"/>
    <col min="7" max="7" width="6.33203125" customWidth="1"/>
    <col min="8" max="8" width="16.6640625" customWidth="1"/>
    <col min="9" max="9" width="23.33203125" customWidth="1"/>
    <col min="10" max="10" width="13.1640625" customWidth="1"/>
    <col min="12" max="12" width="13" customWidth="1"/>
    <col min="13" max="13" width="13.83203125" customWidth="1"/>
    <col min="14" max="14" width="15.5" customWidth="1"/>
    <col min="15" max="15" width="15.6640625" customWidth="1"/>
    <col min="16" max="16" width="14.83203125" customWidth="1"/>
    <col min="17" max="17" width="15.83203125" customWidth="1"/>
  </cols>
  <sheetData>
    <row r="1" spans="1:17" x14ac:dyDescent="0.2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175</v>
      </c>
      <c r="O1" s="1" t="s">
        <v>176</v>
      </c>
      <c r="P1" s="1" t="s">
        <v>177</v>
      </c>
      <c r="Q1" s="1" t="s">
        <v>178</v>
      </c>
    </row>
    <row r="2" spans="1:17" x14ac:dyDescent="0.2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(mln)]]*80,Movies[[#This Row],[budget (mln)]])</f>
        <v>1000</v>
      </c>
      <c r="O2">
        <f>IF(Movies[[#This Row],[currency]]="USD",Movies[[#This Row],[revenue (mln)]]*80,Movies[[#This Row],[revenue (mln)]])</f>
        <v>12500</v>
      </c>
      <c r="P2">
        <f>IF(Movies[[#This Row],[currency]]="INR",Movies[[#This Row],[budget (mln)]]/80,Movies[[#This Row],[budget (mln)]])</f>
        <v>12.5</v>
      </c>
      <c r="Q2">
        <f>IF(Movies[[#This Row],[currency]]="INR",Movies[[#This Row],[revenue (mln)]]/80,Movies[[#This Row],[revenue (mln)]])</f>
        <v>156.25</v>
      </c>
    </row>
    <row r="3" spans="1:17" x14ac:dyDescent="0.2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(mln)]]*80,Movies[[#This Row],[budget (mln)]])</f>
        <v>16000</v>
      </c>
      <c r="O3">
        <f>IF(Movies[[#This Row],[currency]]="USD",Movies[[#This Row],[revenue (mln)]]*80,Movies[[#This Row],[revenue (mln)]])</f>
        <v>76384</v>
      </c>
      <c r="P3">
        <f>IF(Movies[[#This Row],[currency]]="INR",Movies[[#This Row],[budget (mln)]]/80,Movies[[#This Row],[budget (mln)]])</f>
        <v>200</v>
      </c>
      <c r="Q3">
        <f>IF(Movies[[#This Row],[currency]]="INR",Movies[[#This Row],[revenue (mln)]]/80,Movies[[#This Row],[revenue (mln)]])</f>
        <v>954.8</v>
      </c>
    </row>
    <row r="4" spans="1:17" x14ac:dyDescent="0.2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(mln)]]*80,Movies[[#This Row],[budget (mln)]])</f>
        <v>13200</v>
      </c>
      <c r="O4">
        <f>IF(Movies[[#This Row],[currency]]="USD",Movies[[#This Row],[revenue (mln)]]*80,Movies[[#This Row],[revenue (mln)]])</f>
        <v>51584</v>
      </c>
      <c r="P4">
        <f>IF(Movies[[#This Row],[currency]]="INR",Movies[[#This Row],[budget (mln)]]/80,Movies[[#This Row],[budget (mln)]])</f>
        <v>165</v>
      </c>
      <c r="Q4">
        <f>IF(Movies[[#This Row],[currency]]="INR",Movies[[#This Row],[revenue (mln)]]/80,Movies[[#This Row],[revenue (mln)]])</f>
        <v>644.79999999999995</v>
      </c>
    </row>
    <row r="5" spans="1:17" x14ac:dyDescent="0.2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(mln)]]*80,Movies[[#This Row],[budget (mln)]])</f>
        <v>14400</v>
      </c>
      <c r="O5">
        <f>IF(Movies[[#This Row],[currency]]="USD",Movies[[#This Row],[revenue (mln)]]*80,Movies[[#This Row],[revenue (mln)]])</f>
        <v>68320</v>
      </c>
      <c r="P5">
        <f>IF(Movies[[#This Row],[currency]]="INR",Movies[[#This Row],[budget (mln)]]/80,Movies[[#This Row],[budget (mln)]])</f>
        <v>180</v>
      </c>
      <c r="Q5">
        <f>IF(Movies[[#This Row],[currency]]="INR",Movies[[#This Row],[revenue (mln)]]/80,Movies[[#This Row],[revenue (mln)]])</f>
        <v>854</v>
      </c>
    </row>
    <row r="6" spans="1:17" x14ac:dyDescent="0.2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(mln)]]*80,Movies[[#This Row],[budget (mln)]])</f>
        <v>20000</v>
      </c>
      <c r="O6">
        <f>IF(Movies[[#This Row],[currency]]="USD",Movies[[#This Row],[revenue (mln)]]*80,Movies[[#This Row],[revenue (mln)]])</f>
        <v>53600</v>
      </c>
      <c r="P6">
        <f>IF(Movies[[#This Row],[currency]]="INR",Movies[[#This Row],[budget (mln)]]/80,Movies[[#This Row],[budget (mln)]])</f>
        <v>250</v>
      </c>
      <c r="Q6">
        <f>IF(Movies[[#This Row],[currency]]="INR",Movies[[#This Row],[revenue (mln)]]/80,Movies[[#This Row],[revenue (mln)]])</f>
        <v>670</v>
      </c>
    </row>
    <row r="7" spans="1:17" x14ac:dyDescent="0.2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(mln)]]*80,Movies[[#This Row],[budget (mln)]])</f>
        <v>Not Available</v>
      </c>
      <c r="O7" t="str">
        <f>IF(Movies[[#This Row],[currency]]="USD",Movies[[#This Row],[revenue (mln)]]*80,Movies[[#This Row],[revenue (mln)]])</f>
        <v>Not Available</v>
      </c>
      <c r="P7" t="str">
        <f>IF(Movies[[#This Row],[currency]]="INR",Movies[[#This Row],[budget (mln)]]/80,Movies[[#This Row],[budget (mln)]])</f>
        <v>Not Available</v>
      </c>
      <c r="Q7" t="str">
        <f>IF(Movies[[#This Row],[currency]]="INR",Movies[[#This Row],[revenue (mln)]]/80,Movies[[#This Row],[revenue (mln)]])</f>
        <v>Not Available</v>
      </c>
    </row>
    <row r="8" spans="1:17" x14ac:dyDescent="0.2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(mln)]]*80,Movies[[#This Row],[budget (mln)]])</f>
        <v>400</v>
      </c>
      <c r="O8">
        <f>IF(Movies[[#This Row],[currency]]="USD",Movies[[#This Row],[revenue (mln)]]*80,Movies[[#This Row],[revenue (mln)]])</f>
        <v>2000</v>
      </c>
      <c r="P8">
        <f>IF(Movies[[#This Row],[currency]]="INR",Movies[[#This Row],[budget (mln)]]/80,Movies[[#This Row],[budget (mln)]])</f>
        <v>5</v>
      </c>
      <c r="Q8">
        <f>IF(Movies[[#This Row],[currency]]="INR",Movies[[#This Row],[revenue (mln)]]/80,Movies[[#This Row],[revenue (mln)]])</f>
        <v>25</v>
      </c>
    </row>
    <row r="9" spans="1:17" x14ac:dyDescent="0.2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(mln)]]*80,Movies[[#This Row],[budget (mln)]])</f>
        <v>550</v>
      </c>
      <c r="O9">
        <f>IF(Movies[[#This Row],[currency]]="USD",Movies[[#This Row],[revenue (mln)]]*80,Movies[[#This Row],[revenue (mln)]])</f>
        <v>4000</v>
      </c>
      <c r="P9">
        <f>IF(Movies[[#This Row],[currency]]="INR",Movies[[#This Row],[budget (mln)]]/80,Movies[[#This Row],[budget (mln)]])</f>
        <v>6.875</v>
      </c>
      <c r="Q9">
        <f>IF(Movies[[#This Row],[currency]]="INR",Movies[[#This Row],[revenue (mln)]]/80,Movies[[#This Row],[revenue (mln)]])</f>
        <v>50</v>
      </c>
    </row>
    <row r="10" spans="1:17" x14ac:dyDescent="0.2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(mln)]]*80,Movies[[#This Row],[budget (mln)]])</f>
        <v>390</v>
      </c>
      <c r="O10">
        <f>IF(Movies[[#This Row],[currency]]="USD",Movies[[#This Row],[revenue (mln)]]*80,Movies[[#This Row],[revenue (mln)]])</f>
        <v>1360</v>
      </c>
      <c r="P10">
        <f>IF(Movies[[#This Row],[currency]]="INR",Movies[[#This Row],[budget (mln)]]/80,Movies[[#This Row],[budget (mln)]])</f>
        <v>4.875</v>
      </c>
      <c r="Q10">
        <f>IF(Movies[[#This Row],[currency]]="INR",Movies[[#This Row],[revenue (mln)]]/80,Movies[[#This Row],[revenue (mln)]])</f>
        <v>17</v>
      </c>
    </row>
    <row r="11" spans="1:17" x14ac:dyDescent="0.2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(mln)]]*80,Movies[[#This Row],[budget (mln)]])</f>
        <v>1400</v>
      </c>
      <c r="O11">
        <f>IF(Movies[[#This Row],[currency]]="USD",Movies[[#This Row],[revenue (mln)]]*80,Movies[[#This Row],[revenue (mln)]])</f>
        <v>3500</v>
      </c>
      <c r="P11">
        <f>IF(Movies[[#This Row],[currency]]="INR",Movies[[#This Row],[budget (mln)]]/80,Movies[[#This Row],[budget (mln)]])</f>
        <v>17.5</v>
      </c>
      <c r="Q11">
        <f>IF(Movies[[#This Row],[currency]]="INR",Movies[[#This Row],[revenue (mln)]]/80,Movies[[#This Row],[revenue (mln)]])</f>
        <v>43.75</v>
      </c>
    </row>
    <row r="12" spans="1:17" x14ac:dyDescent="0.2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(mln)]]*80,Movies[[#This Row],[budget (mln)]])</f>
        <v>2000</v>
      </c>
      <c r="O12">
        <f>IF(Movies[[#This Row],[currency]]="USD",Movies[[#This Row],[revenue (mln)]]*80,Movies[[#This Row],[revenue (mln)]])</f>
        <v>5864</v>
      </c>
      <c r="P12">
        <f>IF(Movies[[#This Row],[currency]]="INR",Movies[[#This Row],[budget (mln)]]/80,Movies[[#This Row],[budget (mln)]])</f>
        <v>25</v>
      </c>
      <c r="Q12">
        <f>IF(Movies[[#This Row],[currency]]="INR",Movies[[#This Row],[revenue (mln)]]/80,Movies[[#This Row],[revenue (mln)]])</f>
        <v>73.3</v>
      </c>
    </row>
    <row r="13" spans="1:17" x14ac:dyDescent="0.2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(mln)]]*80,Movies[[#This Row],[budget (mln)]])</f>
        <v>Not Available</v>
      </c>
      <c r="O13" t="str">
        <f>IF(Movies[[#This Row],[currency]]="USD",Movies[[#This Row],[revenue (mln)]]*80,Movies[[#This Row],[revenue (mln)]])</f>
        <v>Not Available</v>
      </c>
      <c r="P13" t="str">
        <f>IF(Movies[[#This Row],[currency]]="INR",Movies[[#This Row],[budget (mln)]]/80,Movies[[#This Row],[budget (mln)]])</f>
        <v>Not Available</v>
      </c>
      <c r="Q13" t="str">
        <f>IF(Movies[[#This Row],[currency]]="INR",Movies[[#This Row],[revenue (mln)]]/80,Movies[[#This Row],[revenue (mln)]])</f>
        <v>Not Available</v>
      </c>
    </row>
    <row r="14" spans="1:17" x14ac:dyDescent="0.2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(mln)]]*80,Movies[[#This Row],[budget (mln)]])</f>
        <v>13200</v>
      </c>
      <c r="O14">
        <f>IF(Movies[[#This Row],[currency]]="USD",Movies[[#This Row],[revenue (mln)]]*80,Movies[[#This Row],[revenue (mln)]])</f>
        <v>56144</v>
      </c>
      <c r="P14">
        <f>IF(Movies[[#This Row],[currency]]="INR",Movies[[#This Row],[budget (mln)]]/80,Movies[[#This Row],[budget (mln)]])</f>
        <v>165</v>
      </c>
      <c r="Q14">
        <f>IF(Movies[[#This Row],[currency]]="INR",Movies[[#This Row],[revenue (mln)]]/80,Movies[[#This Row],[revenue (mln)]])</f>
        <v>701.8</v>
      </c>
    </row>
    <row r="15" spans="1:17" x14ac:dyDescent="0.2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(mln)]]*80,Movies[[#This Row],[budget (mln)]])</f>
        <v>4400</v>
      </c>
      <c r="O15">
        <f>IF(Movies[[#This Row],[currency]]="USD",Movies[[#This Row],[revenue (mln)]]*80,Movies[[#This Row],[revenue (mln)]])</f>
        <v>24568</v>
      </c>
      <c r="P15">
        <f>IF(Movies[[#This Row],[currency]]="INR",Movies[[#This Row],[budget (mln)]]/80,Movies[[#This Row],[budget (mln)]])</f>
        <v>55</v>
      </c>
      <c r="Q15">
        <f>IF(Movies[[#This Row],[currency]]="INR",Movies[[#This Row],[revenue (mln)]]/80,Movies[[#This Row],[revenue (mln)]])</f>
        <v>307.10000000000002</v>
      </c>
    </row>
    <row r="16" spans="1:17" x14ac:dyDescent="0.2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(mln)]]*80,Movies[[#This Row],[budget (mln)]])</f>
        <v>8240</v>
      </c>
      <c r="O16">
        <f>IF(Movies[[#This Row],[currency]]="USD",Movies[[#This Row],[revenue (mln)]]*80,Movies[[#This Row],[revenue (mln)]])</f>
        <v>36840</v>
      </c>
      <c r="P16">
        <f>IF(Movies[[#This Row],[currency]]="INR",Movies[[#This Row],[budget (mln)]]/80,Movies[[#This Row],[budget (mln)]])</f>
        <v>103</v>
      </c>
      <c r="Q16">
        <f>IF(Movies[[#This Row],[currency]]="INR",Movies[[#This Row],[revenue (mln)]]/80,Movies[[#This Row],[revenue (mln)]])</f>
        <v>460.5</v>
      </c>
    </row>
    <row r="17" spans="1:17" x14ac:dyDescent="0.2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(mln)]]*80,Movies[[#This Row],[budget (mln)]])</f>
        <v>16000</v>
      </c>
      <c r="O17">
        <f>IF(Movies[[#This Row],[currency]]="USD",Movies[[#This Row],[revenue (mln)]]*80,Movies[[#This Row],[revenue (mln)]])</f>
        <v>176160</v>
      </c>
      <c r="P17">
        <f>IF(Movies[[#This Row],[currency]]="INR",Movies[[#This Row],[budget (mln)]]/80,Movies[[#This Row],[budget (mln)]])</f>
        <v>200</v>
      </c>
      <c r="Q17">
        <f>IF(Movies[[#This Row],[currency]]="INR",Movies[[#This Row],[revenue (mln)]]/80,Movies[[#This Row],[revenue (mln)]])</f>
        <v>2202</v>
      </c>
    </row>
    <row r="18" spans="1:17" x14ac:dyDescent="0.2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(mln)]]*80,Movies[[#This Row],[budget (mln)]])</f>
        <v>254.4</v>
      </c>
      <c r="O18">
        <f>IF(Movies[[#This Row],[currency]]="USD",Movies[[#This Row],[revenue (mln)]]*80,Movies[[#This Row],[revenue (mln)]])</f>
        <v>264</v>
      </c>
      <c r="P18">
        <f>IF(Movies[[#This Row],[currency]]="INR",Movies[[#This Row],[budget (mln)]]/80,Movies[[#This Row],[budget (mln)]])</f>
        <v>3.18</v>
      </c>
      <c r="Q18">
        <f>IF(Movies[[#This Row],[currency]]="INR",Movies[[#This Row],[revenue (mln)]]/80,Movies[[#This Row],[revenue (mln)]])</f>
        <v>3.3</v>
      </c>
    </row>
    <row r="19" spans="1:17" x14ac:dyDescent="0.2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(mln)]]*80,Movies[[#This Row],[budget (mln)]])</f>
        <v>18960</v>
      </c>
      <c r="O19">
        <f>IF(Movies[[#This Row],[currency]]="USD",Movies[[#This Row],[revenue (mln)]]*80,Movies[[#This Row],[revenue (mln)]])</f>
        <v>227760</v>
      </c>
      <c r="P19">
        <f>IF(Movies[[#This Row],[currency]]="INR",Movies[[#This Row],[budget (mln)]]/80,Movies[[#This Row],[budget (mln)]])</f>
        <v>237</v>
      </c>
      <c r="Q19">
        <f>IF(Movies[[#This Row],[currency]]="INR",Movies[[#This Row],[revenue (mln)]]/80,Movies[[#This Row],[revenue (mln)]])</f>
        <v>2847</v>
      </c>
    </row>
    <row r="20" spans="1:17" x14ac:dyDescent="0.2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(mln)]]*80,Movies[[#This Row],[budget (mln)]])</f>
        <v>576</v>
      </c>
      <c r="O20">
        <f>IF(Movies[[#This Row],[currency]]="USD",Movies[[#This Row],[revenue (mln)]]*80,Movies[[#This Row],[revenue (mln)]])</f>
        <v>23280</v>
      </c>
      <c r="P20">
        <f>IF(Movies[[#This Row],[currency]]="INR",Movies[[#This Row],[budget (mln)]]/80,Movies[[#This Row],[budget (mln)]])</f>
        <v>7.2</v>
      </c>
      <c r="Q20">
        <f>IF(Movies[[#This Row],[currency]]="INR",Movies[[#This Row],[revenue (mln)]]/80,Movies[[#This Row],[revenue (mln)]])</f>
        <v>291</v>
      </c>
    </row>
    <row r="21" spans="1:17" x14ac:dyDescent="0.2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(mln)]]*80,Movies[[#This Row],[budget (mln)]])</f>
        <v>14800</v>
      </c>
      <c r="O21">
        <f>IF(Movies[[#This Row],[currency]]="USD",Movies[[#This Row],[revenue (mln)]]*80,Movies[[#This Row],[revenue (mln)]])</f>
        <v>80480</v>
      </c>
      <c r="P21">
        <f>IF(Movies[[#This Row],[currency]]="INR",Movies[[#This Row],[budget (mln)]]/80,Movies[[#This Row],[budget (mln)]])</f>
        <v>185</v>
      </c>
      <c r="Q21">
        <f>IF(Movies[[#This Row],[currency]]="INR",Movies[[#This Row],[revenue (mln)]]/80,Movies[[#This Row],[revenue (mln)]])</f>
        <v>1006</v>
      </c>
    </row>
    <row r="22" spans="1:17" x14ac:dyDescent="0.2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(mln)]]*80,Movies[[#This Row],[budget (mln)]])</f>
        <v>1760</v>
      </c>
      <c r="O22">
        <f>IF(Movies[[#This Row],[currency]]="USD",Movies[[#This Row],[revenue (mln)]]*80,Movies[[#This Row],[revenue (mln)]])</f>
        <v>25776</v>
      </c>
      <c r="P22">
        <f>IF(Movies[[#This Row],[currency]]="INR",Movies[[#This Row],[budget (mln)]]/80,Movies[[#This Row],[budget (mln)]])</f>
        <v>22</v>
      </c>
      <c r="Q22">
        <f>IF(Movies[[#This Row],[currency]]="INR",Movies[[#This Row],[revenue (mln)]]/80,Movies[[#This Row],[revenue (mln)]])</f>
        <v>322.2</v>
      </c>
    </row>
    <row r="23" spans="1:17" x14ac:dyDescent="0.2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(mln)]]*80,Movies[[#This Row],[budget (mln)]])</f>
        <v>5040</v>
      </c>
      <c r="O23">
        <f>IF(Movies[[#This Row],[currency]]="USD",Movies[[#This Row],[revenue (mln)]]*80,Movies[[#This Row],[revenue (mln)]])</f>
        <v>83680</v>
      </c>
      <c r="P23">
        <f>IF(Movies[[#This Row],[currency]]="INR",Movies[[#This Row],[budget (mln)]]/80,Movies[[#This Row],[budget (mln)]])</f>
        <v>63</v>
      </c>
      <c r="Q23">
        <f>IF(Movies[[#This Row],[currency]]="INR",Movies[[#This Row],[revenue (mln)]]/80,Movies[[#This Row],[revenue (mln)]])</f>
        <v>1046</v>
      </c>
    </row>
    <row r="24" spans="1:17" x14ac:dyDescent="0.2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(mln)]]*80,Movies[[#This Row],[budget (mln)]])</f>
        <v>1240</v>
      </c>
      <c r="O24">
        <f>IF(Movies[[#This Row],[currency]]="USD",Movies[[#This Row],[revenue (mln)]]*80,Movies[[#This Row],[revenue (mln)]])</f>
        <v>21048</v>
      </c>
      <c r="P24">
        <f>IF(Movies[[#This Row],[currency]]="INR",Movies[[#This Row],[budget (mln)]]/80,Movies[[#This Row],[budget (mln)]])</f>
        <v>15.5</v>
      </c>
      <c r="Q24">
        <f>IF(Movies[[#This Row],[currency]]="INR",Movies[[#This Row],[revenue (mln)]]/80,Movies[[#This Row],[revenue (mln)]])</f>
        <v>263.10000000000002</v>
      </c>
    </row>
    <row r="25" spans="1:17" x14ac:dyDescent="0.2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(mln)]]*80,Movies[[#This Row],[budget (mln)]])</f>
        <v>32000</v>
      </c>
      <c r="O25">
        <f>IF(Movies[[#This Row],[currency]]="USD",Movies[[#This Row],[revenue (mln)]]*80,Movies[[#This Row],[revenue (mln)]])</f>
        <v>223840</v>
      </c>
      <c r="P25">
        <f>IF(Movies[[#This Row],[currency]]="INR",Movies[[#This Row],[budget (mln)]]/80,Movies[[#This Row],[budget (mln)]])</f>
        <v>400</v>
      </c>
      <c r="Q25">
        <f>IF(Movies[[#This Row],[currency]]="INR",Movies[[#This Row],[revenue (mln)]]/80,Movies[[#This Row],[revenue (mln)]])</f>
        <v>2798</v>
      </c>
    </row>
    <row r="26" spans="1:17" x14ac:dyDescent="0.2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(mln)]]*80,Movies[[#This Row],[budget (mln)]])</f>
        <v>32000</v>
      </c>
      <c r="O26">
        <f>IF(Movies[[#This Row],[currency]]="USD",Movies[[#This Row],[revenue (mln)]]*80,Movies[[#This Row],[revenue (mln)]])</f>
        <v>163840</v>
      </c>
      <c r="P26">
        <f>IF(Movies[[#This Row],[currency]]="INR",Movies[[#This Row],[budget (mln)]]/80,Movies[[#This Row],[budget (mln)]])</f>
        <v>400</v>
      </c>
      <c r="Q26">
        <f>IF(Movies[[#This Row],[currency]]="INR",Movies[[#This Row],[revenue (mln)]]/80,Movies[[#This Row],[revenue (mln)]])</f>
        <v>2048</v>
      </c>
    </row>
    <row r="27" spans="1:17" x14ac:dyDescent="0.2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(mln)]]*80,Movies[[#This Row],[budget (mln)]])</f>
        <v>70</v>
      </c>
      <c r="O27">
        <f>IF(Movies[[#This Row],[currency]]="USD",Movies[[#This Row],[revenue (mln)]]*80,Movies[[#This Row],[revenue (mln)]])</f>
        <v>100</v>
      </c>
      <c r="P27">
        <f>IF(Movies[[#This Row],[currency]]="INR",Movies[[#This Row],[budget (mln)]]/80,Movies[[#This Row],[budget (mln)]])</f>
        <v>0.875</v>
      </c>
      <c r="Q27">
        <f>IF(Movies[[#This Row],[currency]]="INR",Movies[[#This Row],[revenue (mln)]]/80,Movies[[#This Row],[revenue (mln)]])</f>
        <v>1.25</v>
      </c>
    </row>
    <row r="28" spans="1:17" x14ac:dyDescent="0.2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(mln)]]*80,Movies[[#This Row],[budget (mln)]])</f>
        <v>120</v>
      </c>
      <c r="O28">
        <f>IF(Movies[[#This Row],[currency]]="USD",Movies[[#This Row],[revenue (mln)]]*80,Movies[[#This Row],[revenue (mln)]])</f>
        <v>1350</v>
      </c>
      <c r="P28">
        <f>IF(Movies[[#This Row],[currency]]="INR",Movies[[#This Row],[budget (mln)]]/80,Movies[[#This Row],[budget (mln)]])</f>
        <v>1.5</v>
      </c>
      <c r="Q28">
        <f>IF(Movies[[#This Row],[currency]]="INR",Movies[[#This Row],[revenue (mln)]]/80,Movies[[#This Row],[revenue (mln)]])</f>
        <v>16.875</v>
      </c>
    </row>
    <row r="29" spans="1:17" x14ac:dyDescent="0.2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(mln)]]*80,Movies[[#This Row],[budget (mln)]])</f>
        <v>100</v>
      </c>
      <c r="O29">
        <f>IF(Movies[[#This Row],[currency]]="USD",Movies[[#This Row],[revenue (mln)]]*80,Movies[[#This Row],[revenue (mln)]])</f>
        <v>410</v>
      </c>
      <c r="P29">
        <f>IF(Movies[[#This Row],[currency]]="INR",Movies[[#This Row],[budget (mln)]]/80,Movies[[#This Row],[budget (mln)]])</f>
        <v>1.25</v>
      </c>
      <c r="Q29">
        <f>IF(Movies[[#This Row],[currency]]="INR",Movies[[#This Row],[revenue (mln)]]/80,Movies[[#This Row],[revenue (mln)]])</f>
        <v>5.125</v>
      </c>
    </row>
    <row r="30" spans="1:17" x14ac:dyDescent="0.2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(mln)]]*80,Movies[[#This Row],[budget (mln)]])</f>
        <v>850</v>
      </c>
      <c r="O30">
        <f>IF(Movies[[#This Row],[currency]]="USD",Movies[[#This Row],[revenue (mln)]]*80,Movies[[#This Row],[revenue (mln)]])</f>
        <v>8540</v>
      </c>
      <c r="P30">
        <f>IF(Movies[[#This Row],[currency]]="INR",Movies[[#This Row],[budget (mln)]]/80,Movies[[#This Row],[budget (mln)]])</f>
        <v>10.625</v>
      </c>
      <c r="Q30">
        <f>IF(Movies[[#This Row],[currency]]="INR",Movies[[#This Row],[revenue (mln)]]/80,Movies[[#This Row],[revenue (mln)]])</f>
        <v>106.75</v>
      </c>
    </row>
    <row r="31" spans="1:17" x14ac:dyDescent="0.2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(mln)]]*80,Movies[[#This Row],[budget (mln)]])</f>
        <v>1000</v>
      </c>
      <c r="O31">
        <f>IF(Movies[[#This Row],[currency]]="USD",Movies[[#This Row],[revenue (mln)]]*80,Movies[[#This Row],[revenue (mln)]])</f>
        <v>5900</v>
      </c>
      <c r="P31">
        <f>IF(Movies[[#This Row],[currency]]="INR",Movies[[#This Row],[budget (mln)]]/80,Movies[[#This Row],[budget (mln)]])</f>
        <v>12.5</v>
      </c>
      <c r="Q31">
        <f>IF(Movies[[#This Row],[currency]]="INR",Movies[[#This Row],[revenue (mln)]]/80,Movies[[#This Row],[revenue (mln)]])</f>
        <v>73.75</v>
      </c>
    </row>
    <row r="32" spans="1:17" x14ac:dyDescent="0.2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(mln)]]*80,Movies[[#This Row],[budget (mln)]])</f>
        <v>2000</v>
      </c>
      <c r="O32">
        <f>IF(Movies[[#This Row],[currency]]="USD",Movies[[#This Row],[revenue (mln)]]*80,Movies[[#This Row],[revenue (mln)]])</f>
        <v>3600</v>
      </c>
      <c r="P32">
        <f>IF(Movies[[#This Row],[currency]]="INR",Movies[[#This Row],[budget (mln)]]/80,Movies[[#This Row],[budget (mln)]])</f>
        <v>25</v>
      </c>
      <c r="Q32">
        <f>IF(Movies[[#This Row],[currency]]="INR",Movies[[#This Row],[revenue (mln)]]/80,Movies[[#This Row],[revenue (mln)]])</f>
        <v>45</v>
      </c>
    </row>
    <row r="33" spans="1:17" x14ac:dyDescent="0.2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(mln)]]*80,Movies[[#This Row],[budget (mln)]])</f>
        <v>5500</v>
      </c>
      <c r="O33">
        <f>IF(Movies[[#This Row],[currency]]="USD",Movies[[#This Row],[revenue (mln)]]*80,Movies[[#This Row],[revenue (mln)]])</f>
        <v>12000</v>
      </c>
      <c r="P33">
        <f>IF(Movies[[#This Row],[currency]]="INR",Movies[[#This Row],[budget (mln)]]/80,Movies[[#This Row],[budget (mln)]])</f>
        <v>68.75</v>
      </c>
      <c r="Q33">
        <f>IF(Movies[[#This Row],[currency]]="INR",Movies[[#This Row],[revenue (mln)]]/80,Movies[[#This Row],[revenue (mln)]])</f>
        <v>150</v>
      </c>
    </row>
    <row r="34" spans="1:17" x14ac:dyDescent="0.2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(mln)]]*80,Movies[[#This Row],[budget (mln)]])</f>
        <v>1800</v>
      </c>
      <c r="O34">
        <f>IF(Movies[[#This Row],[currency]]="USD",Movies[[#This Row],[revenue (mln)]]*80,Movies[[#This Row],[revenue (mln)]])</f>
        <v>6500</v>
      </c>
      <c r="P34">
        <f>IF(Movies[[#This Row],[currency]]="INR",Movies[[#This Row],[budget (mln)]]/80,Movies[[#This Row],[budget (mln)]])</f>
        <v>22.5</v>
      </c>
      <c r="Q34">
        <f>IF(Movies[[#This Row],[currency]]="INR",Movies[[#This Row],[revenue (mln)]]/80,Movies[[#This Row],[revenue (mln)]])</f>
        <v>81.25</v>
      </c>
    </row>
    <row r="35" spans="1:17" x14ac:dyDescent="0.2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(mln)]]*80,Movies[[#This Row],[budget (mln)]])</f>
        <v>250</v>
      </c>
      <c r="O35">
        <f>IF(Movies[[#This Row],[currency]]="USD",Movies[[#This Row],[revenue (mln)]]*80,Movies[[#This Row],[revenue (mln)]])</f>
        <v>3409</v>
      </c>
      <c r="P35">
        <f>IF(Movies[[#This Row],[currency]]="INR",Movies[[#This Row],[budget (mln)]]/80,Movies[[#This Row],[budget (mln)]])</f>
        <v>3.125</v>
      </c>
      <c r="Q35">
        <f>IF(Movies[[#This Row],[currency]]="INR",Movies[[#This Row],[revenue (mln)]]/80,Movies[[#This Row],[revenue (mln)]])</f>
        <v>42.612499999999997</v>
      </c>
    </row>
    <row r="36" spans="1:17" x14ac:dyDescent="0.2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(mln)]]*80,Movies[[#This Row],[budget (mln)]])</f>
        <v>900</v>
      </c>
      <c r="O36">
        <f>IF(Movies[[#This Row],[currency]]="USD",Movies[[#This Row],[revenue (mln)]]*80,Movies[[#This Row],[revenue (mln)]])</f>
        <v>11690</v>
      </c>
      <c r="P36">
        <f>IF(Movies[[#This Row],[currency]]="INR",Movies[[#This Row],[budget (mln)]]/80,Movies[[#This Row],[budget (mln)]])</f>
        <v>11.25</v>
      </c>
      <c r="Q36">
        <f>IF(Movies[[#This Row],[currency]]="INR",Movies[[#This Row],[revenue (mln)]]/80,Movies[[#This Row],[revenue (mln)]])</f>
        <v>146.125</v>
      </c>
    </row>
    <row r="37" spans="1:17" x14ac:dyDescent="0.2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(mln)]]*80,Movies[[#This Row],[budget (mln)]])</f>
        <v>17336</v>
      </c>
      <c r="O37">
        <f>IF(Movies[[#This Row],[currency]]="USD",Movies[[#This Row],[revenue (mln)]]*80,Movies[[#This Row],[revenue (mln)]])</f>
        <v>29648</v>
      </c>
      <c r="P37">
        <f>IF(Movies[[#This Row],[currency]]="INR",Movies[[#This Row],[budget (mln)]]/80,Movies[[#This Row],[budget (mln)]])</f>
        <v>216.7</v>
      </c>
      <c r="Q37">
        <f>IF(Movies[[#This Row],[currency]]="INR",Movies[[#This Row],[revenue (mln)]]/80,Movies[[#This Row],[revenue (mln)]])</f>
        <v>370.6</v>
      </c>
    </row>
    <row r="38" spans="1:17" x14ac:dyDescent="0.2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(mln)]]*80,Movies[[#This Row],[budget (mln)]])</f>
        <v>14160</v>
      </c>
      <c r="O38">
        <f>IF(Movies[[#This Row],[currency]]="USD",Movies[[#This Row],[revenue (mln)]]*80,Movies[[#This Row],[revenue (mln)]])</f>
        <v>57152</v>
      </c>
      <c r="P38">
        <f>IF(Movies[[#This Row],[currency]]="INR",Movies[[#This Row],[budget (mln)]]/80,Movies[[#This Row],[budget (mln)]])</f>
        <v>177</v>
      </c>
      <c r="Q38">
        <f>IF(Movies[[#This Row],[currency]]="INR",Movies[[#This Row],[revenue (mln)]]/80,Movies[[#This Row],[revenue (mln)]])</f>
        <v>714.4</v>
      </c>
    </row>
    <row r="39" spans="1:17" x14ac:dyDescent="0.2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(mln)]]*80,Movies[[#This Row],[budget (mln)]])</f>
        <v>1800</v>
      </c>
      <c r="O39">
        <f>IF(Movies[[#This Row],[currency]]="USD",Movies[[#This Row],[revenue (mln)]]*80,Movies[[#This Row],[revenue (mln)]])</f>
        <v>3100</v>
      </c>
      <c r="P39">
        <f>IF(Movies[[#This Row],[currency]]="INR",Movies[[#This Row],[budget (mln)]]/80,Movies[[#This Row],[budget (mln)]])</f>
        <v>22.5</v>
      </c>
      <c r="Q39">
        <f>IF(Movies[[#This Row],[currency]]="INR",Movies[[#This Row],[revenue (mln)]]/80,Movies[[#This Row],[revenue (mln)]])</f>
        <v>38.75</v>
      </c>
    </row>
    <row r="40" spans="1:17" x14ac:dyDescent="0.2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(mln)]]*80,Movies[[#This Row],[budget (mln)]])</f>
        <v>500</v>
      </c>
      <c r="O40">
        <f>IF(Movies[[#This Row],[currency]]="USD",Movies[[#This Row],[revenue (mln)]]*80,Movies[[#This Row],[revenue (mln)]])</f>
        <v>950</v>
      </c>
      <c r="P40">
        <f>IF(Movies[[#This Row],[currency]]="INR",Movies[[#This Row],[budget (mln)]]/80,Movies[[#This Row],[budget (mln)]])</f>
        <v>6.25</v>
      </c>
      <c r="Q40">
        <f>IF(Movies[[#This Row],[currency]]="INR",Movies[[#This Row],[revenue (mln)]]/80,Movies[[#This Row],[revenue (mln)]])</f>
        <v>11.875</v>
      </c>
    </row>
    <row r="42" spans="1:17" x14ac:dyDescent="0.2">
      <c r="N42" t="s">
        <v>159</v>
      </c>
      <c r="O42" t="s">
        <v>160</v>
      </c>
      <c r="P42" t="s">
        <v>161</v>
      </c>
      <c r="Q42" t="s">
        <v>162</v>
      </c>
    </row>
    <row r="43" spans="1:17" x14ac:dyDescent="0.2">
      <c r="N43" s="3">
        <f>SUM(Movies[budget INR])</f>
        <v>264196.40000000002</v>
      </c>
      <c r="O43" s="3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4" spans="1:17" x14ac:dyDescent="0.2">
      <c r="I44" t="s">
        <v>163</v>
      </c>
      <c r="J44">
        <f>COUNT(Movies[movie_id])</f>
        <v>39</v>
      </c>
    </row>
    <row r="45" spans="1:17" x14ac:dyDescent="0.2">
      <c r="I45" t="s">
        <v>164</v>
      </c>
      <c r="J45">
        <f>COUNTIF(Movies[industry],"Bollywood")</f>
        <v>18</v>
      </c>
    </row>
    <row r="46" spans="1:17" x14ac:dyDescent="0.2">
      <c r="I46" t="s">
        <v>165</v>
      </c>
      <c r="J46">
        <f>SUMIF(Movies[industry],"Bollywood",Movies[revenue INR])</f>
        <v>80909</v>
      </c>
    </row>
    <row r="47" spans="1:17" x14ac:dyDescent="0.2">
      <c r="I47" t="s">
        <v>166</v>
      </c>
      <c r="J47" s="6">
        <f>J46/J45</f>
        <v>4494.9444444444443</v>
      </c>
    </row>
    <row r="48" spans="1:17" x14ac:dyDescent="0.2">
      <c r="I48" t="s">
        <v>167</v>
      </c>
      <c r="J48" s="7">
        <f>J46/O43</f>
        <v>5.1628411227834639E-2</v>
      </c>
    </row>
  </sheetData>
  <conditionalFormatting sqref="A1:B1">
    <cfRule type="duplicateValues" dxfId="4" priority="5"/>
    <cfRule type="duplicateValues" dxfId="3" priority="6"/>
  </conditionalFormatting>
  <conditionalFormatting sqref="A2:B40">
    <cfRule type="duplicateValues" dxfId="2" priority="9"/>
    <cfRule type="duplicateValues" dxfId="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H7" sqref="H7"/>
    </sheetView>
  </sheetViews>
  <sheetFormatPr baseColWidth="10" defaultColWidth="8.83203125" defaultRowHeight="15" x14ac:dyDescent="0.2"/>
  <cols>
    <col min="1" max="1" width="9.5" customWidth="1"/>
    <col min="5" max="5" width="30.3320312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baseColWidth="10" defaultColWidth="8.83203125" defaultRowHeight="15" x14ac:dyDescent="0.2"/>
  <cols>
    <col min="2" max="2" width="26.5" customWidth="1"/>
    <col min="3" max="3" width="10.83203125" customWidth="1"/>
    <col min="5" max="5" width="22.1640625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>
        <v>50</v>
      </c>
      <c r="B2" t="s">
        <v>38</v>
      </c>
      <c r="C2">
        <v>1986</v>
      </c>
    </row>
    <row r="3" spans="1:3" x14ac:dyDescent="0.2">
      <c r="A3">
        <v>51</v>
      </c>
      <c r="B3" t="s">
        <v>39</v>
      </c>
      <c r="C3">
        <v>1959</v>
      </c>
    </row>
    <row r="4" spans="1:3" x14ac:dyDescent="0.2">
      <c r="A4">
        <v>52</v>
      </c>
      <c r="B4" t="s">
        <v>40</v>
      </c>
      <c r="C4">
        <v>1976</v>
      </c>
    </row>
    <row r="5" spans="1:3" x14ac:dyDescent="0.2">
      <c r="A5">
        <v>53</v>
      </c>
      <c r="B5" t="s">
        <v>41</v>
      </c>
      <c r="C5">
        <v>1989</v>
      </c>
    </row>
    <row r="6" spans="1:3" x14ac:dyDescent="0.2">
      <c r="A6">
        <v>54</v>
      </c>
      <c r="B6" t="s">
        <v>42</v>
      </c>
      <c r="C6">
        <v>1983</v>
      </c>
    </row>
    <row r="7" spans="1:3" x14ac:dyDescent="0.2">
      <c r="A7">
        <v>55</v>
      </c>
      <c r="B7" t="s">
        <v>43</v>
      </c>
      <c r="C7">
        <v>1981</v>
      </c>
    </row>
    <row r="8" spans="1:3" x14ac:dyDescent="0.2">
      <c r="A8">
        <v>56</v>
      </c>
      <c r="B8" t="s">
        <v>44</v>
      </c>
      <c r="C8">
        <v>1981</v>
      </c>
    </row>
    <row r="9" spans="1:3" x14ac:dyDescent="0.2">
      <c r="A9">
        <v>57</v>
      </c>
      <c r="B9" t="s">
        <v>45</v>
      </c>
      <c r="C9">
        <v>1942</v>
      </c>
    </row>
    <row r="10" spans="1:3" x14ac:dyDescent="0.2">
      <c r="A10">
        <v>58</v>
      </c>
      <c r="B10" t="s">
        <v>46</v>
      </c>
      <c r="C10">
        <v>1948</v>
      </c>
    </row>
    <row r="11" spans="1:3" x14ac:dyDescent="0.2">
      <c r="A11">
        <v>59</v>
      </c>
      <c r="B11" t="s">
        <v>47</v>
      </c>
      <c r="C11">
        <v>1965</v>
      </c>
    </row>
    <row r="12" spans="1:3" x14ac:dyDescent="0.2">
      <c r="A12">
        <v>60</v>
      </c>
      <c r="B12" t="s">
        <v>48</v>
      </c>
      <c r="C12">
        <v>1974</v>
      </c>
    </row>
    <row r="13" spans="1:3" x14ac:dyDescent="0.2">
      <c r="A13">
        <v>61</v>
      </c>
      <c r="B13" t="s">
        <v>49</v>
      </c>
      <c r="C13">
        <v>1965</v>
      </c>
    </row>
    <row r="14" spans="1:3" x14ac:dyDescent="0.2">
      <c r="A14">
        <v>62</v>
      </c>
      <c r="B14" t="s">
        <v>50</v>
      </c>
      <c r="C14">
        <v>1970</v>
      </c>
    </row>
    <row r="15" spans="1:3" x14ac:dyDescent="0.2">
      <c r="A15">
        <v>63</v>
      </c>
      <c r="B15" t="s">
        <v>51</v>
      </c>
      <c r="C15">
        <v>1979</v>
      </c>
    </row>
    <row r="16" spans="1:3" x14ac:dyDescent="0.2">
      <c r="A16">
        <v>64</v>
      </c>
      <c r="B16" t="s">
        <v>52</v>
      </c>
      <c r="C16">
        <v>1974</v>
      </c>
    </row>
    <row r="17" spans="1:3" x14ac:dyDescent="0.2">
      <c r="A17">
        <v>65</v>
      </c>
      <c r="B17" t="s">
        <v>53</v>
      </c>
      <c r="C17">
        <v>1985</v>
      </c>
    </row>
    <row r="18" spans="1:3" x14ac:dyDescent="0.2">
      <c r="A18">
        <v>66</v>
      </c>
      <c r="B18" t="s">
        <v>54</v>
      </c>
      <c r="C18">
        <v>1986</v>
      </c>
    </row>
    <row r="19" spans="1:3" x14ac:dyDescent="0.2">
      <c r="A19">
        <v>67</v>
      </c>
      <c r="B19" t="s">
        <v>55</v>
      </c>
      <c r="C19">
        <v>1958</v>
      </c>
    </row>
    <row r="20" spans="1:3" x14ac:dyDescent="0.2">
      <c r="A20">
        <v>68</v>
      </c>
      <c r="B20" t="s">
        <v>56</v>
      </c>
      <c r="C20">
        <v>1937</v>
      </c>
    </row>
    <row r="21" spans="1:3" x14ac:dyDescent="0.2">
      <c r="A21">
        <v>69</v>
      </c>
      <c r="B21" t="s">
        <v>57</v>
      </c>
      <c r="C21">
        <v>1974</v>
      </c>
    </row>
    <row r="22" spans="1:3" x14ac:dyDescent="0.2">
      <c r="A22">
        <v>70</v>
      </c>
      <c r="B22" t="s">
        <v>58</v>
      </c>
      <c r="C22">
        <v>1959</v>
      </c>
    </row>
    <row r="23" spans="1:3" x14ac:dyDescent="0.2">
      <c r="A23">
        <v>71</v>
      </c>
      <c r="B23" t="s">
        <v>59</v>
      </c>
      <c r="C23">
        <v>1969</v>
      </c>
    </row>
    <row r="24" spans="1:3" x14ac:dyDescent="0.2">
      <c r="A24">
        <v>72</v>
      </c>
      <c r="B24" t="s">
        <v>60</v>
      </c>
      <c r="C24">
        <v>1982</v>
      </c>
    </row>
    <row r="25" spans="1:3" x14ac:dyDescent="0.2">
      <c r="A25">
        <v>73</v>
      </c>
      <c r="B25" t="s">
        <v>61</v>
      </c>
      <c r="C25">
        <v>1984</v>
      </c>
    </row>
    <row r="26" spans="1:3" x14ac:dyDescent="0.2">
      <c r="A26">
        <v>74</v>
      </c>
      <c r="B26" t="s">
        <v>62</v>
      </c>
      <c r="C26">
        <v>1986</v>
      </c>
    </row>
    <row r="27" spans="1:3" x14ac:dyDescent="0.2">
      <c r="A27">
        <v>75</v>
      </c>
      <c r="B27" t="s">
        <v>63</v>
      </c>
      <c r="C27">
        <v>1968</v>
      </c>
    </row>
    <row r="28" spans="1:3" x14ac:dyDescent="0.2">
      <c r="A28">
        <v>76</v>
      </c>
      <c r="B28" t="s">
        <v>64</v>
      </c>
      <c r="C28">
        <v>1972</v>
      </c>
    </row>
    <row r="29" spans="1:3" x14ac:dyDescent="0.2">
      <c r="A29">
        <v>77</v>
      </c>
      <c r="B29" t="s">
        <v>65</v>
      </c>
      <c r="C29">
        <v>1964</v>
      </c>
    </row>
    <row r="30" spans="1:3" x14ac:dyDescent="0.2">
      <c r="A30">
        <v>78</v>
      </c>
      <c r="B30" t="s">
        <v>66</v>
      </c>
      <c r="C30">
        <v>1974</v>
      </c>
    </row>
    <row r="31" spans="1:3" x14ac:dyDescent="0.2">
      <c r="A31">
        <v>79</v>
      </c>
      <c r="B31" t="s">
        <v>67</v>
      </c>
      <c r="C31">
        <v>1975</v>
      </c>
    </row>
    <row r="32" spans="1:3" x14ac:dyDescent="0.2">
      <c r="A32">
        <v>80</v>
      </c>
      <c r="B32" t="s">
        <v>68</v>
      </c>
      <c r="C32">
        <v>1908</v>
      </c>
    </row>
    <row r="33" spans="1:3" x14ac:dyDescent="0.2">
      <c r="A33">
        <v>81</v>
      </c>
      <c r="B33" t="s">
        <v>69</v>
      </c>
      <c r="C33">
        <v>1921</v>
      </c>
    </row>
    <row r="34" spans="1:3" x14ac:dyDescent="0.2">
      <c r="A34">
        <v>82</v>
      </c>
      <c r="B34" t="s">
        <v>70</v>
      </c>
      <c r="C34">
        <v>1976</v>
      </c>
    </row>
    <row r="35" spans="1:3" x14ac:dyDescent="0.2">
      <c r="A35">
        <v>83</v>
      </c>
      <c r="B35" t="s">
        <v>71</v>
      </c>
      <c r="C35">
        <v>1978</v>
      </c>
    </row>
    <row r="36" spans="1:3" x14ac:dyDescent="0.2">
      <c r="A36">
        <v>84</v>
      </c>
      <c r="B36" t="s">
        <v>72</v>
      </c>
      <c r="C36">
        <v>1924</v>
      </c>
    </row>
    <row r="37" spans="1:3" x14ac:dyDescent="0.2">
      <c r="A37">
        <v>85</v>
      </c>
      <c r="B37" t="s">
        <v>73</v>
      </c>
      <c r="C37">
        <v>1940</v>
      </c>
    </row>
    <row r="38" spans="1:3" x14ac:dyDescent="0.2">
      <c r="A38">
        <v>86</v>
      </c>
      <c r="B38" t="s">
        <v>74</v>
      </c>
      <c r="C38">
        <v>1974</v>
      </c>
    </row>
    <row r="39" spans="1:3" x14ac:dyDescent="0.2">
      <c r="A39">
        <v>87</v>
      </c>
      <c r="B39" t="s">
        <v>75</v>
      </c>
      <c r="C39">
        <v>1979</v>
      </c>
    </row>
    <row r="40" spans="1:3" x14ac:dyDescent="0.2">
      <c r="A40">
        <v>88</v>
      </c>
      <c r="B40" t="s">
        <v>76</v>
      </c>
      <c r="C40">
        <v>1952</v>
      </c>
    </row>
    <row r="41" spans="1:3" x14ac:dyDescent="0.2">
      <c r="A41">
        <v>89</v>
      </c>
      <c r="B41" t="s">
        <v>77</v>
      </c>
      <c r="C41">
        <v>1943</v>
      </c>
    </row>
    <row r="42" spans="1:3" x14ac:dyDescent="0.2">
      <c r="A42">
        <v>90</v>
      </c>
      <c r="B42" t="s">
        <v>78</v>
      </c>
      <c r="C42">
        <v>1947</v>
      </c>
    </row>
    <row r="43" spans="1:3" x14ac:dyDescent="0.2">
      <c r="A43">
        <v>91</v>
      </c>
      <c r="B43" t="s">
        <v>79</v>
      </c>
      <c r="C43">
        <v>1967</v>
      </c>
    </row>
    <row r="44" spans="1:3" x14ac:dyDescent="0.2">
      <c r="A44">
        <v>92</v>
      </c>
      <c r="B44" t="s">
        <v>80</v>
      </c>
      <c r="C44">
        <v>1967</v>
      </c>
    </row>
    <row r="45" spans="1:3" x14ac:dyDescent="0.2">
      <c r="A45">
        <v>93</v>
      </c>
      <c r="B45" t="s">
        <v>81</v>
      </c>
      <c r="C45">
        <v>1975</v>
      </c>
    </row>
    <row r="46" spans="1:3" x14ac:dyDescent="0.2">
      <c r="A46">
        <v>94</v>
      </c>
      <c r="B46" t="s">
        <v>82</v>
      </c>
      <c r="C46">
        <v>1965</v>
      </c>
    </row>
    <row r="47" spans="1:3" x14ac:dyDescent="0.2">
      <c r="A47">
        <v>95</v>
      </c>
      <c r="B47" t="s">
        <v>83</v>
      </c>
      <c r="C47">
        <v>1981</v>
      </c>
    </row>
    <row r="48" spans="1:3" x14ac:dyDescent="0.2">
      <c r="A48">
        <v>150</v>
      </c>
      <c r="B48" t="s">
        <v>84</v>
      </c>
      <c r="C48">
        <v>1905</v>
      </c>
    </row>
    <row r="49" spans="1:3" x14ac:dyDescent="0.2">
      <c r="A49">
        <v>151</v>
      </c>
      <c r="B49" t="s">
        <v>85</v>
      </c>
      <c r="C49">
        <v>1919</v>
      </c>
    </row>
    <row r="50" spans="1:3" x14ac:dyDescent="0.2">
      <c r="A50">
        <v>152</v>
      </c>
      <c r="B50" t="s">
        <v>86</v>
      </c>
      <c r="C50">
        <v>1997</v>
      </c>
    </row>
    <row r="51" spans="1:3" x14ac:dyDescent="0.2">
      <c r="A51">
        <v>153</v>
      </c>
      <c r="B51" t="s">
        <v>87</v>
      </c>
      <c r="C51">
        <v>1929</v>
      </c>
    </row>
    <row r="52" spans="1:3" x14ac:dyDescent="0.2">
      <c r="A52">
        <v>154</v>
      </c>
      <c r="B52" t="s">
        <v>88</v>
      </c>
      <c r="C52">
        <v>1988</v>
      </c>
    </row>
    <row r="53" spans="1:3" x14ac:dyDescent="0.2">
      <c r="A53">
        <v>155</v>
      </c>
      <c r="B53" t="s">
        <v>89</v>
      </c>
      <c r="C53">
        <v>1982</v>
      </c>
    </row>
    <row r="54" spans="1:3" x14ac:dyDescent="0.2">
      <c r="A54">
        <v>156</v>
      </c>
      <c r="B54" t="s">
        <v>90</v>
      </c>
      <c r="C54">
        <v>1982</v>
      </c>
    </row>
    <row r="55" spans="1:3" x14ac:dyDescent="0.2">
      <c r="A55">
        <v>157</v>
      </c>
      <c r="B55" t="s">
        <v>91</v>
      </c>
      <c r="C55">
        <v>1982</v>
      </c>
    </row>
    <row r="56" spans="1:3" x14ac:dyDescent="0.2">
      <c r="A56">
        <v>158</v>
      </c>
      <c r="B56" t="s">
        <v>92</v>
      </c>
      <c r="C56">
        <v>1983</v>
      </c>
    </row>
    <row r="57" spans="1:3" x14ac:dyDescent="0.2">
      <c r="A57">
        <v>159</v>
      </c>
      <c r="B57" t="s">
        <v>93</v>
      </c>
      <c r="C57">
        <v>1985</v>
      </c>
    </row>
    <row r="58" spans="1:3" x14ac:dyDescent="0.2">
      <c r="A58">
        <v>160</v>
      </c>
      <c r="B58" t="s">
        <v>94</v>
      </c>
      <c r="C58">
        <v>1979</v>
      </c>
    </row>
    <row r="59" spans="1:3" x14ac:dyDescent="0.2">
      <c r="A59">
        <v>161</v>
      </c>
      <c r="B59" t="s">
        <v>95</v>
      </c>
      <c r="C59">
        <v>1984</v>
      </c>
    </row>
    <row r="60" spans="1:3" x14ac:dyDescent="0.2">
      <c r="A60">
        <v>162</v>
      </c>
      <c r="B60" t="s">
        <v>96</v>
      </c>
      <c r="C60">
        <v>1950</v>
      </c>
    </row>
    <row r="61" spans="1:3" x14ac:dyDescent="0.2">
      <c r="A61">
        <v>163</v>
      </c>
      <c r="B61" t="s">
        <v>97</v>
      </c>
      <c r="C61">
        <v>1955</v>
      </c>
    </row>
    <row r="62" spans="1:3" x14ac:dyDescent="0.2">
      <c r="A62">
        <v>164</v>
      </c>
      <c r="B62" t="s">
        <v>98</v>
      </c>
      <c r="C62">
        <v>1965</v>
      </c>
    </row>
    <row r="63" spans="1:3" x14ac:dyDescent="0.2">
      <c r="A63">
        <v>165</v>
      </c>
      <c r="B63" t="s">
        <v>99</v>
      </c>
      <c r="C63">
        <v>1967</v>
      </c>
    </row>
    <row r="64" spans="1:3" x14ac:dyDescent="0.2">
      <c r="A64">
        <v>166</v>
      </c>
      <c r="B64" t="s">
        <v>100</v>
      </c>
      <c r="C64">
        <v>1946</v>
      </c>
    </row>
    <row r="65" spans="1:3" x14ac:dyDescent="0.2">
      <c r="A65">
        <v>167</v>
      </c>
      <c r="B65" t="s">
        <v>101</v>
      </c>
      <c r="C65">
        <v>1982</v>
      </c>
    </row>
    <row r="66" spans="1:3" x14ac:dyDescent="0.2">
      <c r="A66">
        <v>168</v>
      </c>
      <c r="B66" t="s">
        <v>102</v>
      </c>
      <c r="C66">
        <v>1956</v>
      </c>
    </row>
    <row r="67" spans="1:3" x14ac:dyDescent="0.2">
      <c r="A67">
        <v>169</v>
      </c>
      <c r="B67" t="s">
        <v>103</v>
      </c>
      <c r="C67">
        <v>1985</v>
      </c>
    </row>
    <row r="68" spans="1:3" x14ac:dyDescent="0.2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baseColWidth="10" defaultColWidth="8.83203125" defaultRowHeight="15" x14ac:dyDescent="0.2"/>
  <cols>
    <col min="1" max="1" width="9.83203125" customWidth="1"/>
  </cols>
  <sheetData>
    <row r="1" spans="1:2" x14ac:dyDescent="0.2">
      <c r="A1" s="2" t="s">
        <v>0</v>
      </c>
      <c r="B1" s="2" t="s">
        <v>35</v>
      </c>
    </row>
    <row r="2" spans="1:2" x14ac:dyDescent="0.2">
      <c r="A2">
        <v>101</v>
      </c>
      <c r="B2">
        <v>50</v>
      </c>
    </row>
    <row r="3" spans="1:2" x14ac:dyDescent="0.2">
      <c r="A3">
        <v>101</v>
      </c>
      <c r="B3">
        <v>51</v>
      </c>
    </row>
    <row r="4" spans="1:2" x14ac:dyDescent="0.2">
      <c r="A4">
        <v>102</v>
      </c>
      <c r="B4">
        <v>52</v>
      </c>
    </row>
    <row r="5" spans="1:2" x14ac:dyDescent="0.2">
      <c r="A5">
        <v>102</v>
      </c>
      <c r="B5">
        <v>53</v>
      </c>
    </row>
    <row r="6" spans="1:2" x14ac:dyDescent="0.2">
      <c r="A6">
        <v>103</v>
      </c>
      <c r="B6">
        <v>54</v>
      </c>
    </row>
    <row r="7" spans="1:2" x14ac:dyDescent="0.2">
      <c r="A7">
        <v>103</v>
      </c>
      <c r="B7">
        <v>55</v>
      </c>
    </row>
    <row r="8" spans="1:2" x14ac:dyDescent="0.2">
      <c r="A8">
        <v>103</v>
      </c>
      <c r="B8">
        <v>56</v>
      </c>
    </row>
    <row r="9" spans="1:2" x14ac:dyDescent="0.2">
      <c r="A9">
        <v>104</v>
      </c>
      <c r="B9">
        <v>54</v>
      </c>
    </row>
    <row r="10" spans="1:2" x14ac:dyDescent="0.2">
      <c r="A10">
        <v>104</v>
      </c>
      <c r="B10">
        <v>56</v>
      </c>
    </row>
    <row r="11" spans="1:2" x14ac:dyDescent="0.2">
      <c r="A11">
        <v>105</v>
      </c>
      <c r="B11">
        <v>54</v>
      </c>
    </row>
    <row r="12" spans="1:2" x14ac:dyDescent="0.2">
      <c r="A12">
        <v>105</v>
      </c>
      <c r="B12">
        <v>55</v>
      </c>
    </row>
    <row r="13" spans="1:2" x14ac:dyDescent="0.2">
      <c r="A13">
        <v>106</v>
      </c>
      <c r="B13">
        <v>57</v>
      </c>
    </row>
    <row r="14" spans="1:2" x14ac:dyDescent="0.2">
      <c r="A14">
        <v>106</v>
      </c>
      <c r="B14">
        <v>58</v>
      </c>
    </row>
    <row r="15" spans="1:2" x14ac:dyDescent="0.2">
      <c r="A15">
        <v>107</v>
      </c>
      <c r="B15">
        <v>59</v>
      </c>
    </row>
    <row r="16" spans="1:2" x14ac:dyDescent="0.2">
      <c r="A16">
        <v>107</v>
      </c>
      <c r="B16">
        <v>60</v>
      </c>
    </row>
    <row r="17" spans="1:2" x14ac:dyDescent="0.2">
      <c r="A17">
        <v>108</v>
      </c>
      <c r="B17">
        <v>61</v>
      </c>
    </row>
    <row r="18" spans="1:2" x14ac:dyDescent="0.2">
      <c r="A18">
        <v>108</v>
      </c>
      <c r="B18">
        <v>62</v>
      </c>
    </row>
    <row r="19" spans="1:2" x14ac:dyDescent="0.2">
      <c r="A19">
        <v>108</v>
      </c>
      <c r="B19">
        <v>63</v>
      </c>
    </row>
    <row r="20" spans="1:2" x14ac:dyDescent="0.2">
      <c r="A20">
        <v>109</v>
      </c>
      <c r="B20">
        <v>59</v>
      </c>
    </row>
    <row r="21" spans="1:2" x14ac:dyDescent="0.2">
      <c r="A21">
        <v>109</v>
      </c>
      <c r="B21">
        <v>57</v>
      </c>
    </row>
    <row r="22" spans="1:2" x14ac:dyDescent="0.2">
      <c r="A22">
        <v>109</v>
      </c>
      <c r="B22">
        <v>64</v>
      </c>
    </row>
    <row r="23" spans="1:2" x14ac:dyDescent="0.2">
      <c r="A23">
        <v>110</v>
      </c>
      <c r="B23">
        <v>65</v>
      </c>
    </row>
    <row r="24" spans="1:2" x14ac:dyDescent="0.2">
      <c r="A24">
        <v>110</v>
      </c>
      <c r="B24">
        <v>66</v>
      </c>
    </row>
    <row r="25" spans="1:2" x14ac:dyDescent="0.2">
      <c r="A25">
        <v>111</v>
      </c>
      <c r="B25">
        <v>67</v>
      </c>
    </row>
    <row r="26" spans="1:2" x14ac:dyDescent="0.2">
      <c r="A26">
        <v>111</v>
      </c>
      <c r="B26">
        <v>68</v>
      </c>
    </row>
    <row r="27" spans="1:2" x14ac:dyDescent="0.2">
      <c r="A27">
        <v>112</v>
      </c>
      <c r="B27">
        <v>69</v>
      </c>
    </row>
    <row r="28" spans="1:2" x14ac:dyDescent="0.2">
      <c r="A28">
        <v>112</v>
      </c>
      <c r="B28">
        <v>70</v>
      </c>
    </row>
    <row r="29" spans="1:2" x14ac:dyDescent="0.2">
      <c r="A29">
        <v>113</v>
      </c>
      <c r="B29">
        <v>71</v>
      </c>
    </row>
    <row r="30" spans="1:2" x14ac:dyDescent="0.2">
      <c r="A30">
        <v>113</v>
      </c>
      <c r="B30">
        <v>72</v>
      </c>
    </row>
    <row r="31" spans="1:2" x14ac:dyDescent="0.2">
      <c r="A31">
        <v>114</v>
      </c>
      <c r="B31">
        <v>73</v>
      </c>
    </row>
    <row r="32" spans="1:2" x14ac:dyDescent="0.2">
      <c r="A32">
        <v>114</v>
      </c>
      <c r="B32">
        <v>74</v>
      </c>
    </row>
    <row r="33" spans="1:2" x14ac:dyDescent="0.2">
      <c r="A33">
        <v>115</v>
      </c>
      <c r="B33">
        <v>75</v>
      </c>
    </row>
    <row r="34" spans="1:2" x14ac:dyDescent="0.2">
      <c r="A34">
        <v>115</v>
      </c>
      <c r="B34">
        <v>76</v>
      </c>
    </row>
    <row r="35" spans="1:2" x14ac:dyDescent="0.2">
      <c r="A35">
        <v>116</v>
      </c>
      <c r="B35">
        <v>77</v>
      </c>
    </row>
    <row r="36" spans="1:2" x14ac:dyDescent="0.2">
      <c r="A36">
        <v>116</v>
      </c>
      <c r="B36">
        <v>78</v>
      </c>
    </row>
    <row r="37" spans="1:2" x14ac:dyDescent="0.2">
      <c r="A37">
        <v>117</v>
      </c>
      <c r="B37">
        <v>69</v>
      </c>
    </row>
    <row r="38" spans="1:2" x14ac:dyDescent="0.2">
      <c r="A38">
        <v>117</v>
      </c>
      <c r="B38">
        <v>79</v>
      </c>
    </row>
    <row r="39" spans="1:2" x14ac:dyDescent="0.2">
      <c r="A39">
        <v>118</v>
      </c>
      <c r="B39">
        <v>80</v>
      </c>
    </row>
    <row r="40" spans="1:2" x14ac:dyDescent="0.2">
      <c r="A40">
        <v>118</v>
      </c>
      <c r="B40">
        <v>81</v>
      </c>
    </row>
    <row r="41" spans="1:2" x14ac:dyDescent="0.2">
      <c r="A41">
        <v>119</v>
      </c>
      <c r="B41">
        <v>82</v>
      </c>
    </row>
    <row r="42" spans="1:2" x14ac:dyDescent="0.2">
      <c r="A42">
        <v>119</v>
      </c>
      <c r="B42">
        <v>83</v>
      </c>
    </row>
    <row r="43" spans="1:2" x14ac:dyDescent="0.2">
      <c r="A43">
        <v>120</v>
      </c>
      <c r="B43">
        <v>84</v>
      </c>
    </row>
    <row r="44" spans="1:2" x14ac:dyDescent="0.2">
      <c r="A44">
        <v>120</v>
      </c>
      <c r="B44">
        <v>85</v>
      </c>
    </row>
    <row r="45" spans="1:2" x14ac:dyDescent="0.2">
      <c r="A45">
        <v>121</v>
      </c>
      <c r="B45">
        <v>86</v>
      </c>
    </row>
    <row r="46" spans="1:2" x14ac:dyDescent="0.2">
      <c r="A46">
        <v>121</v>
      </c>
      <c r="B46">
        <v>87</v>
      </c>
    </row>
    <row r="47" spans="1:2" x14ac:dyDescent="0.2">
      <c r="A47">
        <v>122</v>
      </c>
      <c r="B47">
        <v>88</v>
      </c>
    </row>
    <row r="48" spans="1:2" x14ac:dyDescent="0.2">
      <c r="A48">
        <v>122</v>
      </c>
      <c r="B48">
        <v>89</v>
      </c>
    </row>
    <row r="49" spans="1:2" x14ac:dyDescent="0.2">
      <c r="A49">
        <v>123</v>
      </c>
      <c r="B49">
        <v>90</v>
      </c>
    </row>
    <row r="50" spans="1:2" x14ac:dyDescent="0.2">
      <c r="A50">
        <v>123</v>
      </c>
      <c r="B50">
        <v>91</v>
      </c>
    </row>
    <row r="51" spans="1:2" x14ac:dyDescent="0.2">
      <c r="A51">
        <v>124</v>
      </c>
      <c r="B51">
        <v>92</v>
      </c>
    </row>
    <row r="52" spans="1:2" x14ac:dyDescent="0.2">
      <c r="A52">
        <v>124</v>
      </c>
      <c r="B52">
        <v>93</v>
      </c>
    </row>
    <row r="53" spans="1:2" x14ac:dyDescent="0.2">
      <c r="A53">
        <v>125</v>
      </c>
      <c r="B53">
        <v>94</v>
      </c>
    </row>
    <row r="54" spans="1:2" x14ac:dyDescent="0.2">
      <c r="A54">
        <v>125</v>
      </c>
      <c r="B54">
        <v>95</v>
      </c>
    </row>
    <row r="55" spans="1:2" x14ac:dyDescent="0.2">
      <c r="A55">
        <v>125</v>
      </c>
      <c r="B55">
        <v>54</v>
      </c>
    </row>
    <row r="56" spans="1:2" x14ac:dyDescent="0.2">
      <c r="A56">
        <v>126</v>
      </c>
      <c r="B56">
        <v>94</v>
      </c>
    </row>
    <row r="57" spans="1:2" x14ac:dyDescent="0.2">
      <c r="A57">
        <v>126</v>
      </c>
      <c r="B57">
        <v>95</v>
      </c>
    </row>
    <row r="58" spans="1:2" x14ac:dyDescent="0.2">
      <c r="A58">
        <v>126</v>
      </c>
      <c r="B58">
        <v>54</v>
      </c>
    </row>
    <row r="59" spans="1:2" x14ac:dyDescent="0.2">
      <c r="A59">
        <v>127</v>
      </c>
      <c r="B59">
        <v>150</v>
      </c>
    </row>
    <row r="60" spans="1:2" x14ac:dyDescent="0.2">
      <c r="A60">
        <v>127</v>
      </c>
      <c r="B60">
        <v>151</v>
      </c>
    </row>
    <row r="61" spans="1:2" x14ac:dyDescent="0.2">
      <c r="A61">
        <v>128</v>
      </c>
      <c r="B61">
        <v>61</v>
      </c>
    </row>
    <row r="62" spans="1:2" x14ac:dyDescent="0.2">
      <c r="A62">
        <v>128</v>
      </c>
      <c r="B62">
        <v>152</v>
      </c>
    </row>
    <row r="63" spans="1:2" x14ac:dyDescent="0.2">
      <c r="A63">
        <v>129</v>
      </c>
      <c r="B63">
        <v>51</v>
      </c>
    </row>
    <row r="64" spans="1:2" x14ac:dyDescent="0.2">
      <c r="A64">
        <v>129</v>
      </c>
      <c r="B64">
        <v>153</v>
      </c>
    </row>
    <row r="65" spans="1:2" x14ac:dyDescent="0.2">
      <c r="A65">
        <v>130</v>
      </c>
      <c r="B65">
        <v>61</v>
      </c>
    </row>
    <row r="66" spans="1:2" x14ac:dyDescent="0.2">
      <c r="A66">
        <v>130</v>
      </c>
      <c r="B66">
        <v>154</v>
      </c>
    </row>
    <row r="67" spans="1:2" x14ac:dyDescent="0.2">
      <c r="A67">
        <v>131</v>
      </c>
      <c r="B67">
        <v>155</v>
      </c>
    </row>
    <row r="68" spans="1:2" x14ac:dyDescent="0.2">
      <c r="A68">
        <v>131</v>
      </c>
      <c r="B68">
        <v>154</v>
      </c>
    </row>
    <row r="69" spans="1:2" x14ac:dyDescent="0.2">
      <c r="A69">
        <v>132</v>
      </c>
      <c r="B69">
        <v>156</v>
      </c>
    </row>
    <row r="70" spans="1:2" x14ac:dyDescent="0.2">
      <c r="A70">
        <v>132</v>
      </c>
      <c r="B70">
        <v>157</v>
      </c>
    </row>
    <row r="71" spans="1:2" x14ac:dyDescent="0.2">
      <c r="A71">
        <v>133</v>
      </c>
      <c r="B71">
        <v>158</v>
      </c>
    </row>
    <row r="72" spans="1:2" x14ac:dyDescent="0.2">
      <c r="A72">
        <v>133</v>
      </c>
      <c r="B72">
        <v>159</v>
      </c>
    </row>
    <row r="73" spans="1:2" x14ac:dyDescent="0.2">
      <c r="A73">
        <v>134</v>
      </c>
      <c r="B73">
        <v>160</v>
      </c>
    </row>
    <row r="74" spans="1:2" x14ac:dyDescent="0.2">
      <c r="A74">
        <v>134</v>
      </c>
      <c r="B74">
        <v>161</v>
      </c>
    </row>
    <row r="75" spans="1:2" x14ac:dyDescent="0.2">
      <c r="A75">
        <v>135</v>
      </c>
      <c r="B75">
        <v>162</v>
      </c>
    </row>
    <row r="76" spans="1:2" x14ac:dyDescent="0.2">
      <c r="A76">
        <v>135</v>
      </c>
      <c r="B76">
        <v>163</v>
      </c>
    </row>
    <row r="77" spans="1:2" x14ac:dyDescent="0.2">
      <c r="A77">
        <v>136</v>
      </c>
      <c r="B77">
        <v>164</v>
      </c>
    </row>
    <row r="78" spans="1:2" x14ac:dyDescent="0.2">
      <c r="A78">
        <v>136</v>
      </c>
      <c r="B78">
        <v>165</v>
      </c>
    </row>
    <row r="79" spans="1:2" x14ac:dyDescent="0.2">
      <c r="A79">
        <v>137</v>
      </c>
      <c r="B79">
        <v>95</v>
      </c>
    </row>
    <row r="80" spans="1:2" x14ac:dyDescent="0.2">
      <c r="A80">
        <v>137</v>
      </c>
      <c r="B80">
        <v>166</v>
      </c>
    </row>
    <row r="81" spans="1:2" x14ac:dyDescent="0.2">
      <c r="A81">
        <v>138</v>
      </c>
      <c r="B81">
        <v>95</v>
      </c>
    </row>
    <row r="82" spans="1:2" x14ac:dyDescent="0.2">
      <c r="A82">
        <v>138</v>
      </c>
      <c r="B82">
        <v>167</v>
      </c>
    </row>
    <row r="83" spans="1:2" x14ac:dyDescent="0.2">
      <c r="A83">
        <v>139</v>
      </c>
      <c r="B83">
        <v>164</v>
      </c>
    </row>
    <row r="84" spans="1:2" x14ac:dyDescent="0.2">
      <c r="A84">
        <v>139</v>
      </c>
      <c r="B84">
        <v>168</v>
      </c>
    </row>
    <row r="85" spans="1:2" x14ac:dyDescent="0.2">
      <c r="A85">
        <v>140</v>
      </c>
      <c r="B85">
        <v>169</v>
      </c>
    </row>
    <row r="86" spans="1:2" x14ac:dyDescent="0.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s="2" t="s">
        <v>5</v>
      </c>
      <c r="B1" s="2" t="s">
        <v>36</v>
      </c>
    </row>
    <row r="2" spans="1:2" x14ac:dyDescent="0.2">
      <c r="A2">
        <v>1</v>
      </c>
      <c r="B2" t="s">
        <v>105</v>
      </c>
    </row>
    <row r="3" spans="1:2" x14ac:dyDescent="0.2">
      <c r="A3">
        <v>2</v>
      </c>
      <c r="B3" t="s">
        <v>106</v>
      </c>
    </row>
    <row r="4" spans="1:2" x14ac:dyDescent="0.2">
      <c r="A4">
        <v>3</v>
      </c>
      <c r="B4" t="s">
        <v>107</v>
      </c>
    </row>
    <row r="5" spans="1:2" x14ac:dyDescent="0.2">
      <c r="A5">
        <v>4</v>
      </c>
      <c r="B5" t="s">
        <v>108</v>
      </c>
    </row>
    <row r="6" spans="1:2" x14ac:dyDescent="0.2">
      <c r="A6">
        <v>5</v>
      </c>
      <c r="B6" t="s">
        <v>109</v>
      </c>
    </row>
    <row r="7" spans="1:2" x14ac:dyDescent="0.2">
      <c r="A7">
        <v>6</v>
      </c>
      <c r="B7" t="s">
        <v>110</v>
      </c>
    </row>
    <row r="8" spans="1:2" x14ac:dyDescent="0.2">
      <c r="A8">
        <v>7</v>
      </c>
      <c r="B8" t="s">
        <v>111</v>
      </c>
    </row>
    <row r="9" spans="1:2" x14ac:dyDescent="0.2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AABD-0B7D-F04B-A33A-AB32CAB35842}">
  <dimension ref="A1:E6"/>
  <sheetViews>
    <sheetView zoomScale="212" workbookViewId="0">
      <selection activeCell="E7" sqref="E7"/>
    </sheetView>
  </sheetViews>
  <sheetFormatPr baseColWidth="10" defaultRowHeight="15" x14ac:dyDescent="0.2"/>
  <cols>
    <col min="1" max="1" width="20.1640625" customWidth="1"/>
    <col min="2" max="2" width="19.83203125" customWidth="1"/>
    <col min="4" max="4" width="12.1640625" customWidth="1"/>
    <col min="5" max="5" width="15.33203125" customWidth="1"/>
  </cols>
  <sheetData>
    <row r="1" spans="1:5" x14ac:dyDescent="0.2">
      <c r="A1" s="8" t="s">
        <v>168</v>
      </c>
      <c r="B1" s="8" t="s">
        <v>169</v>
      </c>
      <c r="C1" s="8" t="s">
        <v>179</v>
      </c>
      <c r="D1" s="8" t="s">
        <v>180</v>
      </c>
      <c r="E1" s="8" t="s">
        <v>181</v>
      </c>
    </row>
    <row r="2" spans="1:5" x14ac:dyDescent="0.2">
      <c r="A2" t="s">
        <v>170</v>
      </c>
      <c r="B2" s="9">
        <f>SUMIF(Movies[studio],"Marvel Studios",Movies[revenue USD])</f>
        <v>9054.6</v>
      </c>
      <c r="C2" s="9">
        <v>8000</v>
      </c>
      <c r="D2" s="9">
        <f>B2-C2</f>
        <v>1054.6000000000004</v>
      </c>
      <c r="E2" s="7">
        <f>D2/B2</f>
        <v>0.11647118591655074</v>
      </c>
    </row>
    <row r="3" spans="1:5" x14ac:dyDescent="0.2">
      <c r="A3" t="s">
        <v>171</v>
      </c>
      <c r="B3" s="9">
        <f>SUMIF(Movies[studio],"Marvel Studios",Movies[budget USD])</f>
        <v>1988.7</v>
      </c>
      <c r="C3" s="9">
        <v>2000</v>
      </c>
      <c r="D3" s="9">
        <f>B3-C3</f>
        <v>-11.299999999999955</v>
      </c>
      <c r="E3" s="7">
        <f>D3/B3</f>
        <v>-5.6821038869613082E-3</v>
      </c>
    </row>
    <row r="4" spans="1:5" x14ac:dyDescent="0.2">
      <c r="A4" t="s">
        <v>172</v>
      </c>
      <c r="B4" s="9">
        <f>B2-B3</f>
        <v>7065.9000000000005</v>
      </c>
      <c r="C4" s="9">
        <v>5500</v>
      </c>
      <c r="D4" s="9">
        <f>B4-C4</f>
        <v>1565.9000000000005</v>
      </c>
      <c r="E4" s="7">
        <f>D4/B4</f>
        <v>0.22161366563353577</v>
      </c>
    </row>
    <row r="5" spans="1:5" x14ac:dyDescent="0.2">
      <c r="A5" t="s">
        <v>173</v>
      </c>
      <c r="B5" s="7">
        <f>B4/B3</f>
        <v>3.5530245889274403</v>
      </c>
      <c r="C5" s="7">
        <f>C4/C3</f>
        <v>2.75</v>
      </c>
      <c r="D5" s="10">
        <f>B5-C5</f>
        <v>0.80302458892744033</v>
      </c>
      <c r="E5" s="7">
        <f>D5/B5</f>
        <v>0.22601154842270629</v>
      </c>
    </row>
    <row r="6" spans="1:5" x14ac:dyDescent="0.2">
      <c r="A6" t="s">
        <v>174</v>
      </c>
      <c r="B6" s="7">
        <f>B2/SUMIF(Movies[industry],"Hollywood",Movies[revenue USD])</f>
        <v>0.48738554949698293</v>
      </c>
      <c r="C6" s="7">
        <v>0.55000000000000004</v>
      </c>
      <c r="D6" s="10">
        <f>B6-C6</f>
        <v>-6.2614450503017116E-2</v>
      </c>
      <c r="E6" s="7">
        <f>D6/B6</f>
        <v>-0.12847005941731293</v>
      </c>
    </row>
  </sheetData>
  <conditionalFormatting sqref="E1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C6EF-3AAF-B541-9A47-00876C6960C5}">
  <dimension ref="A2:B7"/>
  <sheetViews>
    <sheetView tabSelected="1" zoomScale="235" workbookViewId="0">
      <selection activeCell="C7" sqref="C7"/>
    </sheetView>
  </sheetViews>
  <sheetFormatPr baseColWidth="10" defaultRowHeight="15" x14ac:dyDescent="0.2"/>
  <sheetData>
    <row r="2" spans="1:2" x14ac:dyDescent="0.2">
      <c r="A2" s="11" t="s">
        <v>182</v>
      </c>
      <c r="B2" s="5">
        <f>AVERAGE(Movies[imdb_rating])</f>
        <v>7.9473684210526319</v>
      </c>
    </row>
    <row r="3" spans="1:2" x14ac:dyDescent="0.2">
      <c r="A3" s="11" t="s">
        <v>183</v>
      </c>
      <c r="B3" s="6">
        <f>MEDIAN(Movies[imdb_rating])</f>
        <v>8.1</v>
      </c>
    </row>
    <row r="4" spans="1:2" x14ac:dyDescent="0.2">
      <c r="A4" s="11" t="s">
        <v>184</v>
      </c>
      <c r="B4" s="6">
        <f>MODE(Movies[imdb_rating])</f>
        <v>8.4</v>
      </c>
    </row>
    <row r="6" spans="1:2" x14ac:dyDescent="0.2">
      <c r="A6" s="11" t="s">
        <v>186</v>
      </c>
      <c r="B6" s="6">
        <f>_xlfn.VAR.P(Movies[imdb_rating])</f>
        <v>1.3577562326869845</v>
      </c>
    </row>
    <row r="7" spans="1:2" x14ac:dyDescent="0.2">
      <c r="A7" s="11" t="s">
        <v>185</v>
      </c>
      <c r="B7" s="5">
        <f>_xlfn.STDEV.P(Movies[imdb_rating])</f>
        <v>1.1652279745556164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Sinan .</cp:lastModifiedBy>
  <dcterms:created xsi:type="dcterms:W3CDTF">2015-06-05T18:17:20Z</dcterms:created>
  <dcterms:modified xsi:type="dcterms:W3CDTF">2024-11-21T22:11:06Z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