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/>
  <mc:AlternateContent xmlns:mc="http://schemas.openxmlformats.org/markup-compatibility/2006">
    <mc:Choice Requires="x15">
      <x15ac:absPath xmlns:x15ac="http://schemas.microsoft.com/office/spreadsheetml/2010/11/ac" url="C:\Users\adilson.gandrade\Downloads\"/>
    </mc:Choice>
  </mc:AlternateContent>
  <xr:revisionPtr revIDLastSave="0" documentId="13_ncr:1_{FCE126B2-DB11-48D4-A122-C5BCBFE1F9D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Orientações Gerais RH" sheetId="1" r:id="rId1"/>
    <sheet name="Feriados&amp;compensaçõesIntranet" sheetId="25" r:id="rId2"/>
    <sheet name="Feriados" sheetId="2" r:id="rId3"/>
    <sheet name="Prepara_Impressão_da_Carta" sheetId="3" state="hidden" r:id="rId4"/>
    <sheet name="IMPRIMIR CARTA COMPENSAÇÃO" sheetId="4" state="hidden" r:id="rId5"/>
    <sheet name="CartaDeCompensação" sheetId="44" r:id="rId6"/>
    <sheet name="JANEIRO" sheetId="5" r:id="rId7"/>
    <sheet name="FEVEREIRO" sheetId="29" r:id="rId8"/>
    <sheet name="MARÇO" sheetId="30" r:id="rId9"/>
    <sheet name="ABRIL" sheetId="31" r:id="rId10"/>
    <sheet name="MAIO" sheetId="32" r:id="rId11"/>
    <sheet name="JUNHO" sheetId="33" r:id="rId12"/>
    <sheet name="JULHO" sheetId="34" r:id="rId13"/>
    <sheet name="AGOSTO" sheetId="35" r:id="rId14"/>
    <sheet name="SETEMBRO" sheetId="36" r:id="rId15"/>
    <sheet name="OUTUBRO" sheetId="37" r:id="rId16"/>
    <sheet name="NOVEMBRO" sheetId="38" r:id="rId17"/>
    <sheet name="DEZEMBRO" sheetId="39" r:id="rId18"/>
    <sheet name="JANEIRO 2025" sheetId="40" r:id="rId19"/>
    <sheet name="Planilha1" sheetId="41" r:id="rId20"/>
    <sheet name="Planilha2" sheetId="42" r:id="rId21"/>
    <sheet name="Planilha3" sheetId="43" r:id="rId22"/>
  </sheets>
  <definedNames>
    <definedName name="AnoApontamento">'Orientações Gerais RH'!$B$1</definedName>
    <definedName name="_xlnm.Print_Area" localSheetId="5">CartaDeCompensação!$C$11:$I$51</definedName>
    <definedName name="Área_de_Impressão_CARTA" localSheetId="4">'IMPRIMIR CARTA COMPENSAÇÃO'!$B$4:$F$46</definedName>
    <definedName name="Feriados">Feriados!$B$2:$E$100</definedName>
    <definedName name="MesesDoAno" localSheetId="4">#REF!</definedName>
    <definedName name="MesesDoAno">Prepara_Impressão_da_Carta!$B$46:$C$58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8" roundtripDataSignature="AMtx7mgh3BJuDncb6yKMInIwECOpNZ73Hg=="/>
    </ext>
  </extLst>
</workbook>
</file>

<file path=xl/calcChain.xml><?xml version="1.0" encoding="utf-8"?>
<calcChain xmlns="http://schemas.openxmlformats.org/spreadsheetml/2006/main">
  <c r="L5" i="40" l="1"/>
  <c r="L4" i="40"/>
  <c r="L5" i="39"/>
  <c r="L4" i="39"/>
  <c r="L5" i="38"/>
  <c r="L4" i="38"/>
  <c r="L5" i="37"/>
  <c r="L4" i="37"/>
  <c r="L5" i="36"/>
  <c r="L4" i="36"/>
  <c r="L5" i="35"/>
  <c r="L4" i="35"/>
  <c r="L5" i="34"/>
  <c r="L4" i="34"/>
  <c r="L5" i="33"/>
  <c r="L4" i="33"/>
  <c r="L5" i="32"/>
  <c r="L4" i="32"/>
  <c r="L5" i="31"/>
  <c r="L4" i="31"/>
  <c r="L5" i="30"/>
  <c r="L4" i="30"/>
  <c r="L5" i="29"/>
  <c r="L4" i="29"/>
  <c r="L4" i="5"/>
  <c r="I14" i="40" a="1"/>
  <c r="I14" i="40" s="1"/>
  <c r="I43" i="40" a="1"/>
  <c r="I43" i="40" s="1"/>
  <c r="I42" i="40" a="1"/>
  <c r="I42" i="40" s="1"/>
  <c r="I41" i="40" a="1"/>
  <c r="I41" i="40" s="1"/>
  <c r="I40" i="40"/>
  <c r="I40" i="40" a="1"/>
  <c r="I39" i="40" a="1"/>
  <c r="I39" i="40" s="1"/>
  <c r="I38" i="40" a="1"/>
  <c r="I38" i="40" s="1"/>
  <c r="I37" i="40" a="1"/>
  <c r="I37" i="40" s="1"/>
  <c r="I36" i="40"/>
  <c r="I36" i="40" a="1"/>
  <c r="I35" i="40" a="1"/>
  <c r="I35" i="40" s="1"/>
  <c r="I34" i="40" a="1"/>
  <c r="I34" i="40" s="1"/>
  <c r="I33" i="40" a="1"/>
  <c r="I33" i="40" s="1"/>
  <c r="I32" i="40"/>
  <c r="I32" i="40" a="1"/>
  <c r="I31" i="40" a="1"/>
  <c r="I31" i="40" s="1"/>
  <c r="I30" i="40" a="1"/>
  <c r="I30" i="40" s="1"/>
  <c r="I29" i="40" a="1"/>
  <c r="I29" i="40" s="1"/>
  <c r="I28" i="40"/>
  <c r="I28" i="40" a="1"/>
  <c r="I27" i="40" a="1"/>
  <c r="I27" i="40" s="1"/>
  <c r="I26" i="40" a="1"/>
  <c r="I26" i="40" s="1"/>
  <c r="I25" i="40" a="1"/>
  <c r="I25" i="40" s="1"/>
  <c r="I24" i="40"/>
  <c r="I24" i="40" a="1"/>
  <c r="I23" i="40" a="1"/>
  <c r="I23" i="40" s="1"/>
  <c r="I22" i="40" a="1"/>
  <c r="I22" i="40" s="1"/>
  <c r="I21" i="40" a="1"/>
  <c r="I21" i="40" s="1"/>
  <c r="I20" i="40"/>
  <c r="I20" i="40" a="1"/>
  <c r="I19" i="40" a="1"/>
  <c r="I19" i="40" s="1"/>
  <c r="I18" i="40" a="1"/>
  <c r="I18" i="40" s="1"/>
  <c r="I17" i="40" a="1"/>
  <c r="I17" i="40" s="1"/>
  <c r="I16" i="40"/>
  <c r="I16" i="40" a="1"/>
  <c r="I15" i="40" a="1"/>
  <c r="I15" i="40" s="1"/>
  <c r="I13" i="40" a="1"/>
  <c r="I13" i="40" s="1"/>
  <c r="I43" i="39" a="1"/>
  <c r="I43" i="39" s="1"/>
  <c r="I42" i="39" a="1"/>
  <c r="I42" i="39" s="1"/>
  <c r="I41" i="39" a="1"/>
  <c r="I41" i="39" s="1"/>
  <c r="I40" i="39"/>
  <c r="I40" i="39" a="1"/>
  <c r="I39" i="39" a="1"/>
  <c r="I39" i="39" s="1"/>
  <c r="I38" i="39" a="1"/>
  <c r="I38" i="39" s="1"/>
  <c r="I37" i="39" a="1"/>
  <c r="I37" i="39" s="1"/>
  <c r="I36" i="39"/>
  <c r="I36" i="39" a="1"/>
  <c r="I35" i="39" a="1"/>
  <c r="I35" i="39" s="1"/>
  <c r="I34" i="39" a="1"/>
  <c r="I34" i="39" s="1"/>
  <c r="I33" i="39" a="1"/>
  <c r="I33" i="39" s="1"/>
  <c r="I32" i="39"/>
  <c r="I32" i="39" a="1"/>
  <c r="I31" i="39" a="1"/>
  <c r="I31" i="39" s="1"/>
  <c r="I30" i="39" a="1"/>
  <c r="I30" i="39" s="1"/>
  <c r="I29" i="39" a="1"/>
  <c r="I29" i="39" s="1"/>
  <c r="I28" i="39"/>
  <c r="I28" i="39" a="1"/>
  <c r="I27" i="39" a="1"/>
  <c r="I27" i="39" s="1"/>
  <c r="I26" i="39" a="1"/>
  <c r="I26" i="39" s="1"/>
  <c r="I25" i="39" a="1"/>
  <c r="I25" i="39" s="1"/>
  <c r="I24" i="39"/>
  <c r="I24" i="39" a="1"/>
  <c r="I23" i="39" a="1"/>
  <c r="I23" i="39" s="1"/>
  <c r="I22" i="39" a="1"/>
  <c r="I22" i="39" s="1"/>
  <c r="I21" i="39" a="1"/>
  <c r="I21" i="39" s="1"/>
  <c r="I20" i="39"/>
  <c r="I20" i="39" a="1"/>
  <c r="I19" i="39" a="1"/>
  <c r="I19" i="39" s="1"/>
  <c r="I18" i="39" a="1"/>
  <c r="I18" i="39" s="1"/>
  <c r="I17" i="39" a="1"/>
  <c r="I17" i="39" s="1"/>
  <c r="I16" i="39"/>
  <c r="I16" i="39" a="1"/>
  <c r="I15" i="39" a="1"/>
  <c r="I15" i="39" s="1"/>
  <c r="I14" i="39" a="1"/>
  <c r="I14" i="39" s="1"/>
  <c r="I13" i="39" a="1"/>
  <c r="I13" i="39" s="1"/>
  <c r="I43" i="38" a="1"/>
  <c r="I43" i="38" s="1"/>
  <c r="I42" i="38" a="1"/>
  <c r="I42" i="38" s="1"/>
  <c r="I41" i="38" a="1"/>
  <c r="I41" i="38" s="1"/>
  <c r="I40" i="38"/>
  <c r="I40" i="38" a="1"/>
  <c r="I39" i="38" a="1"/>
  <c r="I39" i="38" s="1"/>
  <c r="I38" i="38" a="1"/>
  <c r="I38" i="38" s="1"/>
  <c r="I37" i="38" a="1"/>
  <c r="I37" i="38" s="1"/>
  <c r="I36" i="38"/>
  <c r="I36" i="38" a="1"/>
  <c r="I35" i="38" a="1"/>
  <c r="I35" i="38" s="1"/>
  <c r="I34" i="38" a="1"/>
  <c r="I34" i="38" s="1"/>
  <c r="I33" i="38" a="1"/>
  <c r="I33" i="38" s="1"/>
  <c r="I32" i="38"/>
  <c r="I32" i="38" a="1"/>
  <c r="I31" i="38" a="1"/>
  <c r="I31" i="38" s="1"/>
  <c r="I30" i="38" a="1"/>
  <c r="I30" i="38" s="1"/>
  <c r="I29" i="38" a="1"/>
  <c r="I29" i="38" s="1"/>
  <c r="I28" i="38"/>
  <c r="I28" i="38" a="1"/>
  <c r="I27" i="38" a="1"/>
  <c r="I27" i="38" s="1"/>
  <c r="I26" i="38" a="1"/>
  <c r="I26" i="38" s="1"/>
  <c r="I25" i="38" a="1"/>
  <c r="I25" i="38" s="1"/>
  <c r="I24" i="38"/>
  <c r="I24" i="38" a="1"/>
  <c r="I23" i="38" a="1"/>
  <c r="I23" i="38" s="1"/>
  <c r="I22" i="38" a="1"/>
  <c r="I22" i="38" s="1"/>
  <c r="I21" i="38" a="1"/>
  <c r="I21" i="38" s="1"/>
  <c r="I20" i="38" a="1"/>
  <c r="I20" i="38" s="1"/>
  <c r="I19" i="38" a="1"/>
  <c r="I19" i="38" s="1"/>
  <c r="I18" i="38" a="1"/>
  <c r="I18" i="38" s="1"/>
  <c r="I17" i="38" a="1"/>
  <c r="I17" i="38" s="1"/>
  <c r="I16" i="38" a="1"/>
  <c r="I16" i="38" s="1"/>
  <c r="I15" i="38" a="1"/>
  <c r="I15" i="38" s="1"/>
  <c r="I14" i="38" a="1"/>
  <c r="I14" i="38" s="1"/>
  <c r="I13" i="38" a="1"/>
  <c r="I13" i="38" s="1"/>
  <c r="I43" i="37" a="1"/>
  <c r="I43" i="37" s="1"/>
  <c r="I42" i="37" a="1"/>
  <c r="I42" i="37" s="1"/>
  <c r="I41" i="37" a="1"/>
  <c r="I41" i="37" s="1"/>
  <c r="I40" i="37"/>
  <c r="I40" i="37" a="1"/>
  <c r="I39" i="37" a="1"/>
  <c r="I39" i="37" s="1"/>
  <c r="I38" i="37" a="1"/>
  <c r="I38" i="37" s="1"/>
  <c r="I37" i="37" a="1"/>
  <c r="I37" i="37" s="1"/>
  <c r="I36" i="37"/>
  <c r="I36" i="37" a="1"/>
  <c r="I35" i="37" a="1"/>
  <c r="I35" i="37" s="1"/>
  <c r="I34" i="37" a="1"/>
  <c r="I34" i="37" s="1"/>
  <c r="I33" i="37" a="1"/>
  <c r="I33" i="37" s="1"/>
  <c r="I32" i="37"/>
  <c r="I32" i="37" a="1"/>
  <c r="I31" i="37" a="1"/>
  <c r="I31" i="37" s="1"/>
  <c r="I30" i="37" a="1"/>
  <c r="I30" i="37" s="1"/>
  <c r="I29" i="37" a="1"/>
  <c r="I29" i="37" s="1"/>
  <c r="I28" i="37"/>
  <c r="I28" i="37" a="1"/>
  <c r="I27" i="37" a="1"/>
  <c r="I27" i="37" s="1"/>
  <c r="I26" i="37" a="1"/>
  <c r="I26" i="37" s="1"/>
  <c r="I25" i="37" a="1"/>
  <c r="I25" i="37" s="1"/>
  <c r="I24" i="37"/>
  <c r="I24" i="37" a="1"/>
  <c r="I23" i="37" a="1"/>
  <c r="I23" i="37" s="1"/>
  <c r="I22" i="37" a="1"/>
  <c r="I22" i="37" s="1"/>
  <c r="I21" i="37" a="1"/>
  <c r="I21" i="37" s="1"/>
  <c r="I20" i="37"/>
  <c r="I20" i="37" a="1"/>
  <c r="I19" i="37" a="1"/>
  <c r="I19" i="37" s="1"/>
  <c r="I18" i="37" a="1"/>
  <c r="I18" i="37" s="1"/>
  <c r="I17" i="37" a="1"/>
  <c r="I17" i="37" s="1"/>
  <c r="I16" i="37"/>
  <c r="I16" i="37" a="1"/>
  <c r="I15" i="37" a="1"/>
  <c r="I15" i="37" s="1"/>
  <c r="I14" i="37" a="1"/>
  <c r="I14" i="37" s="1"/>
  <c r="I13" i="37" a="1"/>
  <c r="I13" i="37" s="1"/>
  <c r="I43" i="36" a="1"/>
  <c r="I43" i="36" s="1"/>
  <c r="I42" i="36" a="1"/>
  <c r="I42" i="36" s="1"/>
  <c r="I41" i="36" a="1"/>
  <c r="I41" i="36" s="1"/>
  <c r="I40" i="36"/>
  <c r="I40" i="36" a="1"/>
  <c r="I39" i="36" a="1"/>
  <c r="I39" i="36" s="1"/>
  <c r="I38" i="36" a="1"/>
  <c r="I38" i="36" s="1"/>
  <c r="I37" i="36" a="1"/>
  <c r="I37" i="36" s="1"/>
  <c r="I36" i="36"/>
  <c r="I36" i="36" a="1"/>
  <c r="I35" i="36" a="1"/>
  <c r="I35" i="36" s="1"/>
  <c r="I34" i="36" a="1"/>
  <c r="I34" i="36" s="1"/>
  <c r="I33" i="36" a="1"/>
  <c r="I33" i="36" s="1"/>
  <c r="I32" i="36"/>
  <c r="I32" i="36" a="1"/>
  <c r="I31" i="36" a="1"/>
  <c r="I31" i="36" s="1"/>
  <c r="I30" i="36" a="1"/>
  <c r="I30" i="36" s="1"/>
  <c r="I29" i="36" a="1"/>
  <c r="I29" i="36" s="1"/>
  <c r="I28" i="36"/>
  <c r="I28" i="36" a="1"/>
  <c r="I27" i="36" a="1"/>
  <c r="I27" i="36" s="1"/>
  <c r="I26" i="36" a="1"/>
  <c r="I26" i="36" s="1"/>
  <c r="I25" i="36" a="1"/>
  <c r="I25" i="36" s="1"/>
  <c r="I24" i="36"/>
  <c r="I24" i="36" a="1"/>
  <c r="I23" i="36" a="1"/>
  <c r="I23" i="36" s="1"/>
  <c r="I22" i="36" a="1"/>
  <c r="I22" i="36" s="1"/>
  <c r="I21" i="36" a="1"/>
  <c r="I21" i="36" s="1"/>
  <c r="I20" i="36"/>
  <c r="I20" i="36" a="1"/>
  <c r="I19" i="36" a="1"/>
  <c r="I19" i="36" s="1"/>
  <c r="I18" i="36" a="1"/>
  <c r="I18" i="36" s="1"/>
  <c r="I17" i="36" a="1"/>
  <c r="I17" i="36" s="1"/>
  <c r="I16" i="36"/>
  <c r="I16" i="36" a="1"/>
  <c r="I15" i="36" a="1"/>
  <c r="I15" i="36" s="1"/>
  <c r="I14" i="36" a="1"/>
  <c r="I14" i="36" s="1"/>
  <c r="I13" i="36" a="1"/>
  <c r="I13" i="36" s="1"/>
  <c r="I43" i="35" a="1"/>
  <c r="I43" i="35" s="1"/>
  <c r="I42" i="35" a="1"/>
  <c r="I42" i="35" s="1"/>
  <c r="I41" i="35" a="1"/>
  <c r="I41" i="35" s="1"/>
  <c r="I40" i="35"/>
  <c r="I40" i="35" a="1"/>
  <c r="I39" i="35" a="1"/>
  <c r="I39" i="35" s="1"/>
  <c r="I38" i="35" a="1"/>
  <c r="I38" i="35" s="1"/>
  <c r="I37" i="35" a="1"/>
  <c r="I37" i="35" s="1"/>
  <c r="I36" i="35"/>
  <c r="I36" i="35" a="1"/>
  <c r="I35" i="35" a="1"/>
  <c r="I35" i="35" s="1"/>
  <c r="I34" i="35" a="1"/>
  <c r="I34" i="35" s="1"/>
  <c r="I33" i="35" a="1"/>
  <c r="I33" i="35" s="1"/>
  <c r="I32" i="35"/>
  <c r="I32" i="35" a="1"/>
  <c r="I31" i="35" a="1"/>
  <c r="I31" i="35" s="1"/>
  <c r="I30" i="35" a="1"/>
  <c r="I30" i="35" s="1"/>
  <c r="I29" i="35" a="1"/>
  <c r="I29" i="35" s="1"/>
  <c r="I28" i="35"/>
  <c r="I28" i="35" a="1"/>
  <c r="I27" i="35" a="1"/>
  <c r="I27" i="35" s="1"/>
  <c r="I26" i="35" a="1"/>
  <c r="I26" i="35" s="1"/>
  <c r="I25" i="35" a="1"/>
  <c r="I25" i="35" s="1"/>
  <c r="I24" i="35"/>
  <c r="I24" i="35" a="1"/>
  <c r="I23" i="35" a="1"/>
  <c r="I23" i="35" s="1"/>
  <c r="I22" i="35" a="1"/>
  <c r="I22" i="35" s="1"/>
  <c r="I21" i="35" a="1"/>
  <c r="I21" i="35" s="1"/>
  <c r="I20" i="35"/>
  <c r="I20" i="35" a="1"/>
  <c r="I19" i="35" a="1"/>
  <c r="I19" i="35" s="1"/>
  <c r="I18" i="35" a="1"/>
  <c r="I18" i="35" s="1"/>
  <c r="I17" i="35" a="1"/>
  <c r="I17" i="35" s="1"/>
  <c r="I16" i="35" a="1"/>
  <c r="I16" i="35" s="1"/>
  <c r="I15" i="35" a="1"/>
  <c r="I15" i="35" s="1"/>
  <c r="I14" i="35" a="1"/>
  <c r="I14" i="35" s="1"/>
  <c r="I13" i="35" a="1"/>
  <c r="I13" i="35" s="1"/>
  <c r="I43" i="34" a="1"/>
  <c r="I43" i="34" s="1"/>
  <c r="I42" i="34" a="1"/>
  <c r="I42" i="34" s="1"/>
  <c r="I41" i="34" a="1"/>
  <c r="I41" i="34" s="1"/>
  <c r="I40" i="34"/>
  <c r="I40" i="34" a="1"/>
  <c r="I39" i="34" a="1"/>
  <c r="I39" i="34" s="1"/>
  <c r="I38" i="34" a="1"/>
  <c r="I38" i="34" s="1"/>
  <c r="I37" i="34" a="1"/>
  <c r="I37" i="34" s="1"/>
  <c r="I36" i="34"/>
  <c r="I36" i="34" a="1"/>
  <c r="I35" i="34" a="1"/>
  <c r="I35" i="34" s="1"/>
  <c r="I34" i="34" a="1"/>
  <c r="I34" i="34" s="1"/>
  <c r="I33" i="34" a="1"/>
  <c r="I33" i="34" s="1"/>
  <c r="I32" i="34"/>
  <c r="I32" i="34" a="1"/>
  <c r="I31" i="34" a="1"/>
  <c r="I31" i="34" s="1"/>
  <c r="I30" i="34" a="1"/>
  <c r="I30" i="34" s="1"/>
  <c r="I29" i="34" a="1"/>
  <c r="I29" i="34" s="1"/>
  <c r="I28" i="34"/>
  <c r="I28" i="34" a="1"/>
  <c r="I27" i="34" a="1"/>
  <c r="I27" i="34" s="1"/>
  <c r="I26" i="34" a="1"/>
  <c r="I26" i="34" s="1"/>
  <c r="I25" i="34" a="1"/>
  <c r="I25" i="34" s="1"/>
  <c r="I24" i="34"/>
  <c r="I24" i="34" a="1"/>
  <c r="I23" i="34" a="1"/>
  <c r="I23" i="34" s="1"/>
  <c r="I22" i="34" a="1"/>
  <c r="I22" i="34" s="1"/>
  <c r="I21" i="34" a="1"/>
  <c r="I21" i="34" s="1"/>
  <c r="I20" i="34"/>
  <c r="I20" i="34" a="1"/>
  <c r="I19" i="34" a="1"/>
  <c r="I19" i="34" s="1"/>
  <c r="I18" i="34" a="1"/>
  <c r="I18" i="34" s="1"/>
  <c r="I17" i="34" a="1"/>
  <c r="I17" i="34" s="1"/>
  <c r="I16" i="34"/>
  <c r="I16" i="34" a="1"/>
  <c r="I15" i="34" a="1"/>
  <c r="I15" i="34" s="1"/>
  <c r="I14" i="34" a="1"/>
  <c r="I14" i="34" s="1"/>
  <c r="I13" i="34" a="1"/>
  <c r="I13" i="34" s="1"/>
  <c r="I43" i="33" a="1"/>
  <c r="I43" i="33" s="1"/>
  <c r="I42" i="33" a="1"/>
  <c r="I42" i="33" s="1"/>
  <c r="I41" i="33" a="1"/>
  <c r="I41" i="33" s="1"/>
  <c r="I40" i="33" a="1"/>
  <c r="I40" i="33" s="1"/>
  <c r="I39" i="33" a="1"/>
  <c r="I39" i="33" s="1"/>
  <c r="I38" i="33" a="1"/>
  <c r="I38" i="33" s="1"/>
  <c r="I37" i="33" a="1"/>
  <c r="I37" i="33" s="1"/>
  <c r="I36" i="33" a="1"/>
  <c r="I36" i="33" s="1"/>
  <c r="I35" i="33" a="1"/>
  <c r="I35" i="33" s="1"/>
  <c r="I34" i="33" a="1"/>
  <c r="I34" i="33" s="1"/>
  <c r="I33" i="33" a="1"/>
  <c r="I33" i="33" s="1"/>
  <c r="I32" i="33" a="1"/>
  <c r="I32" i="33" s="1"/>
  <c r="I31" i="33" a="1"/>
  <c r="I31" i="33" s="1"/>
  <c r="I30" i="33" a="1"/>
  <c r="I30" i="33" s="1"/>
  <c r="I29" i="33" a="1"/>
  <c r="I29" i="33" s="1"/>
  <c r="I28" i="33" a="1"/>
  <c r="I28" i="33" s="1"/>
  <c r="I27" i="33" a="1"/>
  <c r="I27" i="33" s="1"/>
  <c r="I26" i="33" a="1"/>
  <c r="I26" i="33" s="1"/>
  <c r="I25" i="33" a="1"/>
  <c r="I25" i="33" s="1"/>
  <c r="I24" i="33" a="1"/>
  <c r="I24" i="33" s="1"/>
  <c r="I23" i="33" a="1"/>
  <c r="I23" i="33" s="1"/>
  <c r="I22" i="33" a="1"/>
  <c r="I22" i="33" s="1"/>
  <c r="I21" i="33" a="1"/>
  <c r="I21" i="33" s="1"/>
  <c r="I20" i="33" a="1"/>
  <c r="I20" i="33" s="1"/>
  <c r="I19" i="33" a="1"/>
  <c r="I19" i="33" s="1"/>
  <c r="I18" i="33" a="1"/>
  <c r="I18" i="33" s="1"/>
  <c r="I17" i="33" a="1"/>
  <c r="I17" i="33" s="1"/>
  <c r="I16" i="33" a="1"/>
  <c r="I16" i="33" s="1"/>
  <c r="I15" i="33" a="1"/>
  <c r="I15" i="33" s="1"/>
  <c r="I14" i="33" a="1"/>
  <c r="I14" i="33" s="1"/>
  <c r="I13" i="33" a="1"/>
  <c r="I13" i="33" s="1"/>
  <c r="I43" i="32" a="1"/>
  <c r="I43" i="32" s="1"/>
  <c r="I42" i="32" a="1"/>
  <c r="I42" i="32" s="1"/>
  <c r="I41" i="32" a="1"/>
  <c r="I41" i="32" s="1"/>
  <c r="I40" i="32"/>
  <c r="I40" i="32" a="1"/>
  <c r="I39" i="32" a="1"/>
  <c r="I39" i="32" s="1"/>
  <c r="I38" i="32" a="1"/>
  <c r="I38" i="32" s="1"/>
  <c r="I37" i="32" a="1"/>
  <c r="I37" i="32" s="1"/>
  <c r="I36" i="32"/>
  <c r="I36" i="32" a="1"/>
  <c r="I35" i="32" a="1"/>
  <c r="I35" i="32" s="1"/>
  <c r="I34" i="32" a="1"/>
  <c r="I34" i="32" s="1"/>
  <c r="I33" i="32" a="1"/>
  <c r="I33" i="32" s="1"/>
  <c r="I32" i="32"/>
  <c r="I32" i="32" a="1"/>
  <c r="I31" i="32" a="1"/>
  <c r="I31" i="32" s="1"/>
  <c r="I30" i="32" a="1"/>
  <c r="I30" i="32" s="1"/>
  <c r="I29" i="32" a="1"/>
  <c r="I29" i="32" s="1"/>
  <c r="I28" i="32"/>
  <c r="I28" i="32" a="1"/>
  <c r="I27" i="32" a="1"/>
  <c r="I27" i="32" s="1"/>
  <c r="I26" i="32" a="1"/>
  <c r="I26" i="32" s="1"/>
  <c r="I25" i="32" a="1"/>
  <c r="I25" i="32" s="1"/>
  <c r="I24" i="32"/>
  <c r="I24" i="32" a="1"/>
  <c r="I23" i="32" a="1"/>
  <c r="I23" i="32" s="1"/>
  <c r="I22" i="32" a="1"/>
  <c r="I22" i="32" s="1"/>
  <c r="I21" i="32" a="1"/>
  <c r="I21" i="32" s="1"/>
  <c r="I20" i="32" a="1"/>
  <c r="I20" i="32" s="1"/>
  <c r="I19" i="32" a="1"/>
  <c r="I19" i="32" s="1"/>
  <c r="I18" i="32" a="1"/>
  <c r="I18" i="32" s="1"/>
  <c r="I17" i="32" a="1"/>
  <c r="I17" i="32" s="1"/>
  <c r="I16" i="32" a="1"/>
  <c r="I16" i="32" s="1"/>
  <c r="I15" i="32" a="1"/>
  <c r="I15" i="32" s="1"/>
  <c r="I14" i="32" a="1"/>
  <c r="I14" i="32" s="1"/>
  <c r="I13" i="32" a="1"/>
  <c r="I13" i="32" s="1"/>
  <c r="I43" i="31" a="1"/>
  <c r="I43" i="31" s="1"/>
  <c r="I42" i="31" a="1"/>
  <c r="I42" i="31" s="1"/>
  <c r="I41" i="31"/>
  <c r="I41" i="31" a="1"/>
  <c r="I40" i="31" a="1"/>
  <c r="I40" i="31" s="1"/>
  <c r="I39" i="31" a="1"/>
  <c r="I39" i="31" s="1"/>
  <c r="I38" i="31" a="1"/>
  <c r="I38" i="31" s="1"/>
  <c r="I37" i="31"/>
  <c r="I37" i="31" a="1"/>
  <c r="I36" i="31" a="1"/>
  <c r="I36" i="31" s="1"/>
  <c r="I35" i="31" a="1"/>
  <c r="I35" i="31" s="1"/>
  <c r="I34" i="31" a="1"/>
  <c r="I34" i="31" s="1"/>
  <c r="I33" i="31"/>
  <c r="I33" i="31" a="1"/>
  <c r="I32" i="31" a="1"/>
  <c r="I32" i="31" s="1"/>
  <c r="I31" i="31" a="1"/>
  <c r="I31" i="31" s="1"/>
  <c r="I30" i="31" a="1"/>
  <c r="I30" i="31" s="1"/>
  <c r="I29" i="31"/>
  <c r="I29" i="31" a="1"/>
  <c r="I28" i="31" a="1"/>
  <c r="I28" i="31" s="1"/>
  <c r="I27" i="31" a="1"/>
  <c r="I27" i="31" s="1"/>
  <c r="I26" i="31" a="1"/>
  <c r="I26" i="31" s="1"/>
  <c r="I25" i="31"/>
  <c r="I25" i="31" a="1"/>
  <c r="I24" i="31" a="1"/>
  <c r="I24" i="31" s="1"/>
  <c r="I23" i="31" a="1"/>
  <c r="I23" i="31" s="1"/>
  <c r="I22" i="31" a="1"/>
  <c r="I22" i="31" s="1"/>
  <c r="I21" i="31" a="1"/>
  <c r="I21" i="31" s="1"/>
  <c r="I20" i="31" a="1"/>
  <c r="I20" i="31" s="1"/>
  <c r="I19" i="31" a="1"/>
  <c r="I19" i="31" s="1"/>
  <c r="I18" i="31" a="1"/>
  <c r="I18" i="31" s="1"/>
  <c r="I17" i="31" a="1"/>
  <c r="I17" i="31" s="1"/>
  <c r="I16" i="31" a="1"/>
  <c r="I16" i="31" s="1"/>
  <c r="I15" i="31" a="1"/>
  <c r="I15" i="31" s="1"/>
  <c r="I14" i="31" a="1"/>
  <c r="I14" i="31" s="1"/>
  <c r="I13" i="31" a="1"/>
  <c r="I13" i="31" s="1"/>
  <c r="I43" i="30" a="1"/>
  <c r="I43" i="30" s="1"/>
  <c r="I42" i="30" a="1"/>
  <c r="I42" i="30" s="1"/>
  <c r="I41" i="30" a="1"/>
  <c r="I41" i="30" s="1"/>
  <c r="I40" i="30"/>
  <c r="I40" i="30" a="1"/>
  <c r="I39" i="30" a="1"/>
  <c r="I39" i="30" s="1"/>
  <c r="I38" i="30" a="1"/>
  <c r="I38" i="30" s="1"/>
  <c r="I37" i="30" a="1"/>
  <c r="I37" i="30" s="1"/>
  <c r="I36" i="30"/>
  <c r="I36" i="30" a="1"/>
  <c r="I35" i="30" a="1"/>
  <c r="I35" i="30" s="1"/>
  <c r="I34" i="30" a="1"/>
  <c r="I34" i="30" s="1"/>
  <c r="I33" i="30" a="1"/>
  <c r="I33" i="30" s="1"/>
  <c r="I32" i="30"/>
  <c r="I32" i="30" a="1"/>
  <c r="I31" i="30" a="1"/>
  <c r="I31" i="30" s="1"/>
  <c r="I30" i="30" a="1"/>
  <c r="I30" i="30" s="1"/>
  <c r="I29" i="30" a="1"/>
  <c r="I29" i="30" s="1"/>
  <c r="I28" i="30"/>
  <c r="I28" i="30" a="1"/>
  <c r="I27" i="30" a="1"/>
  <c r="I27" i="30" s="1"/>
  <c r="I26" i="30" a="1"/>
  <c r="I26" i="30" s="1"/>
  <c r="I25" i="30" a="1"/>
  <c r="I25" i="30" s="1"/>
  <c r="I24" i="30" a="1"/>
  <c r="I24" i="30" s="1"/>
  <c r="I23" i="30" a="1"/>
  <c r="I23" i="30" s="1"/>
  <c r="I22" i="30" a="1"/>
  <c r="I22" i="30" s="1"/>
  <c r="I21" i="30" a="1"/>
  <c r="I21" i="30" s="1"/>
  <c r="I20" i="30" a="1"/>
  <c r="I20" i="30" s="1"/>
  <c r="I19" i="30" a="1"/>
  <c r="I19" i="30" s="1"/>
  <c r="I18" i="30" a="1"/>
  <c r="I18" i="30" s="1"/>
  <c r="I17" i="30" a="1"/>
  <c r="I17" i="30" s="1"/>
  <c r="I16" i="30" a="1"/>
  <c r="I16" i="30" s="1"/>
  <c r="I15" i="30" a="1"/>
  <c r="I15" i="30" s="1"/>
  <c r="I14" i="30" a="1"/>
  <c r="I14" i="30" s="1"/>
  <c r="I13" i="30" a="1"/>
  <c r="I13" i="30" s="1"/>
  <c r="I26" i="29" a="1"/>
  <c r="I26" i="29" s="1"/>
  <c r="I43" i="29" a="1"/>
  <c r="I43" i="29" s="1"/>
  <c r="I42" i="29" a="1"/>
  <c r="I42" i="29" s="1"/>
  <c r="I41" i="29" a="1"/>
  <c r="I41" i="29" s="1"/>
  <c r="I40" i="29" a="1"/>
  <c r="I40" i="29" s="1"/>
  <c r="I39" i="29" a="1"/>
  <c r="I39" i="29" s="1"/>
  <c r="I38" i="29" a="1"/>
  <c r="I38" i="29" s="1"/>
  <c r="I37" i="29" a="1"/>
  <c r="I37" i="29" s="1"/>
  <c r="I36" i="29" a="1"/>
  <c r="I36" i="29" s="1"/>
  <c r="I35" i="29" a="1"/>
  <c r="I35" i="29" s="1"/>
  <c r="I34" i="29" a="1"/>
  <c r="I34" i="29" s="1"/>
  <c r="I33" i="29" a="1"/>
  <c r="I33" i="29" s="1"/>
  <c r="I32" i="29" a="1"/>
  <c r="I32" i="29" s="1"/>
  <c r="I31" i="29" a="1"/>
  <c r="I31" i="29" s="1"/>
  <c r="I30" i="29" a="1"/>
  <c r="I30" i="29" s="1"/>
  <c r="I29" i="29" a="1"/>
  <c r="I29" i="29" s="1"/>
  <c r="I28" i="29" a="1"/>
  <c r="I28" i="29" s="1"/>
  <c r="I27" i="29" a="1"/>
  <c r="I27" i="29" s="1"/>
  <c r="I25" i="29" a="1"/>
  <c r="I25" i="29" s="1"/>
  <c r="I24" i="29" a="1"/>
  <c r="I24" i="29" s="1"/>
  <c r="I23" i="29" a="1"/>
  <c r="I23" i="29" s="1"/>
  <c r="I22" i="29" a="1"/>
  <c r="I22" i="29" s="1"/>
  <c r="I21" i="29" a="1"/>
  <c r="I21" i="29" s="1"/>
  <c r="I20" i="29" a="1"/>
  <c r="I20" i="29" s="1"/>
  <c r="I19" i="29" a="1"/>
  <c r="I19" i="29" s="1"/>
  <c r="I18" i="29" a="1"/>
  <c r="I18" i="29" s="1"/>
  <c r="I17" i="29" a="1"/>
  <c r="I17" i="29" s="1"/>
  <c r="I16" i="29" a="1"/>
  <c r="I16" i="29" s="1"/>
  <c r="I15" i="29" a="1"/>
  <c r="I15" i="29" s="1"/>
  <c r="I14" i="29" a="1"/>
  <c r="I14" i="29" s="1"/>
  <c r="I13" i="29" a="1"/>
  <c r="I13" i="29" s="1"/>
  <c r="I43" i="5" a="1"/>
  <c r="I43" i="5" s="1"/>
  <c r="I42" i="5" a="1"/>
  <c r="I42" i="5" s="1"/>
  <c r="I41" i="5" a="1"/>
  <c r="I41" i="5" s="1"/>
  <c r="I40" i="5" a="1"/>
  <c r="I40" i="5" s="1"/>
  <c r="I39" i="5" a="1"/>
  <c r="I39" i="5" s="1"/>
  <c r="I38" i="5" a="1"/>
  <c r="I38" i="5" s="1"/>
  <c r="I37" i="5" a="1"/>
  <c r="I37" i="5" s="1"/>
  <c r="I36" i="5" a="1"/>
  <c r="I36" i="5" s="1"/>
  <c r="I35" i="5" a="1"/>
  <c r="I35" i="5" s="1"/>
  <c r="I34" i="5" a="1"/>
  <c r="I34" i="5" s="1"/>
  <c r="I33" i="5" a="1"/>
  <c r="I33" i="5" s="1"/>
  <c r="I32" i="5" a="1"/>
  <c r="I32" i="5" s="1"/>
  <c r="I31" i="5" a="1"/>
  <c r="I31" i="5" s="1"/>
  <c r="I30" i="5" a="1"/>
  <c r="I30" i="5" s="1"/>
  <c r="I29" i="5" a="1"/>
  <c r="I29" i="5" s="1"/>
  <c r="I28" i="5" a="1"/>
  <c r="I28" i="5" s="1"/>
  <c r="I27" i="5" a="1"/>
  <c r="I27" i="5" s="1"/>
  <c r="I26" i="5" a="1"/>
  <c r="I26" i="5" s="1"/>
  <c r="I25" i="5" a="1"/>
  <c r="I25" i="5" s="1"/>
  <c r="I24" i="5" a="1"/>
  <c r="I24" i="5" s="1"/>
  <c r="I23" i="5" a="1"/>
  <c r="I23" i="5" s="1"/>
  <c r="I22" i="5" a="1"/>
  <c r="I22" i="5" s="1"/>
  <c r="I21" i="5" a="1"/>
  <c r="I21" i="5" s="1"/>
  <c r="I20" i="5" a="1"/>
  <c r="I20" i="5" s="1"/>
  <c r="I19" i="5" a="1"/>
  <c r="I19" i="5" s="1"/>
  <c r="I18" i="5" a="1"/>
  <c r="I18" i="5" s="1"/>
  <c r="I17" i="5" a="1"/>
  <c r="I17" i="5" s="1"/>
  <c r="I16" i="5" a="1"/>
  <c r="I16" i="5" s="1"/>
  <c r="I15" i="5" a="1"/>
  <c r="I15" i="5" s="1"/>
  <c r="I14" i="5" a="1"/>
  <c r="I14" i="5" s="1"/>
  <c r="I13" i="5" a="1"/>
  <c r="I13" i="5" s="1"/>
  <c r="Q24" i="5"/>
  <c r="Q23" i="5"/>
  <c r="Q22" i="5"/>
  <c r="Q21" i="5"/>
  <c r="Q20" i="5"/>
  <c r="Q19" i="5"/>
  <c r="Q18" i="5"/>
  <c r="Q17" i="5"/>
  <c r="Q16" i="5"/>
  <c r="Q15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B13" i="5"/>
  <c r="F46" i="44"/>
  <c r="F45" i="44"/>
  <c r="D20" i="44"/>
  <c r="E14" i="44"/>
  <c r="L3" i="5"/>
  <c r="F8" i="40" l="1"/>
  <c r="F7" i="40"/>
  <c r="F6" i="40"/>
  <c r="F5" i="40"/>
  <c r="F4" i="40"/>
  <c r="E8" i="40"/>
  <c r="E7" i="40"/>
  <c r="E6" i="40"/>
  <c r="H6" i="40" s="1"/>
  <c r="E5" i="40"/>
  <c r="E4" i="40"/>
  <c r="D8" i="40"/>
  <c r="D7" i="40"/>
  <c r="D6" i="40"/>
  <c r="D5" i="40"/>
  <c r="D4" i="40"/>
  <c r="C8" i="40"/>
  <c r="C7" i="40"/>
  <c r="C6" i="40"/>
  <c r="C5" i="40"/>
  <c r="C4" i="40"/>
  <c r="B8" i="40"/>
  <c r="B7" i="40"/>
  <c r="B6" i="40"/>
  <c r="B5" i="40"/>
  <c r="B4" i="40"/>
  <c r="F8" i="39"/>
  <c r="F7" i="39"/>
  <c r="F6" i="39"/>
  <c r="F5" i="39"/>
  <c r="F4" i="39"/>
  <c r="E8" i="39"/>
  <c r="E7" i="39"/>
  <c r="E6" i="39"/>
  <c r="E5" i="39"/>
  <c r="E4" i="39"/>
  <c r="D8" i="39"/>
  <c r="D7" i="39"/>
  <c r="D6" i="39"/>
  <c r="D5" i="39"/>
  <c r="D4" i="39"/>
  <c r="C8" i="39"/>
  <c r="C7" i="39"/>
  <c r="C6" i="39"/>
  <c r="H6" i="39" s="1"/>
  <c r="C5" i="39"/>
  <c r="C4" i="39"/>
  <c r="B8" i="39"/>
  <c r="B7" i="39"/>
  <c r="B6" i="39"/>
  <c r="B5" i="39"/>
  <c r="B4" i="39"/>
  <c r="E8" i="38"/>
  <c r="E7" i="38"/>
  <c r="E6" i="38"/>
  <c r="E5" i="38"/>
  <c r="E4" i="38"/>
  <c r="D8" i="38"/>
  <c r="D7" i="38"/>
  <c r="D6" i="38"/>
  <c r="D5" i="38"/>
  <c r="D4" i="38"/>
  <c r="C8" i="38"/>
  <c r="C7" i="38"/>
  <c r="C6" i="38"/>
  <c r="C5" i="38"/>
  <c r="C4" i="38"/>
  <c r="B8" i="38"/>
  <c r="B7" i="38"/>
  <c r="B6" i="38"/>
  <c r="B5" i="38"/>
  <c r="B4" i="38"/>
  <c r="E8" i="37"/>
  <c r="E7" i="37"/>
  <c r="E6" i="37"/>
  <c r="E5" i="37"/>
  <c r="E4" i="37"/>
  <c r="H4" i="37" s="1"/>
  <c r="D8" i="37"/>
  <c r="D7" i="37"/>
  <c r="D6" i="37"/>
  <c r="D5" i="37"/>
  <c r="D4" i="37"/>
  <c r="C8" i="37"/>
  <c r="C7" i="37"/>
  <c r="C6" i="37"/>
  <c r="C5" i="37"/>
  <c r="C4" i="37"/>
  <c r="B8" i="37"/>
  <c r="B7" i="37"/>
  <c r="B6" i="37"/>
  <c r="B5" i="37"/>
  <c r="B4" i="37"/>
  <c r="E8" i="36"/>
  <c r="E7" i="36"/>
  <c r="E6" i="36"/>
  <c r="E5" i="36"/>
  <c r="E4" i="36"/>
  <c r="D8" i="36"/>
  <c r="D7" i="36"/>
  <c r="D6" i="36"/>
  <c r="D5" i="36"/>
  <c r="D4" i="36"/>
  <c r="C8" i="36"/>
  <c r="C7" i="36"/>
  <c r="C6" i="36"/>
  <c r="C5" i="36"/>
  <c r="C4" i="36"/>
  <c r="B8" i="36"/>
  <c r="B7" i="36"/>
  <c r="B6" i="36"/>
  <c r="B5" i="36"/>
  <c r="B4" i="36"/>
  <c r="E8" i="35"/>
  <c r="E7" i="35"/>
  <c r="E6" i="35"/>
  <c r="E5" i="35"/>
  <c r="E4" i="35"/>
  <c r="D8" i="35"/>
  <c r="D7" i="35"/>
  <c r="D6" i="35"/>
  <c r="D5" i="35"/>
  <c r="D4" i="35"/>
  <c r="C8" i="35"/>
  <c r="C7" i="35"/>
  <c r="C6" i="35"/>
  <c r="C5" i="35"/>
  <c r="C4" i="35"/>
  <c r="B8" i="35"/>
  <c r="B7" i="35"/>
  <c r="B6" i="35"/>
  <c r="B5" i="35"/>
  <c r="B4" i="35"/>
  <c r="E8" i="34"/>
  <c r="E7" i="34"/>
  <c r="E6" i="34"/>
  <c r="E5" i="34"/>
  <c r="E4" i="34"/>
  <c r="D8" i="34"/>
  <c r="D7" i="34"/>
  <c r="D6" i="34"/>
  <c r="D5" i="34"/>
  <c r="D4" i="34"/>
  <c r="C8" i="34"/>
  <c r="C7" i="34"/>
  <c r="C6" i="34"/>
  <c r="C5" i="34"/>
  <c r="C4" i="34"/>
  <c r="B8" i="34"/>
  <c r="B7" i="34"/>
  <c r="B6" i="34"/>
  <c r="B5" i="34"/>
  <c r="B4" i="34"/>
  <c r="E8" i="33"/>
  <c r="E7" i="33"/>
  <c r="E6" i="33"/>
  <c r="E5" i="33"/>
  <c r="E4" i="33"/>
  <c r="D8" i="33"/>
  <c r="D7" i="33"/>
  <c r="D6" i="33"/>
  <c r="D5" i="33"/>
  <c r="D4" i="33"/>
  <c r="C8" i="33"/>
  <c r="C7" i="33"/>
  <c r="C6" i="33"/>
  <c r="C5" i="33"/>
  <c r="C4" i="33"/>
  <c r="B8" i="33"/>
  <c r="B7" i="33"/>
  <c r="B6" i="33"/>
  <c r="B5" i="33"/>
  <c r="H5" i="33" s="1"/>
  <c r="B4" i="33"/>
  <c r="E8" i="32"/>
  <c r="E7" i="32"/>
  <c r="E6" i="32"/>
  <c r="E5" i="32"/>
  <c r="E4" i="32"/>
  <c r="D8" i="32"/>
  <c r="D7" i="32"/>
  <c r="D6" i="32"/>
  <c r="D5" i="32"/>
  <c r="D4" i="32"/>
  <c r="C8" i="32"/>
  <c r="C7" i="32"/>
  <c r="C6" i="32"/>
  <c r="C5" i="32"/>
  <c r="C4" i="32"/>
  <c r="B8" i="32"/>
  <c r="B7" i="32"/>
  <c r="B6" i="32"/>
  <c r="B5" i="32"/>
  <c r="B4" i="32"/>
  <c r="E8" i="31"/>
  <c r="E7" i="31"/>
  <c r="E6" i="31"/>
  <c r="E5" i="31"/>
  <c r="E4" i="31"/>
  <c r="D8" i="31"/>
  <c r="D7" i="31"/>
  <c r="D6" i="31"/>
  <c r="D5" i="31"/>
  <c r="D4" i="31"/>
  <c r="C8" i="31"/>
  <c r="C7" i="31"/>
  <c r="C6" i="31"/>
  <c r="C5" i="31"/>
  <c r="C4" i="31"/>
  <c r="B8" i="31"/>
  <c r="B7" i="31"/>
  <c r="B6" i="31"/>
  <c r="B5" i="31"/>
  <c r="B4" i="31"/>
  <c r="H4" i="31" s="1"/>
  <c r="E8" i="30"/>
  <c r="E7" i="30"/>
  <c r="E6" i="30"/>
  <c r="E5" i="30"/>
  <c r="E4" i="30"/>
  <c r="D8" i="30"/>
  <c r="D7" i="30"/>
  <c r="D6" i="30"/>
  <c r="D5" i="30"/>
  <c r="D4" i="30"/>
  <c r="C8" i="30"/>
  <c r="C7" i="30"/>
  <c r="C6" i="30"/>
  <c r="C5" i="30"/>
  <c r="C4" i="30"/>
  <c r="B8" i="30"/>
  <c r="B7" i="30"/>
  <c r="B6" i="30"/>
  <c r="B5" i="30"/>
  <c r="B4" i="30"/>
  <c r="E8" i="29"/>
  <c r="D8" i="29"/>
  <c r="C8" i="29"/>
  <c r="B8" i="29"/>
  <c r="E7" i="29"/>
  <c r="D7" i="29"/>
  <c r="C7" i="29"/>
  <c r="B7" i="29"/>
  <c r="E6" i="29"/>
  <c r="D6" i="29"/>
  <c r="C6" i="29"/>
  <c r="B6" i="29"/>
  <c r="E5" i="29"/>
  <c r="D5" i="29"/>
  <c r="C5" i="29"/>
  <c r="B5" i="29"/>
  <c r="E4" i="29"/>
  <c r="D4" i="29"/>
  <c r="C4" i="29"/>
  <c r="B4" i="29"/>
  <c r="H7" i="40"/>
  <c r="H5" i="40"/>
  <c r="A2" i="40"/>
  <c r="A13" i="40" s="1"/>
  <c r="J43" i="40"/>
  <c r="J42" i="40"/>
  <c r="J41" i="40"/>
  <c r="J40" i="40"/>
  <c r="J39" i="40"/>
  <c r="J38" i="40"/>
  <c r="J37" i="40"/>
  <c r="J36" i="40"/>
  <c r="J35" i="40"/>
  <c r="J34" i="40"/>
  <c r="J33" i="40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O10" i="40"/>
  <c r="H9" i="40"/>
  <c r="J43" i="39"/>
  <c r="J42" i="39"/>
  <c r="J41" i="39"/>
  <c r="J40" i="39"/>
  <c r="J39" i="39"/>
  <c r="J38" i="39"/>
  <c r="J37" i="39"/>
  <c r="J36" i="39"/>
  <c r="J35" i="39"/>
  <c r="J34" i="39"/>
  <c r="J33" i="39"/>
  <c r="J32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O10" i="39"/>
  <c r="H9" i="39"/>
  <c r="H8" i="39"/>
  <c r="H7" i="39"/>
  <c r="H5" i="39"/>
  <c r="A2" i="39"/>
  <c r="A13" i="39" s="1"/>
  <c r="J43" i="38"/>
  <c r="J42" i="38"/>
  <c r="J41" i="38"/>
  <c r="J40" i="38"/>
  <c r="J39" i="38"/>
  <c r="J38" i="38"/>
  <c r="J37" i="38"/>
  <c r="J36" i="38"/>
  <c r="J35" i="38"/>
  <c r="J34" i="38"/>
  <c r="J33" i="38"/>
  <c r="J32" i="38"/>
  <c r="J31" i="38"/>
  <c r="J30" i="38"/>
  <c r="J29" i="38"/>
  <c r="J28" i="38"/>
  <c r="J27" i="38"/>
  <c r="J26" i="38"/>
  <c r="J25" i="38"/>
  <c r="J24" i="38"/>
  <c r="J23" i="38"/>
  <c r="J22" i="38"/>
  <c r="J21" i="38"/>
  <c r="J20" i="38"/>
  <c r="J19" i="38"/>
  <c r="J18" i="38"/>
  <c r="J17" i="38"/>
  <c r="J16" i="38"/>
  <c r="J15" i="38"/>
  <c r="J14" i="38"/>
  <c r="J13" i="38"/>
  <c r="O10" i="38"/>
  <c r="H9" i="38"/>
  <c r="H8" i="38"/>
  <c r="H7" i="38"/>
  <c r="H6" i="38"/>
  <c r="H5" i="38"/>
  <c r="H4" i="38"/>
  <c r="A2" i="38"/>
  <c r="A13" i="38" s="1"/>
  <c r="J43" i="37"/>
  <c r="J42" i="37"/>
  <c r="J41" i="37"/>
  <c r="J40" i="37"/>
  <c r="J39" i="37"/>
  <c r="J38" i="37"/>
  <c r="J37" i="37"/>
  <c r="J36" i="37"/>
  <c r="J35" i="37"/>
  <c r="J34" i="37"/>
  <c r="J33" i="37"/>
  <c r="J32" i="37"/>
  <c r="J31" i="37"/>
  <c r="J30" i="37"/>
  <c r="J29" i="37"/>
  <c r="J28" i="37"/>
  <c r="J27" i="37"/>
  <c r="J26" i="37"/>
  <c r="J25" i="37"/>
  <c r="J24" i="37"/>
  <c r="J23" i="37"/>
  <c r="J22" i="37"/>
  <c r="J21" i="37"/>
  <c r="J20" i="37"/>
  <c r="J19" i="37"/>
  <c r="J18" i="37"/>
  <c r="J17" i="37"/>
  <c r="J16" i="37"/>
  <c r="J15" i="37"/>
  <c r="J14" i="37"/>
  <c r="J13" i="37"/>
  <c r="O10" i="37"/>
  <c r="H9" i="37"/>
  <c r="H8" i="37"/>
  <c r="H7" i="37"/>
  <c r="H6" i="37"/>
  <c r="H5" i="37"/>
  <c r="A2" i="37"/>
  <c r="A13" i="37" s="1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O10" i="36"/>
  <c r="H9" i="36"/>
  <c r="H8" i="36"/>
  <c r="H7" i="36"/>
  <c r="H6" i="36"/>
  <c r="H5" i="36"/>
  <c r="A2" i="36"/>
  <c r="A13" i="36" s="1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28" i="35"/>
  <c r="J27" i="35"/>
  <c r="J26" i="35"/>
  <c r="J25" i="35"/>
  <c r="J24" i="35"/>
  <c r="J23" i="35"/>
  <c r="J22" i="35"/>
  <c r="J21" i="35"/>
  <c r="J20" i="35"/>
  <c r="J19" i="35"/>
  <c r="J18" i="35"/>
  <c r="J17" i="35"/>
  <c r="J16" i="35"/>
  <c r="J15" i="35"/>
  <c r="J14" i="35"/>
  <c r="J13" i="35"/>
  <c r="O10" i="35"/>
  <c r="H9" i="35"/>
  <c r="H8" i="35"/>
  <c r="H7" i="35"/>
  <c r="H6" i="35"/>
  <c r="H5" i="35"/>
  <c r="H4" i="35"/>
  <c r="A2" i="35"/>
  <c r="A13" i="35" s="1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O10" i="34"/>
  <c r="H9" i="34"/>
  <c r="H8" i="34"/>
  <c r="H7" i="34"/>
  <c r="H6" i="34"/>
  <c r="H5" i="34"/>
  <c r="H4" i="34"/>
  <c r="A2" i="34"/>
  <c r="A13" i="34" s="1"/>
  <c r="J43" i="33"/>
  <c r="J42" i="33"/>
  <c r="J41" i="33"/>
  <c r="J40" i="33"/>
  <c r="J39" i="33"/>
  <c r="J38" i="33"/>
  <c r="J37" i="33"/>
  <c r="J36" i="33"/>
  <c r="J35" i="33"/>
  <c r="J34" i="33"/>
  <c r="J33" i="33"/>
  <c r="J32" i="33"/>
  <c r="J31" i="33"/>
  <c r="J30" i="33"/>
  <c r="J29" i="33"/>
  <c r="J28" i="33"/>
  <c r="J27" i="33"/>
  <c r="J26" i="33"/>
  <c r="J25" i="33"/>
  <c r="J24" i="33"/>
  <c r="J23" i="33"/>
  <c r="J22" i="33"/>
  <c r="J21" i="33"/>
  <c r="J20" i="33"/>
  <c r="J19" i="33"/>
  <c r="J18" i="33"/>
  <c r="J17" i="33"/>
  <c r="J16" i="33"/>
  <c r="J15" i="33"/>
  <c r="J14" i="33"/>
  <c r="J13" i="33"/>
  <c r="O10" i="33"/>
  <c r="H9" i="33"/>
  <c r="H7" i="33"/>
  <c r="H6" i="33"/>
  <c r="H4" i="33"/>
  <c r="A2" i="33"/>
  <c r="A13" i="33" s="1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O10" i="32"/>
  <c r="H9" i="32"/>
  <c r="H8" i="32"/>
  <c r="H7" i="32"/>
  <c r="H6" i="32"/>
  <c r="H5" i="32"/>
  <c r="H4" i="32"/>
  <c r="A2" i="32"/>
  <c r="A13" i="32" s="1"/>
  <c r="J43" i="31"/>
  <c r="J42" i="31"/>
  <c r="J41" i="31"/>
  <c r="J40" i="31"/>
  <c r="J39" i="31"/>
  <c r="J38" i="31"/>
  <c r="J37" i="31"/>
  <c r="J36" i="31"/>
  <c r="J35" i="31"/>
  <c r="J34" i="31"/>
  <c r="J33" i="31"/>
  <c r="J32" i="31"/>
  <c r="J31" i="31"/>
  <c r="J30" i="31"/>
  <c r="J29" i="31"/>
  <c r="J28" i="31"/>
  <c r="J27" i="31"/>
  <c r="J26" i="31"/>
  <c r="J25" i="31"/>
  <c r="J24" i="31"/>
  <c r="J23" i="31"/>
  <c r="J22" i="31"/>
  <c r="J21" i="31"/>
  <c r="J20" i="31"/>
  <c r="J19" i="31"/>
  <c r="J18" i="31"/>
  <c r="J17" i="31"/>
  <c r="J16" i="31"/>
  <c r="J15" i="31"/>
  <c r="J14" i="31"/>
  <c r="J13" i="31"/>
  <c r="O10" i="31"/>
  <c r="H9" i="31"/>
  <c r="H8" i="31"/>
  <c r="H7" i="31"/>
  <c r="H6" i="31"/>
  <c r="H5" i="31"/>
  <c r="A2" i="31"/>
  <c r="A13" i="31" s="1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O10" i="30"/>
  <c r="H9" i="30"/>
  <c r="H8" i="30"/>
  <c r="H7" i="30"/>
  <c r="H6" i="30"/>
  <c r="H5" i="30"/>
  <c r="H4" i="30"/>
  <c r="A2" i="30"/>
  <c r="A13" i="30" s="1"/>
  <c r="J43" i="29"/>
  <c r="J42" i="29"/>
  <c r="J41" i="29"/>
  <c r="J40" i="29"/>
  <c r="J39" i="29"/>
  <c r="J38" i="29"/>
  <c r="J37" i="29"/>
  <c r="J36" i="29"/>
  <c r="J35" i="29"/>
  <c r="J34" i="29"/>
  <c r="J33" i="29"/>
  <c r="J32" i="29"/>
  <c r="J31" i="29"/>
  <c r="J30" i="29"/>
  <c r="J29" i="29"/>
  <c r="J28" i="29"/>
  <c r="J27" i="29"/>
  <c r="J26" i="29"/>
  <c r="J25" i="29"/>
  <c r="J24" i="29"/>
  <c r="J23" i="29"/>
  <c r="J22" i="29"/>
  <c r="J21" i="29"/>
  <c r="J20" i="29"/>
  <c r="J19" i="29"/>
  <c r="J18" i="29"/>
  <c r="J17" i="29"/>
  <c r="J16" i="29"/>
  <c r="J15" i="29"/>
  <c r="J14" i="29"/>
  <c r="J13" i="29"/>
  <c r="O10" i="29"/>
  <c r="H9" i="29"/>
  <c r="H8" i="29"/>
  <c r="H7" i="29"/>
  <c r="H6" i="29"/>
  <c r="H5" i="29"/>
  <c r="H4" i="29"/>
  <c r="A2" i="29"/>
  <c r="A13" i="29" s="1"/>
  <c r="A2" i="5"/>
  <c r="A13" i="5" s="1"/>
  <c r="H8" i="40" l="1"/>
  <c r="H10" i="40" s="1"/>
  <c r="H4" i="40"/>
  <c r="H4" i="39"/>
  <c r="H10" i="39" s="1"/>
  <c r="H4" i="36"/>
  <c r="H8" i="33"/>
  <c r="H10" i="33" s="1"/>
  <c r="H10" i="31"/>
  <c r="H10" i="30"/>
  <c r="H10" i="29"/>
  <c r="H10" i="32"/>
  <c r="H10" i="34"/>
  <c r="H10" i="35"/>
  <c r="H10" i="36"/>
  <c r="H10" i="37"/>
  <c r="H10" i="38"/>
  <c r="A14" i="40"/>
  <c r="O13" i="40"/>
  <c r="B13" i="40"/>
  <c r="L13" i="40"/>
  <c r="A14" i="39"/>
  <c r="O13" i="39"/>
  <c r="B13" i="39"/>
  <c r="A14" i="38"/>
  <c r="O13" i="38"/>
  <c r="K13" i="38"/>
  <c r="B13" i="38"/>
  <c r="A14" i="37"/>
  <c r="O13" i="37"/>
  <c r="B13" i="37"/>
  <c r="K13" i="37"/>
  <c r="A14" i="36"/>
  <c r="O13" i="36"/>
  <c r="B13" i="36"/>
  <c r="L13" i="36"/>
  <c r="A14" i="35"/>
  <c r="O13" i="35"/>
  <c r="B13" i="35"/>
  <c r="L13" i="35"/>
  <c r="A14" i="34"/>
  <c r="O13" i="34"/>
  <c r="K13" i="34"/>
  <c r="B13" i="34"/>
  <c r="A14" i="33"/>
  <c r="O13" i="33"/>
  <c r="B13" i="33"/>
  <c r="A14" i="32"/>
  <c r="O13" i="32"/>
  <c r="K13" i="32"/>
  <c r="B13" i="32"/>
  <c r="A14" i="31"/>
  <c r="L13" i="31"/>
  <c r="O13" i="31"/>
  <c r="B13" i="31"/>
  <c r="A14" i="30"/>
  <c r="O13" i="30"/>
  <c r="K13" i="30"/>
  <c r="B13" i="30"/>
  <c r="L13" i="29"/>
  <c r="K13" i="29"/>
  <c r="A14" i="5"/>
  <c r="A14" i="29"/>
  <c r="O13" i="29"/>
  <c r="B13" i="29"/>
  <c r="O10" i="5"/>
  <c r="L13" i="38" l="1"/>
  <c r="K13" i="40"/>
  <c r="A15" i="40"/>
  <c r="O14" i="40"/>
  <c r="B14" i="40"/>
  <c r="A15" i="39"/>
  <c r="O14" i="39"/>
  <c r="B14" i="39"/>
  <c r="K13" i="39"/>
  <c r="L13" i="39"/>
  <c r="L13" i="34"/>
  <c r="A15" i="38"/>
  <c r="O14" i="38"/>
  <c r="B14" i="38"/>
  <c r="A15" i="37"/>
  <c r="O14" i="37"/>
  <c r="B14" i="37"/>
  <c r="K13" i="36"/>
  <c r="L13" i="37"/>
  <c r="A15" i="36"/>
  <c r="O14" i="36"/>
  <c r="B14" i="36"/>
  <c r="K13" i="35"/>
  <c r="A15" i="35"/>
  <c r="O14" i="35"/>
  <c r="B14" i="35"/>
  <c r="A15" i="34"/>
  <c r="O14" i="34"/>
  <c r="B14" i="34"/>
  <c r="A15" i="33"/>
  <c r="O14" i="33"/>
  <c r="B14" i="33"/>
  <c r="K13" i="33"/>
  <c r="L13" i="33"/>
  <c r="A15" i="32"/>
  <c r="O14" i="32"/>
  <c r="B14" i="32"/>
  <c r="L13" i="32"/>
  <c r="K13" i="31"/>
  <c r="A15" i="31"/>
  <c r="O14" i="31"/>
  <c r="B14" i="31"/>
  <c r="A15" i="30"/>
  <c r="O14" i="30"/>
  <c r="B14" i="30"/>
  <c r="L13" i="30"/>
  <c r="A15" i="29"/>
  <c r="O14" i="29"/>
  <c r="B14" i="29"/>
  <c r="A15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L5" i="5" s="1"/>
  <c r="J14" i="5"/>
  <c r="J13" i="5"/>
  <c r="H9" i="5"/>
  <c r="H8" i="5"/>
  <c r="H7" i="5"/>
  <c r="H6" i="5"/>
  <c r="H5" i="5"/>
  <c r="H4" i="5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O13" i="5"/>
  <c r="D45" i="4"/>
  <c r="D44" i="4"/>
  <c r="B10" i="4"/>
  <c r="C4" i="4"/>
  <c r="A12" i="3"/>
  <c r="A13" i="3" s="1"/>
  <c r="A14" i="3" s="1"/>
  <c r="A15" i="3" s="1"/>
  <c r="A16" i="3" s="1"/>
  <c r="A11" i="3"/>
  <c r="E6" i="3"/>
  <c r="L14" i="40" l="1"/>
  <c r="K14" i="40"/>
  <c r="A16" i="40"/>
  <c r="O15" i="40"/>
  <c r="B15" i="40"/>
  <c r="L14" i="39"/>
  <c r="K14" i="39"/>
  <c r="A16" i="39"/>
  <c r="O15" i="39"/>
  <c r="B15" i="39"/>
  <c r="L14" i="38"/>
  <c r="K14" i="38"/>
  <c r="A16" i="38"/>
  <c r="O15" i="38"/>
  <c r="B15" i="38"/>
  <c r="K14" i="37"/>
  <c r="L14" i="37"/>
  <c r="A16" i="37"/>
  <c r="O15" i="37"/>
  <c r="B15" i="37"/>
  <c r="L14" i="36"/>
  <c r="K14" i="36"/>
  <c r="A16" i="36"/>
  <c r="O15" i="36"/>
  <c r="B15" i="36"/>
  <c r="L14" i="35"/>
  <c r="K14" i="35"/>
  <c r="A16" i="35"/>
  <c r="O15" i="35"/>
  <c r="B15" i="35"/>
  <c r="L14" i="34"/>
  <c r="K14" i="34"/>
  <c r="A16" i="34"/>
  <c r="O15" i="34"/>
  <c r="B15" i="34"/>
  <c r="A16" i="33"/>
  <c r="O15" i="33"/>
  <c r="B15" i="33"/>
  <c r="K14" i="33"/>
  <c r="L14" i="33"/>
  <c r="L14" i="32"/>
  <c r="K14" i="32"/>
  <c r="A16" i="32"/>
  <c r="O15" i="32"/>
  <c r="B15" i="32"/>
  <c r="K14" i="31"/>
  <c r="L14" i="31"/>
  <c r="A16" i="31"/>
  <c r="O15" i="31"/>
  <c r="B15" i="31"/>
  <c r="L14" i="30"/>
  <c r="K14" i="30"/>
  <c r="A16" i="30"/>
  <c r="O15" i="30"/>
  <c r="B15" i="30"/>
  <c r="K14" i="29"/>
  <c r="L14" i="29"/>
  <c r="A16" i="5"/>
  <c r="A16" i="29"/>
  <c r="O15" i="29"/>
  <c r="B15" i="29"/>
  <c r="A17" i="3"/>
  <c r="B11" i="3"/>
  <c r="B10" i="3"/>
  <c r="A17" i="40" l="1"/>
  <c r="O16" i="40"/>
  <c r="B16" i="40"/>
  <c r="L15" i="40"/>
  <c r="K15" i="40"/>
  <c r="K15" i="39"/>
  <c r="L15" i="39"/>
  <c r="A17" i="39"/>
  <c r="O16" i="39"/>
  <c r="B16" i="39"/>
  <c r="A17" i="38"/>
  <c r="O16" i="38"/>
  <c r="B16" i="38"/>
  <c r="L15" i="38"/>
  <c r="K15" i="38"/>
  <c r="L15" i="37"/>
  <c r="K15" i="37"/>
  <c r="A17" i="37"/>
  <c r="O16" i="37"/>
  <c r="B16" i="37"/>
  <c r="A17" i="36"/>
  <c r="O16" i="36"/>
  <c r="B16" i="36"/>
  <c r="L15" i="36"/>
  <c r="K15" i="36"/>
  <c r="L15" i="35"/>
  <c r="K15" i="35"/>
  <c r="A17" i="35"/>
  <c r="O16" i="35"/>
  <c r="B16" i="35"/>
  <c r="L15" i="34"/>
  <c r="K15" i="34"/>
  <c r="A17" i="34"/>
  <c r="O16" i="34"/>
  <c r="B16" i="34"/>
  <c r="L15" i="33"/>
  <c r="K15" i="33"/>
  <c r="A17" i="33"/>
  <c r="O16" i="33"/>
  <c r="B16" i="33"/>
  <c r="L15" i="32"/>
  <c r="K15" i="32"/>
  <c r="A17" i="32"/>
  <c r="O16" i="32"/>
  <c r="B16" i="32"/>
  <c r="L15" i="31"/>
  <c r="K15" i="31"/>
  <c r="A17" i="31"/>
  <c r="O16" i="31"/>
  <c r="B16" i="31"/>
  <c r="L15" i="30"/>
  <c r="K15" i="30"/>
  <c r="A17" i="30"/>
  <c r="O16" i="30"/>
  <c r="B16" i="30"/>
  <c r="L15" i="29"/>
  <c r="K15" i="29"/>
  <c r="A17" i="5"/>
  <c r="A17" i="29"/>
  <c r="O16" i="29"/>
  <c r="B16" i="29"/>
  <c r="B14" i="5"/>
  <c r="A18" i="3"/>
  <c r="O14" i="5"/>
  <c r="B12" i="3"/>
  <c r="L16" i="40" l="1"/>
  <c r="K16" i="40"/>
  <c r="A18" i="40"/>
  <c r="O17" i="40"/>
  <c r="B17" i="40"/>
  <c r="A18" i="39"/>
  <c r="O17" i="39"/>
  <c r="B17" i="39"/>
  <c r="L16" i="39"/>
  <c r="K16" i="39"/>
  <c r="L16" i="38"/>
  <c r="K16" i="38"/>
  <c r="A18" i="38"/>
  <c r="O17" i="38"/>
  <c r="B17" i="38"/>
  <c r="K16" i="37"/>
  <c r="L16" i="37"/>
  <c r="A18" i="37"/>
  <c r="O17" i="37"/>
  <c r="B17" i="37"/>
  <c r="L16" i="36"/>
  <c r="K16" i="36"/>
  <c r="A18" i="36"/>
  <c r="O17" i="36"/>
  <c r="B17" i="36"/>
  <c r="L16" i="35"/>
  <c r="K16" i="35"/>
  <c r="A18" i="35"/>
  <c r="O17" i="35"/>
  <c r="B17" i="35"/>
  <c r="K16" i="34"/>
  <c r="L16" i="34"/>
  <c r="A18" i="34"/>
  <c r="O17" i="34"/>
  <c r="B17" i="34"/>
  <c r="L16" i="33"/>
  <c r="K16" i="33"/>
  <c r="A18" i="33"/>
  <c r="O17" i="33"/>
  <c r="B17" i="33"/>
  <c r="L16" i="32"/>
  <c r="K16" i="32"/>
  <c r="A18" i="32"/>
  <c r="O17" i="32"/>
  <c r="B17" i="32"/>
  <c r="L16" i="31"/>
  <c r="K16" i="31"/>
  <c r="A18" i="31"/>
  <c r="O17" i="31"/>
  <c r="B17" i="31"/>
  <c r="K16" i="30"/>
  <c r="L16" i="30"/>
  <c r="A18" i="30"/>
  <c r="O17" i="30"/>
  <c r="B17" i="30"/>
  <c r="L16" i="29"/>
  <c r="K16" i="29"/>
  <c r="A18" i="5"/>
  <c r="A18" i="29"/>
  <c r="O17" i="29"/>
  <c r="B17" i="29"/>
  <c r="B15" i="5"/>
  <c r="L14" i="5"/>
  <c r="K14" i="5"/>
  <c r="A19" i="3"/>
  <c r="O15" i="5"/>
  <c r="B13" i="3"/>
  <c r="D11" i="3"/>
  <c r="E11" i="3"/>
  <c r="A19" i="40" l="1"/>
  <c r="O18" i="40"/>
  <c r="B18" i="40"/>
  <c r="K17" i="40"/>
  <c r="L17" i="40"/>
  <c r="K17" i="39"/>
  <c r="L17" i="39"/>
  <c r="A19" i="39"/>
  <c r="O18" i="39"/>
  <c r="B18" i="39"/>
  <c r="K17" i="38"/>
  <c r="L17" i="38"/>
  <c r="A19" i="38"/>
  <c r="O18" i="38"/>
  <c r="B18" i="38"/>
  <c r="K17" i="37"/>
  <c r="L17" i="37"/>
  <c r="A19" i="37"/>
  <c r="O18" i="37"/>
  <c r="B18" i="37"/>
  <c r="K17" i="36"/>
  <c r="L17" i="36"/>
  <c r="A19" i="36"/>
  <c r="O18" i="36"/>
  <c r="B18" i="36"/>
  <c r="K17" i="35"/>
  <c r="L17" i="35"/>
  <c r="A19" i="35"/>
  <c r="O18" i="35"/>
  <c r="B18" i="35"/>
  <c r="K17" i="34"/>
  <c r="L17" i="34"/>
  <c r="A19" i="34"/>
  <c r="O18" i="34"/>
  <c r="B18" i="34"/>
  <c r="K17" i="33"/>
  <c r="L17" i="33"/>
  <c r="A19" i="33"/>
  <c r="O18" i="33"/>
  <c r="B18" i="33"/>
  <c r="K17" i="32"/>
  <c r="L17" i="32"/>
  <c r="A19" i="32"/>
  <c r="O18" i="32"/>
  <c r="B18" i="32"/>
  <c r="L17" i="31"/>
  <c r="K17" i="31"/>
  <c r="A19" i="31"/>
  <c r="O18" i="31"/>
  <c r="B18" i="31"/>
  <c r="K17" i="30"/>
  <c r="L17" i="30"/>
  <c r="A19" i="30"/>
  <c r="O18" i="30"/>
  <c r="B18" i="30"/>
  <c r="L17" i="29"/>
  <c r="K17" i="29"/>
  <c r="A19" i="5"/>
  <c r="A19" i="29"/>
  <c r="O18" i="29"/>
  <c r="B18" i="29"/>
  <c r="B16" i="5"/>
  <c r="C11" i="3"/>
  <c r="O16" i="5"/>
  <c r="K15" i="5"/>
  <c r="L15" i="5"/>
  <c r="A20" i="3"/>
  <c r="E12" i="3"/>
  <c r="D12" i="3"/>
  <c r="B14" i="3"/>
  <c r="K18" i="40" l="1"/>
  <c r="L18" i="40"/>
  <c r="A20" i="40"/>
  <c r="O19" i="40"/>
  <c r="B19" i="40"/>
  <c r="L18" i="39"/>
  <c r="K18" i="39"/>
  <c r="A20" i="39"/>
  <c r="O19" i="39"/>
  <c r="B19" i="39"/>
  <c r="L18" i="38"/>
  <c r="K18" i="38"/>
  <c r="A20" i="38"/>
  <c r="O19" i="38"/>
  <c r="B19" i="38"/>
  <c r="L18" i="37"/>
  <c r="K18" i="37"/>
  <c r="A20" i="37"/>
  <c r="O19" i="37"/>
  <c r="B19" i="37"/>
  <c r="K18" i="36"/>
  <c r="L18" i="36"/>
  <c r="A20" i="36"/>
  <c r="O19" i="36"/>
  <c r="B19" i="36"/>
  <c r="L18" i="35"/>
  <c r="K18" i="35"/>
  <c r="A20" i="35"/>
  <c r="O19" i="35"/>
  <c r="B19" i="35"/>
  <c r="L18" i="34"/>
  <c r="K18" i="34"/>
  <c r="A20" i="34"/>
  <c r="O19" i="34"/>
  <c r="B19" i="34"/>
  <c r="K18" i="33"/>
  <c r="L18" i="33"/>
  <c r="A20" i="33"/>
  <c r="O19" i="33"/>
  <c r="B19" i="33"/>
  <c r="K18" i="32"/>
  <c r="L18" i="32"/>
  <c r="A20" i="32"/>
  <c r="O19" i="32"/>
  <c r="B19" i="32"/>
  <c r="K18" i="31"/>
  <c r="L18" i="31"/>
  <c r="A20" i="31"/>
  <c r="O19" i="31"/>
  <c r="B19" i="31"/>
  <c r="L18" i="30"/>
  <c r="K18" i="30"/>
  <c r="A20" i="30"/>
  <c r="O19" i="30"/>
  <c r="B19" i="30"/>
  <c r="K18" i="29"/>
  <c r="L18" i="29"/>
  <c r="A20" i="5"/>
  <c r="A20" i="29"/>
  <c r="O19" i="29"/>
  <c r="B19" i="29"/>
  <c r="B17" i="5"/>
  <c r="C12" i="3"/>
  <c r="A21" i="3"/>
  <c r="O17" i="5"/>
  <c r="L16" i="5"/>
  <c r="K16" i="5"/>
  <c r="D13" i="3"/>
  <c r="B15" i="3"/>
  <c r="E13" i="3"/>
  <c r="A21" i="40" l="1"/>
  <c r="O20" i="40"/>
  <c r="B20" i="40"/>
  <c r="K19" i="40"/>
  <c r="L19" i="40"/>
  <c r="K19" i="39"/>
  <c r="L19" i="39"/>
  <c r="A21" i="39"/>
  <c r="O20" i="39"/>
  <c r="B20" i="39"/>
  <c r="K19" i="38"/>
  <c r="L19" i="38"/>
  <c r="A21" i="38"/>
  <c r="O20" i="38"/>
  <c r="B20" i="38"/>
  <c r="L19" i="37"/>
  <c r="K19" i="37"/>
  <c r="A21" i="37"/>
  <c r="O20" i="37"/>
  <c r="B20" i="37"/>
  <c r="K19" i="36"/>
  <c r="L19" i="36"/>
  <c r="A21" i="36"/>
  <c r="O20" i="36"/>
  <c r="B20" i="36"/>
  <c r="K19" i="35"/>
  <c r="L19" i="35"/>
  <c r="A21" i="35"/>
  <c r="O20" i="35"/>
  <c r="B20" i="35"/>
  <c r="L19" i="34"/>
  <c r="K19" i="34"/>
  <c r="A21" i="34"/>
  <c r="O20" i="34"/>
  <c r="B20" i="34"/>
  <c r="L19" i="33"/>
  <c r="K19" i="33"/>
  <c r="A21" i="33"/>
  <c r="O20" i="33"/>
  <c r="B20" i="33"/>
  <c r="K19" i="32"/>
  <c r="L19" i="32"/>
  <c r="A21" i="32"/>
  <c r="O20" i="32"/>
  <c r="B20" i="32"/>
  <c r="K19" i="31"/>
  <c r="L19" i="31"/>
  <c r="A21" i="31"/>
  <c r="O20" i="31"/>
  <c r="B20" i="31"/>
  <c r="L19" i="30"/>
  <c r="K19" i="30"/>
  <c r="A21" i="30"/>
  <c r="O20" i="30"/>
  <c r="B20" i="30"/>
  <c r="L19" i="29"/>
  <c r="K19" i="29"/>
  <c r="A21" i="5"/>
  <c r="A21" i="29"/>
  <c r="O20" i="29"/>
  <c r="B20" i="29"/>
  <c r="B18" i="5"/>
  <c r="C13" i="3"/>
  <c r="O18" i="5"/>
  <c r="A22" i="3"/>
  <c r="K17" i="5"/>
  <c r="L17" i="5"/>
  <c r="D14" i="3"/>
  <c r="B16" i="3"/>
  <c r="E14" i="3"/>
  <c r="L20" i="40" l="1"/>
  <c r="K20" i="40"/>
  <c r="A22" i="40"/>
  <c r="O21" i="40"/>
  <c r="B21" i="40"/>
  <c r="K20" i="39"/>
  <c r="L20" i="39"/>
  <c r="A22" i="39"/>
  <c r="O21" i="39"/>
  <c r="B21" i="39"/>
  <c r="K20" i="38"/>
  <c r="L20" i="38"/>
  <c r="A22" i="38"/>
  <c r="O21" i="38"/>
  <c r="B21" i="38"/>
  <c r="L20" i="37"/>
  <c r="K20" i="37"/>
  <c r="A22" i="37"/>
  <c r="O21" i="37"/>
  <c r="B21" i="37"/>
  <c r="K20" i="36"/>
  <c r="L20" i="36"/>
  <c r="A22" i="36"/>
  <c r="O21" i="36"/>
  <c r="B21" i="36"/>
  <c r="L20" i="35"/>
  <c r="K20" i="35"/>
  <c r="A22" i="35"/>
  <c r="O21" i="35"/>
  <c r="B21" i="35"/>
  <c r="K20" i="34"/>
  <c r="L20" i="34"/>
  <c r="A22" i="34"/>
  <c r="O21" i="34"/>
  <c r="B21" i="34"/>
  <c r="L20" i="33"/>
  <c r="K20" i="33"/>
  <c r="A22" i="33"/>
  <c r="O21" i="33"/>
  <c r="B21" i="33"/>
  <c r="L20" i="32"/>
  <c r="K20" i="32"/>
  <c r="A22" i="32"/>
  <c r="O21" i="32"/>
  <c r="B21" i="32"/>
  <c r="K20" i="31"/>
  <c r="L20" i="31"/>
  <c r="A22" i="31"/>
  <c r="O21" i="31"/>
  <c r="B21" i="31"/>
  <c r="L20" i="30"/>
  <c r="K20" i="30"/>
  <c r="A22" i="30"/>
  <c r="O21" i="30"/>
  <c r="B21" i="30"/>
  <c r="L20" i="29"/>
  <c r="K20" i="29"/>
  <c r="A22" i="5"/>
  <c r="A22" i="29"/>
  <c r="O21" i="29"/>
  <c r="B21" i="29"/>
  <c r="B19" i="5"/>
  <c r="C14" i="3"/>
  <c r="K18" i="5"/>
  <c r="L18" i="5"/>
  <c r="O19" i="5"/>
  <c r="A23" i="3"/>
  <c r="E15" i="3"/>
  <c r="D15" i="3"/>
  <c r="B17" i="3"/>
  <c r="K21" i="40" l="1"/>
  <c r="L21" i="40"/>
  <c r="A23" i="40"/>
  <c r="O22" i="40"/>
  <c r="B22" i="40"/>
  <c r="L21" i="39"/>
  <c r="K21" i="39"/>
  <c r="A23" i="39"/>
  <c r="O22" i="39"/>
  <c r="B22" i="39"/>
  <c r="K21" i="38"/>
  <c r="L21" i="38"/>
  <c r="A23" i="38"/>
  <c r="O22" i="38"/>
  <c r="B22" i="38"/>
  <c r="K21" i="37"/>
  <c r="L21" i="37"/>
  <c r="A23" i="37"/>
  <c r="O22" i="37"/>
  <c r="B22" i="37"/>
  <c r="A23" i="36"/>
  <c r="O22" i="36"/>
  <c r="B22" i="36"/>
  <c r="L21" i="36"/>
  <c r="K21" i="36"/>
  <c r="L21" i="35"/>
  <c r="K21" i="35"/>
  <c r="A23" i="35"/>
  <c r="O22" i="35"/>
  <c r="B22" i="35"/>
  <c r="L21" i="34"/>
  <c r="K21" i="34"/>
  <c r="A23" i="34"/>
  <c r="O22" i="34"/>
  <c r="B22" i="34"/>
  <c r="L21" i="33"/>
  <c r="K21" i="33"/>
  <c r="A23" i="33"/>
  <c r="O22" i="33"/>
  <c r="B22" i="33"/>
  <c r="K21" i="32"/>
  <c r="L21" i="32"/>
  <c r="A23" i="32"/>
  <c r="O22" i="32"/>
  <c r="B22" i="32"/>
  <c r="K21" i="31"/>
  <c r="L21" i="31"/>
  <c r="A23" i="31"/>
  <c r="O22" i="31"/>
  <c r="B22" i="31"/>
  <c r="L21" i="30"/>
  <c r="K21" i="30"/>
  <c r="A23" i="30"/>
  <c r="O22" i="30"/>
  <c r="B22" i="30"/>
  <c r="A23" i="5"/>
  <c r="L21" i="29"/>
  <c r="K21" i="29"/>
  <c r="A23" i="29"/>
  <c r="O22" i="29"/>
  <c r="B22" i="29"/>
  <c r="B20" i="5"/>
  <c r="C15" i="3"/>
  <c r="O20" i="5"/>
  <c r="A24" i="3"/>
  <c r="K19" i="5"/>
  <c r="L19" i="5"/>
  <c r="E16" i="3"/>
  <c r="D16" i="3"/>
  <c r="B18" i="3"/>
  <c r="A24" i="40" l="1"/>
  <c r="O23" i="40"/>
  <c r="B23" i="40"/>
  <c r="L22" i="40"/>
  <c r="K22" i="40"/>
  <c r="L22" i="39"/>
  <c r="K22" i="39"/>
  <c r="A24" i="39"/>
  <c r="O23" i="39"/>
  <c r="B23" i="39"/>
  <c r="L22" i="38"/>
  <c r="K22" i="38"/>
  <c r="A24" i="38"/>
  <c r="O23" i="38"/>
  <c r="B23" i="38"/>
  <c r="L22" i="37"/>
  <c r="K22" i="37"/>
  <c r="A24" i="37"/>
  <c r="O23" i="37"/>
  <c r="B23" i="37"/>
  <c r="L22" i="36"/>
  <c r="K22" i="36"/>
  <c r="A24" i="36"/>
  <c r="O23" i="36"/>
  <c r="B23" i="36"/>
  <c r="L22" i="35"/>
  <c r="K22" i="35"/>
  <c r="A24" i="35"/>
  <c r="O23" i="35"/>
  <c r="B23" i="35"/>
  <c r="L22" i="34"/>
  <c r="K22" i="34"/>
  <c r="A24" i="34"/>
  <c r="O23" i="34"/>
  <c r="B23" i="34"/>
  <c r="L22" i="33"/>
  <c r="K22" i="33"/>
  <c r="A24" i="33"/>
  <c r="O23" i="33"/>
  <c r="B23" i="33"/>
  <c r="L22" i="32"/>
  <c r="K22" i="32"/>
  <c r="A24" i="32"/>
  <c r="O23" i="32"/>
  <c r="B23" i="32"/>
  <c r="L22" i="31"/>
  <c r="K22" i="31"/>
  <c r="A24" i="31"/>
  <c r="O23" i="31"/>
  <c r="B23" i="31"/>
  <c r="A24" i="30"/>
  <c r="O23" i="30"/>
  <c r="B23" i="30"/>
  <c r="L22" i="30"/>
  <c r="K22" i="30"/>
  <c r="K22" i="29"/>
  <c r="L22" i="29"/>
  <c r="A24" i="29"/>
  <c r="O23" i="29"/>
  <c r="B23" i="29"/>
  <c r="A24" i="5"/>
  <c r="B21" i="5"/>
  <c r="C16" i="3"/>
  <c r="A25" i="3"/>
  <c r="O21" i="5"/>
  <c r="B19" i="3"/>
  <c r="L23" i="40" l="1"/>
  <c r="K23" i="40"/>
  <c r="A25" i="40"/>
  <c r="O24" i="40"/>
  <c r="B24" i="40"/>
  <c r="L23" i="39"/>
  <c r="K23" i="39"/>
  <c r="A25" i="39"/>
  <c r="O24" i="39"/>
  <c r="B24" i="39"/>
  <c r="L23" i="38"/>
  <c r="K23" i="38"/>
  <c r="A25" i="38"/>
  <c r="O24" i="38"/>
  <c r="B24" i="38"/>
  <c r="L23" i="37"/>
  <c r="K23" i="37"/>
  <c r="A25" i="37"/>
  <c r="O24" i="37"/>
  <c r="B24" i="37"/>
  <c r="L23" i="36"/>
  <c r="K23" i="36"/>
  <c r="A25" i="36"/>
  <c r="O24" i="36"/>
  <c r="B24" i="36"/>
  <c r="A25" i="35"/>
  <c r="O24" i="35"/>
  <c r="B24" i="35"/>
  <c r="L23" i="35"/>
  <c r="K23" i="35"/>
  <c r="L23" i="34"/>
  <c r="K23" i="34"/>
  <c r="A25" i="34"/>
  <c r="O24" i="34"/>
  <c r="B24" i="34"/>
  <c r="A25" i="33"/>
  <c r="O24" i="33"/>
  <c r="B24" i="33"/>
  <c r="L23" i="33"/>
  <c r="K23" i="33"/>
  <c r="L23" i="32"/>
  <c r="K23" i="32"/>
  <c r="A25" i="32"/>
  <c r="O24" i="32"/>
  <c r="B24" i="32"/>
  <c r="K23" i="31"/>
  <c r="L23" i="31"/>
  <c r="A25" i="31"/>
  <c r="O24" i="31"/>
  <c r="B24" i="31"/>
  <c r="L23" i="30"/>
  <c r="K23" i="30"/>
  <c r="A25" i="30"/>
  <c r="O24" i="30"/>
  <c r="B24" i="30"/>
  <c r="A25" i="5"/>
  <c r="A25" i="29"/>
  <c r="O24" i="29"/>
  <c r="B24" i="29"/>
  <c r="L23" i="29"/>
  <c r="K23" i="29"/>
  <c r="B22" i="5"/>
  <c r="L21" i="5"/>
  <c r="K21" i="5"/>
  <c r="A26" i="3"/>
  <c r="O22" i="5"/>
  <c r="E18" i="3"/>
  <c r="B20" i="3"/>
  <c r="D18" i="3"/>
  <c r="A26" i="40" l="1"/>
  <c r="O25" i="40"/>
  <c r="B25" i="40"/>
  <c r="L24" i="40"/>
  <c r="K24" i="40"/>
  <c r="L24" i="39"/>
  <c r="K24" i="39"/>
  <c r="A26" i="39"/>
  <c r="O25" i="39"/>
  <c r="B25" i="39"/>
  <c r="A26" i="38"/>
  <c r="O25" i="38"/>
  <c r="B25" i="38"/>
  <c r="L24" i="38"/>
  <c r="K24" i="38"/>
  <c r="K24" i="37"/>
  <c r="L24" i="37"/>
  <c r="A26" i="37"/>
  <c r="O25" i="37"/>
  <c r="B25" i="37"/>
  <c r="L24" i="36"/>
  <c r="K24" i="36"/>
  <c r="A26" i="36"/>
  <c r="O25" i="36"/>
  <c r="B25" i="36"/>
  <c r="L24" i="35"/>
  <c r="K24" i="35"/>
  <c r="A26" i="35"/>
  <c r="O25" i="35"/>
  <c r="B25" i="35"/>
  <c r="K24" i="34"/>
  <c r="L24" i="34"/>
  <c r="A26" i="34"/>
  <c r="O25" i="34"/>
  <c r="B25" i="34"/>
  <c r="L24" i="33"/>
  <c r="K24" i="33"/>
  <c r="A26" i="33"/>
  <c r="O25" i="33"/>
  <c r="B25" i="33"/>
  <c r="L24" i="32"/>
  <c r="K24" i="32"/>
  <c r="A26" i="32"/>
  <c r="O25" i="32"/>
  <c r="B25" i="32"/>
  <c r="L24" i="31"/>
  <c r="K24" i="31"/>
  <c r="A26" i="31"/>
  <c r="O25" i="31"/>
  <c r="B25" i="31"/>
  <c r="K24" i="30"/>
  <c r="L24" i="30"/>
  <c r="A26" i="30"/>
  <c r="O25" i="30"/>
  <c r="B25" i="30"/>
  <c r="A26" i="29"/>
  <c r="O25" i="29"/>
  <c r="B25" i="29"/>
  <c r="L24" i="29"/>
  <c r="K24" i="29"/>
  <c r="A26" i="5"/>
  <c r="B23" i="5"/>
  <c r="C18" i="3"/>
  <c r="O23" i="5"/>
  <c r="A27" i="3"/>
  <c r="L22" i="5"/>
  <c r="K22" i="5"/>
  <c r="D19" i="3"/>
  <c r="B21" i="3"/>
  <c r="E19" i="3"/>
  <c r="K25" i="40" l="1"/>
  <c r="L25" i="40"/>
  <c r="A27" i="40"/>
  <c r="O26" i="40"/>
  <c r="B26" i="40"/>
  <c r="L25" i="39"/>
  <c r="K25" i="39"/>
  <c r="A27" i="39"/>
  <c r="O26" i="39"/>
  <c r="B26" i="39"/>
  <c r="K25" i="38"/>
  <c r="L25" i="38"/>
  <c r="A27" i="38"/>
  <c r="O26" i="38"/>
  <c r="B26" i="38"/>
  <c r="K25" i="37"/>
  <c r="L25" i="37"/>
  <c r="A27" i="37"/>
  <c r="O26" i="37"/>
  <c r="B26" i="37"/>
  <c r="K25" i="36"/>
  <c r="L25" i="36"/>
  <c r="A27" i="36"/>
  <c r="O26" i="36"/>
  <c r="B26" i="36"/>
  <c r="K25" i="35"/>
  <c r="L25" i="35"/>
  <c r="A27" i="35"/>
  <c r="O26" i="35"/>
  <c r="B26" i="35"/>
  <c r="K25" i="34"/>
  <c r="L25" i="34"/>
  <c r="A27" i="34"/>
  <c r="O26" i="34"/>
  <c r="B26" i="34"/>
  <c r="K25" i="33"/>
  <c r="L25" i="33"/>
  <c r="A27" i="33"/>
  <c r="O26" i="33"/>
  <c r="B26" i="33"/>
  <c r="K25" i="32"/>
  <c r="L25" i="32"/>
  <c r="A27" i="32"/>
  <c r="O26" i="32"/>
  <c r="B26" i="32"/>
  <c r="L25" i="31"/>
  <c r="K25" i="31"/>
  <c r="A27" i="31"/>
  <c r="O26" i="31"/>
  <c r="B26" i="31"/>
  <c r="A27" i="30"/>
  <c r="O26" i="30"/>
  <c r="B26" i="30"/>
  <c r="K25" i="30"/>
  <c r="L25" i="30"/>
  <c r="A27" i="5"/>
  <c r="L25" i="29"/>
  <c r="K25" i="29"/>
  <c r="A27" i="29"/>
  <c r="O26" i="29"/>
  <c r="B26" i="29"/>
  <c r="B24" i="5"/>
  <c r="C19" i="3"/>
  <c r="A28" i="3"/>
  <c r="K23" i="5"/>
  <c r="L23" i="5"/>
  <c r="O24" i="5"/>
  <c r="D20" i="3"/>
  <c r="B22" i="3"/>
  <c r="E20" i="3"/>
  <c r="K26" i="40" l="1"/>
  <c r="L26" i="40"/>
  <c r="A28" i="40"/>
  <c r="O27" i="40"/>
  <c r="B27" i="40"/>
  <c r="K26" i="39"/>
  <c r="L26" i="39"/>
  <c r="A28" i="39"/>
  <c r="O27" i="39"/>
  <c r="B27" i="39"/>
  <c r="K26" i="38"/>
  <c r="L26" i="38"/>
  <c r="A28" i="38"/>
  <c r="O27" i="38"/>
  <c r="B27" i="38"/>
  <c r="L26" i="37"/>
  <c r="K26" i="37"/>
  <c r="A28" i="37"/>
  <c r="O27" i="37"/>
  <c r="B27" i="37"/>
  <c r="K26" i="36"/>
  <c r="L26" i="36"/>
  <c r="A28" i="36"/>
  <c r="O27" i="36"/>
  <c r="B27" i="36"/>
  <c r="K26" i="35"/>
  <c r="L26" i="35"/>
  <c r="A28" i="35"/>
  <c r="O27" i="35"/>
  <c r="B27" i="35"/>
  <c r="L26" i="34"/>
  <c r="K26" i="34"/>
  <c r="A28" i="34"/>
  <c r="O27" i="34"/>
  <c r="B27" i="34"/>
  <c r="L26" i="33"/>
  <c r="K26" i="33"/>
  <c r="A28" i="33"/>
  <c r="O27" i="33"/>
  <c r="B27" i="33"/>
  <c r="K26" i="32"/>
  <c r="L26" i="32"/>
  <c r="A28" i="32"/>
  <c r="O27" i="32"/>
  <c r="B27" i="32"/>
  <c r="K26" i="31"/>
  <c r="L26" i="31"/>
  <c r="A28" i="31"/>
  <c r="O27" i="31"/>
  <c r="B27" i="31"/>
  <c r="L26" i="30"/>
  <c r="K26" i="30"/>
  <c r="A28" i="30"/>
  <c r="O27" i="30"/>
  <c r="B27" i="30"/>
  <c r="K26" i="29"/>
  <c r="L26" i="29"/>
  <c r="A28" i="29"/>
  <c r="O27" i="29"/>
  <c r="B27" i="29"/>
  <c r="A28" i="5"/>
  <c r="B25" i="5"/>
  <c r="C20" i="3"/>
  <c r="K24" i="5"/>
  <c r="L24" i="5"/>
  <c r="A29" i="3"/>
  <c r="O25" i="5"/>
  <c r="D21" i="3"/>
  <c r="B23" i="3"/>
  <c r="E21" i="3"/>
  <c r="A29" i="40" l="1"/>
  <c r="O28" i="40"/>
  <c r="B28" i="40"/>
  <c r="L27" i="40"/>
  <c r="K27" i="40"/>
  <c r="K27" i="39"/>
  <c r="L27" i="39"/>
  <c r="A29" i="39"/>
  <c r="O28" i="39"/>
  <c r="B28" i="39"/>
  <c r="L27" i="38"/>
  <c r="K27" i="38"/>
  <c r="A29" i="38"/>
  <c r="O28" i="38"/>
  <c r="B28" i="38"/>
  <c r="L27" i="37"/>
  <c r="K27" i="37"/>
  <c r="A29" i="37"/>
  <c r="O28" i="37"/>
  <c r="B28" i="37"/>
  <c r="L27" i="36"/>
  <c r="K27" i="36"/>
  <c r="A29" i="36"/>
  <c r="O28" i="36"/>
  <c r="B28" i="36"/>
  <c r="L27" i="35"/>
  <c r="K27" i="35"/>
  <c r="A29" i="35"/>
  <c r="O28" i="35"/>
  <c r="B28" i="35"/>
  <c r="L27" i="34"/>
  <c r="K27" i="34"/>
  <c r="A29" i="34"/>
  <c r="O28" i="34"/>
  <c r="B28" i="34"/>
  <c r="L27" i="33"/>
  <c r="K27" i="33"/>
  <c r="A29" i="33"/>
  <c r="O28" i="33"/>
  <c r="B28" i="33"/>
  <c r="K27" i="32"/>
  <c r="L27" i="32"/>
  <c r="A29" i="32"/>
  <c r="O28" i="32"/>
  <c r="B28" i="32"/>
  <c r="K27" i="31"/>
  <c r="L27" i="31"/>
  <c r="A29" i="31"/>
  <c r="O28" i="31"/>
  <c r="B28" i="31"/>
  <c r="A29" i="30"/>
  <c r="O28" i="30"/>
  <c r="B28" i="30"/>
  <c r="K27" i="30"/>
  <c r="L27" i="30"/>
  <c r="A29" i="5"/>
  <c r="A29" i="29"/>
  <c r="O28" i="29"/>
  <c r="B28" i="29"/>
  <c r="L27" i="29"/>
  <c r="K27" i="29"/>
  <c r="B26" i="5"/>
  <c r="C21" i="3"/>
  <c r="O26" i="5"/>
  <c r="A30" i="3"/>
  <c r="L25" i="5"/>
  <c r="K25" i="5"/>
  <c r="E22" i="3"/>
  <c r="B24" i="3"/>
  <c r="D22" i="3"/>
  <c r="L28" i="40" l="1"/>
  <c r="K28" i="40"/>
  <c r="A30" i="40"/>
  <c r="O29" i="40"/>
  <c r="B29" i="40"/>
  <c r="K28" i="39"/>
  <c r="L28" i="39"/>
  <c r="A30" i="39"/>
  <c r="O29" i="39"/>
  <c r="B29" i="39"/>
  <c r="K28" i="38"/>
  <c r="L28" i="38"/>
  <c r="A30" i="38"/>
  <c r="O29" i="38"/>
  <c r="B29" i="38"/>
  <c r="L28" i="37"/>
  <c r="K28" i="37"/>
  <c r="A30" i="37"/>
  <c r="O29" i="37"/>
  <c r="B29" i="37"/>
  <c r="A30" i="36"/>
  <c r="O29" i="36"/>
  <c r="B29" i="36"/>
  <c r="L28" i="36"/>
  <c r="K28" i="36"/>
  <c r="L28" i="35"/>
  <c r="K28" i="35"/>
  <c r="A30" i="35"/>
  <c r="O29" i="35"/>
  <c r="B29" i="35"/>
  <c r="L28" i="34"/>
  <c r="K28" i="34"/>
  <c r="A30" i="34"/>
  <c r="O29" i="34"/>
  <c r="B29" i="34"/>
  <c r="L28" i="33"/>
  <c r="K28" i="33"/>
  <c r="A30" i="33"/>
  <c r="O29" i="33"/>
  <c r="B29" i="33"/>
  <c r="L28" i="32"/>
  <c r="K28" i="32"/>
  <c r="A30" i="32"/>
  <c r="O29" i="32"/>
  <c r="B29" i="32"/>
  <c r="L28" i="31"/>
  <c r="K28" i="31"/>
  <c r="A30" i="31"/>
  <c r="O29" i="31"/>
  <c r="B29" i="31"/>
  <c r="L28" i="30"/>
  <c r="K28" i="30"/>
  <c r="A30" i="30"/>
  <c r="O29" i="30"/>
  <c r="B29" i="30"/>
  <c r="A30" i="29"/>
  <c r="O29" i="29"/>
  <c r="B29" i="29"/>
  <c r="L28" i="29"/>
  <c r="K28" i="29"/>
  <c r="A30" i="5"/>
  <c r="B27" i="5"/>
  <c r="C22" i="3"/>
  <c r="L26" i="5"/>
  <c r="K26" i="5"/>
  <c r="A31" i="3"/>
  <c r="O27" i="5"/>
  <c r="E23" i="3"/>
  <c r="B25" i="3"/>
  <c r="D23" i="3"/>
  <c r="K29" i="40" l="1"/>
  <c r="L29" i="40"/>
  <c r="A31" i="40"/>
  <c r="O30" i="40"/>
  <c r="B30" i="40"/>
  <c r="L29" i="39"/>
  <c r="K29" i="39"/>
  <c r="A31" i="39"/>
  <c r="O30" i="39"/>
  <c r="B30" i="39"/>
  <c r="K29" i="38"/>
  <c r="L29" i="38"/>
  <c r="A31" i="38"/>
  <c r="O30" i="38"/>
  <c r="B30" i="38"/>
  <c r="K29" i="37"/>
  <c r="L29" i="37"/>
  <c r="A31" i="37"/>
  <c r="O30" i="37"/>
  <c r="B30" i="37"/>
  <c r="K29" i="36"/>
  <c r="L29" i="36"/>
  <c r="A31" i="36"/>
  <c r="O30" i="36"/>
  <c r="B30" i="36"/>
  <c r="L29" i="35"/>
  <c r="K29" i="35"/>
  <c r="A31" i="35"/>
  <c r="O30" i="35"/>
  <c r="B30" i="35"/>
  <c r="L29" i="34"/>
  <c r="K29" i="34"/>
  <c r="A31" i="34"/>
  <c r="O30" i="34"/>
  <c r="B30" i="34"/>
  <c r="L29" i="33"/>
  <c r="K29" i="33"/>
  <c r="A31" i="33"/>
  <c r="O30" i="33"/>
  <c r="B30" i="33"/>
  <c r="L29" i="32"/>
  <c r="K29" i="32"/>
  <c r="A31" i="32"/>
  <c r="O30" i="32"/>
  <c r="B30" i="32"/>
  <c r="L29" i="31"/>
  <c r="K29" i="31"/>
  <c r="A31" i="31"/>
  <c r="O30" i="31"/>
  <c r="B30" i="31"/>
  <c r="A31" i="30"/>
  <c r="O30" i="30"/>
  <c r="B30" i="30"/>
  <c r="L29" i="30"/>
  <c r="K29" i="30"/>
  <c r="L29" i="29"/>
  <c r="K29" i="29"/>
  <c r="A31" i="5"/>
  <c r="A31" i="29"/>
  <c r="O30" i="29"/>
  <c r="B30" i="29"/>
  <c r="B28" i="5"/>
  <c r="C23" i="3"/>
  <c r="A32" i="3"/>
  <c r="O28" i="5"/>
  <c r="B26" i="3"/>
  <c r="L30" i="40" l="1"/>
  <c r="K30" i="40"/>
  <c r="A32" i="40"/>
  <c r="O31" i="40"/>
  <c r="B31" i="40"/>
  <c r="L30" i="39"/>
  <c r="K30" i="39"/>
  <c r="A32" i="39"/>
  <c r="O31" i="39"/>
  <c r="B31" i="39"/>
  <c r="L30" i="38"/>
  <c r="K30" i="38"/>
  <c r="A32" i="38"/>
  <c r="O31" i="38"/>
  <c r="B31" i="38"/>
  <c r="K30" i="37"/>
  <c r="L30" i="37"/>
  <c r="A32" i="37"/>
  <c r="O31" i="37"/>
  <c r="B31" i="37"/>
  <c r="L30" i="36"/>
  <c r="K30" i="36"/>
  <c r="A32" i="36"/>
  <c r="O31" i="36"/>
  <c r="B31" i="36"/>
  <c r="A32" i="35"/>
  <c r="O31" i="35"/>
  <c r="B31" i="35"/>
  <c r="L30" i="35"/>
  <c r="K30" i="35"/>
  <c r="L30" i="34"/>
  <c r="K30" i="34"/>
  <c r="A32" i="34"/>
  <c r="O31" i="34"/>
  <c r="B31" i="34"/>
  <c r="K30" i="33"/>
  <c r="L30" i="33"/>
  <c r="A32" i="33"/>
  <c r="O31" i="33"/>
  <c r="B31" i="33"/>
  <c r="L30" i="32"/>
  <c r="K30" i="32"/>
  <c r="A32" i="32"/>
  <c r="O31" i="32"/>
  <c r="B31" i="32"/>
  <c r="L30" i="31"/>
  <c r="K30" i="31"/>
  <c r="A32" i="31"/>
  <c r="O31" i="31"/>
  <c r="B31" i="31"/>
  <c r="L30" i="30"/>
  <c r="K30" i="30"/>
  <c r="A32" i="30"/>
  <c r="O31" i="30"/>
  <c r="B31" i="30"/>
  <c r="K30" i="29"/>
  <c r="L30" i="29"/>
  <c r="A32" i="5"/>
  <c r="A32" i="29"/>
  <c r="O31" i="29"/>
  <c r="B31" i="29"/>
  <c r="B29" i="5"/>
  <c r="O29" i="5"/>
  <c r="K28" i="5"/>
  <c r="L28" i="5"/>
  <c r="A33" i="3"/>
  <c r="E25" i="3"/>
  <c r="B27" i="3"/>
  <c r="D25" i="3"/>
  <c r="L31" i="40" l="1"/>
  <c r="K31" i="40"/>
  <c r="A33" i="40"/>
  <c r="O32" i="40"/>
  <c r="B32" i="40"/>
  <c r="L31" i="39"/>
  <c r="K31" i="39"/>
  <c r="A33" i="39"/>
  <c r="O32" i="39"/>
  <c r="B32" i="39"/>
  <c r="L31" i="38"/>
  <c r="K31" i="38"/>
  <c r="A33" i="38"/>
  <c r="O32" i="38"/>
  <c r="B32" i="38"/>
  <c r="L31" i="37"/>
  <c r="K31" i="37"/>
  <c r="A33" i="37"/>
  <c r="O32" i="37"/>
  <c r="B32" i="37"/>
  <c r="L31" i="36"/>
  <c r="K31" i="36"/>
  <c r="A33" i="36"/>
  <c r="O32" i="36"/>
  <c r="B32" i="36"/>
  <c r="K31" i="35"/>
  <c r="L31" i="35"/>
  <c r="A33" i="35"/>
  <c r="O32" i="35"/>
  <c r="B32" i="35"/>
  <c r="L31" i="34"/>
  <c r="K31" i="34"/>
  <c r="A33" i="34"/>
  <c r="O32" i="34"/>
  <c r="B32" i="34"/>
  <c r="L31" i="33"/>
  <c r="K31" i="33"/>
  <c r="A33" i="33"/>
  <c r="O32" i="33"/>
  <c r="B32" i="33"/>
  <c r="L31" i="32"/>
  <c r="K31" i="32"/>
  <c r="A33" i="32"/>
  <c r="O32" i="32"/>
  <c r="B32" i="32"/>
  <c r="L31" i="31"/>
  <c r="K31" i="31"/>
  <c r="A33" i="31"/>
  <c r="O32" i="31"/>
  <c r="B32" i="31"/>
  <c r="A33" i="30"/>
  <c r="O32" i="30"/>
  <c r="B32" i="30"/>
  <c r="L31" i="30"/>
  <c r="K31" i="30"/>
  <c r="L31" i="29"/>
  <c r="K31" i="29"/>
  <c r="A33" i="5"/>
  <c r="A33" i="29"/>
  <c r="O32" i="29"/>
  <c r="B32" i="29"/>
  <c r="B30" i="5"/>
  <c r="C25" i="3"/>
  <c r="A34" i="3"/>
  <c r="L29" i="5"/>
  <c r="K29" i="5"/>
  <c r="O30" i="5"/>
  <c r="B28" i="3"/>
  <c r="D26" i="3"/>
  <c r="E26" i="3"/>
  <c r="L32" i="40" l="1"/>
  <c r="K32" i="40"/>
  <c r="A34" i="40"/>
  <c r="O33" i="40"/>
  <c r="B33" i="40"/>
  <c r="L32" i="39"/>
  <c r="K32" i="39"/>
  <c r="A34" i="39"/>
  <c r="O33" i="39"/>
  <c r="B33" i="39"/>
  <c r="L32" i="38"/>
  <c r="K32" i="38"/>
  <c r="A34" i="38"/>
  <c r="O33" i="38"/>
  <c r="B33" i="38"/>
  <c r="L32" i="37"/>
  <c r="K32" i="37"/>
  <c r="A34" i="37"/>
  <c r="O33" i="37"/>
  <c r="B33" i="37"/>
  <c r="L32" i="36"/>
  <c r="K32" i="36"/>
  <c r="A34" i="36"/>
  <c r="O33" i="36"/>
  <c r="B33" i="36"/>
  <c r="K32" i="35"/>
  <c r="L32" i="35"/>
  <c r="A34" i="35"/>
  <c r="O33" i="35"/>
  <c r="B33" i="35"/>
  <c r="K32" i="34"/>
  <c r="L32" i="34"/>
  <c r="A34" i="34"/>
  <c r="O33" i="34"/>
  <c r="B33" i="34"/>
  <c r="L32" i="33"/>
  <c r="K32" i="33"/>
  <c r="A34" i="33"/>
  <c r="O33" i="33"/>
  <c r="B33" i="33"/>
  <c r="L32" i="32"/>
  <c r="K32" i="32"/>
  <c r="A34" i="32"/>
  <c r="O33" i="32"/>
  <c r="B33" i="32"/>
  <c r="L32" i="31"/>
  <c r="K32" i="31"/>
  <c r="A34" i="31"/>
  <c r="O33" i="31"/>
  <c r="B33" i="31"/>
  <c r="K32" i="30"/>
  <c r="L32" i="30"/>
  <c r="A34" i="30"/>
  <c r="O33" i="30"/>
  <c r="B33" i="30"/>
  <c r="L32" i="29"/>
  <c r="K32" i="29"/>
  <c r="A34" i="5"/>
  <c r="A34" i="29"/>
  <c r="O33" i="29"/>
  <c r="B33" i="29"/>
  <c r="B31" i="5"/>
  <c r="C26" i="3"/>
  <c r="K30" i="5"/>
  <c r="L30" i="5"/>
  <c r="O31" i="5"/>
  <c r="A35" i="3"/>
  <c r="D27" i="3"/>
  <c r="E27" i="3"/>
  <c r="B29" i="3"/>
  <c r="K33" i="40" l="1"/>
  <c r="L33" i="40"/>
  <c r="A35" i="40"/>
  <c r="O34" i="40"/>
  <c r="B34" i="40"/>
  <c r="K33" i="39"/>
  <c r="L33" i="39"/>
  <c r="A35" i="39"/>
  <c r="O34" i="39"/>
  <c r="B34" i="39"/>
  <c r="K33" i="38"/>
  <c r="L33" i="38"/>
  <c r="A35" i="38"/>
  <c r="O34" i="38"/>
  <c r="B34" i="38"/>
  <c r="K33" i="37"/>
  <c r="L33" i="37"/>
  <c r="A35" i="37"/>
  <c r="O34" i="37"/>
  <c r="B34" i="37"/>
  <c r="K33" i="36"/>
  <c r="L33" i="36"/>
  <c r="A35" i="36"/>
  <c r="O34" i="36"/>
  <c r="B34" i="36"/>
  <c r="K33" i="35"/>
  <c r="L33" i="35"/>
  <c r="A35" i="35"/>
  <c r="O34" i="35"/>
  <c r="B34" i="35"/>
  <c r="L33" i="34"/>
  <c r="K33" i="34"/>
  <c r="A35" i="34"/>
  <c r="O34" i="34"/>
  <c r="B34" i="34"/>
  <c r="K33" i="33"/>
  <c r="L33" i="33"/>
  <c r="A35" i="33"/>
  <c r="O34" i="33"/>
  <c r="B34" i="33"/>
  <c r="K33" i="32"/>
  <c r="L33" i="32"/>
  <c r="A35" i="32"/>
  <c r="O34" i="32"/>
  <c r="B34" i="32"/>
  <c r="L33" i="31"/>
  <c r="K33" i="31"/>
  <c r="A35" i="31"/>
  <c r="O34" i="31"/>
  <c r="B34" i="31"/>
  <c r="K33" i="30"/>
  <c r="L33" i="30"/>
  <c r="A35" i="30"/>
  <c r="O34" i="30"/>
  <c r="B34" i="30"/>
  <c r="A35" i="5"/>
  <c r="L33" i="29"/>
  <c r="K33" i="29"/>
  <c r="A35" i="29"/>
  <c r="O34" i="29"/>
  <c r="B34" i="29"/>
  <c r="B32" i="5"/>
  <c r="C27" i="3"/>
  <c r="K31" i="5"/>
  <c r="L31" i="5"/>
  <c r="A36" i="3"/>
  <c r="O32" i="5"/>
  <c r="B30" i="3"/>
  <c r="D28" i="3"/>
  <c r="E28" i="3"/>
  <c r="L34" i="40" l="1"/>
  <c r="K34" i="40"/>
  <c r="A36" i="40"/>
  <c r="O35" i="40"/>
  <c r="B35" i="40"/>
  <c r="L34" i="39"/>
  <c r="K34" i="39"/>
  <c r="A36" i="39"/>
  <c r="O35" i="39"/>
  <c r="B35" i="39"/>
  <c r="A36" i="38"/>
  <c r="O35" i="38"/>
  <c r="B35" i="38"/>
  <c r="K34" i="38"/>
  <c r="L34" i="38"/>
  <c r="L34" i="37"/>
  <c r="K34" i="37"/>
  <c r="A36" i="37"/>
  <c r="O35" i="37"/>
  <c r="B35" i="37"/>
  <c r="K34" i="36"/>
  <c r="L34" i="36"/>
  <c r="A36" i="36"/>
  <c r="O35" i="36"/>
  <c r="B35" i="36"/>
  <c r="K34" i="35"/>
  <c r="L34" i="35"/>
  <c r="A36" i="35"/>
  <c r="O35" i="35"/>
  <c r="B35" i="35"/>
  <c r="L34" i="34"/>
  <c r="K34" i="34"/>
  <c r="A36" i="34"/>
  <c r="O35" i="34"/>
  <c r="B35" i="34"/>
  <c r="L34" i="33"/>
  <c r="K34" i="33"/>
  <c r="A36" i="33"/>
  <c r="O35" i="33"/>
  <c r="B35" i="33"/>
  <c r="L34" i="32"/>
  <c r="K34" i="32"/>
  <c r="A36" i="32"/>
  <c r="O35" i="32"/>
  <c r="B35" i="32"/>
  <c r="L34" i="31"/>
  <c r="K34" i="31"/>
  <c r="A36" i="31"/>
  <c r="O35" i="31"/>
  <c r="B35" i="31"/>
  <c r="L34" i="30"/>
  <c r="K34" i="30"/>
  <c r="A36" i="30"/>
  <c r="O35" i="30"/>
  <c r="B35" i="30"/>
  <c r="K34" i="29"/>
  <c r="L34" i="29"/>
  <c r="A36" i="29"/>
  <c r="O35" i="29"/>
  <c r="B35" i="29"/>
  <c r="A36" i="5"/>
  <c r="B33" i="5"/>
  <c r="C28" i="3"/>
  <c r="K32" i="5"/>
  <c r="L32" i="5"/>
  <c r="A37" i="3"/>
  <c r="O33" i="5"/>
  <c r="D29" i="3"/>
  <c r="B31" i="3"/>
  <c r="E29" i="3"/>
  <c r="L35" i="40" l="1"/>
  <c r="K35" i="40"/>
  <c r="A37" i="40"/>
  <c r="O36" i="40"/>
  <c r="B36" i="40"/>
  <c r="K35" i="39"/>
  <c r="L35" i="39"/>
  <c r="A37" i="39"/>
  <c r="O36" i="39"/>
  <c r="B36" i="39"/>
  <c r="L35" i="38"/>
  <c r="K35" i="38"/>
  <c r="A37" i="38"/>
  <c r="O36" i="38"/>
  <c r="B36" i="38"/>
  <c r="L35" i="37"/>
  <c r="K35" i="37"/>
  <c r="A37" i="37"/>
  <c r="O36" i="37"/>
  <c r="B36" i="37"/>
  <c r="L35" i="36"/>
  <c r="K35" i="36"/>
  <c r="A37" i="36"/>
  <c r="O36" i="36"/>
  <c r="B36" i="36"/>
  <c r="A37" i="35"/>
  <c r="O36" i="35"/>
  <c r="B36" i="35"/>
  <c r="L35" i="35"/>
  <c r="K35" i="35"/>
  <c r="L35" i="34"/>
  <c r="K35" i="34"/>
  <c r="A37" i="34"/>
  <c r="O36" i="34"/>
  <c r="B36" i="34"/>
  <c r="L35" i="33"/>
  <c r="K35" i="33"/>
  <c r="A37" i="33"/>
  <c r="O36" i="33"/>
  <c r="B36" i="33"/>
  <c r="L35" i="32"/>
  <c r="K35" i="32"/>
  <c r="A37" i="32"/>
  <c r="O36" i="32"/>
  <c r="B36" i="32"/>
  <c r="K35" i="31"/>
  <c r="L35" i="31"/>
  <c r="A37" i="31"/>
  <c r="O36" i="31"/>
  <c r="B36" i="31"/>
  <c r="K35" i="30"/>
  <c r="L35" i="30"/>
  <c r="A37" i="30"/>
  <c r="O36" i="30"/>
  <c r="B36" i="30"/>
  <c r="A37" i="5"/>
  <c r="A37" i="29"/>
  <c r="O36" i="29"/>
  <c r="B36" i="29"/>
  <c r="L35" i="29"/>
  <c r="K35" i="29"/>
  <c r="B34" i="5"/>
  <c r="C29" i="3"/>
  <c r="A38" i="3"/>
  <c r="L33" i="5"/>
  <c r="K33" i="5"/>
  <c r="O34" i="5"/>
  <c r="B32" i="3"/>
  <c r="D30" i="3"/>
  <c r="E30" i="3"/>
  <c r="L36" i="40" l="1"/>
  <c r="K36" i="40"/>
  <c r="A38" i="40"/>
  <c r="O37" i="40"/>
  <c r="B37" i="40"/>
  <c r="K36" i="39"/>
  <c r="L36" i="39"/>
  <c r="A38" i="39"/>
  <c r="O37" i="39"/>
  <c r="B37" i="39"/>
  <c r="L36" i="38"/>
  <c r="K36" i="38"/>
  <c r="A38" i="38"/>
  <c r="O37" i="38"/>
  <c r="B37" i="38"/>
  <c r="L36" i="37"/>
  <c r="K36" i="37"/>
  <c r="A38" i="37"/>
  <c r="O37" i="37"/>
  <c r="B37" i="37"/>
  <c r="K36" i="36"/>
  <c r="L36" i="36"/>
  <c r="A38" i="36"/>
  <c r="O37" i="36"/>
  <c r="B37" i="36"/>
  <c r="L36" i="35"/>
  <c r="K36" i="35"/>
  <c r="A38" i="35"/>
  <c r="O37" i="35"/>
  <c r="B37" i="35"/>
  <c r="K36" i="34"/>
  <c r="L36" i="34"/>
  <c r="A38" i="34"/>
  <c r="O37" i="34"/>
  <c r="B37" i="34"/>
  <c r="L36" i="33"/>
  <c r="K36" i="33"/>
  <c r="A38" i="33"/>
  <c r="O37" i="33"/>
  <c r="B37" i="33"/>
  <c r="L36" i="32"/>
  <c r="K36" i="32"/>
  <c r="A38" i="32"/>
  <c r="O37" i="32"/>
  <c r="B37" i="32"/>
  <c r="K36" i="31"/>
  <c r="L36" i="31"/>
  <c r="A38" i="31"/>
  <c r="O37" i="31"/>
  <c r="B37" i="31"/>
  <c r="L36" i="30"/>
  <c r="K36" i="30"/>
  <c r="A38" i="30"/>
  <c r="O37" i="30"/>
  <c r="B37" i="30"/>
  <c r="A38" i="29"/>
  <c r="O37" i="29"/>
  <c r="B37" i="29"/>
  <c r="L36" i="29"/>
  <c r="K36" i="29"/>
  <c r="A38" i="5"/>
  <c r="B35" i="5"/>
  <c r="C30" i="3"/>
  <c r="O35" i="5"/>
  <c r="A39" i="3"/>
  <c r="B33" i="3"/>
  <c r="L37" i="40" l="1"/>
  <c r="K37" i="40"/>
  <c r="A39" i="40"/>
  <c r="O38" i="40"/>
  <c r="B38" i="40"/>
  <c r="L37" i="39"/>
  <c r="K37" i="39"/>
  <c r="A39" i="39"/>
  <c r="O38" i="39"/>
  <c r="B38" i="39"/>
  <c r="K37" i="38"/>
  <c r="L37" i="38"/>
  <c r="A39" i="38"/>
  <c r="O38" i="38"/>
  <c r="B38" i="38"/>
  <c r="K37" i="37"/>
  <c r="L37" i="37"/>
  <c r="A39" i="37"/>
  <c r="O38" i="37"/>
  <c r="B38" i="37"/>
  <c r="K37" i="36"/>
  <c r="L37" i="36"/>
  <c r="A39" i="36"/>
  <c r="O38" i="36"/>
  <c r="B38" i="36"/>
  <c r="K37" i="35"/>
  <c r="L37" i="35"/>
  <c r="A39" i="35"/>
  <c r="O38" i="35"/>
  <c r="B38" i="35"/>
  <c r="K37" i="34"/>
  <c r="L37" i="34"/>
  <c r="A39" i="34"/>
  <c r="O38" i="34"/>
  <c r="B38" i="34"/>
  <c r="L37" i="33"/>
  <c r="K37" i="33"/>
  <c r="A39" i="33"/>
  <c r="O38" i="33"/>
  <c r="B38" i="33"/>
  <c r="K37" i="32"/>
  <c r="L37" i="32"/>
  <c r="A39" i="32"/>
  <c r="O38" i="32"/>
  <c r="B38" i="32"/>
  <c r="L37" i="31"/>
  <c r="K37" i="31"/>
  <c r="A39" i="31"/>
  <c r="O38" i="31"/>
  <c r="B38" i="31"/>
  <c r="L37" i="30"/>
  <c r="K37" i="30"/>
  <c r="A39" i="30"/>
  <c r="O38" i="30"/>
  <c r="B38" i="30"/>
  <c r="A39" i="5"/>
  <c r="L37" i="29"/>
  <c r="K37" i="29"/>
  <c r="A39" i="29"/>
  <c r="O38" i="29"/>
  <c r="B38" i="29"/>
  <c r="B36" i="5"/>
  <c r="A40" i="3"/>
  <c r="K35" i="5"/>
  <c r="L35" i="5"/>
  <c r="O36" i="5"/>
  <c r="B34" i="3"/>
  <c r="E32" i="3"/>
  <c r="D32" i="3"/>
  <c r="L38" i="40" l="1"/>
  <c r="K38" i="40"/>
  <c r="A40" i="40"/>
  <c r="O39" i="40"/>
  <c r="B39" i="40"/>
  <c r="L38" i="39"/>
  <c r="K38" i="39"/>
  <c r="A40" i="39"/>
  <c r="O39" i="39"/>
  <c r="B39" i="39"/>
  <c r="L38" i="38"/>
  <c r="K38" i="38"/>
  <c r="A40" i="38"/>
  <c r="O39" i="38"/>
  <c r="B39" i="38"/>
  <c r="K38" i="37"/>
  <c r="L38" i="37"/>
  <c r="A40" i="37"/>
  <c r="O39" i="37"/>
  <c r="B39" i="37"/>
  <c r="L38" i="36"/>
  <c r="K38" i="36"/>
  <c r="A40" i="36"/>
  <c r="O39" i="36"/>
  <c r="B39" i="36"/>
  <c r="L38" i="35"/>
  <c r="K38" i="35"/>
  <c r="A40" i="35"/>
  <c r="O39" i="35"/>
  <c r="B39" i="35"/>
  <c r="L38" i="34"/>
  <c r="K38" i="34"/>
  <c r="A40" i="34"/>
  <c r="O39" i="34"/>
  <c r="B39" i="34"/>
  <c r="K38" i="33"/>
  <c r="L38" i="33"/>
  <c r="A40" i="33"/>
  <c r="O39" i="33"/>
  <c r="B39" i="33"/>
  <c r="K38" i="32"/>
  <c r="L38" i="32"/>
  <c r="A40" i="32"/>
  <c r="O39" i="32"/>
  <c r="B39" i="32"/>
  <c r="L38" i="31"/>
  <c r="K38" i="31"/>
  <c r="A40" i="31"/>
  <c r="O39" i="31"/>
  <c r="B39" i="31"/>
  <c r="L38" i="30"/>
  <c r="K38" i="30"/>
  <c r="A40" i="30"/>
  <c r="O39" i="30"/>
  <c r="B39" i="30"/>
  <c r="L38" i="29"/>
  <c r="K38" i="29"/>
  <c r="A40" i="29"/>
  <c r="O39" i="29"/>
  <c r="B39" i="29"/>
  <c r="A40" i="5"/>
  <c r="B37" i="5"/>
  <c r="C32" i="3"/>
  <c r="K36" i="5"/>
  <c r="L36" i="5"/>
  <c r="O37" i="5"/>
  <c r="B35" i="3"/>
  <c r="D33" i="3"/>
  <c r="E33" i="3"/>
  <c r="L39" i="40" l="1"/>
  <c r="K39" i="40"/>
  <c r="A41" i="40"/>
  <c r="O40" i="40"/>
  <c r="B40" i="40"/>
  <c r="L39" i="39"/>
  <c r="K39" i="39"/>
  <c r="A41" i="39"/>
  <c r="O40" i="39"/>
  <c r="B40" i="39"/>
  <c r="L39" i="38"/>
  <c r="K39" i="38"/>
  <c r="A41" i="38"/>
  <c r="O40" i="38"/>
  <c r="B40" i="38"/>
  <c r="L39" i="37"/>
  <c r="K39" i="37"/>
  <c r="A41" i="37"/>
  <c r="O40" i="37"/>
  <c r="B40" i="37"/>
  <c r="L39" i="36"/>
  <c r="K39" i="36"/>
  <c r="A41" i="36"/>
  <c r="O40" i="36"/>
  <c r="B40" i="36"/>
  <c r="K39" i="35"/>
  <c r="L39" i="35"/>
  <c r="A41" i="35"/>
  <c r="O40" i="35"/>
  <c r="B40" i="35"/>
  <c r="L39" i="34"/>
  <c r="K39" i="34"/>
  <c r="A41" i="34"/>
  <c r="O40" i="34"/>
  <c r="B40" i="34"/>
  <c r="L39" i="33"/>
  <c r="K39" i="33"/>
  <c r="A41" i="33"/>
  <c r="O40" i="33"/>
  <c r="B40" i="33"/>
  <c r="L39" i="32"/>
  <c r="K39" i="32"/>
  <c r="A41" i="32"/>
  <c r="O40" i="32"/>
  <c r="B40" i="32"/>
  <c r="L39" i="31"/>
  <c r="K39" i="31"/>
  <c r="A41" i="31"/>
  <c r="O40" i="31"/>
  <c r="B40" i="31"/>
  <c r="L39" i="30"/>
  <c r="K39" i="30"/>
  <c r="A41" i="30"/>
  <c r="O40" i="30"/>
  <c r="B40" i="30"/>
  <c r="A41" i="5"/>
  <c r="A41" i="29"/>
  <c r="O40" i="29"/>
  <c r="B40" i="29"/>
  <c r="L39" i="29"/>
  <c r="K39" i="29"/>
  <c r="B38" i="5"/>
  <c r="C33" i="3"/>
  <c r="L37" i="5"/>
  <c r="K37" i="5"/>
  <c r="O38" i="5"/>
  <c r="E34" i="3"/>
  <c r="B36" i="3"/>
  <c r="D34" i="3"/>
  <c r="L40" i="40" l="1"/>
  <c r="K40" i="40"/>
  <c r="A42" i="40"/>
  <c r="O41" i="40"/>
  <c r="B41" i="40"/>
  <c r="L40" i="39"/>
  <c r="K40" i="39"/>
  <c r="A42" i="39"/>
  <c r="O41" i="39"/>
  <c r="B41" i="39"/>
  <c r="L40" i="38"/>
  <c r="K40" i="38"/>
  <c r="A42" i="38"/>
  <c r="O41" i="38"/>
  <c r="B41" i="38"/>
  <c r="K40" i="37"/>
  <c r="L40" i="37"/>
  <c r="A42" i="37"/>
  <c r="O41" i="37"/>
  <c r="B41" i="37"/>
  <c r="L40" i="36"/>
  <c r="K40" i="36"/>
  <c r="A42" i="36"/>
  <c r="O41" i="36"/>
  <c r="B41" i="36"/>
  <c r="L40" i="35"/>
  <c r="K40" i="35"/>
  <c r="A42" i="35"/>
  <c r="O41" i="35"/>
  <c r="B41" i="35"/>
  <c r="K40" i="34"/>
  <c r="L40" i="34"/>
  <c r="A42" i="34"/>
  <c r="O41" i="34"/>
  <c r="B41" i="34"/>
  <c r="L40" i="33"/>
  <c r="K40" i="33"/>
  <c r="A42" i="33"/>
  <c r="O41" i="33"/>
  <c r="B41" i="33"/>
  <c r="L40" i="32"/>
  <c r="K40" i="32"/>
  <c r="A42" i="32"/>
  <c r="O41" i="32"/>
  <c r="B41" i="32"/>
  <c r="L40" i="31"/>
  <c r="K40" i="31"/>
  <c r="A42" i="31"/>
  <c r="O41" i="31"/>
  <c r="B41" i="31"/>
  <c r="L40" i="30"/>
  <c r="K40" i="30"/>
  <c r="A42" i="30"/>
  <c r="O41" i="30"/>
  <c r="B41" i="30"/>
  <c r="A42" i="29"/>
  <c r="O41" i="29"/>
  <c r="B41" i="29"/>
  <c r="L40" i="29"/>
  <c r="K40" i="29"/>
  <c r="A42" i="5"/>
  <c r="B39" i="5"/>
  <c r="C34" i="3"/>
  <c r="K38" i="5"/>
  <c r="L38" i="5"/>
  <c r="O39" i="5"/>
  <c r="E35" i="3"/>
  <c r="D35" i="3"/>
  <c r="B37" i="3"/>
  <c r="K41" i="40" l="1"/>
  <c r="L41" i="40"/>
  <c r="A43" i="40"/>
  <c r="O42" i="40"/>
  <c r="B42" i="40"/>
  <c r="K41" i="39"/>
  <c r="L41" i="39"/>
  <c r="A43" i="39"/>
  <c r="O42" i="39"/>
  <c r="B42" i="39"/>
  <c r="K41" i="38"/>
  <c r="L41" i="38"/>
  <c r="A43" i="38"/>
  <c r="O42" i="38"/>
  <c r="B42" i="38"/>
  <c r="K41" i="37"/>
  <c r="L41" i="37"/>
  <c r="A43" i="37"/>
  <c r="O42" i="37"/>
  <c r="B42" i="37"/>
  <c r="K41" i="36"/>
  <c r="L41" i="36"/>
  <c r="A43" i="36"/>
  <c r="O42" i="36"/>
  <c r="B42" i="36"/>
  <c r="K41" i="35"/>
  <c r="L41" i="35"/>
  <c r="A43" i="35"/>
  <c r="O42" i="35"/>
  <c r="B42" i="35"/>
  <c r="L41" i="34"/>
  <c r="K41" i="34"/>
  <c r="A43" i="34"/>
  <c r="O42" i="34"/>
  <c r="B42" i="34"/>
  <c r="K41" i="33"/>
  <c r="L41" i="33"/>
  <c r="A43" i="33"/>
  <c r="O42" i="33"/>
  <c r="B42" i="33"/>
  <c r="K41" i="32"/>
  <c r="L41" i="32"/>
  <c r="A43" i="32"/>
  <c r="O42" i="32"/>
  <c r="B42" i="32"/>
  <c r="L41" i="31"/>
  <c r="K41" i="31"/>
  <c r="A43" i="31"/>
  <c r="O42" i="31"/>
  <c r="B42" i="31"/>
  <c r="K41" i="30"/>
  <c r="L41" i="30"/>
  <c r="A43" i="30"/>
  <c r="O42" i="30"/>
  <c r="B42" i="30"/>
  <c r="A43" i="5"/>
  <c r="L41" i="29"/>
  <c r="K41" i="29"/>
  <c r="A43" i="29"/>
  <c r="O42" i="29"/>
  <c r="B42" i="29"/>
  <c r="B40" i="5"/>
  <c r="C35" i="3"/>
  <c r="L39" i="5"/>
  <c r="K39" i="5"/>
  <c r="O40" i="5"/>
  <c r="E36" i="3"/>
  <c r="B38" i="3"/>
  <c r="D36" i="3"/>
  <c r="K42" i="40" l="1"/>
  <c r="L42" i="40"/>
  <c r="A44" i="40"/>
  <c r="O43" i="40"/>
  <c r="B43" i="40"/>
  <c r="K42" i="39"/>
  <c r="L42" i="39"/>
  <c r="A44" i="39"/>
  <c r="O43" i="39"/>
  <c r="B43" i="39"/>
  <c r="K42" i="38"/>
  <c r="L42" i="38"/>
  <c r="A44" i="38"/>
  <c r="O43" i="38"/>
  <c r="B43" i="38"/>
  <c r="K42" i="37"/>
  <c r="L42" i="37"/>
  <c r="A44" i="37"/>
  <c r="O43" i="37"/>
  <c r="B43" i="37"/>
  <c r="K42" i="36"/>
  <c r="L42" i="36"/>
  <c r="A44" i="36"/>
  <c r="O43" i="36"/>
  <c r="B43" i="36"/>
  <c r="K42" i="35"/>
  <c r="L42" i="35"/>
  <c r="A44" i="35"/>
  <c r="O43" i="35"/>
  <c r="B43" i="35"/>
  <c r="K42" i="34"/>
  <c r="L42" i="34"/>
  <c r="A44" i="34"/>
  <c r="O43" i="34"/>
  <c r="B43" i="34"/>
  <c r="K42" i="33"/>
  <c r="L42" i="33"/>
  <c r="A44" i="33"/>
  <c r="O43" i="33"/>
  <c r="B43" i="33"/>
  <c r="L42" i="32"/>
  <c r="K42" i="32"/>
  <c r="A44" i="32"/>
  <c r="O43" i="32"/>
  <c r="B43" i="32"/>
  <c r="K42" i="31"/>
  <c r="L42" i="31"/>
  <c r="A44" i="31"/>
  <c r="O43" i="31"/>
  <c r="B43" i="31"/>
  <c r="L42" i="30"/>
  <c r="K42" i="30"/>
  <c r="A44" i="30"/>
  <c r="O43" i="30"/>
  <c r="B43" i="30"/>
  <c r="L42" i="29"/>
  <c r="K42" i="29"/>
  <c r="A44" i="29"/>
  <c r="O43" i="29"/>
  <c r="B43" i="29"/>
  <c r="A44" i="5"/>
  <c r="B41" i="5"/>
  <c r="C36" i="3"/>
  <c r="O41" i="5"/>
  <c r="K40" i="5"/>
  <c r="L40" i="5"/>
  <c r="D37" i="3"/>
  <c r="B39" i="3"/>
  <c r="E37" i="3"/>
  <c r="L43" i="40" l="1"/>
  <c r="K43" i="40"/>
  <c r="L43" i="39"/>
  <c r="K43" i="39"/>
  <c r="L43" i="38"/>
  <c r="K43" i="38"/>
  <c r="L43" i="37"/>
  <c r="K43" i="37"/>
  <c r="L43" i="36"/>
  <c r="K43" i="36"/>
  <c r="L43" i="35"/>
  <c r="K43" i="35"/>
  <c r="L43" i="34"/>
  <c r="K43" i="34"/>
  <c r="L43" i="33"/>
  <c r="K43" i="33"/>
  <c r="L43" i="32"/>
  <c r="K43" i="32"/>
  <c r="L43" i="31"/>
  <c r="K43" i="31"/>
  <c r="L43" i="30"/>
  <c r="K43" i="30"/>
  <c r="L43" i="29"/>
  <c r="K43" i="29"/>
  <c r="B42" i="5"/>
  <c r="C37" i="3"/>
  <c r="O42" i="5"/>
  <c r="B40" i="3"/>
  <c r="M10" i="40" l="1"/>
  <c r="N10" i="40" s="1"/>
  <c r="L6" i="40"/>
  <c r="K6" i="40"/>
  <c r="M10" i="39"/>
  <c r="N10" i="39" s="1"/>
  <c r="L6" i="39"/>
  <c r="K6" i="39"/>
  <c r="M10" i="38"/>
  <c r="N10" i="38" s="1"/>
  <c r="L6" i="38"/>
  <c r="K6" i="38"/>
  <c r="M10" i="37"/>
  <c r="N10" i="37" s="1"/>
  <c r="L6" i="37"/>
  <c r="K6" i="37"/>
  <c r="M10" i="36"/>
  <c r="N10" i="36" s="1"/>
  <c r="L6" i="36"/>
  <c r="K6" i="36"/>
  <c r="M10" i="35"/>
  <c r="N10" i="35" s="1"/>
  <c r="L6" i="35"/>
  <c r="K6" i="35"/>
  <c r="M10" i="34"/>
  <c r="N10" i="34" s="1"/>
  <c r="L6" i="34"/>
  <c r="K6" i="34"/>
  <c r="M10" i="33"/>
  <c r="N10" i="33" s="1"/>
  <c r="L6" i="33"/>
  <c r="K6" i="33"/>
  <c r="M10" i="32"/>
  <c r="N10" i="32" s="1"/>
  <c r="L6" i="32"/>
  <c r="K6" i="32"/>
  <c r="M10" i="31"/>
  <c r="N10" i="31" s="1"/>
  <c r="L6" i="31"/>
  <c r="K6" i="31"/>
  <c r="M10" i="30"/>
  <c r="N10" i="30" s="1"/>
  <c r="L6" i="30"/>
  <c r="K6" i="30"/>
  <c r="K6" i="29"/>
  <c r="M10" i="29"/>
  <c r="N10" i="29" s="1"/>
  <c r="L6" i="29"/>
  <c r="B43" i="5"/>
  <c r="L42" i="5"/>
  <c r="K42" i="5"/>
  <c r="O43" i="5"/>
  <c r="D39" i="3"/>
  <c r="E39" i="3"/>
  <c r="C39" i="3" l="1"/>
  <c r="K43" i="5"/>
  <c r="L43" i="5"/>
  <c r="D40" i="3"/>
  <c r="E40" i="3"/>
  <c r="C40" i="3" l="1"/>
  <c r="K13" i="5" l="1"/>
  <c r="D10" i="3"/>
  <c r="L13" i="5" l="1"/>
  <c r="E10" i="3"/>
  <c r="C10" i="3" l="1"/>
  <c r="L27" i="5" l="1"/>
  <c r="K27" i="5"/>
  <c r="E24" i="3"/>
  <c r="D24" i="3"/>
  <c r="C24" i="3" l="1"/>
  <c r="L34" i="5" l="1"/>
  <c r="K34" i="5"/>
  <c r="D31" i="3"/>
  <c r="E31" i="3"/>
  <c r="C31" i="3" l="1"/>
  <c r="H10" i="5"/>
  <c r="L41" i="5" l="1"/>
  <c r="K41" i="5"/>
  <c r="E38" i="3"/>
  <c r="D38" i="3"/>
  <c r="M10" i="5" l="1"/>
  <c r="N10" i="5" s="1"/>
  <c r="K6" i="5"/>
  <c r="L6" i="5"/>
  <c r="L8" i="5" s="1"/>
  <c r="L3" i="29" s="1"/>
  <c r="L20" i="5"/>
  <c r="C38" i="3"/>
  <c r="K20" i="5"/>
  <c r="E17" i="3"/>
  <c r="D17" i="3"/>
  <c r="K8" i="5" l="1"/>
  <c r="C17" i="3"/>
  <c r="B13" i="4" s="1" a="1"/>
  <c r="B13" i="4" s="1"/>
  <c r="K3" i="29" l="1"/>
  <c r="L8" i="29"/>
  <c r="L3" i="30" s="1"/>
  <c r="K8" i="29" l="1"/>
  <c r="K3" i="30" l="1"/>
  <c r="L8" i="30"/>
  <c r="L3" i="31" s="1"/>
  <c r="K8" i="30" l="1"/>
  <c r="K3" i="31" l="1"/>
  <c r="L8" i="31"/>
  <c r="L3" i="32" s="1"/>
  <c r="K8" i="31" l="1"/>
  <c r="K3" i="32" l="1"/>
  <c r="L8" i="32"/>
  <c r="L3" i="33" s="1"/>
  <c r="K8" i="32" l="1"/>
  <c r="K3" i="33" l="1"/>
  <c r="L8" i="33"/>
  <c r="L3" i="34" s="1"/>
  <c r="K8" i="33" l="1"/>
  <c r="K3" i="34" l="1"/>
  <c r="L8" i="34"/>
  <c r="L3" i="35" s="1"/>
  <c r="K8" i="34" l="1"/>
  <c r="L8" i="35" l="1"/>
  <c r="L3" i="36" s="1"/>
  <c r="K3" i="35"/>
  <c r="K8" i="35" l="1"/>
  <c r="K3" i="36" l="1"/>
  <c r="L8" i="36"/>
  <c r="L3" i="37" s="1"/>
  <c r="K8" i="36" l="1"/>
  <c r="K3" i="37" l="1"/>
  <c r="L8" i="37"/>
  <c r="L3" i="38" s="1"/>
  <c r="K8" i="37" l="1"/>
  <c r="K3" i="38" l="1"/>
  <c r="L8" i="38"/>
  <c r="L3" i="39" s="1"/>
  <c r="K8" i="38" l="1"/>
  <c r="K3" i="39" l="1"/>
  <c r="L8" i="39"/>
  <c r="L3" i="40" s="1"/>
  <c r="K8" i="39" l="1"/>
  <c r="K3" i="40" l="1"/>
  <c r="L8" i="40"/>
  <c r="K8" i="4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<sst xmlns="http://schemas.openxmlformats.org/spreadsheetml/2006/main" count="595" uniqueCount="112">
  <si>
    <t xml:space="preserve">Orientações Gerais </t>
  </si>
  <si>
    <r>
      <rPr>
        <b/>
        <u/>
        <sz val="14"/>
        <color theme="1"/>
        <rFont val="Arial"/>
        <family val="2"/>
      </rPr>
      <t>Até 4 horas de trabalho</t>
    </r>
    <r>
      <rPr>
        <b/>
        <sz val="14"/>
        <color theme="1"/>
        <rFont val="Arial"/>
        <family val="2"/>
      </rPr>
      <t xml:space="preserve"> - </t>
    </r>
    <r>
      <rPr>
        <sz val="14"/>
        <color theme="1"/>
        <rFont val="Arial"/>
        <family val="2"/>
      </rPr>
      <t>não tem intervalo (exceto aos Professores do Ensino Superior que podem ter intervalo entre as aulas de exatos 15 minutos).</t>
    </r>
  </si>
  <si>
    <r>
      <rPr>
        <b/>
        <u/>
        <sz val="14"/>
        <color theme="1"/>
        <rFont val="Arial"/>
        <family val="2"/>
      </rPr>
      <t>Acima de 4 até 6 horas</t>
    </r>
    <r>
      <rPr>
        <b/>
        <sz val="14"/>
        <color theme="1"/>
        <rFont val="Arial"/>
        <family val="2"/>
      </rPr>
      <t xml:space="preserve"> -</t>
    </r>
    <r>
      <rPr>
        <sz val="14"/>
        <color theme="1"/>
        <rFont val="Arial"/>
        <family val="2"/>
      </rPr>
      <t xml:space="preserve"> intervalo de 15 minutos (exceto se o funcionário trabalhar na área de atendimento, cuja carga horária semanal é limitada à 36 horas. Nesses casos o intervalo deve ser de exatos 20 minutos).</t>
    </r>
  </si>
  <si>
    <r>
      <rPr>
        <b/>
        <u/>
        <sz val="14"/>
        <color theme="1"/>
        <rFont val="Arial"/>
        <family val="2"/>
      </rPr>
      <t>Acima de 6 horas</t>
    </r>
    <r>
      <rPr>
        <b/>
        <sz val="14"/>
        <color theme="1"/>
        <rFont val="Arial"/>
        <family val="2"/>
      </rPr>
      <t xml:space="preserve"> -</t>
    </r>
    <r>
      <rPr>
        <sz val="14"/>
        <color theme="1"/>
        <rFont val="Arial"/>
        <family val="2"/>
      </rPr>
      <t xml:space="preserve"> no mínimo 1 hora de intervalo e máximo 2 (exceto aos Professores do Ensino Superior cujo limite é de 1 hora).</t>
    </r>
  </si>
  <si>
    <t>Funcionários com carga horária até 26h semanais, possuem um limite de 6h extras durante a semana.</t>
  </si>
  <si>
    <t>O intervalo intrajornada (entre períodos de trabalho) como por exemplo: manhã e noite, deve ser de, no mínimo, 6 horas e aplicável somente aos docentes.</t>
  </si>
  <si>
    <t>Apesar do Art. 66 da CLT estabelece o intervalo mínimo de 11 horas entre 2 jornadas. A política vigente do Senac São Paulo estabelece intervalo de 11,5 horas.</t>
  </si>
  <si>
    <t>Sobre a realização de no máximo 1:59 hs extras por dia, a previsão legal está descrita no Art. 59 da CLT, bem como em nosso Acordo Coletivo de Trabalho – Senalba.</t>
  </si>
  <si>
    <t>Se ainda estiver com dúvida, procure o RH para esclarecimentos!     GrupoSorocabaRecursosHumanos@sp.senac.br</t>
  </si>
  <si>
    <t>Atualizada, distribuída e utilizada exclusivamente pelos funcionários do Senac Unidade Sorocaba.
Atualize e ajuste para a realidade de sua Unidade!
Pelo caráter coletivo, gratuíto e de distribuição livre, não subsiste nenhuma obrigação, vínculo ou responsabilidade pelos dados inseridos, controlados e/ou resultados.
Você é responsável pelo uso da ferramenta!</t>
  </si>
  <si>
    <t>Sugestões de melhorias e recursos:</t>
  </si>
  <si>
    <t>adilson.gandrade@sp.senac.br</t>
  </si>
  <si>
    <t>Data</t>
  </si>
  <si>
    <t>Dia.Sem</t>
  </si>
  <si>
    <t>Tipo</t>
  </si>
  <si>
    <t>Descrição do Feriado</t>
  </si>
  <si>
    <t>Feriado</t>
  </si>
  <si>
    <t>Confraternização Universal – feriado mundial</t>
  </si>
  <si>
    <t>Compensação</t>
  </si>
  <si>
    <t>"Compensação" 1/2 expediente até as 14 horas</t>
  </si>
  <si>
    <t>Suspensão</t>
  </si>
  <si>
    <t>Carnaval, Regra geral "Suspensão" - Caso seja cancelado em sua localidade, verificar o tratamento local !</t>
  </si>
  <si>
    <t>Carnaval, Regra geral "Suspensão" 1/2 expediente até as 14 horas - Caso seja cancelado em sua localidade, verificar o tratamento local !</t>
  </si>
  <si>
    <t>Paixão de Cristo – feriado</t>
  </si>
  <si>
    <t>compensação somente para as unidades que atuam aos sábados (*)</t>
  </si>
  <si>
    <t>Páscoa – feriado</t>
  </si>
  <si>
    <t>Tiradentes - feriado</t>
  </si>
  <si>
    <t>Dia do trabalho – feriado nacional</t>
  </si>
  <si>
    <t>Corpus Christi – feriado</t>
  </si>
  <si>
    <t>Corpus Christi – feriado - Ponte</t>
  </si>
  <si>
    <t xml:space="preserve">Revolução Constituinte de 32 – feriado estadual  </t>
  </si>
  <si>
    <t>Ponte Aniversário de Sorocaba (Feriado Municipal)</t>
  </si>
  <si>
    <t>Aniversário de Sorocaba (Feriado Municipal)</t>
  </si>
  <si>
    <t xml:space="preserve">Independência do Brasil – feriado nacional </t>
  </si>
  <si>
    <t>Nossa Senhora Aparecida - Padroeira do Brasil – feriado nacional</t>
  </si>
  <si>
    <t>Finados – feriado nacional</t>
  </si>
  <si>
    <t xml:space="preserve">Proclamação da República – feriado nacional </t>
  </si>
  <si>
    <t>Final de ano - Compensação</t>
  </si>
  <si>
    <t>.</t>
  </si>
  <si>
    <t>Natal - feriado nacional</t>
  </si>
  <si>
    <t xml:space="preserve"> Compensação de ½ expediente até às 14h com retorno às atividades normais a partir das 14h</t>
  </si>
  <si>
    <t>Seg</t>
  </si>
  <si>
    <t>Ter</t>
  </si>
  <si>
    <t>Qua</t>
  </si>
  <si>
    <t>Qui</t>
  </si>
  <si>
    <t>Sex</t>
  </si>
  <si>
    <t>Sáb</t>
  </si>
  <si>
    <t>Informe abaixo seus dados para Impressão da Carta de Compensação</t>
  </si>
  <si>
    <t>ID:</t>
  </si>
  <si>
    <t xml:space="preserve">Clique AQUI e selecione "IMPRIMIR CARTA COMPE"...
Na visualização, pressione 
CTRL + P para ativar a impressão.
</t>
  </si>
  <si>
    <t>NOME COMPLETO:</t>
  </si>
  <si>
    <t>Digite AQUI seu Nome e Sobrenome</t>
  </si>
  <si>
    <t>DATA DE EMISSÃO DA CARTA:</t>
  </si>
  <si>
    <t>MÊS BASE PARA EMISSÃO:</t>
  </si>
  <si>
    <t>Linha #ref</t>
  </si>
  <si>
    <t>Data(s)</t>
  </si>
  <si>
    <t>-</t>
  </si>
  <si>
    <t>Compensar</t>
  </si>
  <si>
    <t>Horas</t>
  </si>
  <si>
    <t>Seq</t>
  </si>
  <si>
    <t>Mês Por Extenso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</si>
  <si>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</si>
  <si>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</si>
  <si>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</si>
  <si>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</si>
  <si>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</si>
  <si>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</si>
  <si>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</si>
  <si>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</si>
  <si>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</si>
  <si>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</si>
  <si>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</si>
  <si>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</si>
  <si>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Carta de Compensação</t>
  </si>
  <si>
    <t>Sorocaba,</t>
  </si>
  <si>
    <t>À Gerência do Senac Sorocaba</t>
  </si>
  <si>
    <t>Atenciosamente.</t>
  </si>
  <si>
    <t>Virada Ano / Fechamento de Janeiro</t>
  </si>
  <si>
    <t>Entrada</t>
  </si>
  <si>
    <t>Saída</t>
  </si>
  <si>
    <t>Saldo mês anterior:</t>
  </si>
  <si>
    <t>Horas a trabalhar:</t>
  </si>
  <si>
    <t>Horas Trabalhadas:</t>
  </si>
  <si>
    <t>Saldo do Mês:</t>
  </si>
  <si>
    <t>Saldo Final:</t>
  </si>
  <si>
    <t>Hs a trabalhar</t>
  </si>
  <si>
    <t>Hs Trabalhadas</t>
  </si>
  <si>
    <t>Sala de Aula</t>
  </si>
  <si>
    <t>( - ) Horas NEGATIVAS</t>
  </si>
  <si>
    <t>2024</t>
  </si>
  <si>
    <t xml:space="preserve">Ponte Revolução Constituinte de 32 – feriado estadual  </t>
  </si>
  <si>
    <t>Final de ano - Suspensão</t>
  </si>
  <si>
    <t>https://www.intranet.sp.senac.br/intranet-frontend/noticias/detalhes/62085</t>
  </si>
  <si>
    <t>Revisão 3.3 (2024)</t>
  </si>
  <si>
    <t>Dia
 SEM</t>
  </si>
  <si>
    <t>BH 2023 ( hh:mm ):</t>
  </si>
  <si>
    <t>&lt;&lt; BH Negativo? Informe hh:mm SEM SINAL.</t>
  </si>
  <si>
    <t>&lt;&lt; BH Positivo? UFA! Informe aqui hh:mm</t>
  </si>
  <si>
    <t>Entrada
hh:mm</t>
  </si>
  <si>
    <t>Saída
hh:mm</t>
  </si>
  <si>
    <t>Horas a Trabalhar no mês =&gt;</t>
  </si>
  <si>
    <t>Feriados e Observações</t>
  </si>
  <si>
    <t>Fechamento</t>
  </si>
  <si>
    <t>Saldo do Dia</t>
  </si>
  <si>
    <t>Docentes</t>
  </si>
  <si>
    <t>Ocupação em Sala de Aula no período</t>
  </si>
  <si>
    <t>&lt;= Horas Sala de Aula (informar abaixo)</t>
  </si>
  <si>
    <t>Informe abaixo (em amarelo) seus dados para Impressão da Carta de Compensação</t>
  </si>
  <si>
    <t>Informe aqui seu Nome e Sobrenome</t>
  </si>
  <si>
    <t>01:00</t>
  </si>
  <si>
    <t>02:00</t>
  </si>
  <si>
    <t>Dia da Consciência Negra - Fer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</si>
</sst>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&quot; Ano de apontamentos: &quot;@"/>
    <numFmt numFmtId="165" formatCode="[$-F400]h:mm:ss\ AM/PM"/>
    <numFmt numFmtId="166" formatCode="hh&quot;:&quot;mm"/>
    <numFmt numFmtId="167" formatCode="[$-416]mmmm\-yy"/>
    <numFmt numFmtId="168" formatCode="[h]:mm"/>
    <numFmt numFmtId="169" formatCode="dd\-mmm\-yy"/>
    <numFmt numFmtId="170" formatCode="ddd"/>
    <numFmt numFmtId="171" formatCode="#,##0.0000000"/>
    <numFmt numFmtId="172" formatCode="dd\ &quot;de&quot;\ mmmm\ &quot;de&quot;\ yyyy"/>
  </numFmts>
  <fonts count="47" x14ac:knownFonts="1">
    <font>
      <sz val="10"/>
      <color rgb="FF000000"/>
      <name val="Arial"/>
      <scheme val="minor"/>
    </font>
    <font>
      <sz val="36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u/>
      <sz val="22"/>
      <color theme="10"/>
      <name val="Arial"/>
      <family val="2"/>
    </font>
    <font>
      <b/>
      <sz val="22"/>
      <color theme="0"/>
      <name val="Calibri"/>
      <family val="2"/>
    </font>
    <font>
      <sz val="28"/>
      <color theme="1"/>
      <name val="Arial"/>
      <family val="2"/>
    </font>
    <font>
      <sz val="14"/>
      <color theme="1"/>
      <name val="Calibri"/>
      <family val="2"/>
    </font>
    <font>
      <u/>
      <sz val="12"/>
      <color theme="0"/>
      <name val="Arial"/>
      <family val="2"/>
    </font>
    <font>
      <sz val="16"/>
      <color theme="1"/>
      <name val="Calibri"/>
      <family val="2"/>
    </font>
    <font>
      <sz val="14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14"/>
      <color theme="0"/>
      <name val="Calibri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4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10"/>
      <color rgb="FF0070C0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u/>
      <sz val="14"/>
      <color theme="1"/>
      <name val="Arial"/>
      <family val="2"/>
    </font>
    <font>
      <sz val="12"/>
      <color rgb="FFFF0000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24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24"/>
      <color rgb="FF000000"/>
      <name val="Wingdings"/>
      <charset val="2"/>
    </font>
    <font>
      <b/>
      <sz val="10"/>
      <color rgb="FFCCFFFF"/>
      <name val="Arial"/>
      <family val="2"/>
    </font>
    <font>
      <sz val="10"/>
      <color theme="0" tint="-0.249977111117893"/>
      <name val="Arial"/>
      <family val="2"/>
    </font>
    <font>
      <b/>
      <sz val="18"/>
      <color theme="1"/>
      <name val="Arial"/>
      <family val="2"/>
    </font>
    <font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70C0"/>
        <bgColor rgb="FFCCFFFF"/>
      </patternFill>
    </fill>
    <fill>
      <patternFill patternType="solid">
        <fgColor rgb="FF0070C0"/>
        <bgColor theme="0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rgb="FFC0C0C0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6" fillId="0" borderId="0" applyNumberFormat="0" applyFill="0" applyBorder="0" applyAlignment="0" applyProtection="0"/>
    <xf numFmtId="43" fontId="38" fillId="0" borderId="0" applyFont="0" applyFill="0" applyBorder="0" applyAlignment="0" applyProtection="0"/>
  </cellStyleXfs>
  <cellXfs count="207">
    <xf numFmtId="0" fontId="0" fillId="0" borderId="0" xfId="0"/>
    <xf numFmtId="0" fontId="11" fillId="6" borderId="6" xfId="0" applyFont="1" applyFill="1" applyBorder="1"/>
    <xf numFmtId="0" fontId="5" fillId="6" borderId="6" xfId="0" applyFont="1" applyFill="1" applyBorder="1"/>
    <xf numFmtId="0" fontId="5" fillId="6" borderId="6" xfId="0" applyFont="1" applyFill="1" applyBorder="1" applyAlignment="1">
      <alignment horizontal="right"/>
    </xf>
    <xf numFmtId="0" fontId="5" fillId="6" borderId="6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right"/>
    </xf>
    <xf numFmtId="0" fontId="11" fillId="6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left"/>
    </xf>
    <xf numFmtId="0" fontId="14" fillId="6" borderId="6" xfId="0" applyFont="1" applyFill="1" applyBorder="1" applyAlignment="1">
      <alignment horizontal="left"/>
    </xf>
    <xf numFmtId="0" fontId="15" fillId="6" borderId="6" xfId="0" applyFont="1" applyFill="1" applyBorder="1" applyAlignment="1">
      <alignment horizontal="center" vertical="top" wrapText="1"/>
    </xf>
    <xf numFmtId="0" fontId="15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right" vertical="top" wrapText="1"/>
    </xf>
    <xf numFmtId="0" fontId="15" fillId="6" borderId="6" xfId="0" applyFont="1" applyFill="1" applyBorder="1" applyAlignment="1">
      <alignment horizontal="left" vertical="top" wrapText="1"/>
    </xf>
    <xf numFmtId="0" fontId="16" fillId="6" borderId="6" xfId="0" applyFont="1" applyFill="1" applyBorder="1"/>
    <xf numFmtId="0" fontId="17" fillId="6" borderId="6" xfId="0" applyFont="1" applyFill="1" applyBorder="1" applyAlignment="1">
      <alignment horizontal="center" vertical="top" wrapText="1"/>
    </xf>
    <xf numFmtId="0" fontId="34" fillId="6" borderId="6" xfId="0" applyFont="1" applyFill="1" applyBorder="1" applyAlignment="1">
      <alignment horizontal="left" vertical="top" wrapText="1"/>
    </xf>
    <xf numFmtId="0" fontId="11" fillId="6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vertical="center"/>
    </xf>
    <xf numFmtId="14" fontId="15" fillId="6" borderId="6" xfId="0" applyNumberFormat="1" applyFont="1" applyFill="1" applyBorder="1" applyAlignment="1">
      <alignment horizontal="center" vertical="center"/>
    </xf>
    <xf numFmtId="14" fontId="15" fillId="6" borderId="6" xfId="0" applyNumberFormat="1" applyFont="1" applyFill="1" applyBorder="1" applyAlignment="1">
      <alignment horizontal="right" vertical="center"/>
    </xf>
    <xf numFmtId="165" fontId="15" fillId="6" borderId="6" xfId="0" applyNumberFormat="1" applyFont="1" applyFill="1" applyBorder="1" applyAlignment="1">
      <alignment horizontal="left" vertical="center"/>
    </xf>
    <xf numFmtId="0" fontId="15" fillId="6" borderId="6" xfId="0" applyFont="1" applyFill="1" applyBorder="1" applyAlignment="1">
      <alignment vertical="center"/>
    </xf>
    <xf numFmtId="0" fontId="5" fillId="6" borderId="6" xfId="0" applyFont="1" applyFill="1" applyBorder="1" applyAlignment="1">
      <alignment horizontal="center" vertical="top" wrapText="1"/>
    </xf>
    <xf numFmtId="0" fontId="16" fillId="6" borderId="6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166" fontId="15" fillId="6" borderId="6" xfId="0" applyNumberFormat="1" applyFont="1" applyFill="1" applyBorder="1" applyAlignment="1">
      <alignment horizontal="left" vertical="center"/>
    </xf>
    <xf numFmtId="49" fontId="11" fillId="6" borderId="6" xfId="0" applyNumberFormat="1" applyFont="1" applyFill="1" applyBorder="1" applyAlignment="1">
      <alignment vertical="center"/>
    </xf>
    <xf numFmtId="49" fontId="5" fillId="6" borderId="6" xfId="0" applyNumberFormat="1" applyFont="1" applyFill="1" applyBorder="1" applyAlignment="1">
      <alignment vertical="center"/>
    </xf>
    <xf numFmtId="49" fontId="15" fillId="6" borderId="6" xfId="0" applyNumberFormat="1" applyFont="1" applyFill="1" applyBorder="1" applyAlignment="1">
      <alignment vertical="center"/>
    </xf>
    <xf numFmtId="0" fontId="18" fillId="6" borderId="6" xfId="0" applyFont="1" applyFill="1" applyBorder="1"/>
    <xf numFmtId="0" fontId="19" fillId="8" borderId="7" xfId="0" applyFont="1" applyFill="1" applyBorder="1"/>
    <xf numFmtId="0" fontId="19" fillId="5" borderId="7" xfId="0" applyFont="1" applyFill="1" applyBorder="1"/>
    <xf numFmtId="0" fontId="20" fillId="5" borderId="6" xfId="0" applyFont="1" applyFill="1" applyBorder="1" applyAlignment="1">
      <alignment horizontal="right"/>
    </xf>
    <xf numFmtId="0" fontId="11" fillId="6" borderId="7" xfId="0" applyFont="1" applyFill="1" applyBorder="1"/>
    <xf numFmtId="0" fontId="11" fillId="2" borderId="6" xfId="0" applyFont="1" applyFill="1" applyBorder="1" applyAlignment="1" applyProtection="1">
      <alignment horizontal="left"/>
      <protection locked="0"/>
    </xf>
    <xf numFmtId="0" fontId="11" fillId="2" borderId="6" xfId="0" applyFont="1" applyFill="1" applyBorder="1" applyProtection="1">
      <protection locked="0"/>
    </xf>
    <xf numFmtId="14" fontId="11" fillId="2" borderId="6" xfId="0" applyNumberFormat="1" applyFont="1" applyFill="1" applyBorder="1" applyAlignment="1" applyProtection="1">
      <alignment horizontal="left"/>
      <protection locked="0"/>
    </xf>
    <xf numFmtId="0" fontId="10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right"/>
    </xf>
    <xf numFmtId="0" fontId="15" fillId="6" borderId="6" xfId="0" applyFont="1" applyFill="1" applyBorder="1"/>
    <xf numFmtId="0" fontId="15" fillId="6" borderId="6" xfId="0" applyFont="1" applyFill="1" applyBorder="1" applyAlignment="1">
      <alignment horizontal="left"/>
    </xf>
    <xf numFmtId="14" fontId="15" fillId="6" borderId="6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3" fillId="0" borderId="0" xfId="0" applyFont="1"/>
    <xf numFmtId="0" fontId="22" fillId="0" borderId="0" xfId="0" applyFont="1" applyAlignment="1">
      <alignment horizontal="center"/>
    </xf>
    <xf numFmtId="0" fontId="2" fillId="0" borderId="18" xfId="0" applyFont="1" applyBorder="1"/>
    <xf numFmtId="0" fontId="11" fillId="2" borderId="18" xfId="0" applyFont="1" applyFill="1" applyBorder="1" applyAlignment="1" applyProtection="1">
      <alignment horizontal="center" vertical="center"/>
      <protection locked="0"/>
    </xf>
    <xf numFmtId="14" fontId="11" fillId="2" borderId="18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35" fillId="0" borderId="0" xfId="0" applyFont="1" applyAlignment="1">
      <alignment horizontal="left" vertical="top"/>
    </xf>
    <xf numFmtId="0" fontId="4" fillId="0" borderId="3" xfId="0" applyFont="1" applyBorder="1"/>
    <xf numFmtId="49" fontId="7" fillId="4" borderId="4" xfId="0" applyNumberFormat="1" applyFont="1" applyFill="1" applyBorder="1" applyAlignment="1">
      <alignment horizontal="left" vertical="top"/>
    </xf>
    <xf numFmtId="0" fontId="37" fillId="0" borderId="0" xfId="1" applyFont="1" applyProtection="1"/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170" fontId="5" fillId="0" borderId="7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11" fillId="6" borderId="18" xfId="0" applyFont="1" applyFill="1" applyBorder="1"/>
    <xf numFmtId="0" fontId="5" fillId="6" borderId="18" xfId="0" applyFont="1" applyFill="1" applyBorder="1"/>
    <xf numFmtId="0" fontId="5" fillId="6" borderId="18" xfId="0" applyFont="1" applyFill="1" applyBorder="1" applyAlignment="1">
      <alignment horizontal="right"/>
    </xf>
    <xf numFmtId="0" fontId="5" fillId="6" borderId="18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right" vertical="center"/>
    </xf>
    <xf numFmtId="0" fontId="13" fillId="6" borderId="18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center" vertical="center" wrapText="1"/>
    </xf>
    <xf numFmtId="168" fontId="29" fillId="9" borderId="18" xfId="0" applyNumberFormat="1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6" fillId="6" borderId="18" xfId="0" applyFont="1" applyFill="1" applyBorder="1"/>
    <xf numFmtId="0" fontId="5" fillId="6" borderId="18" xfId="0" applyFont="1" applyFill="1" applyBorder="1" applyAlignment="1">
      <alignment horizontal="left" vertical="top" wrapText="1"/>
    </xf>
    <xf numFmtId="0" fontId="16" fillId="6" borderId="18" xfId="0" applyFont="1" applyFill="1" applyBorder="1" applyAlignment="1">
      <alignment vertical="center"/>
    </xf>
    <xf numFmtId="0" fontId="5" fillId="6" borderId="18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right" vertical="top" wrapText="1"/>
    </xf>
    <xf numFmtId="0" fontId="11" fillId="6" borderId="18" xfId="0" applyFont="1" applyFill="1" applyBorder="1" applyAlignment="1">
      <alignment vertical="center"/>
    </xf>
    <xf numFmtId="14" fontId="5" fillId="6" borderId="18" xfId="0" applyNumberFormat="1" applyFont="1" applyFill="1" applyBorder="1" applyAlignment="1">
      <alignment horizontal="center" vertical="center"/>
    </xf>
    <xf numFmtId="14" fontId="5" fillId="6" borderId="18" xfId="0" applyNumberFormat="1" applyFont="1" applyFill="1" applyBorder="1" applyAlignment="1">
      <alignment horizontal="right" vertical="center"/>
    </xf>
    <xf numFmtId="166" fontId="5" fillId="6" borderId="18" xfId="0" applyNumberFormat="1" applyFont="1" applyFill="1" applyBorder="1" applyAlignment="1">
      <alignment horizontal="left" vertical="center"/>
    </xf>
    <xf numFmtId="14" fontId="5" fillId="6" borderId="18" xfId="0" applyNumberFormat="1" applyFont="1" applyFill="1" applyBorder="1" applyAlignment="1" applyProtection="1">
      <alignment horizontal="center" vertical="center" wrapText="1"/>
      <protection locked="0"/>
    </xf>
    <xf numFmtId="14" fontId="5" fillId="6" borderId="18" xfId="0" applyNumberFormat="1" applyFont="1" applyFill="1" applyBorder="1" applyAlignment="1" applyProtection="1">
      <alignment horizontal="center" vertical="center"/>
      <protection locked="0"/>
    </xf>
    <xf numFmtId="49" fontId="5" fillId="6" borderId="18" xfId="0" applyNumberFormat="1" applyFont="1" applyFill="1" applyBorder="1" applyAlignment="1" applyProtection="1">
      <alignment horizontal="left" vertical="center"/>
      <protection locked="0"/>
    </xf>
    <xf numFmtId="0" fontId="44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6" xfId="0" applyFont="1" applyFill="1" applyBorder="1"/>
    <xf numFmtId="46" fontId="4" fillId="9" borderId="6" xfId="0" applyNumberFormat="1" applyFont="1" applyFill="1" applyBorder="1"/>
    <xf numFmtId="0" fontId="4" fillId="9" borderId="6" xfId="0" applyFont="1" applyFill="1" applyBorder="1" applyAlignment="1">
      <alignment vertical="center"/>
    </xf>
    <xf numFmtId="0" fontId="4" fillId="9" borderId="21" xfId="0" applyFont="1" applyFill="1" applyBorder="1" applyAlignment="1">
      <alignment horizontal="center"/>
    </xf>
    <xf numFmtId="0" fontId="4" fillId="9" borderId="21" xfId="0" applyFont="1" applyFill="1" applyBorder="1"/>
    <xf numFmtId="0" fontId="24" fillId="10" borderId="23" xfId="0" applyFont="1" applyFill="1" applyBorder="1" applyAlignment="1">
      <alignment vertical="center"/>
    </xf>
    <xf numFmtId="0" fontId="26" fillId="15" borderId="0" xfId="0" applyFont="1" applyFill="1"/>
    <xf numFmtId="0" fontId="27" fillId="9" borderId="22" xfId="0" applyFont="1" applyFill="1" applyBorder="1" applyAlignment="1">
      <alignment horizontal="center"/>
    </xf>
    <xf numFmtId="0" fontId="27" fillId="9" borderId="23" xfId="0" applyFont="1" applyFill="1" applyBorder="1" applyAlignment="1">
      <alignment horizontal="center"/>
    </xf>
    <xf numFmtId="0" fontId="27" fillId="9" borderId="6" xfId="0" applyFont="1" applyFill="1" applyBorder="1" applyAlignment="1">
      <alignment horizontal="center"/>
    </xf>
    <xf numFmtId="0" fontId="4" fillId="10" borderId="35" xfId="0" applyFont="1" applyFill="1" applyBorder="1" applyAlignment="1">
      <alignment horizontal="left" vertical="center"/>
    </xf>
    <xf numFmtId="0" fontId="28" fillId="15" borderId="0" xfId="0" applyFont="1" applyFill="1"/>
    <xf numFmtId="0" fontId="27" fillId="9" borderId="24" xfId="0" applyFont="1" applyFill="1" applyBorder="1" applyAlignment="1">
      <alignment horizontal="right" vertical="center"/>
    </xf>
    <xf numFmtId="168" fontId="27" fillId="9" borderId="6" xfId="0" applyNumberFormat="1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left" vertical="center"/>
    </xf>
    <xf numFmtId="168" fontId="29" fillId="6" borderId="37" xfId="0" applyNumberFormat="1" applyFont="1" applyFill="1" applyBorder="1" applyAlignment="1">
      <alignment horizontal="center" vertical="center"/>
    </xf>
    <xf numFmtId="43" fontId="4" fillId="9" borderId="6" xfId="2" applyFont="1" applyFill="1" applyBorder="1" applyProtection="1"/>
    <xf numFmtId="0" fontId="36" fillId="9" borderId="6" xfId="1" applyFill="1" applyBorder="1" applyProtection="1"/>
    <xf numFmtId="168" fontId="29" fillId="6" borderId="38" xfId="0" applyNumberFormat="1" applyFont="1" applyFill="1" applyBorder="1" applyAlignment="1">
      <alignment horizontal="center" vertical="center"/>
    </xf>
    <xf numFmtId="2" fontId="4" fillId="9" borderId="6" xfId="0" applyNumberFormat="1" applyFont="1" applyFill="1" applyBorder="1"/>
    <xf numFmtId="171" fontId="43" fillId="10" borderId="25" xfId="0" applyNumberFormat="1" applyFont="1" applyFill="1" applyBorder="1" applyAlignment="1">
      <alignment horizontal="center" vertical="center"/>
    </xf>
    <xf numFmtId="168" fontId="40" fillId="14" borderId="38" xfId="0" applyNumberFormat="1" applyFont="1" applyFill="1" applyBorder="1" applyAlignment="1">
      <alignment horizontal="center" vertical="center"/>
    </xf>
    <xf numFmtId="0" fontId="24" fillId="10" borderId="36" xfId="0" applyFont="1" applyFill="1" applyBorder="1" applyAlignment="1">
      <alignment vertical="center"/>
    </xf>
    <xf numFmtId="0" fontId="24" fillId="10" borderId="18" xfId="0" applyFont="1" applyFill="1" applyBorder="1" applyAlignment="1">
      <alignment vertical="center"/>
    </xf>
    <xf numFmtId="0" fontId="24" fillId="10" borderId="18" xfId="0" applyFont="1" applyFill="1" applyBorder="1" applyAlignment="1">
      <alignment horizontal="center" vertical="center"/>
    </xf>
    <xf numFmtId="168" fontId="24" fillId="10" borderId="31" xfId="0" applyNumberFormat="1" applyFont="1" applyFill="1" applyBorder="1" applyAlignment="1">
      <alignment horizontal="center" vertical="center"/>
    </xf>
    <xf numFmtId="171" fontId="43" fillId="10" borderId="40" xfId="0" applyNumberFormat="1" applyFont="1" applyFill="1" applyBorder="1" applyAlignment="1">
      <alignment horizontal="center" vertical="center"/>
    </xf>
    <xf numFmtId="168" fontId="40" fillId="14" borderId="41" xfId="0" applyNumberFormat="1" applyFont="1" applyFill="1" applyBorder="1" applyAlignment="1">
      <alignment horizontal="center" vertical="center"/>
    </xf>
    <xf numFmtId="20" fontId="31" fillId="9" borderId="6" xfId="0" applyNumberFormat="1" applyFont="1" applyFill="1" applyBorder="1" applyAlignment="1">
      <alignment horizontal="center"/>
    </xf>
    <xf numFmtId="20" fontId="31" fillId="9" borderId="18" xfId="0" applyNumberFormat="1" applyFont="1" applyFill="1" applyBorder="1" applyAlignment="1">
      <alignment horizontal="center"/>
    </xf>
    <xf numFmtId="0" fontId="24" fillId="17" borderId="27" xfId="0" applyFont="1" applyFill="1" applyBorder="1" applyAlignment="1">
      <alignment horizontal="center" wrapText="1"/>
    </xf>
    <xf numFmtId="0" fontId="32" fillId="9" borderId="18" xfId="0" applyFont="1" applyFill="1" applyBorder="1" applyAlignment="1">
      <alignment horizontal="center" vertical="center"/>
    </xf>
    <xf numFmtId="168" fontId="41" fillId="2" borderId="27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right" vertical="center"/>
    </xf>
    <xf numFmtId="168" fontId="41" fillId="10" borderId="32" xfId="0" applyNumberFormat="1" applyFont="1" applyFill="1" applyBorder="1" applyAlignment="1">
      <alignment horizontal="center" vertical="center"/>
    </xf>
    <xf numFmtId="10" fontId="41" fillId="2" borderId="32" xfId="0" applyNumberFormat="1" applyFont="1" applyFill="1" applyBorder="1" applyAlignment="1">
      <alignment horizontal="center"/>
    </xf>
    <xf numFmtId="0" fontId="4" fillId="17" borderId="28" xfId="0" applyFont="1" applyFill="1" applyBorder="1"/>
    <xf numFmtId="0" fontId="4" fillId="17" borderId="29" xfId="0" applyFont="1" applyFill="1" applyBorder="1" applyAlignment="1">
      <alignment horizontal="center"/>
    </xf>
    <xf numFmtId="0" fontId="4" fillId="17" borderId="30" xfId="0" applyFont="1" applyFill="1" applyBorder="1"/>
    <xf numFmtId="0" fontId="24" fillId="9" borderId="27" xfId="0" applyFont="1" applyFill="1" applyBorder="1" applyAlignment="1">
      <alignment horizontal="center" vertical="center" wrapText="1"/>
    </xf>
    <xf numFmtId="0" fontId="24" fillId="9" borderId="6" xfId="0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24" fillId="9" borderId="6" xfId="0" applyFont="1" applyFill="1" applyBorder="1" applyAlignment="1">
      <alignment horizontal="center" wrapText="1"/>
    </xf>
    <xf numFmtId="0" fontId="24" fillId="9" borderId="6" xfId="0" applyFont="1" applyFill="1" applyBorder="1" applyAlignment="1">
      <alignment horizontal="centerContinuous" wrapText="1"/>
    </xf>
    <xf numFmtId="0" fontId="4" fillId="9" borderId="6" xfId="0" applyFont="1" applyFill="1" applyBorder="1" applyAlignment="1">
      <alignment horizontal="centerContinuous"/>
    </xf>
    <xf numFmtId="169" fontId="29" fillId="9" borderId="27" xfId="0" applyNumberFormat="1" applyFont="1" applyFill="1" applyBorder="1" applyAlignment="1">
      <alignment horizontal="center" vertical="center"/>
    </xf>
    <xf numFmtId="170" fontId="29" fillId="9" borderId="27" xfId="0" applyNumberFormat="1" applyFont="1" applyFill="1" applyBorder="1" applyAlignment="1">
      <alignment horizontal="center" vertical="center"/>
    </xf>
    <xf numFmtId="168" fontId="29" fillId="9" borderId="6" xfId="0" applyNumberFormat="1" applyFont="1" applyFill="1" applyBorder="1" applyAlignment="1">
      <alignment horizontal="center" vertical="center"/>
    </xf>
    <xf numFmtId="20" fontId="29" fillId="9" borderId="6" xfId="0" applyNumberFormat="1" applyFont="1" applyFill="1" applyBorder="1" applyAlignment="1">
      <alignment horizontal="center" vertical="center"/>
    </xf>
    <xf numFmtId="168" fontId="29" fillId="9" borderId="6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6" fontId="4" fillId="9" borderId="27" xfId="0" applyNumberFormat="1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0" borderId="0" xfId="0" applyFont="1"/>
    <xf numFmtId="168" fontId="29" fillId="0" borderId="7" xfId="0" applyNumberFormat="1" applyFont="1" applyBorder="1" applyAlignment="1" applyProtection="1">
      <alignment horizontal="center" vertical="center"/>
      <protection locked="0"/>
    </xf>
    <xf numFmtId="168" fontId="40" fillId="11" borderId="32" xfId="0" applyNumberFormat="1" applyFont="1" applyFill="1" applyBorder="1" applyAlignment="1" applyProtection="1">
      <alignment horizontal="center" vertical="center"/>
      <protection locked="0"/>
    </xf>
    <xf numFmtId="168" fontId="39" fillId="13" borderId="27" xfId="0" applyNumberFormat="1" applyFont="1" applyFill="1" applyBorder="1" applyAlignment="1" applyProtection="1">
      <alignment horizontal="center" vertical="center"/>
      <protection locked="0"/>
    </xf>
    <xf numFmtId="166" fontId="29" fillId="6" borderId="27" xfId="0" applyNumberFormat="1" applyFont="1" applyFill="1" applyBorder="1" applyAlignment="1" applyProtection="1">
      <alignment horizontal="center" vertical="center"/>
      <protection locked="0"/>
    </xf>
    <xf numFmtId="166" fontId="4" fillId="9" borderId="27" xfId="0" applyNumberFormat="1" applyFont="1" applyFill="1" applyBorder="1" applyAlignment="1" applyProtection="1">
      <alignment vertical="center"/>
      <protection locked="0"/>
    </xf>
    <xf numFmtId="0" fontId="4" fillId="9" borderId="6" xfId="0" applyFont="1" applyFill="1" applyBorder="1" applyAlignment="1" applyProtection="1">
      <alignment vertical="center"/>
      <protection locked="0"/>
    </xf>
    <xf numFmtId="171" fontId="43" fillId="10" borderId="18" xfId="0" applyNumberFormat="1" applyFont="1" applyFill="1" applyBorder="1" applyAlignment="1">
      <alignment horizontal="center" vertical="center"/>
    </xf>
    <xf numFmtId="168" fontId="40" fillId="14" borderId="27" xfId="0" applyNumberFormat="1" applyFont="1" applyFill="1" applyBorder="1" applyAlignment="1">
      <alignment horizontal="center" vertical="center"/>
    </xf>
    <xf numFmtId="171" fontId="43" fillId="10" borderId="3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49" fontId="8" fillId="4" borderId="5" xfId="0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9" xfId="0" applyFont="1" applyBorder="1"/>
    <xf numFmtId="0" fontId="12" fillId="7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5" fillId="6" borderId="8" xfId="0" applyFont="1" applyFill="1" applyBorder="1" applyAlignment="1">
      <alignment horizontal="left"/>
    </xf>
    <xf numFmtId="0" fontId="15" fillId="6" borderId="11" xfId="0" applyFont="1" applyFill="1" applyBorder="1" applyAlignment="1">
      <alignment horizontal="left" vertical="top" wrapText="1"/>
    </xf>
    <xf numFmtId="172" fontId="5" fillId="6" borderId="18" xfId="0" applyNumberFormat="1" applyFont="1" applyFill="1" applyBorder="1" applyAlignment="1">
      <alignment horizontal="left"/>
    </xf>
    <xf numFmtId="172" fontId="46" fillId="0" borderId="18" xfId="0" applyNumberFormat="1" applyFont="1" applyBorder="1"/>
    <xf numFmtId="0" fontId="5" fillId="6" borderId="18" xfId="0" applyFont="1" applyFill="1" applyBorder="1" applyAlignment="1">
      <alignment horizontal="left" vertical="top" wrapText="1"/>
    </xf>
    <xf numFmtId="0" fontId="46" fillId="0" borderId="18" xfId="0" applyFont="1" applyBorder="1"/>
    <xf numFmtId="0" fontId="10" fillId="6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 applyProtection="1">
      <alignment horizontal="left"/>
      <protection locked="0"/>
    </xf>
    <xf numFmtId="0" fontId="24" fillId="10" borderId="34" xfId="0" applyFont="1" applyFill="1" applyBorder="1" applyAlignment="1">
      <alignment horizontal="right" vertical="center"/>
    </xf>
    <xf numFmtId="0" fontId="2" fillId="0" borderId="35" xfId="0" applyFont="1" applyBorder="1" applyAlignment="1">
      <alignment vertical="center"/>
    </xf>
    <xf numFmtId="0" fontId="24" fillId="10" borderId="36" xfId="0" applyFont="1" applyFill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24" fillId="10" borderId="19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20" xfId="0" applyFont="1" applyBorder="1"/>
    <xf numFmtId="167" fontId="25" fillId="5" borderId="8" xfId="0" applyNumberFormat="1" applyFont="1" applyFill="1" applyBorder="1" applyAlignment="1">
      <alignment horizontal="center"/>
    </xf>
    <xf numFmtId="0" fontId="24" fillId="10" borderId="22" xfId="0" applyFont="1" applyFill="1" applyBorder="1" applyAlignment="1">
      <alignment horizontal="right" vertical="center"/>
    </xf>
    <xf numFmtId="0" fontId="2" fillId="0" borderId="23" xfId="0" applyFont="1" applyBorder="1" applyAlignment="1">
      <alignment vertical="center"/>
    </xf>
    <xf numFmtId="0" fontId="42" fillId="16" borderId="18" xfId="0" applyFont="1" applyFill="1" applyBorder="1" applyAlignment="1">
      <alignment horizontal="center" vertical="center"/>
    </xf>
    <xf numFmtId="0" fontId="42" fillId="16" borderId="33" xfId="0" applyFont="1" applyFill="1" applyBorder="1" applyAlignment="1">
      <alignment horizontal="center" vertical="center"/>
    </xf>
    <xf numFmtId="0" fontId="30" fillId="12" borderId="36" xfId="0" applyFont="1" applyFill="1" applyBorder="1" applyAlignment="1">
      <alignment horizontal="right" vertical="center"/>
    </xf>
    <xf numFmtId="0" fontId="0" fillId="12" borderId="18" xfId="0" applyFill="1" applyBorder="1" applyAlignment="1">
      <alignment vertical="center"/>
    </xf>
    <xf numFmtId="0" fontId="30" fillId="12" borderId="39" xfId="0" applyFont="1" applyFill="1" applyBorder="1" applyAlignment="1">
      <alignment horizontal="right" vertical="center"/>
    </xf>
    <xf numFmtId="0" fontId="2" fillId="12" borderId="33" xfId="0" applyFont="1" applyFill="1" applyBorder="1" applyAlignment="1">
      <alignment vertical="center"/>
    </xf>
    <xf numFmtId="0" fontId="24" fillId="9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45" fillId="10" borderId="34" xfId="0" applyFont="1" applyFill="1" applyBorder="1" applyAlignment="1">
      <alignment horizontal="center" vertical="center"/>
    </xf>
    <xf numFmtId="0" fontId="45" fillId="10" borderId="35" xfId="0" applyFont="1" applyFill="1" applyBorder="1" applyAlignment="1">
      <alignment horizontal="center" vertical="center"/>
    </xf>
    <xf numFmtId="0" fontId="45" fillId="10" borderId="42" xfId="0" applyFont="1" applyFill="1" applyBorder="1" applyAlignment="1">
      <alignment horizontal="center" vertical="center"/>
    </xf>
  </cellXfs>
  <cellStyles count="3">
    <cellStyle name="Hiperlink" xfId="1" builtinId="8"/>
    <cellStyle name="Normal" xfId="0" builtinId="0"/>
    <cellStyle name="Vírgula" xfId="2" builtinId="3"/>
  </cellStyles>
  <dxfs count="65"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ont>
        <b/>
        <i val="0"/>
        <color theme="0"/>
      </font>
      <numFmt numFmtId="168" formatCode="[h]:mm"/>
      <fill>
        <patternFill>
          <bgColor rgb="FFFF0000"/>
        </patternFill>
      </fill>
    </dxf>
    <dxf>
      <font>
        <b/>
        <i val="0"/>
        <color theme="0"/>
      </font>
      <numFmt numFmtId="173" formatCode="\-[h]:mm"/>
      <fill>
        <patternFill>
          <bgColor rgb="FFFF0000"/>
        </patternFill>
      </fill>
    </dxf>
    <dxf>
      <font>
        <color rgb="FF00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7</xdr:row>
      <xdr:rowOff>66675</xdr:rowOff>
    </xdr:from>
    <xdr:ext cx="2619375" cy="1209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29575" y="1200150"/>
          <a:ext cx="2619375" cy="1209675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740834</xdr:colOff>
      <xdr:row>7</xdr:row>
      <xdr:rowOff>74083</xdr:rowOff>
    </xdr:from>
    <xdr:to>
      <xdr:col>10</xdr:col>
      <xdr:colOff>603250</xdr:colOff>
      <xdr:row>17</xdr:row>
      <xdr:rowOff>285749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0BEB3431-2022-4A26-847E-A3C23EC7A3B1}"/>
            </a:ext>
          </a:extLst>
        </xdr:cNvPr>
        <xdr:cNvSpPr/>
      </xdr:nvSpPr>
      <xdr:spPr>
        <a:xfrm>
          <a:off x="10689167" y="1185333"/>
          <a:ext cx="4042833" cy="388408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Atualizada, distribuída e utilizada exclusivamente pelos funcionários do Senac Unidade Sorocaba.</a:t>
          </a:r>
        </a:p>
        <a:p>
          <a:pPr algn="ctr"/>
          <a:r>
            <a:rPr lang="pt-BR" sz="1400"/>
            <a:t>Atualize e ajuste para a realidade de sua Unidade!</a:t>
          </a:r>
        </a:p>
        <a:p>
          <a:pPr algn="ctr"/>
          <a:r>
            <a:rPr lang="pt-BR" sz="1400"/>
            <a:t>Pelo caráter coletivo, gratuíto e de distribuição livre, não subsiste nenhuma obrigação, vínculo ou responsabilidade pelos dados inseridos, controlados e/ou resultados.</a:t>
          </a:r>
        </a:p>
        <a:p>
          <a:pPr algn="ctr"/>
          <a:r>
            <a:rPr lang="pt-BR" sz="1400"/>
            <a:t>Você é responsável pelo uso da ferramenta!</a:t>
          </a:r>
          <a:endParaRPr lang="pt-BR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11</xdr:col>
      <xdr:colOff>391515</xdr:colOff>
      <xdr:row>32</xdr:row>
      <xdr:rowOff>115015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8F50CE-59DD-A677-8198-1EAE6D3E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097115" cy="5125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400872</xdr:colOff>
      <xdr:row>68</xdr:row>
      <xdr:rowOff>134160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3A61FC2-4B32-48BA-B0D4-0300532BE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81600"/>
          <a:ext cx="5887272" cy="580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12</xdr:col>
      <xdr:colOff>96284</xdr:colOff>
      <xdr:row>99</xdr:row>
      <xdr:rowOff>655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958B19-C542-F1CD-581C-6F57B73CB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72825"/>
          <a:ext cx="7411484" cy="4696480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6</xdr:row>
      <xdr:rowOff>21166</xdr:rowOff>
    </xdr:from>
    <xdr:to>
      <xdr:col>19</xdr:col>
      <xdr:colOff>222250</xdr:colOff>
      <xdr:row>30</xdr:row>
      <xdr:rowOff>95249</xdr:rowOff>
    </xdr:to>
    <xdr:sp macro="" textlink="">
      <xdr:nvSpPr>
        <xdr:cNvPr id="5" name="Rolagem: Vertical 4">
          <a:extLst>
            <a:ext uri="{FF2B5EF4-FFF2-40B4-BE49-F238E27FC236}">
              <a16:creationId xmlns:a16="http://schemas.microsoft.com/office/drawing/2014/main" id="{042895F4-1B8D-4C27-9DFD-628B22EA4DD5}"/>
            </a:ext>
          </a:extLst>
        </xdr:cNvPr>
        <xdr:cNvSpPr/>
      </xdr:nvSpPr>
      <xdr:spPr>
        <a:xfrm>
          <a:off x="7842250" y="1195916"/>
          <a:ext cx="4042833" cy="388408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Feriados, suspensões</a:t>
          </a:r>
          <a:r>
            <a:rPr lang="pt-BR" sz="2800" baseline="0"/>
            <a:t> e compensações, conforme publicado na Intranet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819150" cy="7239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9150" cy="723900"/>
    <xdr:pic>
      <xdr:nvPicPr>
        <xdr:cNvPr id="2" name="image2.png">
          <a:extLst>
            <a:ext uri="{FF2B5EF4-FFF2-40B4-BE49-F238E27FC236}">
              <a16:creationId xmlns:a16="http://schemas.microsoft.com/office/drawing/2014/main" id="{BEE89F3C-A2A6-46A5-9E20-671D674E35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19150" cy="723900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2250016</xdr:colOff>
      <xdr:row>0</xdr:row>
      <xdr:rowOff>0</xdr:rowOff>
    </xdr:from>
    <xdr:to>
      <xdr:col>10</xdr:col>
      <xdr:colOff>0</xdr:colOff>
      <xdr:row>4</xdr:row>
      <xdr:rowOff>116417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51151434-96D9-46B4-81CE-FC1EC84B8090}"/>
            </a:ext>
          </a:extLst>
        </xdr:cNvPr>
        <xdr:cNvSpPr/>
      </xdr:nvSpPr>
      <xdr:spPr>
        <a:xfrm>
          <a:off x="8779933" y="0"/>
          <a:ext cx="1602317" cy="1735667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Após preencher os dados</a:t>
          </a:r>
          <a:r>
            <a:rPr lang="pt-BR" sz="1100" baseline="0"/>
            <a:t> e INFORMAR as DATAS e HORAS a COMPENSAR</a:t>
          </a:r>
          <a:r>
            <a:rPr lang="pt-BR" sz="1100"/>
            <a:t>, selecione</a:t>
          </a:r>
          <a:r>
            <a:rPr lang="pt-BR" sz="1100" baseline="0"/>
            <a:t> IMPRIMIR.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910166</xdr:colOff>
      <xdr:row>1</xdr:row>
      <xdr:rowOff>21166</xdr:rowOff>
    </xdr:from>
    <xdr:to>
      <xdr:col>15</xdr:col>
      <xdr:colOff>2508249</xdr:colOff>
      <xdr:row>8</xdr:row>
      <xdr:rowOff>10582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B8457812-4915-B305-2EB8-43E0240B3906}"/>
            </a:ext>
          </a:extLst>
        </xdr:cNvPr>
        <xdr:cNvSpPr/>
      </xdr:nvSpPr>
      <xdr:spPr>
        <a:xfrm>
          <a:off x="10477499" y="179916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0B5C6AB-98A3-477D-93CC-CDA4CDC4B686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14575A5C-B04D-40FF-B1DD-5505A8EAD4BA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F8D66C17-7793-492F-B8FC-3854D2A242E0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A6B5EE30-11E8-4CD6-9571-8F0E230E2990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11606AAC-CA04-4607-B6D0-98CCFA429343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3F098051-9B3F-4D5D-9E1A-F32E0961216C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FDC2CBD8-9CB4-4294-B096-957AA0C943C7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4105B46C-8BCA-4E54-B0F5-1FC4A7F28E44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0737608-E067-4840-8727-749627FC7C23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51D03700-A20F-4896-8421-B1BB2EAEB68D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3339219C-D9AD-4E90-BD80-D0C51D763784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31749</xdr:rowOff>
    </xdr:from>
    <xdr:to>
      <xdr:col>15</xdr:col>
      <xdr:colOff>1598083</xdr:colOff>
      <xdr:row>7</xdr:row>
      <xdr:rowOff>63499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51588974-FAE6-4DA6-9BED-AB157D390765}"/>
            </a:ext>
          </a:extLst>
        </xdr:cNvPr>
        <xdr:cNvSpPr/>
      </xdr:nvSpPr>
      <xdr:spPr>
        <a:xfrm>
          <a:off x="9567333" y="31749"/>
          <a:ext cx="1598083" cy="1375833"/>
        </a:xfrm>
        <a:prstGeom prst="verticalScrol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Informar</a:t>
          </a:r>
          <a:r>
            <a:rPr lang="pt-BR" sz="1100" baseline="0"/>
            <a:t> horas SEMPRE no formato hh:mm , ou seja, utilizando "dois pontos".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ilson.gandrade@sp.senac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intranet.sp.senac.br/intranet-frontend/noticias/detalhes/6208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000"/>
  <sheetViews>
    <sheetView showGridLines="0" zoomScale="90" zoomScaleNormal="90" workbookViewId="0">
      <pane ySplit="7" topLeftCell="A8" activePane="bottomLeft" state="frozen"/>
      <selection pane="bottomLeft" activeCell="A8" sqref="A8"/>
    </sheetView>
  </sheetViews>
  <sheetFormatPr defaultColWidth="12.5703125" defaultRowHeight="15" customHeight="1" x14ac:dyDescent="0.2"/>
  <cols>
    <col min="1" max="1" width="8.5703125" customWidth="1"/>
    <col min="2" max="2" width="107" customWidth="1"/>
    <col min="3" max="3" width="8.5703125" customWidth="1"/>
    <col min="4" max="6" width="12.5703125" customWidth="1"/>
  </cols>
  <sheetData>
    <row r="1" spans="2:4" ht="12.75" customHeight="1" x14ac:dyDescent="0.2">
      <c r="B1" s="157" t="s">
        <v>89</v>
      </c>
    </row>
    <row r="2" spans="2:4" ht="12.75" customHeight="1" x14ac:dyDescent="0.2">
      <c r="B2" s="158"/>
    </row>
    <row r="3" spans="2:4" ht="12.75" customHeight="1" x14ac:dyDescent="0.2">
      <c r="B3" s="158"/>
    </row>
    <row r="4" spans="2:4" ht="12.75" customHeight="1" x14ac:dyDescent="0.2">
      <c r="B4" s="159"/>
    </row>
    <row r="5" spans="2:4" ht="12.75" customHeight="1" x14ac:dyDescent="0.2">
      <c r="B5" s="160" t="s">
        <v>0</v>
      </c>
    </row>
    <row r="6" spans="2:4" ht="12.75" customHeight="1" x14ac:dyDescent="0.2">
      <c r="B6" s="161"/>
    </row>
    <row r="7" spans="2:4" ht="12.75" customHeight="1" x14ac:dyDescent="0.2">
      <c r="B7" s="51"/>
    </row>
    <row r="8" spans="2:4" ht="36" x14ac:dyDescent="0.25">
      <c r="B8" s="52" t="s">
        <v>1</v>
      </c>
    </row>
    <row r="9" spans="2:4" ht="18" x14ac:dyDescent="0.25">
      <c r="B9" s="53"/>
    </row>
    <row r="10" spans="2:4" ht="54" x14ac:dyDescent="0.25">
      <c r="B10" s="52" t="s">
        <v>2</v>
      </c>
    </row>
    <row r="11" spans="2:4" ht="18" x14ac:dyDescent="0.25">
      <c r="B11" s="53"/>
      <c r="D11" s="54" t="s">
        <v>93</v>
      </c>
    </row>
    <row r="12" spans="2:4" ht="36" x14ac:dyDescent="0.25">
      <c r="B12" s="52" t="s">
        <v>3</v>
      </c>
      <c r="D12" s="54"/>
    </row>
    <row r="13" spans="2:4" ht="18" x14ac:dyDescent="0.25">
      <c r="B13" s="53"/>
    </row>
    <row r="14" spans="2:4" ht="36" x14ac:dyDescent="0.25">
      <c r="B14" s="52" t="s">
        <v>4</v>
      </c>
    </row>
    <row r="15" spans="2:4" ht="18" x14ac:dyDescent="0.25">
      <c r="B15" s="53"/>
    </row>
    <row r="16" spans="2:4" ht="36" x14ac:dyDescent="0.25">
      <c r="B16" s="52" t="s">
        <v>5</v>
      </c>
    </row>
    <row r="17" spans="2:2" ht="18" x14ac:dyDescent="0.25">
      <c r="B17" s="53"/>
    </row>
    <row r="18" spans="2:2" ht="36" x14ac:dyDescent="0.25">
      <c r="B18" s="52" t="s">
        <v>6</v>
      </c>
    </row>
    <row r="19" spans="2:2" ht="18" x14ac:dyDescent="0.25">
      <c r="B19" s="53"/>
    </row>
    <row r="20" spans="2:2" ht="54" x14ac:dyDescent="0.25">
      <c r="B20" s="52" t="s">
        <v>7</v>
      </c>
    </row>
    <row r="21" spans="2:2" ht="12.75" customHeight="1" x14ac:dyDescent="0.2">
      <c r="B21" s="55"/>
    </row>
    <row r="22" spans="2:2" ht="12.75" customHeight="1" x14ac:dyDescent="0.2">
      <c r="B22" s="162" t="s">
        <v>8</v>
      </c>
    </row>
    <row r="23" spans="2:2" ht="28.5" customHeight="1" x14ac:dyDescent="0.2">
      <c r="B23" s="161"/>
    </row>
    <row r="24" spans="2:2" ht="12.75" customHeight="1" x14ac:dyDescent="0.2"/>
    <row r="25" spans="2:2" ht="25.5" customHeight="1" x14ac:dyDescent="0.2">
      <c r="B25" s="163" t="s">
        <v>9</v>
      </c>
    </row>
    <row r="26" spans="2:2" ht="25.5" customHeight="1" x14ac:dyDescent="0.2">
      <c r="B26" s="164"/>
    </row>
    <row r="27" spans="2:2" ht="25.5" customHeight="1" x14ac:dyDescent="0.2">
      <c r="B27" s="164"/>
    </row>
    <row r="28" spans="2:2" ht="26.25" customHeight="1" x14ac:dyDescent="0.2">
      <c r="B28" s="164"/>
    </row>
    <row r="29" spans="2:2" ht="34.5" customHeight="1" x14ac:dyDescent="0.2">
      <c r="B29" s="164"/>
    </row>
    <row r="30" spans="2:2" ht="67.5" customHeight="1" x14ac:dyDescent="0.2">
      <c r="B30" s="164"/>
    </row>
    <row r="31" spans="2:2" ht="25.5" customHeight="1" x14ac:dyDescent="0.2">
      <c r="B31" s="164"/>
    </row>
    <row r="32" spans="2:2" ht="57.75" customHeight="1" x14ac:dyDescent="0.2">
      <c r="B32" s="161"/>
    </row>
    <row r="33" spans="2:2" ht="26.25" customHeight="1" x14ac:dyDescent="0.2"/>
    <row r="34" spans="2:2" ht="25.5" customHeight="1" x14ac:dyDescent="0.2">
      <c r="B34" s="56" t="s">
        <v>10</v>
      </c>
    </row>
    <row r="35" spans="2:2" ht="12.75" customHeight="1" x14ac:dyDescent="0.2">
      <c r="B35" s="165" t="s">
        <v>11</v>
      </c>
    </row>
    <row r="36" spans="2:2" ht="25.5" customHeight="1" x14ac:dyDescent="0.2">
      <c r="B36" s="161"/>
    </row>
    <row r="37" spans="2:2" ht="25.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5">
    <mergeCell ref="B1:B4"/>
    <mergeCell ref="B5:B6"/>
    <mergeCell ref="B22:B23"/>
    <mergeCell ref="B25:B32"/>
    <mergeCell ref="B35:B36"/>
  </mergeCells>
  <hyperlinks>
    <hyperlink ref="B35" r:id="rId1" xr:uid="{00000000-0004-0000-0000-000000000000}"/>
  </hyperlinks>
  <printOptions horizontalCentered="1"/>
  <pageMargins left="0.39370078740157483" right="0.39370078740157483" top="0.39370078740157483" bottom="0.39370078740157483" header="0" footer="0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2313-30B7-454C-BB2D-13D6529804CA}">
  <dimension ref="A1"/>
  <sheetViews>
    <sheetView showGridLines="0" zoomScale="90" zoomScaleNormal="90" workbookViewId="0"/>
  </sheetViews>
  <sheetFormatPr defaultRowHeight="12.75" x14ac:dyDescent="0.2"/>
  <sheetData>
    <row r="1" spans="1:1" ht="30" x14ac:dyDescent="0.4">
      <c r="A1" s="57" t="s">
        <v>92</v>
      </c>
    </row>
  </sheetData>
  <sheetProtection sheet="1" objects="1" scenarios="1"/>
  <hyperlinks>
    <hyperlink ref="A1" r:id="rId1" xr:uid="{6E2D1A9C-8613-4ECE-A524-242133352188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2"/>
  <sheetViews>
    <sheetView showGridLines="0" zoomScale="90" zoomScaleNormal="90" workbookViewId="0">
      <pane ySplit="2" topLeftCell="A3" activePane="bottomLeft" state="frozen"/>
      <selection pane="bottomLeft" activeCell="A3" sqref="A3"/>
    </sheetView>
  </sheetViews>
  <sheetFormatPr defaultColWidth="0" defaultRowHeight="15" customHeight="1" zeroHeight="1" x14ac:dyDescent="0.2"/>
  <cols>
    <col min="1" max="1" width="4.42578125" customWidth="1"/>
    <col min="2" max="2" width="18.5703125" customWidth="1"/>
    <col min="3" max="3" width="16" customWidth="1"/>
    <col min="4" max="4" width="18.42578125" customWidth="1"/>
    <col min="5" max="5" width="55.42578125" customWidth="1"/>
    <col min="6" max="6" width="1.42578125" customWidth="1"/>
    <col min="7" max="7" width="8.5703125" customWidth="1"/>
    <col min="8" max="8" width="17.42578125" hidden="1" customWidth="1"/>
    <col min="9" max="16384" width="12.5703125" hidden="1"/>
  </cols>
  <sheetData>
    <row r="1" spans="2:8" ht="12.75" x14ac:dyDescent="0.2">
      <c r="B1" s="58"/>
      <c r="C1" s="59"/>
      <c r="D1" s="59"/>
      <c r="E1" s="60"/>
      <c r="G1" s="61"/>
      <c r="H1" s="61"/>
    </row>
    <row r="2" spans="2:8" ht="28.5" x14ac:dyDescent="0.2">
      <c r="B2" s="62" t="s">
        <v>12</v>
      </c>
      <c r="C2" s="63" t="s">
        <v>13</v>
      </c>
      <c r="D2" s="63" t="s">
        <v>14</v>
      </c>
      <c r="E2" s="64" t="s">
        <v>15</v>
      </c>
      <c r="G2" s="61"/>
      <c r="H2" s="61"/>
    </row>
    <row r="3" spans="2:8" ht="36" x14ac:dyDescent="0.2">
      <c r="B3" s="66">
        <v>43830</v>
      </c>
      <c r="C3" s="65">
        <f>IF(B3&gt;0,B3,"")</f>
        <v>43830</v>
      </c>
      <c r="D3" s="66" t="s">
        <v>16</v>
      </c>
      <c r="E3" s="67" t="s">
        <v>17</v>
      </c>
      <c r="G3" s="61"/>
      <c r="H3" s="61"/>
    </row>
    <row r="4" spans="2:8" ht="36" x14ac:dyDescent="0.2">
      <c r="B4" s="66">
        <v>43831</v>
      </c>
      <c r="C4" s="65">
        <f t="shared" ref="C4:C67" si="0">IF(B4&gt;0,B4,"")</f>
        <v>43831</v>
      </c>
      <c r="D4" s="66" t="s">
        <v>18</v>
      </c>
      <c r="E4" s="67" t="s">
        <v>19</v>
      </c>
      <c r="F4" s="61"/>
      <c r="G4" s="61"/>
      <c r="H4" s="61"/>
    </row>
    <row r="5" spans="2:8" ht="18" x14ac:dyDescent="0.2">
      <c r="B5" s="66"/>
      <c r="C5" s="65" t="str">
        <f t="shared" si="0"/>
        <v/>
      </c>
      <c r="D5" s="66"/>
      <c r="E5" s="67"/>
      <c r="F5" s="61"/>
      <c r="G5" s="61"/>
      <c r="H5" s="61"/>
    </row>
    <row r="6" spans="2:8" ht="54" x14ac:dyDescent="0.2">
      <c r="B6" s="66">
        <v>43872</v>
      </c>
      <c r="C6" s="65">
        <f t="shared" si="0"/>
        <v>43872</v>
      </c>
      <c r="D6" s="66" t="s">
        <v>20</v>
      </c>
      <c r="E6" s="67" t="s">
        <v>21</v>
      </c>
      <c r="F6" s="61"/>
      <c r="G6" s="61"/>
      <c r="H6" s="61"/>
    </row>
    <row r="7" spans="2:8" ht="54" x14ac:dyDescent="0.2">
      <c r="B7" s="66">
        <v>43873</v>
      </c>
      <c r="C7" s="65">
        <f t="shared" si="0"/>
        <v>43873</v>
      </c>
      <c r="D7" s="66" t="s">
        <v>20</v>
      </c>
      <c r="E7" s="67" t="s">
        <v>21</v>
      </c>
      <c r="F7" s="61"/>
      <c r="G7" s="61"/>
      <c r="H7" s="61"/>
    </row>
    <row r="8" spans="2:8" ht="72" x14ac:dyDescent="0.2">
      <c r="B8" s="66">
        <v>43874</v>
      </c>
      <c r="C8" s="65">
        <f t="shared" si="0"/>
        <v>43874</v>
      </c>
      <c r="D8" s="66" t="s">
        <v>20</v>
      </c>
      <c r="E8" s="67" t="s">
        <v>22</v>
      </c>
      <c r="F8" s="61"/>
      <c r="G8" s="61"/>
      <c r="H8" s="61"/>
    </row>
    <row r="9" spans="2:8" ht="18" x14ac:dyDescent="0.2">
      <c r="B9" s="66"/>
      <c r="C9" s="65" t="str">
        <f t="shared" si="0"/>
        <v/>
      </c>
      <c r="D9" s="66"/>
      <c r="E9" s="67"/>
      <c r="F9" s="61"/>
      <c r="G9" s="61"/>
      <c r="H9" s="61"/>
    </row>
    <row r="10" spans="2:8" ht="18" x14ac:dyDescent="0.2">
      <c r="B10" s="66">
        <v>43918</v>
      </c>
      <c r="C10" s="65">
        <f t="shared" si="0"/>
        <v>43918</v>
      </c>
      <c r="D10" s="66" t="s">
        <v>16</v>
      </c>
      <c r="E10" s="67" t="s">
        <v>23</v>
      </c>
      <c r="F10" s="61"/>
      <c r="G10" s="61"/>
      <c r="H10" s="61"/>
    </row>
    <row r="11" spans="2:8" ht="36" x14ac:dyDescent="0.2">
      <c r="B11" s="66">
        <v>43919</v>
      </c>
      <c r="C11" s="65">
        <f t="shared" si="0"/>
        <v>43919</v>
      </c>
      <c r="D11" s="66" t="s">
        <v>18</v>
      </c>
      <c r="E11" s="67" t="s">
        <v>24</v>
      </c>
      <c r="F11" s="61"/>
      <c r="G11" s="61"/>
      <c r="H11" s="61"/>
    </row>
    <row r="12" spans="2:8" ht="18" x14ac:dyDescent="0.2">
      <c r="B12" s="66">
        <v>43920</v>
      </c>
      <c r="C12" s="65">
        <f t="shared" si="0"/>
        <v>43920</v>
      </c>
      <c r="D12" s="66" t="s">
        <v>16</v>
      </c>
      <c r="E12" s="67" t="s">
        <v>25</v>
      </c>
      <c r="F12" s="61"/>
      <c r="G12" s="61"/>
      <c r="H12" s="61"/>
    </row>
    <row r="13" spans="2:8" ht="18" x14ac:dyDescent="0.2">
      <c r="B13" s="66"/>
      <c r="C13" s="65" t="str">
        <f t="shared" si="0"/>
        <v/>
      </c>
      <c r="D13" s="66"/>
      <c r="E13" s="67"/>
      <c r="F13" s="61"/>
      <c r="G13" s="61"/>
      <c r="H13" s="61"/>
    </row>
    <row r="14" spans="2:8" ht="18" x14ac:dyDescent="0.2">
      <c r="B14" s="66">
        <v>43941</v>
      </c>
      <c r="C14" s="65">
        <f t="shared" si="0"/>
        <v>43941</v>
      </c>
      <c r="D14" s="66" t="s">
        <v>16</v>
      </c>
      <c r="E14" s="67" t="s">
        <v>26</v>
      </c>
      <c r="F14" s="61"/>
      <c r="G14" s="61"/>
      <c r="H14" s="61"/>
    </row>
    <row r="15" spans="2:8" ht="18" x14ac:dyDescent="0.2">
      <c r="B15" s="66"/>
      <c r="C15" s="65" t="str">
        <f t="shared" si="0"/>
        <v/>
      </c>
      <c r="D15" s="66"/>
      <c r="E15" s="67"/>
      <c r="F15" s="61"/>
      <c r="G15" s="61"/>
      <c r="H15" s="61"/>
    </row>
    <row r="16" spans="2:8" ht="18" x14ac:dyDescent="0.2">
      <c r="B16" s="66">
        <v>43951</v>
      </c>
      <c r="C16" s="65">
        <f t="shared" si="0"/>
        <v>43951</v>
      </c>
      <c r="D16" s="66" t="s">
        <v>16</v>
      </c>
      <c r="E16" s="67" t="s">
        <v>27</v>
      </c>
      <c r="F16" s="61"/>
      <c r="G16" s="61"/>
      <c r="H16" s="61"/>
    </row>
    <row r="17" spans="2:8" ht="18" x14ac:dyDescent="0.2">
      <c r="B17" s="66">
        <v>43980</v>
      </c>
      <c r="C17" s="65">
        <f t="shared" si="0"/>
        <v>43980</v>
      </c>
      <c r="D17" s="66" t="s">
        <v>16</v>
      </c>
      <c r="E17" s="67" t="s">
        <v>28</v>
      </c>
      <c r="F17" s="61"/>
      <c r="G17" s="61"/>
      <c r="H17" s="61"/>
    </row>
    <row r="18" spans="2:8" ht="18" x14ac:dyDescent="0.2">
      <c r="B18" s="66">
        <v>43981</v>
      </c>
      <c r="C18" s="65">
        <f t="shared" si="0"/>
        <v>43981</v>
      </c>
      <c r="D18" s="68" t="s">
        <v>18</v>
      </c>
      <c r="E18" s="67" t="s">
        <v>29</v>
      </c>
      <c r="F18" s="61"/>
      <c r="G18" s="61"/>
      <c r="H18" s="61"/>
    </row>
    <row r="19" spans="2:8" ht="18" x14ac:dyDescent="0.2">
      <c r="B19" s="66"/>
      <c r="C19" s="65" t="str">
        <f t="shared" si="0"/>
        <v/>
      </c>
      <c r="D19" s="66"/>
      <c r="E19" s="67"/>
      <c r="F19" s="61"/>
      <c r="G19" s="61"/>
      <c r="H19" s="61"/>
    </row>
    <row r="20" spans="2:8" ht="36" x14ac:dyDescent="0.2">
      <c r="B20" s="66">
        <v>43982</v>
      </c>
      <c r="C20" s="65">
        <f t="shared" si="0"/>
        <v>43982</v>
      </c>
      <c r="D20" s="66" t="s">
        <v>18</v>
      </c>
      <c r="E20" s="67" t="s">
        <v>24</v>
      </c>
      <c r="F20" s="61"/>
      <c r="G20" s="61"/>
      <c r="H20" s="61"/>
    </row>
    <row r="21" spans="2:8" ht="18" x14ac:dyDescent="0.2">
      <c r="B21" s="66"/>
      <c r="C21" s="65" t="str">
        <f t="shared" si="0"/>
        <v/>
      </c>
      <c r="D21" s="66"/>
      <c r="E21" s="67"/>
      <c r="F21" s="61"/>
      <c r="G21" s="61"/>
      <c r="H21" s="61"/>
    </row>
    <row r="22" spans="2:8" ht="15.75" customHeight="1" x14ac:dyDescent="0.2">
      <c r="B22" s="66">
        <v>44019</v>
      </c>
      <c r="C22" s="65">
        <f t="shared" si="0"/>
        <v>44019</v>
      </c>
      <c r="D22" s="66" t="s">
        <v>18</v>
      </c>
      <c r="E22" s="67" t="s">
        <v>90</v>
      </c>
      <c r="F22" s="61"/>
      <c r="G22" s="61"/>
      <c r="H22" s="61"/>
    </row>
    <row r="23" spans="2:8" ht="15.75" customHeight="1" x14ac:dyDescent="0.2">
      <c r="B23" s="66">
        <v>44020</v>
      </c>
      <c r="C23" s="65">
        <f t="shared" si="0"/>
        <v>44020</v>
      </c>
      <c r="D23" s="66" t="s">
        <v>16</v>
      </c>
      <c r="E23" s="67" t="s">
        <v>30</v>
      </c>
      <c r="F23" s="61"/>
      <c r="G23" s="61"/>
      <c r="H23" s="61"/>
    </row>
    <row r="24" spans="2:8" ht="15.75" customHeight="1" x14ac:dyDescent="0.2">
      <c r="B24" s="66"/>
      <c r="C24" s="65" t="str">
        <f t="shared" si="0"/>
        <v/>
      </c>
      <c r="D24" s="66"/>
      <c r="E24" s="67"/>
      <c r="F24" s="61"/>
      <c r="G24" s="61"/>
      <c r="H24" s="61"/>
    </row>
    <row r="25" spans="2:8" ht="15.75" customHeight="1" x14ac:dyDescent="0.2">
      <c r="B25" s="66">
        <v>44057</v>
      </c>
      <c r="C25" s="65">
        <f t="shared" si="0"/>
        <v>44057</v>
      </c>
      <c r="D25" s="68" t="s">
        <v>16</v>
      </c>
      <c r="E25" s="67" t="s">
        <v>32</v>
      </c>
      <c r="F25" s="61"/>
      <c r="G25" s="61"/>
      <c r="H25" s="61"/>
    </row>
    <row r="26" spans="2:8" ht="15.75" customHeight="1" x14ac:dyDescent="0.2">
      <c r="B26" s="66">
        <v>44058</v>
      </c>
      <c r="C26" s="65">
        <f t="shared" si="0"/>
        <v>44058</v>
      </c>
      <c r="D26" s="66" t="s">
        <v>18</v>
      </c>
      <c r="E26" s="67" t="s">
        <v>31</v>
      </c>
      <c r="F26" s="61"/>
      <c r="G26" s="61"/>
      <c r="H26" s="61"/>
    </row>
    <row r="27" spans="2:8" ht="15.75" customHeight="1" x14ac:dyDescent="0.2">
      <c r="B27" s="66">
        <v>44059</v>
      </c>
      <c r="C27" s="65">
        <f t="shared" si="0"/>
        <v>44059</v>
      </c>
      <c r="D27" s="66" t="s">
        <v>18</v>
      </c>
      <c r="E27" s="67" t="s">
        <v>24</v>
      </c>
      <c r="F27" s="61"/>
      <c r="G27" s="61"/>
      <c r="H27" s="61"/>
    </row>
    <row r="28" spans="2:8" ht="15.75" customHeight="1" x14ac:dyDescent="0.2">
      <c r="B28" s="66"/>
      <c r="C28" s="65" t="str">
        <f t="shared" si="0"/>
        <v/>
      </c>
      <c r="D28" s="66"/>
      <c r="E28" s="67"/>
      <c r="F28" s="61"/>
      <c r="G28" s="61"/>
      <c r="H28" s="61"/>
    </row>
    <row r="29" spans="2:8" ht="15.75" customHeight="1" x14ac:dyDescent="0.2">
      <c r="B29" s="66">
        <v>44080</v>
      </c>
      <c r="C29" s="65">
        <f t="shared" si="0"/>
        <v>44080</v>
      </c>
      <c r="D29" s="66" t="s">
        <v>16</v>
      </c>
      <c r="E29" s="67" t="s">
        <v>33</v>
      </c>
      <c r="F29" s="61"/>
      <c r="G29" s="61"/>
      <c r="H29" s="61"/>
    </row>
    <row r="30" spans="2:8" ht="15.75" customHeight="1" x14ac:dyDescent="0.2">
      <c r="B30" s="66"/>
      <c r="C30" s="65" t="str">
        <f t="shared" si="0"/>
        <v/>
      </c>
      <c r="D30" s="66"/>
      <c r="E30" s="67"/>
      <c r="F30" s="61"/>
      <c r="G30" s="61"/>
      <c r="H30" s="61"/>
    </row>
    <row r="31" spans="2:8" ht="15.75" customHeight="1" x14ac:dyDescent="0.2">
      <c r="B31" s="66">
        <v>44115</v>
      </c>
      <c r="C31" s="65">
        <f t="shared" si="0"/>
        <v>44115</v>
      </c>
      <c r="D31" s="66" t="s">
        <v>16</v>
      </c>
      <c r="E31" s="67" t="s">
        <v>34</v>
      </c>
      <c r="F31" s="61"/>
      <c r="G31" s="61"/>
      <c r="H31" s="61"/>
    </row>
    <row r="32" spans="2:8" ht="15.75" customHeight="1" x14ac:dyDescent="0.2">
      <c r="B32" s="66"/>
      <c r="C32" s="65" t="str">
        <f t="shared" si="0"/>
        <v/>
      </c>
      <c r="D32" s="66"/>
      <c r="E32" s="67"/>
      <c r="F32" s="61"/>
      <c r="G32" s="61"/>
      <c r="H32" s="61"/>
    </row>
    <row r="33" spans="2:8" ht="15.75" customHeight="1" x14ac:dyDescent="0.2">
      <c r="B33" s="66">
        <v>44136</v>
      </c>
      <c r="C33" s="65">
        <f t="shared" si="0"/>
        <v>44136</v>
      </c>
      <c r="D33" s="66" t="s">
        <v>16</v>
      </c>
      <c r="E33" s="67" t="s">
        <v>35</v>
      </c>
      <c r="F33" s="61"/>
      <c r="G33" s="61"/>
      <c r="H33" s="61"/>
    </row>
    <row r="34" spans="2:8" ht="15.75" customHeight="1" x14ac:dyDescent="0.2">
      <c r="B34" s="66">
        <v>44149</v>
      </c>
      <c r="C34" s="65">
        <f t="shared" si="0"/>
        <v>44149</v>
      </c>
      <c r="D34" s="66" t="s">
        <v>16</v>
      </c>
      <c r="E34" s="67" t="s">
        <v>36</v>
      </c>
      <c r="F34" s="61"/>
      <c r="G34" s="61"/>
      <c r="H34" s="61"/>
    </row>
    <row r="35" spans="2:8" ht="15.75" customHeight="1" x14ac:dyDescent="0.2">
      <c r="B35" s="66">
        <v>44150</v>
      </c>
      <c r="C35" s="65">
        <f t="shared" si="0"/>
        <v>44150</v>
      </c>
      <c r="D35" s="66" t="s">
        <v>18</v>
      </c>
      <c r="E35" s="67" t="s">
        <v>24</v>
      </c>
      <c r="F35" s="61"/>
      <c r="G35" s="61"/>
      <c r="H35" s="61"/>
    </row>
    <row r="36" spans="2:8" ht="15.75" customHeight="1" x14ac:dyDescent="0.2">
      <c r="B36" s="66">
        <v>44154</v>
      </c>
      <c r="C36" s="65">
        <f t="shared" si="0"/>
        <v>44154</v>
      </c>
      <c r="D36" s="66" t="s">
        <v>16</v>
      </c>
      <c r="E36" s="67" t="s">
        <v>111</v>
      </c>
      <c r="F36" s="61"/>
      <c r="G36" s="61"/>
      <c r="H36" s="61"/>
    </row>
    <row r="37" spans="2:8" ht="15.75" customHeight="1" x14ac:dyDescent="0.2">
      <c r="B37" s="66"/>
      <c r="C37" s="65" t="str">
        <f t="shared" si="0"/>
        <v/>
      </c>
      <c r="D37" s="66"/>
      <c r="E37" s="67"/>
      <c r="F37" s="61"/>
      <c r="G37" s="61"/>
      <c r="H37" s="61"/>
    </row>
    <row r="38" spans="2:8" ht="15.75" customHeight="1" x14ac:dyDescent="0.2">
      <c r="B38" s="66">
        <v>44185</v>
      </c>
      <c r="C38" s="65">
        <f t="shared" si="0"/>
        <v>44185</v>
      </c>
      <c r="D38" s="66" t="s">
        <v>20</v>
      </c>
      <c r="E38" s="67" t="s">
        <v>91</v>
      </c>
      <c r="F38" s="61"/>
      <c r="G38" s="61"/>
      <c r="H38" s="61"/>
    </row>
    <row r="39" spans="2:8" ht="15.75" customHeight="1" x14ac:dyDescent="0.2">
      <c r="B39" s="66">
        <v>44187</v>
      </c>
      <c r="C39" s="65">
        <f t="shared" si="0"/>
        <v>44187</v>
      </c>
      <c r="D39" s="66" t="s">
        <v>18</v>
      </c>
      <c r="E39" s="67" t="s">
        <v>37</v>
      </c>
      <c r="F39" s="61"/>
      <c r="G39" s="61"/>
      <c r="H39" s="61"/>
    </row>
    <row r="40" spans="2:8" ht="15.75" customHeight="1" x14ac:dyDescent="0.2">
      <c r="B40" s="66">
        <v>44188</v>
      </c>
      <c r="C40" s="65">
        <f t="shared" si="0"/>
        <v>44188</v>
      </c>
      <c r="D40" s="66" t="s">
        <v>18</v>
      </c>
      <c r="E40" s="67" t="s">
        <v>37</v>
      </c>
      <c r="F40" s="61"/>
      <c r="G40" s="61"/>
      <c r="H40" s="61"/>
    </row>
    <row r="41" spans="2:8" ht="15.75" customHeight="1" x14ac:dyDescent="0.2">
      <c r="B41" s="66">
        <v>44189</v>
      </c>
      <c r="C41" s="65">
        <f t="shared" si="0"/>
        <v>44189</v>
      </c>
      <c r="D41" s="66" t="s">
        <v>16</v>
      </c>
      <c r="E41" s="67" t="s">
        <v>39</v>
      </c>
      <c r="F41" s="61"/>
      <c r="G41" s="61"/>
      <c r="H41" s="61"/>
    </row>
    <row r="42" spans="2:8" ht="15.75" customHeight="1" x14ac:dyDescent="0.2">
      <c r="B42" s="66">
        <v>44190</v>
      </c>
      <c r="C42" s="65">
        <f t="shared" si="0"/>
        <v>44190</v>
      </c>
      <c r="D42" s="66" t="s">
        <v>18</v>
      </c>
      <c r="E42" s="67" t="s">
        <v>37</v>
      </c>
      <c r="F42" s="61" t="s">
        <v>38</v>
      </c>
      <c r="G42" s="61"/>
      <c r="H42" s="61"/>
    </row>
    <row r="43" spans="2:8" ht="15.75" customHeight="1" x14ac:dyDescent="0.2">
      <c r="B43" s="66">
        <v>44191</v>
      </c>
      <c r="C43" s="65">
        <f t="shared" si="0"/>
        <v>44191</v>
      </c>
      <c r="D43" s="66" t="s">
        <v>18</v>
      </c>
      <c r="E43" s="67" t="s">
        <v>37</v>
      </c>
      <c r="F43" s="61"/>
      <c r="G43" s="61"/>
      <c r="H43" s="61"/>
    </row>
    <row r="44" spans="2:8" ht="15.75" customHeight="1" x14ac:dyDescent="0.2">
      <c r="B44" s="66">
        <v>44192</v>
      </c>
      <c r="C44" s="65">
        <f t="shared" si="0"/>
        <v>44192</v>
      </c>
      <c r="D44" s="66" t="s">
        <v>18</v>
      </c>
      <c r="E44" s="67" t="s">
        <v>37</v>
      </c>
      <c r="F44" s="61"/>
      <c r="G44" s="61"/>
      <c r="H44" s="61"/>
    </row>
    <row r="45" spans="2:8" ht="15.75" customHeight="1" x14ac:dyDescent="0.2">
      <c r="B45" s="66">
        <v>44194</v>
      </c>
      <c r="C45" s="65">
        <f t="shared" si="0"/>
        <v>44194</v>
      </c>
      <c r="D45" s="66" t="s">
        <v>18</v>
      </c>
      <c r="E45" s="67" t="s">
        <v>37</v>
      </c>
      <c r="F45" s="61"/>
      <c r="G45" s="61"/>
      <c r="H45" s="61"/>
    </row>
    <row r="46" spans="2:8" ht="15.75" customHeight="1" x14ac:dyDescent="0.2">
      <c r="B46" s="66">
        <v>44195</v>
      </c>
      <c r="C46" s="65">
        <f t="shared" si="0"/>
        <v>44195</v>
      </c>
      <c r="D46" s="66" t="s">
        <v>20</v>
      </c>
      <c r="E46" s="67" t="s">
        <v>91</v>
      </c>
      <c r="F46" s="61"/>
      <c r="G46" s="61"/>
      <c r="H46" s="61"/>
    </row>
    <row r="47" spans="2:8" ht="15.75" customHeight="1" x14ac:dyDescent="0.2">
      <c r="B47" s="66"/>
      <c r="C47" s="65" t="str">
        <f t="shared" si="0"/>
        <v/>
      </c>
      <c r="D47" s="66"/>
      <c r="E47" s="67"/>
      <c r="F47" s="61"/>
      <c r="G47" s="61"/>
      <c r="H47" s="61"/>
    </row>
    <row r="48" spans="2:8" ht="15.75" customHeight="1" x14ac:dyDescent="0.2">
      <c r="B48" s="66">
        <v>44196</v>
      </c>
      <c r="C48" s="65">
        <f t="shared" si="0"/>
        <v>44196</v>
      </c>
      <c r="D48" s="66" t="s">
        <v>16</v>
      </c>
      <c r="E48" s="69" t="s">
        <v>17</v>
      </c>
      <c r="F48" s="61"/>
      <c r="G48" s="61"/>
      <c r="H48" s="61"/>
    </row>
    <row r="49" spans="2:8" ht="15.75" customHeight="1" x14ac:dyDescent="0.2">
      <c r="B49" s="66">
        <v>44197</v>
      </c>
      <c r="C49" s="65">
        <f t="shared" si="0"/>
        <v>44197</v>
      </c>
      <c r="D49" s="66" t="s">
        <v>18</v>
      </c>
      <c r="E49" s="67" t="s">
        <v>40</v>
      </c>
      <c r="F49" s="61"/>
      <c r="G49" s="61"/>
      <c r="H49" s="61"/>
    </row>
    <row r="50" spans="2:8" ht="15.75" customHeight="1" x14ac:dyDescent="0.2">
      <c r="B50" s="66"/>
      <c r="C50" s="65" t="str">
        <f t="shared" si="0"/>
        <v/>
      </c>
      <c r="D50" s="66"/>
      <c r="E50" s="67"/>
      <c r="F50" s="61"/>
      <c r="G50" s="61"/>
      <c r="H50" s="61"/>
    </row>
    <row r="51" spans="2:8" ht="15.75" customHeight="1" x14ac:dyDescent="0.2">
      <c r="B51" s="66"/>
      <c r="C51" s="65" t="str">
        <f t="shared" si="0"/>
        <v/>
      </c>
      <c r="D51" s="66"/>
      <c r="E51" s="69"/>
      <c r="F51" s="61"/>
      <c r="G51" s="61"/>
      <c r="H51" s="61"/>
    </row>
    <row r="52" spans="2:8" ht="15.75" customHeight="1" x14ac:dyDescent="0.2">
      <c r="B52" s="66"/>
      <c r="C52" s="65" t="str">
        <f t="shared" si="0"/>
        <v/>
      </c>
      <c r="D52" s="66"/>
      <c r="E52" s="67"/>
      <c r="F52" s="61"/>
      <c r="G52" s="61"/>
      <c r="H52" s="61"/>
    </row>
    <row r="53" spans="2:8" ht="15.75" customHeight="1" x14ac:dyDescent="0.2">
      <c r="B53" s="66"/>
      <c r="C53" s="65" t="str">
        <f t="shared" si="0"/>
        <v/>
      </c>
      <c r="D53" s="66"/>
      <c r="E53" s="69"/>
      <c r="F53" s="61"/>
      <c r="G53" s="61"/>
      <c r="H53" s="61"/>
    </row>
    <row r="54" spans="2:8" ht="15.75" customHeight="1" x14ac:dyDescent="0.2">
      <c r="B54" s="66"/>
      <c r="C54" s="65" t="str">
        <f t="shared" si="0"/>
        <v/>
      </c>
      <c r="D54" s="66"/>
      <c r="E54" s="67"/>
      <c r="F54" s="61"/>
      <c r="G54" s="61"/>
      <c r="H54" s="61"/>
    </row>
    <row r="55" spans="2:8" ht="15.75" customHeight="1" x14ac:dyDescent="0.2">
      <c r="B55" s="66"/>
      <c r="C55" s="65" t="str">
        <f t="shared" si="0"/>
        <v/>
      </c>
      <c r="D55" s="66"/>
      <c r="E55" s="67"/>
      <c r="F55" s="61"/>
      <c r="G55" s="61"/>
      <c r="H55" s="61"/>
    </row>
    <row r="56" spans="2:8" ht="15.75" customHeight="1" x14ac:dyDescent="0.2">
      <c r="B56" s="66"/>
      <c r="C56" s="65" t="str">
        <f t="shared" si="0"/>
        <v/>
      </c>
      <c r="D56" s="66"/>
      <c r="E56" s="67"/>
      <c r="F56" s="61"/>
      <c r="G56" s="61"/>
      <c r="H56" s="61"/>
    </row>
    <row r="57" spans="2:8" ht="15.75" customHeight="1" x14ac:dyDescent="0.2">
      <c r="B57" s="66"/>
      <c r="C57" s="65" t="str">
        <f t="shared" si="0"/>
        <v/>
      </c>
      <c r="D57" s="66"/>
      <c r="E57" s="67"/>
      <c r="F57" s="61"/>
      <c r="G57" s="61"/>
      <c r="H57" s="61"/>
    </row>
    <row r="58" spans="2:8" ht="15.75" customHeight="1" x14ac:dyDescent="0.2">
      <c r="B58" s="66"/>
      <c r="C58" s="65" t="str">
        <f t="shared" si="0"/>
        <v/>
      </c>
      <c r="D58" s="66"/>
      <c r="E58" s="67"/>
      <c r="F58" s="61"/>
      <c r="G58" s="61"/>
      <c r="H58" s="61"/>
    </row>
    <row r="59" spans="2:8" ht="15.75" customHeight="1" x14ac:dyDescent="0.2">
      <c r="B59" s="66"/>
      <c r="C59" s="65" t="str">
        <f t="shared" si="0"/>
        <v/>
      </c>
      <c r="D59" s="66"/>
      <c r="E59" s="67"/>
      <c r="F59" s="61"/>
      <c r="G59" s="61"/>
      <c r="H59" s="61"/>
    </row>
    <row r="60" spans="2:8" ht="15.75" customHeight="1" x14ac:dyDescent="0.2">
      <c r="B60" s="66"/>
      <c r="C60" s="65" t="str">
        <f t="shared" si="0"/>
        <v/>
      </c>
      <c r="D60" s="66"/>
      <c r="E60" s="67"/>
      <c r="F60" s="61"/>
      <c r="G60" s="61"/>
      <c r="H60" s="61"/>
    </row>
    <row r="61" spans="2:8" ht="15.75" customHeight="1" x14ac:dyDescent="0.2">
      <c r="B61" s="66"/>
      <c r="C61" s="65" t="str">
        <f t="shared" si="0"/>
        <v/>
      </c>
      <c r="D61" s="66"/>
      <c r="E61" s="67"/>
      <c r="F61" s="61"/>
      <c r="G61" s="61"/>
      <c r="H61" s="61"/>
    </row>
    <row r="62" spans="2:8" ht="15.75" customHeight="1" x14ac:dyDescent="0.2">
      <c r="B62" s="66"/>
      <c r="C62" s="65" t="str">
        <f t="shared" si="0"/>
        <v/>
      </c>
      <c r="D62" s="66"/>
      <c r="E62" s="67"/>
      <c r="F62" s="61"/>
      <c r="G62" s="61"/>
      <c r="H62" s="61"/>
    </row>
    <row r="63" spans="2:8" ht="15.75" customHeight="1" x14ac:dyDescent="0.2">
      <c r="B63" s="66"/>
      <c r="C63" s="65" t="str">
        <f t="shared" si="0"/>
        <v/>
      </c>
      <c r="D63" s="66"/>
      <c r="E63" s="67"/>
      <c r="F63" s="61"/>
      <c r="G63" s="61"/>
      <c r="H63" s="61"/>
    </row>
    <row r="64" spans="2:8" ht="15.75" customHeight="1" x14ac:dyDescent="0.2">
      <c r="B64" s="66"/>
      <c r="C64" s="65" t="str">
        <f t="shared" si="0"/>
        <v/>
      </c>
      <c r="D64" s="66"/>
      <c r="E64" s="67"/>
      <c r="F64" s="61"/>
      <c r="G64" s="61"/>
      <c r="H64" s="61"/>
    </row>
    <row r="65" spans="2:8" ht="15.75" customHeight="1" x14ac:dyDescent="0.2">
      <c r="B65" s="66"/>
      <c r="C65" s="65" t="str">
        <f t="shared" si="0"/>
        <v/>
      </c>
      <c r="D65" s="66"/>
      <c r="E65" s="67"/>
      <c r="F65" s="61"/>
      <c r="G65" s="61"/>
      <c r="H65" s="61"/>
    </row>
    <row r="66" spans="2:8" ht="15.75" customHeight="1" x14ac:dyDescent="0.2">
      <c r="B66" s="66"/>
      <c r="C66" s="65" t="str">
        <f t="shared" si="0"/>
        <v/>
      </c>
      <c r="D66" s="66"/>
      <c r="E66" s="67"/>
      <c r="F66" s="61"/>
      <c r="G66" s="61"/>
      <c r="H66" s="61"/>
    </row>
    <row r="67" spans="2:8" ht="15.75" customHeight="1" x14ac:dyDescent="0.2">
      <c r="B67" s="66"/>
      <c r="C67" s="65" t="str">
        <f t="shared" si="0"/>
        <v/>
      </c>
      <c r="D67" s="66"/>
      <c r="E67" s="67"/>
      <c r="F67" s="61"/>
      <c r="G67" s="61"/>
      <c r="H67" s="61"/>
    </row>
    <row r="68" spans="2:8" ht="15.75" customHeight="1" x14ac:dyDescent="0.2">
      <c r="B68" s="66"/>
      <c r="C68" s="65" t="str">
        <f t="shared" ref="C68:C100" si="1">IF(B68&gt;0,B68,"")</f>
        <v/>
      </c>
      <c r="D68" s="66"/>
      <c r="E68" s="67"/>
      <c r="F68" s="61"/>
      <c r="G68" s="61"/>
      <c r="H68" s="61"/>
    </row>
    <row r="69" spans="2:8" ht="15.75" customHeight="1" x14ac:dyDescent="0.2">
      <c r="B69" s="66"/>
      <c r="C69" s="65" t="str">
        <f t="shared" si="1"/>
        <v/>
      </c>
      <c r="D69" s="66"/>
      <c r="E69" s="67"/>
      <c r="F69" s="61"/>
      <c r="G69" s="61"/>
      <c r="H69" s="61"/>
    </row>
    <row r="70" spans="2:8" ht="15.75" customHeight="1" x14ac:dyDescent="0.2">
      <c r="B70" s="66"/>
      <c r="C70" s="65" t="str">
        <f t="shared" si="1"/>
        <v/>
      </c>
      <c r="D70" s="66"/>
      <c r="E70" s="67"/>
      <c r="F70" s="61"/>
      <c r="G70" s="61"/>
      <c r="H70" s="61"/>
    </row>
    <row r="71" spans="2:8" ht="15.75" customHeight="1" x14ac:dyDescent="0.2">
      <c r="B71" s="66"/>
      <c r="C71" s="65" t="str">
        <f t="shared" si="1"/>
        <v/>
      </c>
      <c r="D71" s="66"/>
      <c r="E71" s="67"/>
      <c r="F71" s="61"/>
      <c r="G71" s="61"/>
      <c r="H71" s="61"/>
    </row>
    <row r="72" spans="2:8" ht="15.75" customHeight="1" x14ac:dyDescent="0.2">
      <c r="B72" s="66"/>
      <c r="C72" s="65" t="str">
        <f t="shared" si="1"/>
        <v/>
      </c>
      <c r="D72" s="66"/>
      <c r="E72" s="67"/>
      <c r="F72" s="61"/>
      <c r="G72" s="61"/>
      <c r="H72" s="61"/>
    </row>
    <row r="73" spans="2:8" ht="15.75" customHeight="1" x14ac:dyDescent="0.2">
      <c r="B73" s="66"/>
      <c r="C73" s="65" t="str">
        <f t="shared" si="1"/>
        <v/>
      </c>
      <c r="D73" s="66"/>
      <c r="E73" s="67"/>
      <c r="F73" s="61"/>
      <c r="G73" s="61"/>
      <c r="H73" s="61"/>
    </row>
    <row r="74" spans="2:8" ht="15.75" customHeight="1" x14ac:dyDescent="0.2">
      <c r="B74" s="66"/>
      <c r="C74" s="65" t="str">
        <f t="shared" si="1"/>
        <v/>
      </c>
      <c r="D74" s="66"/>
      <c r="E74" s="67"/>
      <c r="F74" s="61"/>
      <c r="G74" s="61"/>
      <c r="H74" s="61"/>
    </row>
    <row r="75" spans="2:8" ht="15.75" customHeight="1" x14ac:dyDescent="0.2">
      <c r="B75" s="66"/>
      <c r="C75" s="65" t="str">
        <f t="shared" si="1"/>
        <v/>
      </c>
      <c r="D75" s="66"/>
      <c r="E75" s="67"/>
      <c r="F75" s="61"/>
      <c r="G75" s="61"/>
      <c r="H75" s="61"/>
    </row>
    <row r="76" spans="2:8" ht="15.75" customHeight="1" x14ac:dyDescent="0.2">
      <c r="B76" s="66"/>
      <c r="C76" s="65" t="str">
        <f t="shared" si="1"/>
        <v/>
      </c>
      <c r="D76" s="66"/>
      <c r="E76" s="67"/>
      <c r="F76" s="61"/>
      <c r="G76" s="61"/>
      <c r="H76" s="61"/>
    </row>
    <row r="77" spans="2:8" ht="15.75" customHeight="1" x14ac:dyDescent="0.2">
      <c r="B77" s="66"/>
      <c r="C77" s="65" t="str">
        <f t="shared" si="1"/>
        <v/>
      </c>
      <c r="D77" s="66"/>
      <c r="E77" s="67"/>
      <c r="F77" s="61"/>
      <c r="G77" s="61"/>
      <c r="H77" s="61"/>
    </row>
    <row r="78" spans="2:8" ht="15.75" customHeight="1" x14ac:dyDescent="0.2">
      <c r="B78" s="66"/>
      <c r="C78" s="65" t="str">
        <f t="shared" si="1"/>
        <v/>
      </c>
      <c r="D78" s="66"/>
      <c r="E78" s="67"/>
      <c r="F78" s="61"/>
      <c r="G78" s="61"/>
      <c r="H78" s="61"/>
    </row>
    <row r="79" spans="2:8" ht="15.75" customHeight="1" x14ac:dyDescent="0.2">
      <c r="B79" s="66"/>
      <c r="C79" s="65" t="str">
        <f t="shared" si="1"/>
        <v/>
      </c>
      <c r="D79" s="66"/>
      <c r="E79" s="67"/>
      <c r="F79" s="61"/>
      <c r="G79" s="61"/>
      <c r="H79" s="61"/>
    </row>
    <row r="80" spans="2:8" ht="15.75" customHeight="1" x14ac:dyDescent="0.2">
      <c r="B80" s="66"/>
      <c r="C80" s="65" t="str">
        <f t="shared" si="1"/>
        <v/>
      </c>
      <c r="D80" s="66"/>
      <c r="E80" s="67"/>
      <c r="F80" s="61"/>
      <c r="G80" s="61"/>
      <c r="H80" s="61"/>
    </row>
    <row r="81" spans="2:8" ht="15.75" customHeight="1" x14ac:dyDescent="0.2">
      <c r="B81" s="66"/>
      <c r="C81" s="65" t="str">
        <f t="shared" si="1"/>
        <v/>
      </c>
      <c r="D81" s="66"/>
      <c r="E81" s="67"/>
      <c r="F81" s="61"/>
      <c r="G81" s="61"/>
      <c r="H81" s="61"/>
    </row>
    <row r="82" spans="2:8" ht="15.75" customHeight="1" x14ac:dyDescent="0.2">
      <c r="B82" s="66"/>
      <c r="C82" s="65" t="str">
        <f t="shared" si="1"/>
        <v/>
      </c>
      <c r="D82" s="66"/>
      <c r="E82" s="67"/>
      <c r="F82" s="61"/>
      <c r="G82" s="61"/>
      <c r="H82" s="61"/>
    </row>
    <row r="83" spans="2:8" ht="15.75" customHeight="1" x14ac:dyDescent="0.2">
      <c r="B83" s="66"/>
      <c r="C83" s="65" t="str">
        <f t="shared" si="1"/>
        <v/>
      </c>
      <c r="D83" s="66"/>
      <c r="E83" s="67"/>
      <c r="F83" s="61"/>
      <c r="G83" s="61"/>
      <c r="H83" s="61"/>
    </row>
    <row r="84" spans="2:8" ht="15.75" customHeight="1" x14ac:dyDescent="0.2">
      <c r="B84" s="66"/>
      <c r="C84" s="65" t="str">
        <f t="shared" si="1"/>
        <v/>
      </c>
      <c r="D84" s="66"/>
      <c r="E84" s="67"/>
      <c r="F84" s="61"/>
      <c r="G84" s="61"/>
      <c r="H84" s="61"/>
    </row>
    <row r="85" spans="2:8" ht="15.75" customHeight="1" x14ac:dyDescent="0.2">
      <c r="B85" s="66"/>
      <c r="C85" s="65" t="str">
        <f t="shared" si="1"/>
        <v/>
      </c>
      <c r="D85" s="66"/>
      <c r="E85" s="67"/>
      <c r="F85" s="61"/>
      <c r="G85" s="61"/>
      <c r="H85" s="61"/>
    </row>
    <row r="86" spans="2:8" ht="15.75" customHeight="1" x14ac:dyDescent="0.2">
      <c r="B86" s="66"/>
      <c r="C86" s="65" t="str">
        <f t="shared" si="1"/>
        <v/>
      </c>
      <c r="D86" s="66"/>
      <c r="E86" s="67"/>
      <c r="F86" s="61"/>
      <c r="G86" s="61"/>
      <c r="H86" s="61"/>
    </row>
    <row r="87" spans="2:8" ht="15.75" customHeight="1" x14ac:dyDescent="0.2">
      <c r="B87" s="66"/>
      <c r="C87" s="65" t="str">
        <f t="shared" si="1"/>
        <v/>
      </c>
      <c r="D87" s="66"/>
      <c r="E87" s="67"/>
      <c r="F87" s="61"/>
      <c r="G87" s="61"/>
      <c r="H87" s="61"/>
    </row>
    <row r="88" spans="2:8" ht="15.75" customHeight="1" x14ac:dyDescent="0.2">
      <c r="B88" s="66"/>
      <c r="C88" s="65" t="str">
        <f t="shared" si="1"/>
        <v/>
      </c>
      <c r="D88" s="66"/>
      <c r="E88" s="67"/>
      <c r="F88" s="61"/>
      <c r="G88" s="61"/>
      <c r="H88" s="61"/>
    </row>
    <row r="89" spans="2:8" ht="15.75" customHeight="1" x14ac:dyDescent="0.2">
      <c r="B89" s="66"/>
      <c r="C89" s="65" t="str">
        <f t="shared" si="1"/>
        <v/>
      </c>
      <c r="D89" s="66"/>
      <c r="E89" s="67"/>
      <c r="F89" s="61"/>
      <c r="G89" s="61"/>
      <c r="H89" s="61"/>
    </row>
    <row r="90" spans="2:8" ht="15.75" customHeight="1" x14ac:dyDescent="0.2">
      <c r="B90" s="66"/>
      <c r="C90" s="65" t="str">
        <f t="shared" si="1"/>
        <v/>
      </c>
      <c r="D90" s="66"/>
      <c r="E90" s="67"/>
      <c r="F90" s="61"/>
      <c r="G90" s="61"/>
      <c r="H90" s="61"/>
    </row>
    <row r="91" spans="2:8" ht="15.75" customHeight="1" x14ac:dyDescent="0.2">
      <c r="B91" s="66"/>
      <c r="C91" s="65" t="str">
        <f t="shared" si="1"/>
        <v/>
      </c>
      <c r="D91" s="66"/>
      <c r="E91" s="67"/>
      <c r="F91" s="61"/>
      <c r="G91" s="61"/>
      <c r="H91" s="61"/>
    </row>
    <row r="92" spans="2:8" ht="15.75" customHeight="1" x14ac:dyDescent="0.2">
      <c r="B92" s="66"/>
      <c r="C92" s="65" t="str">
        <f t="shared" si="1"/>
        <v/>
      </c>
      <c r="D92" s="66"/>
      <c r="E92" s="67"/>
      <c r="F92" s="61"/>
      <c r="G92" s="61"/>
      <c r="H92" s="61"/>
    </row>
    <row r="93" spans="2:8" ht="15.75" customHeight="1" x14ac:dyDescent="0.2">
      <c r="B93" s="66"/>
      <c r="C93" s="65" t="str">
        <f t="shared" si="1"/>
        <v/>
      </c>
      <c r="D93" s="66"/>
      <c r="E93" s="67"/>
      <c r="F93" s="61"/>
      <c r="G93" s="61"/>
      <c r="H93" s="61"/>
    </row>
    <row r="94" spans="2:8" ht="15.75" customHeight="1" x14ac:dyDescent="0.2">
      <c r="B94" s="66"/>
      <c r="C94" s="65" t="str">
        <f t="shared" si="1"/>
        <v/>
      </c>
      <c r="D94" s="66"/>
      <c r="E94" s="67"/>
      <c r="F94" s="61"/>
      <c r="G94" s="61"/>
      <c r="H94" s="61"/>
    </row>
    <row r="95" spans="2:8" ht="15.75" customHeight="1" x14ac:dyDescent="0.2">
      <c r="B95" s="66"/>
      <c r="C95" s="65" t="str">
        <f t="shared" si="1"/>
        <v/>
      </c>
      <c r="D95" s="66"/>
      <c r="E95" s="67"/>
      <c r="F95" s="61"/>
      <c r="G95" s="61"/>
      <c r="H95" s="61"/>
    </row>
    <row r="96" spans="2:8" ht="15.75" customHeight="1" x14ac:dyDescent="0.2">
      <c r="B96" s="66"/>
      <c r="C96" s="65" t="str">
        <f t="shared" si="1"/>
        <v/>
      </c>
      <c r="D96" s="66"/>
      <c r="E96" s="67"/>
      <c r="F96" s="61"/>
      <c r="G96" s="61"/>
      <c r="H96" s="61"/>
    </row>
    <row r="97" spans="2:8" ht="15.75" customHeight="1" x14ac:dyDescent="0.2">
      <c r="B97" s="66"/>
      <c r="C97" s="65" t="str">
        <f t="shared" si="1"/>
        <v/>
      </c>
      <c r="D97" s="66"/>
      <c r="E97" s="67"/>
      <c r="F97" s="61"/>
      <c r="G97" s="61"/>
      <c r="H97" s="61"/>
    </row>
    <row r="98" spans="2:8" ht="15.75" customHeight="1" x14ac:dyDescent="0.2">
      <c r="B98" s="66"/>
      <c r="C98" s="65" t="str">
        <f t="shared" si="1"/>
        <v/>
      </c>
      <c r="D98" s="66"/>
      <c r="E98" s="67"/>
      <c r="F98" s="61"/>
      <c r="G98" s="61"/>
      <c r="H98" s="61"/>
    </row>
    <row r="99" spans="2:8" ht="15.75" customHeight="1" x14ac:dyDescent="0.2">
      <c r="B99" s="66"/>
      <c r="C99" s="65" t="str">
        <f t="shared" si="1"/>
        <v/>
      </c>
      <c r="D99" s="66"/>
      <c r="E99" s="67"/>
      <c r="F99" s="61"/>
      <c r="G99" s="61"/>
      <c r="H99" s="61"/>
    </row>
    <row r="100" spans="2:8" ht="15.75" customHeight="1" x14ac:dyDescent="0.2">
      <c r="B100" s="66"/>
      <c r="C100" s="65" t="str">
        <f t="shared" si="1"/>
        <v/>
      </c>
      <c r="D100" s="66"/>
      <c r="E100" s="67"/>
      <c r="F100" s="61"/>
      <c r="G100" s="61"/>
      <c r="H100" s="61"/>
    </row>
    <row r="101" spans="2:8" ht="15" customHeight="1" x14ac:dyDescent="0.2"/>
    <row r="102" spans="2:8" ht="15" customHeight="1" x14ac:dyDescent="0.2"/>
  </sheetData>
  <sheetProtection sheet="1" objects="1" scenarios="1"/>
  <dataValidations count="1">
    <dataValidation type="list" allowBlank="1" showErrorMessage="1" sqref="D3:D100" xr:uid="{00000000-0002-0000-0100-000000000000}">
      <formula1>"Feriado,Compensação,Suspensão"</formula1>
    </dataValidation>
  </dataValidations>
  <printOptions horizontalCentered="1"/>
  <pageMargins left="0.39370078740157483" right="0.39370078740157483" top="0.39370078740157483" bottom="0.3937007874015748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0"/>
  <sheetViews>
    <sheetView workbookViewId="0">
      <pane ySplit="8" topLeftCell="A9" activePane="bottomLeft" state="frozen"/>
      <selection pane="bottomLeft" activeCell="A9" sqref="A9"/>
    </sheetView>
  </sheetViews>
  <sheetFormatPr defaultColWidth="12.5703125" defaultRowHeight="15" customHeight="1" x14ac:dyDescent="0.2"/>
  <cols>
    <col min="1" max="1" width="9.140625" customWidth="1"/>
    <col min="2" max="2" width="37" customWidth="1"/>
    <col min="3" max="3" width="4.5703125" customWidth="1"/>
    <col min="4" max="4" width="15.28515625" customWidth="1"/>
    <col min="5" max="5" width="35.42578125" customWidth="1"/>
    <col min="6" max="6" width="16.28515625" customWidth="1"/>
    <col min="7" max="7" width="3.28515625" customWidth="1"/>
    <col min="8" max="12" width="10.7109375" customWidth="1"/>
    <col min="13" max="15" width="9.140625" customWidth="1"/>
    <col min="16" max="27" width="8.5703125" customWidth="1"/>
  </cols>
  <sheetData>
    <row r="1" spans="1:27" ht="69.75" customHeight="1" x14ac:dyDescent="0.3">
      <c r="A1" s="166" t="s">
        <v>47</v>
      </c>
      <c r="B1" s="167"/>
      <c r="C1" s="167"/>
      <c r="D1" s="167"/>
      <c r="E1" s="167"/>
      <c r="F1" s="167"/>
      <c r="G1" s="16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3">
      <c r="A2" s="1"/>
      <c r="B2" s="2"/>
      <c r="C2" s="2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3">
      <c r="A3" s="1"/>
      <c r="B3" s="2"/>
      <c r="C3" s="2"/>
      <c r="D3" s="5" t="s">
        <v>48</v>
      </c>
      <c r="E3" s="34">
        <v>999999</v>
      </c>
      <c r="F3" s="35"/>
      <c r="G3" s="1"/>
      <c r="H3" s="169" t="s">
        <v>49</v>
      </c>
      <c r="I3" s="170"/>
      <c r="J3" s="17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 x14ac:dyDescent="0.35">
      <c r="A4" s="1"/>
      <c r="B4" s="2"/>
      <c r="C4" s="2"/>
      <c r="D4" s="5" t="s">
        <v>50</v>
      </c>
      <c r="E4" s="34" t="s">
        <v>51</v>
      </c>
      <c r="F4" s="35"/>
      <c r="G4" s="6"/>
      <c r="H4" s="172"/>
      <c r="I4" s="173"/>
      <c r="J4" s="174"/>
      <c r="K4" s="7"/>
      <c r="L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 x14ac:dyDescent="0.3">
      <c r="A5" s="1"/>
      <c r="B5" s="2"/>
      <c r="C5" s="2"/>
      <c r="D5" s="5" t="s">
        <v>52</v>
      </c>
      <c r="E5" s="36">
        <v>44962</v>
      </c>
      <c r="F5" s="35"/>
      <c r="G5" s="6"/>
      <c r="H5" s="172"/>
      <c r="I5" s="173"/>
      <c r="J5" s="17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3">
      <c r="A6" s="1"/>
      <c r="B6" s="2"/>
      <c r="C6" s="2"/>
      <c r="D6" s="5" t="s">
        <v>53</v>
      </c>
      <c r="E6" s="8" t="str">
        <f>IF(MONTH(E5)=1,UPPER(VLOOKUP(12,MesesDoAno,2,FALSE)),UPPER(VLOOKUP(MONTH(Prepara_Impressão_da_Carta!E5)-1,MesesDoAno,2,FALSE)))</f>
        <v>JANEIRO</v>
      </c>
      <c r="F6" s="1"/>
      <c r="G6" s="6"/>
      <c r="H6" s="172"/>
      <c r="I6" s="173"/>
      <c r="J6" s="17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 x14ac:dyDescent="0.3">
      <c r="A7" s="1"/>
      <c r="B7" s="9"/>
      <c r="C7" s="10"/>
      <c r="D7" s="11"/>
      <c r="E7" s="12"/>
      <c r="F7" s="13"/>
      <c r="G7" s="9"/>
      <c r="H7" s="175"/>
      <c r="I7" s="176"/>
      <c r="J7" s="177"/>
      <c r="K7" s="1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 x14ac:dyDescent="0.3">
      <c r="A8" s="14" t="s">
        <v>54</v>
      </c>
      <c r="B8" s="9" t="s">
        <v>55</v>
      </c>
      <c r="C8" s="10" t="s">
        <v>56</v>
      </c>
      <c r="D8" s="11" t="s">
        <v>57</v>
      </c>
      <c r="E8" s="15" t="s">
        <v>88</v>
      </c>
      <c r="F8" s="13"/>
      <c r="G8" s="9"/>
      <c r="H8" s="9"/>
      <c r="I8" s="16"/>
      <c r="J8" s="11"/>
      <c r="K8" s="1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 x14ac:dyDescent="0.2">
      <c r="A9" s="17"/>
      <c r="B9" s="18"/>
      <c r="C9" s="18"/>
      <c r="D9" s="19"/>
      <c r="E9" s="20"/>
      <c r="F9" s="21"/>
      <c r="G9" s="22"/>
      <c r="H9" s="22"/>
      <c r="I9" s="22"/>
      <c r="J9" s="22"/>
      <c r="K9" s="2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8.75" customHeight="1" x14ac:dyDescent="0.2">
      <c r="A10" s="17">
        <v>13</v>
      </c>
      <c r="B10" s="18">
        <f t="shared" ref="B10:B40" ca="1" si="0">INDIRECT(CONCATENATE($E$6,"!A",A10))</f>
        <v>43830</v>
      </c>
      <c r="C10" s="18" t="str">
        <f t="shared" ref="C10:C39" ca="1" si="1">IF(MONTH(B10)=MONTH($E$5)-1,IF(MID(D10,1,1)="-",IF(MID(D10,3,2)&lt;&gt;"00",IF(VALUE(E10)&gt;=0.010416666666666,":","")),""),"")</f>
        <v/>
      </c>
      <c r="D10" s="19" t="str">
        <f t="shared" ref="D10:D40" ca="1" si="2">INDIRECT(CONCATENATE($E$6,"!K",A10))</f>
        <v/>
      </c>
      <c r="E10" s="25">
        <f t="shared" ref="E10:E40" ca="1" si="3">INDIRECT(CONCATENATE($E$6,"!L",A10))</f>
        <v>0</v>
      </c>
      <c r="F10" s="21"/>
      <c r="G10" s="26"/>
      <c r="H10" s="26"/>
      <c r="I10" s="24"/>
      <c r="J10" s="27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8.75" customHeight="1" x14ac:dyDescent="0.2">
      <c r="A11" s="17">
        <f t="shared" ref="A11:A40" si="4">A10+1</f>
        <v>14</v>
      </c>
      <c r="B11" s="18">
        <f t="shared" ca="1" si="0"/>
        <v>43831</v>
      </c>
      <c r="C11" s="18" t="str">
        <f t="shared" ca="1" si="1"/>
        <v>:</v>
      </c>
      <c r="D11" s="19" t="str">
        <f t="shared" ca="1" si="2"/>
        <v>-</v>
      </c>
      <c r="E11" s="25">
        <f t="shared" ca="1" si="3"/>
        <v>8.3333333333333315E-2</v>
      </c>
      <c r="F11" s="23"/>
      <c r="G11" s="24"/>
      <c r="H11" s="24"/>
      <c r="I11" s="24"/>
      <c r="J11" s="24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8.75" customHeight="1" x14ac:dyDescent="0.2">
      <c r="A12" s="17">
        <f t="shared" si="4"/>
        <v>15</v>
      </c>
      <c r="B12" s="18">
        <f t="shared" ca="1" si="0"/>
        <v>43832</v>
      </c>
      <c r="C12" s="18" t="str">
        <f t="shared" ca="1" si="1"/>
        <v>:</v>
      </c>
      <c r="D12" s="19" t="str">
        <f t="shared" ca="1" si="2"/>
        <v>-</v>
      </c>
      <c r="E12" s="25">
        <f t="shared" ca="1" si="3"/>
        <v>8.3333333333333315E-2</v>
      </c>
      <c r="F12" s="28"/>
      <c r="G12" s="24"/>
      <c r="H12" s="24"/>
      <c r="I12" s="24"/>
      <c r="J12" s="24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8.75" customHeight="1" x14ac:dyDescent="0.2">
      <c r="A13" s="17">
        <f t="shared" si="4"/>
        <v>16</v>
      </c>
      <c r="B13" s="18">
        <f t="shared" ca="1" si="0"/>
        <v>43833</v>
      </c>
      <c r="C13" s="18" t="str">
        <f t="shared" ca="1" si="1"/>
        <v>:</v>
      </c>
      <c r="D13" s="19" t="str">
        <f t="shared" ca="1" si="2"/>
        <v>-</v>
      </c>
      <c r="E13" s="25">
        <f t="shared" ca="1" si="3"/>
        <v>8.3333333333333315E-2</v>
      </c>
      <c r="F13" s="21"/>
      <c r="G13" s="24"/>
      <c r="H13" s="24"/>
      <c r="I13" s="24"/>
      <c r="J13" s="24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8.75" customHeight="1" x14ac:dyDescent="0.2">
      <c r="A14" s="17">
        <f t="shared" si="4"/>
        <v>17</v>
      </c>
      <c r="B14" s="18">
        <f t="shared" ca="1" si="0"/>
        <v>43834</v>
      </c>
      <c r="C14" s="18" t="str">
        <f t="shared" ca="1" si="1"/>
        <v>:</v>
      </c>
      <c r="D14" s="19" t="str">
        <f t="shared" ca="1" si="2"/>
        <v>-</v>
      </c>
      <c r="E14" s="25">
        <f t="shared" ca="1" si="3"/>
        <v>8.3333333333333315E-2</v>
      </c>
      <c r="F14" s="23"/>
      <c r="G14" s="24"/>
      <c r="H14" s="24"/>
      <c r="I14" s="24"/>
      <c r="J14" s="24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8.75" customHeight="1" x14ac:dyDescent="0.2">
      <c r="A15" s="17">
        <f t="shared" si="4"/>
        <v>18</v>
      </c>
      <c r="B15" s="18">
        <f t="shared" ca="1" si="0"/>
        <v>43835</v>
      </c>
      <c r="C15" s="18" t="str">
        <f t="shared" ca="1" si="1"/>
        <v/>
      </c>
      <c r="D15" s="19" t="str">
        <f t="shared" ca="1" si="2"/>
        <v/>
      </c>
      <c r="E15" s="25">
        <f t="shared" ca="1" si="3"/>
        <v>0</v>
      </c>
      <c r="F15" s="23"/>
      <c r="G15" s="24"/>
      <c r="H15" s="24"/>
      <c r="I15" s="24"/>
      <c r="J15" s="24"/>
      <c r="K15" s="2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8.75" customHeight="1" x14ac:dyDescent="0.2">
      <c r="A16" s="17">
        <f t="shared" si="4"/>
        <v>19</v>
      </c>
      <c r="B16" s="18">
        <f t="shared" ca="1" si="0"/>
        <v>43836</v>
      </c>
      <c r="C16" s="18" t="str">
        <f t="shared" ca="1" si="1"/>
        <v/>
      </c>
      <c r="D16" s="19" t="str">
        <f t="shared" ca="1" si="2"/>
        <v/>
      </c>
      <c r="E16" s="25">
        <f t="shared" ca="1" si="3"/>
        <v>0</v>
      </c>
      <c r="F16" s="23"/>
      <c r="G16" s="24"/>
      <c r="H16" s="24"/>
      <c r="I16" s="24"/>
      <c r="J16" s="24"/>
      <c r="K16" s="23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8.75" customHeight="1" x14ac:dyDescent="0.2">
      <c r="A17" s="17">
        <f t="shared" si="4"/>
        <v>20</v>
      </c>
      <c r="B17" s="18">
        <f t="shared" ca="1" si="0"/>
        <v>43837</v>
      </c>
      <c r="C17" s="18" t="str">
        <f t="shared" ca="1" si="1"/>
        <v>:</v>
      </c>
      <c r="D17" s="19" t="str">
        <f t="shared" ca="1" si="2"/>
        <v>-</v>
      </c>
      <c r="E17" s="25">
        <f t="shared" ca="1" si="3"/>
        <v>8.3333333333333315E-2</v>
      </c>
      <c r="F17" s="23"/>
      <c r="G17" s="24"/>
      <c r="H17" s="24"/>
      <c r="I17" s="24"/>
      <c r="J17" s="24"/>
      <c r="K17" s="2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8.75" customHeight="1" x14ac:dyDescent="0.2">
      <c r="A18" s="17">
        <f t="shared" si="4"/>
        <v>21</v>
      </c>
      <c r="B18" s="18">
        <f t="shared" ca="1" si="0"/>
        <v>43838</v>
      </c>
      <c r="C18" s="18" t="str">
        <f t="shared" ca="1" si="1"/>
        <v>:</v>
      </c>
      <c r="D18" s="19" t="str">
        <f t="shared" ca="1" si="2"/>
        <v>-</v>
      </c>
      <c r="E18" s="25">
        <f t="shared" ca="1" si="3"/>
        <v>8.3333333333333315E-2</v>
      </c>
      <c r="F18" s="23"/>
      <c r="G18" s="24"/>
      <c r="H18" s="24"/>
      <c r="I18" s="24"/>
      <c r="J18" s="24"/>
      <c r="K18" s="23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8.75" customHeight="1" x14ac:dyDescent="0.2">
      <c r="A19" s="17">
        <f t="shared" si="4"/>
        <v>22</v>
      </c>
      <c r="B19" s="18">
        <f t="shared" ca="1" si="0"/>
        <v>43839</v>
      </c>
      <c r="C19" s="18" t="str">
        <f t="shared" ca="1" si="1"/>
        <v>:</v>
      </c>
      <c r="D19" s="19" t="str">
        <f t="shared" ca="1" si="2"/>
        <v>-</v>
      </c>
      <c r="E19" s="25">
        <f t="shared" ca="1" si="3"/>
        <v>8.3333333333333315E-2</v>
      </c>
      <c r="F19" s="23"/>
      <c r="G19" s="24"/>
      <c r="H19" s="24"/>
      <c r="I19" s="24"/>
      <c r="J19" s="24"/>
      <c r="K19" s="23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8.75" customHeight="1" x14ac:dyDescent="0.2">
      <c r="A20" s="17">
        <f t="shared" si="4"/>
        <v>23</v>
      </c>
      <c r="B20" s="18">
        <f t="shared" ca="1" si="0"/>
        <v>43840</v>
      </c>
      <c r="C20" s="18" t="str">
        <f t="shared" ca="1" si="1"/>
        <v>:</v>
      </c>
      <c r="D20" s="19" t="str">
        <f t="shared" ca="1" si="2"/>
        <v>-</v>
      </c>
      <c r="E20" s="25">
        <f t="shared" ca="1" si="3"/>
        <v>8.3333333333333315E-2</v>
      </c>
      <c r="F20" s="23"/>
      <c r="G20" s="24"/>
      <c r="H20" s="24"/>
      <c r="I20" s="24"/>
      <c r="J20" s="24"/>
      <c r="K20" s="23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8.75" customHeight="1" x14ac:dyDescent="0.2">
      <c r="A21" s="17">
        <f t="shared" si="4"/>
        <v>24</v>
      </c>
      <c r="B21" s="18">
        <f t="shared" ca="1" si="0"/>
        <v>43841</v>
      </c>
      <c r="C21" s="18" t="str">
        <f t="shared" ca="1" si="1"/>
        <v>:</v>
      </c>
      <c r="D21" s="19" t="str">
        <f t="shared" ca="1" si="2"/>
        <v>-</v>
      </c>
      <c r="E21" s="25">
        <f t="shared" ca="1" si="3"/>
        <v>8.3333333333333315E-2</v>
      </c>
      <c r="F21" s="23"/>
      <c r="G21" s="24"/>
      <c r="H21" s="24"/>
      <c r="I21" s="24"/>
      <c r="J21" s="24"/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8.75" customHeight="1" x14ac:dyDescent="0.2">
      <c r="A22" s="17">
        <f t="shared" si="4"/>
        <v>25</v>
      </c>
      <c r="B22" s="18">
        <f t="shared" ca="1" si="0"/>
        <v>43842</v>
      </c>
      <c r="C22" s="18" t="str">
        <f t="shared" ca="1" si="1"/>
        <v/>
      </c>
      <c r="D22" s="19" t="str">
        <f t="shared" ca="1" si="2"/>
        <v/>
      </c>
      <c r="E22" s="25">
        <f t="shared" ca="1" si="3"/>
        <v>0</v>
      </c>
      <c r="F22" s="23"/>
      <c r="G22" s="24"/>
      <c r="H22" s="24"/>
      <c r="I22" s="24"/>
      <c r="J22" s="24"/>
      <c r="K22" s="23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8.75" customHeight="1" x14ac:dyDescent="0.2">
      <c r="A23" s="17">
        <f t="shared" si="4"/>
        <v>26</v>
      </c>
      <c r="B23" s="18">
        <f t="shared" ca="1" si="0"/>
        <v>43843</v>
      </c>
      <c r="C23" s="18" t="str">
        <f t="shared" ca="1" si="1"/>
        <v/>
      </c>
      <c r="D23" s="19" t="str">
        <f t="shared" ca="1" si="2"/>
        <v/>
      </c>
      <c r="E23" s="25">
        <f t="shared" ca="1" si="3"/>
        <v>0</v>
      </c>
      <c r="F23" s="23"/>
      <c r="G23" s="24"/>
      <c r="H23" s="24"/>
      <c r="I23" s="24"/>
      <c r="J23" s="24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8.75" customHeight="1" x14ac:dyDescent="0.2">
      <c r="A24" s="17">
        <f t="shared" si="4"/>
        <v>27</v>
      </c>
      <c r="B24" s="18">
        <f t="shared" ca="1" si="0"/>
        <v>43844</v>
      </c>
      <c r="C24" s="18" t="str">
        <f t="shared" ca="1" si="1"/>
        <v>:</v>
      </c>
      <c r="D24" s="19" t="str">
        <f t="shared" ca="1" si="2"/>
        <v>-</v>
      </c>
      <c r="E24" s="25">
        <f t="shared" ca="1" si="3"/>
        <v>8.3333333333333315E-2</v>
      </c>
      <c r="F24" s="23"/>
      <c r="G24" s="24"/>
      <c r="H24" s="24"/>
      <c r="I24" s="24"/>
      <c r="J24" s="24"/>
      <c r="K24" s="23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8.75" customHeight="1" x14ac:dyDescent="0.2">
      <c r="A25" s="17">
        <f t="shared" si="4"/>
        <v>28</v>
      </c>
      <c r="B25" s="18">
        <f t="shared" ca="1" si="0"/>
        <v>43845</v>
      </c>
      <c r="C25" s="18" t="str">
        <f t="shared" ca="1" si="1"/>
        <v>:</v>
      </c>
      <c r="D25" s="19" t="str">
        <f t="shared" ca="1" si="2"/>
        <v>-</v>
      </c>
      <c r="E25" s="25">
        <f t="shared" ca="1" si="3"/>
        <v>8.3333333333333315E-2</v>
      </c>
      <c r="F25" s="23"/>
      <c r="G25" s="24"/>
      <c r="H25" s="24"/>
      <c r="I25" s="24"/>
      <c r="J25" s="24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8.75" customHeight="1" x14ac:dyDescent="0.2">
      <c r="A26" s="17">
        <f t="shared" si="4"/>
        <v>29</v>
      </c>
      <c r="B26" s="18">
        <f t="shared" ca="1" si="0"/>
        <v>43846</v>
      </c>
      <c r="C26" s="18" t="str">
        <f t="shared" ca="1" si="1"/>
        <v>:</v>
      </c>
      <c r="D26" s="19" t="str">
        <f t="shared" ca="1" si="2"/>
        <v>-</v>
      </c>
      <c r="E26" s="25">
        <f t="shared" ca="1" si="3"/>
        <v>8.3333333333333315E-2</v>
      </c>
      <c r="F26" s="23"/>
      <c r="G26" s="24"/>
      <c r="H26" s="24"/>
      <c r="I26" s="24"/>
      <c r="J26" s="24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8.75" customHeight="1" x14ac:dyDescent="0.2">
      <c r="A27" s="17">
        <f t="shared" si="4"/>
        <v>30</v>
      </c>
      <c r="B27" s="18">
        <f t="shared" ca="1" si="0"/>
        <v>43847</v>
      </c>
      <c r="C27" s="18" t="str">
        <f t="shared" ca="1" si="1"/>
        <v>:</v>
      </c>
      <c r="D27" s="19" t="str">
        <f t="shared" ca="1" si="2"/>
        <v>-</v>
      </c>
      <c r="E27" s="25">
        <f t="shared" ca="1" si="3"/>
        <v>8.3333333333333315E-2</v>
      </c>
      <c r="F27" s="23"/>
      <c r="G27" s="24"/>
      <c r="H27" s="24"/>
      <c r="I27" s="24"/>
      <c r="J27" s="24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8.75" customHeight="1" x14ac:dyDescent="0.2">
      <c r="A28" s="17">
        <f t="shared" si="4"/>
        <v>31</v>
      </c>
      <c r="B28" s="18">
        <f t="shared" ca="1" si="0"/>
        <v>43848</v>
      </c>
      <c r="C28" s="18" t="str">
        <f t="shared" ca="1" si="1"/>
        <v>:</v>
      </c>
      <c r="D28" s="19" t="str">
        <f t="shared" ca="1" si="2"/>
        <v>-</v>
      </c>
      <c r="E28" s="25">
        <f t="shared" ca="1" si="3"/>
        <v>8.3333333333333315E-2</v>
      </c>
      <c r="F28" s="23"/>
      <c r="G28" s="24"/>
      <c r="H28" s="24"/>
      <c r="I28" s="24"/>
      <c r="J28" s="24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8.75" customHeight="1" x14ac:dyDescent="0.2">
      <c r="A29" s="17">
        <f t="shared" si="4"/>
        <v>32</v>
      </c>
      <c r="B29" s="18">
        <f t="shared" ca="1" si="0"/>
        <v>43849</v>
      </c>
      <c r="C29" s="18" t="str">
        <f t="shared" ca="1" si="1"/>
        <v/>
      </c>
      <c r="D29" s="19" t="str">
        <f t="shared" ca="1" si="2"/>
        <v/>
      </c>
      <c r="E29" s="25">
        <f t="shared" ca="1" si="3"/>
        <v>0</v>
      </c>
      <c r="F29" s="23"/>
      <c r="G29" s="24"/>
      <c r="H29" s="24"/>
      <c r="I29" s="24"/>
      <c r="J29" s="24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8.75" customHeight="1" x14ac:dyDescent="0.2">
      <c r="A30" s="17">
        <f t="shared" si="4"/>
        <v>33</v>
      </c>
      <c r="B30" s="18">
        <f t="shared" ca="1" si="0"/>
        <v>43850</v>
      </c>
      <c r="C30" s="18" t="str">
        <f t="shared" ca="1" si="1"/>
        <v/>
      </c>
      <c r="D30" s="19" t="str">
        <f t="shared" ca="1" si="2"/>
        <v/>
      </c>
      <c r="E30" s="25">
        <f t="shared" ca="1" si="3"/>
        <v>0</v>
      </c>
      <c r="F30" s="23"/>
      <c r="G30" s="24"/>
      <c r="H30" s="24"/>
      <c r="I30" s="24"/>
      <c r="J30" s="24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8.75" customHeight="1" x14ac:dyDescent="0.2">
      <c r="A31" s="17">
        <f t="shared" si="4"/>
        <v>34</v>
      </c>
      <c r="B31" s="18">
        <f t="shared" ca="1" si="0"/>
        <v>43851</v>
      </c>
      <c r="C31" s="18" t="str">
        <f t="shared" ca="1" si="1"/>
        <v>:</v>
      </c>
      <c r="D31" s="19" t="str">
        <f t="shared" ca="1" si="2"/>
        <v>-</v>
      </c>
      <c r="E31" s="25">
        <f t="shared" ca="1" si="3"/>
        <v>8.3333333333333315E-2</v>
      </c>
      <c r="F31" s="23"/>
      <c r="G31" s="24"/>
      <c r="H31" s="24"/>
      <c r="I31" s="24"/>
      <c r="J31" s="24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8.75" customHeight="1" x14ac:dyDescent="0.2">
      <c r="A32" s="17">
        <f t="shared" si="4"/>
        <v>35</v>
      </c>
      <c r="B32" s="18">
        <f t="shared" ca="1" si="0"/>
        <v>43852</v>
      </c>
      <c r="C32" s="18" t="str">
        <f t="shared" ca="1" si="1"/>
        <v>:</v>
      </c>
      <c r="D32" s="19" t="str">
        <f t="shared" ca="1" si="2"/>
        <v>-</v>
      </c>
      <c r="E32" s="25">
        <f t="shared" ca="1" si="3"/>
        <v>8.3333333333333315E-2</v>
      </c>
      <c r="F32" s="23"/>
      <c r="G32" s="24"/>
      <c r="H32" s="24"/>
      <c r="I32" s="24"/>
      <c r="J32" s="24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8.75" customHeight="1" x14ac:dyDescent="0.2">
      <c r="A33" s="17">
        <f t="shared" si="4"/>
        <v>36</v>
      </c>
      <c r="B33" s="18">
        <f t="shared" ca="1" si="0"/>
        <v>43853</v>
      </c>
      <c r="C33" s="18" t="str">
        <f t="shared" ca="1" si="1"/>
        <v>:</v>
      </c>
      <c r="D33" s="19" t="str">
        <f t="shared" ca="1" si="2"/>
        <v>-</v>
      </c>
      <c r="E33" s="25">
        <f t="shared" ca="1" si="3"/>
        <v>8.3333333333333315E-2</v>
      </c>
      <c r="F33" s="23"/>
      <c r="G33" s="24"/>
      <c r="H33" s="24"/>
      <c r="I33" s="24"/>
      <c r="J33" s="24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8.75" customHeight="1" x14ac:dyDescent="0.2">
      <c r="A34" s="17">
        <f t="shared" si="4"/>
        <v>37</v>
      </c>
      <c r="B34" s="18">
        <f t="shared" ca="1" si="0"/>
        <v>43854</v>
      </c>
      <c r="C34" s="18" t="str">
        <f t="shared" ca="1" si="1"/>
        <v>:</v>
      </c>
      <c r="D34" s="19" t="str">
        <f t="shared" ca="1" si="2"/>
        <v>-</v>
      </c>
      <c r="E34" s="25">
        <f t="shared" ca="1" si="3"/>
        <v>8.3333333333333315E-2</v>
      </c>
      <c r="F34" s="23"/>
      <c r="G34" s="24"/>
      <c r="H34" s="24"/>
      <c r="I34" s="24"/>
      <c r="J34" s="24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8.75" customHeight="1" x14ac:dyDescent="0.2">
      <c r="A35" s="17">
        <f t="shared" si="4"/>
        <v>38</v>
      </c>
      <c r="B35" s="18">
        <f t="shared" ca="1" si="0"/>
        <v>43855</v>
      </c>
      <c r="C35" s="18" t="str">
        <f t="shared" ca="1" si="1"/>
        <v>:</v>
      </c>
      <c r="D35" s="19" t="str">
        <f t="shared" ca="1" si="2"/>
        <v>-</v>
      </c>
      <c r="E35" s="25">
        <f t="shared" ca="1" si="3"/>
        <v>8.3333333333333315E-2</v>
      </c>
      <c r="F35" s="23"/>
      <c r="G35" s="24"/>
      <c r="H35" s="24"/>
      <c r="I35" s="24"/>
      <c r="J35" s="24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8.75" customHeight="1" x14ac:dyDescent="0.2">
      <c r="A36" s="17">
        <f t="shared" si="4"/>
        <v>39</v>
      </c>
      <c r="B36" s="18">
        <f t="shared" ca="1" si="0"/>
        <v>43856</v>
      </c>
      <c r="C36" s="18" t="str">
        <f t="shared" ca="1" si="1"/>
        <v/>
      </c>
      <c r="D36" s="19" t="str">
        <f t="shared" ca="1" si="2"/>
        <v/>
      </c>
      <c r="E36" s="25">
        <f t="shared" ca="1" si="3"/>
        <v>0</v>
      </c>
      <c r="F36" s="23"/>
      <c r="G36" s="24"/>
      <c r="H36" s="24"/>
      <c r="I36" s="24"/>
      <c r="J36" s="24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8.75" customHeight="1" x14ac:dyDescent="0.2">
      <c r="A37" s="17">
        <f t="shared" si="4"/>
        <v>40</v>
      </c>
      <c r="B37" s="18">
        <f t="shared" ca="1" si="0"/>
        <v>43857</v>
      </c>
      <c r="C37" s="18" t="str">
        <f t="shared" ca="1" si="1"/>
        <v/>
      </c>
      <c r="D37" s="19" t="str">
        <f t="shared" ca="1" si="2"/>
        <v/>
      </c>
      <c r="E37" s="25">
        <f t="shared" ca="1" si="3"/>
        <v>0</v>
      </c>
      <c r="F37" s="23"/>
      <c r="G37" s="24"/>
      <c r="H37" s="24"/>
      <c r="I37" s="24"/>
      <c r="J37" s="24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8.75" customHeight="1" x14ac:dyDescent="0.2">
      <c r="A38" s="17">
        <f t="shared" si="4"/>
        <v>41</v>
      </c>
      <c r="B38" s="18">
        <f t="shared" ca="1" si="0"/>
        <v>43858</v>
      </c>
      <c r="C38" s="18" t="str">
        <f t="shared" ca="1" si="1"/>
        <v>:</v>
      </c>
      <c r="D38" s="19" t="str">
        <f t="shared" ca="1" si="2"/>
        <v>-</v>
      </c>
      <c r="E38" s="25">
        <f t="shared" ca="1" si="3"/>
        <v>8.3333333333333315E-2</v>
      </c>
      <c r="F38" s="23"/>
      <c r="G38" s="24"/>
      <c r="H38" s="24"/>
      <c r="I38" s="24"/>
      <c r="J38" s="24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8.75" customHeight="1" x14ac:dyDescent="0.2">
      <c r="A39" s="17">
        <f t="shared" si="4"/>
        <v>42</v>
      </c>
      <c r="B39" s="18">
        <f t="shared" ca="1" si="0"/>
        <v>43859</v>
      </c>
      <c r="C39" s="18" t="str">
        <f t="shared" ca="1" si="1"/>
        <v>:</v>
      </c>
      <c r="D39" s="19" t="str">
        <f t="shared" ca="1" si="2"/>
        <v>-</v>
      </c>
      <c r="E39" s="25">
        <f t="shared" ca="1" si="3"/>
        <v>8.3333333333333315E-2</v>
      </c>
      <c r="F39" s="23"/>
      <c r="G39" s="24"/>
      <c r="H39" s="24"/>
      <c r="I39" s="24"/>
      <c r="J39" s="24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8.75" customHeight="1" x14ac:dyDescent="0.2">
      <c r="A40" s="17">
        <f t="shared" si="4"/>
        <v>43</v>
      </c>
      <c r="B40" s="18">
        <f t="shared" ca="1" si="0"/>
        <v>43860</v>
      </c>
      <c r="C40" s="18" t="str">
        <f ca="1">IF(MONTH(B40)=MONTH($E$5)-1,IF(MID(D40,1,1)="-",IF(MID(D40,3,2)&lt;&gt;"00",IF(VALUE(E40)&gt;=0.010416666666666,":","")),""),"")</f>
        <v>:</v>
      </c>
      <c r="D40" s="19" t="str">
        <f t="shared" ca="1" si="2"/>
        <v>-</v>
      </c>
      <c r="E40" s="25">
        <f t="shared" ca="1" si="3"/>
        <v>8.3333333333333315E-2</v>
      </c>
      <c r="F40" s="23"/>
      <c r="G40" s="24"/>
      <c r="H40" s="24"/>
      <c r="I40" s="24"/>
      <c r="J40" s="24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8.75" customHeight="1" x14ac:dyDescent="0.2">
      <c r="A41" s="17"/>
      <c r="B41" s="18"/>
      <c r="C41" s="18"/>
      <c r="D41" s="19"/>
      <c r="E41" s="25"/>
      <c r="F41" s="23"/>
      <c r="G41" s="24"/>
      <c r="H41" s="24"/>
      <c r="I41" s="24"/>
      <c r="J41" s="24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8.75" customHeight="1" x14ac:dyDescent="0.3">
      <c r="A42" s="29"/>
      <c r="B42" s="2"/>
      <c r="C42" s="2"/>
      <c r="D42" s="3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 x14ac:dyDescent="0.3">
      <c r="A43" s="29"/>
      <c r="B43" s="2"/>
      <c r="C43" s="2"/>
      <c r="D43" s="3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 x14ac:dyDescent="0.3">
      <c r="A44" s="29"/>
      <c r="B44" s="2"/>
      <c r="C44" s="2"/>
      <c r="D44" s="3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 x14ac:dyDescent="0.3">
      <c r="A45" s="1"/>
      <c r="B45" s="2"/>
      <c r="C45" s="2"/>
      <c r="D45" s="3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 x14ac:dyDescent="0.3">
      <c r="A46" s="1"/>
      <c r="B46" s="30" t="s">
        <v>59</v>
      </c>
      <c r="C46" s="31" t="s">
        <v>60</v>
      </c>
      <c r="D46" s="32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 x14ac:dyDescent="0.3">
      <c r="A47" s="1"/>
      <c r="B47" s="33">
        <v>1</v>
      </c>
      <c r="C47" s="33" t="s">
        <v>61</v>
      </c>
      <c r="D47" s="3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 x14ac:dyDescent="0.3">
      <c r="A48" s="1"/>
      <c r="B48" s="33">
        <v>2</v>
      </c>
      <c r="C48" s="33" t="s">
        <v>62</v>
      </c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 x14ac:dyDescent="0.3">
      <c r="A49" s="1"/>
      <c r="B49" s="33">
        <v>3</v>
      </c>
      <c r="C49" s="33" t="s">
        <v>63</v>
      </c>
      <c r="D49" s="3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 x14ac:dyDescent="0.3">
      <c r="A50" s="1"/>
      <c r="B50" s="33">
        <v>4</v>
      </c>
      <c r="C50" s="33" t="s">
        <v>64</v>
      </c>
      <c r="D50" s="3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 x14ac:dyDescent="0.3">
      <c r="A51" s="1"/>
      <c r="B51" s="33">
        <v>5</v>
      </c>
      <c r="C51" s="33" t="s">
        <v>65</v>
      </c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 x14ac:dyDescent="0.3">
      <c r="A52" s="1"/>
      <c r="B52" s="33">
        <v>6</v>
      </c>
      <c r="C52" s="33" t="s">
        <v>66</v>
      </c>
      <c r="D52" s="3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 x14ac:dyDescent="0.3">
      <c r="A53" s="1"/>
      <c r="B53" s="33">
        <v>7</v>
      </c>
      <c r="C53" s="33" t="s">
        <v>67</v>
      </c>
      <c r="D53" s="3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 x14ac:dyDescent="0.3">
      <c r="A54" s="1"/>
      <c r="B54" s="33">
        <v>8</v>
      </c>
      <c r="C54" s="33" t="s">
        <v>68</v>
      </c>
      <c r="D54" s="3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 x14ac:dyDescent="0.3">
      <c r="A55" s="1"/>
      <c r="B55" s="33">
        <v>9</v>
      </c>
      <c r="C55" s="33" t="s">
        <v>69</v>
      </c>
      <c r="D55" s="3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 x14ac:dyDescent="0.3">
      <c r="A56" s="1"/>
      <c r="B56" s="33">
        <v>10</v>
      </c>
      <c r="C56" s="33" t="s">
        <v>70</v>
      </c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 x14ac:dyDescent="0.3">
      <c r="A57" s="1"/>
      <c r="B57" s="33">
        <v>11</v>
      </c>
      <c r="C57" s="33" t="s">
        <v>71</v>
      </c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 x14ac:dyDescent="0.3">
      <c r="A58" s="1"/>
      <c r="B58" s="33">
        <v>12</v>
      </c>
      <c r="C58" s="33" t="s">
        <v>72</v>
      </c>
      <c r="D58" s="3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 x14ac:dyDescent="0.3">
      <c r="A59" s="1"/>
      <c r="B59" s="2"/>
      <c r="C59" s="2"/>
      <c r="D59" s="3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 x14ac:dyDescent="0.3">
      <c r="A60" s="1"/>
      <c r="B60" s="2"/>
      <c r="C60" s="2"/>
      <c r="D60" s="3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3">
      <c r="A61" s="1"/>
      <c r="B61" s="2"/>
      <c r="C61" s="2"/>
      <c r="D61" s="3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/>
    <row r="63" spans="1:27" ht="15.75" customHeight="1" x14ac:dyDescent="0.2"/>
    <row r="64" spans="1:27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2">
    <mergeCell ref="A1:G1"/>
    <mergeCell ref="H3:J7"/>
  </mergeCells>
  <dataValidations count="1">
    <dataValidation type="date" allowBlank="1" showDropDown="1" showInputMessage="1" showErrorMessage="1" prompt="Digite uma data entre 01/02/2023 e 31/01/2024" sqref="E5" xr:uid="{00000000-0002-0000-0200-000000000000}">
      <formula1>44958</formula1>
      <formula2>45322</formula2>
    </dataValidation>
  </dataValidations>
  <hyperlinks>
    <hyperlink ref="H3" location="IMPRIMIR CARTA COMPENSAÇÃO!A1" display="Clique AQUI e selecione &quot;IMPRIMIR CARTA COMPE&quot;..._x000a_Na visualização, pressione _x000a_CTRL + P para ativar a impressão._x000a_" xr:uid="{00000000-0004-0000-0200-000000000000}"/>
  </hyperlinks>
  <printOptions horizontalCentered="1"/>
  <pageMargins left="0.51181102362204722" right="0.51181102362204722" top="0.78740157480314965" bottom="0.78740157480314965" header="0" footer="0"/>
  <pageSetup paperSize="9" orientation="portrait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>
      <pane ySplit="3" topLeftCell="A4" activePane="bottomLeft" state="frozen"/>
      <selection pane="bottomLeft" activeCell="A4" sqref="A4"/>
    </sheetView>
  </sheetViews>
  <sheetFormatPr defaultColWidth="0" defaultRowHeight="15" customHeight="1" x14ac:dyDescent="0.2"/>
  <cols>
    <col min="1" max="1" width="4.42578125" customWidth="1"/>
    <col min="2" max="2" width="37" customWidth="1"/>
    <col min="3" max="3" width="4.5703125" customWidth="1"/>
    <col min="4" max="4" width="15.28515625" customWidth="1"/>
    <col min="5" max="5" width="35.42578125" customWidth="1"/>
    <col min="6" max="6" width="4.85546875" customWidth="1"/>
    <col min="7" max="7" width="12.5703125" customWidth="1"/>
    <col min="8" max="26" width="0" hidden="1" customWidth="1"/>
    <col min="27" max="16384" width="12.5703125" hidden="1"/>
  </cols>
  <sheetData>
    <row r="1" spans="1:6" ht="18.75" customHeight="1" x14ac:dyDescent="0.3">
      <c r="A1" s="1"/>
      <c r="B1" s="2"/>
      <c r="C1" s="2"/>
      <c r="D1" s="3"/>
      <c r="E1" s="4"/>
      <c r="F1" s="1"/>
    </row>
    <row r="2" spans="1:6" ht="46.5" customHeight="1" x14ac:dyDescent="0.3">
      <c r="A2" s="1"/>
      <c r="B2" s="2"/>
      <c r="C2" s="2"/>
      <c r="D2" s="37" t="s">
        <v>73</v>
      </c>
      <c r="E2" s="4"/>
      <c r="F2" s="1"/>
    </row>
    <row r="3" spans="1:6" ht="18.75" customHeight="1" x14ac:dyDescent="0.3">
      <c r="A3" s="1"/>
      <c r="B3" s="2"/>
      <c r="C3" s="2"/>
      <c r="D3" s="3"/>
      <c r="E3" s="4"/>
      <c r="F3" s="1"/>
    </row>
    <row r="4" spans="1:6" ht="18.75" customHeight="1" x14ac:dyDescent="0.3">
      <c r="A4" s="1"/>
      <c r="B4" s="38" t="s">
        <v>74</v>
      </c>
      <c r="C4" s="178" t="str">
        <f>CONCATENATE(DAY(Prepara_Impressão_da_Carta!E5)," de ",VLOOKUP(MONTH(Prepara_Impressão_da_Carta!E5),Prepara_Impressão_da_Carta!$B$46:$C$58,2,FALSE)," de ",YEAR(Prepara_Impressão_da_Carta!E5))</f>
        <v>6 de fevereiro de 2027</v>
      </c>
      <c r="D4" s="167"/>
      <c r="E4" s="168"/>
      <c r="F4" s="1"/>
    </row>
    <row r="5" spans="1:6" ht="18.75" customHeight="1" x14ac:dyDescent="0.3">
      <c r="A5" s="1"/>
      <c r="B5" s="39"/>
      <c r="C5" s="39"/>
      <c r="D5" s="38"/>
      <c r="E5" s="40"/>
      <c r="F5" s="13"/>
    </row>
    <row r="6" spans="1:6" ht="18.75" customHeight="1" x14ac:dyDescent="0.3">
      <c r="A6" s="1"/>
      <c r="B6" s="39"/>
      <c r="C6" s="39"/>
      <c r="D6" s="38"/>
      <c r="E6" s="40"/>
      <c r="F6" s="13"/>
    </row>
    <row r="7" spans="1:6" ht="18.75" customHeight="1" x14ac:dyDescent="0.3">
      <c r="A7" s="1"/>
      <c r="B7" s="39" t="s">
        <v>75</v>
      </c>
      <c r="C7" s="39"/>
      <c r="D7" s="38"/>
      <c r="E7" s="40"/>
      <c r="F7" s="13"/>
    </row>
    <row r="8" spans="1:6" ht="18.75" customHeight="1" x14ac:dyDescent="0.3">
      <c r="A8" s="1"/>
      <c r="B8" s="39"/>
      <c r="C8" s="39"/>
      <c r="D8" s="38"/>
      <c r="E8" s="40"/>
      <c r="F8" s="13"/>
    </row>
    <row r="9" spans="1:6" ht="18.75" customHeight="1" x14ac:dyDescent="0.3">
      <c r="A9" s="1"/>
      <c r="B9" s="39"/>
      <c r="C9" s="39"/>
      <c r="D9" s="38"/>
      <c r="E9" s="40"/>
      <c r="F9" s="13"/>
    </row>
    <row r="10" spans="1:6" ht="38.25" customHeight="1" x14ac:dyDescent="0.3">
      <c r="A10" s="1"/>
      <c r="B10" s="179" t="str">
        <f>CONCATENATE("Eu, ",Prepara_Impressão_da_Carta!E4,", ID  ",Prepara_Impressão_da_Carta!E3," , funcionário(a) dessa unidade, solicito que as ausências abaixo relacionadas sejam lançadas a débito no meu banco de horas:")</f>
        <v>Eu, Digite AQUI seu Nome e Sobrenome, ID  999999 , funcionário(a) dessa unidade, solicito que as ausências abaixo relacionadas sejam lançadas a débito no meu banco de horas:</v>
      </c>
      <c r="C10" s="170"/>
      <c r="D10" s="170"/>
      <c r="E10" s="171"/>
      <c r="F10" s="23"/>
    </row>
    <row r="11" spans="1:6" ht="18.75" customHeight="1" x14ac:dyDescent="0.3">
      <c r="A11" s="1"/>
      <c r="B11" s="175"/>
      <c r="C11" s="176"/>
      <c r="D11" s="176"/>
      <c r="E11" s="177"/>
      <c r="F11" s="13"/>
    </row>
    <row r="12" spans="1:6" ht="18.75" customHeight="1" x14ac:dyDescent="0.3">
      <c r="A12" s="1"/>
      <c r="B12" s="9" t="s">
        <v>55</v>
      </c>
      <c r="C12" s="10" t="s">
        <v>56</v>
      </c>
      <c r="D12" s="11"/>
      <c r="E12" s="12" t="s">
        <v>58</v>
      </c>
      <c r="F12" s="13"/>
    </row>
    <row r="13" spans="1:6" ht="18.75" customHeight="1" x14ac:dyDescent="0.2">
      <c r="A13" s="24"/>
      <c r="B13" s="41" cm="1">
        <f t="array" aca="1" ref="B13:E34" ca="1">_xlfn._xlws.FILTER(Prepara_Impressão_da_Carta!B10:E40,Prepara_Impressão_da_Carta!C10:C40=":")</f>
        <v>43831</v>
      </c>
      <c r="C13" s="18" t="str">
        <f ca="1"/>
        <v>:</v>
      </c>
      <c r="D13" s="19" t="str">
        <f ca="1"/>
        <v>-</v>
      </c>
      <c r="E13" s="25">
        <f ca="1"/>
        <v>8.3333333333333315E-2</v>
      </c>
      <c r="F13" s="23"/>
    </row>
    <row r="14" spans="1:6" ht="18.75" customHeight="1" x14ac:dyDescent="0.2">
      <c r="A14" s="24"/>
      <c r="B14" s="18">
        <f ca="1"/>
        <v>43832</v>
      </c>
      <c r="C14" s="18" t="str">
        <f ca="1"/>
        <v>:</v>
      </c>
      <c r="D14" s="19" t="str">
        <f ca="1"/>
        <v>-</v>
      </c>
      <c r="E14" s="25">
        <f ca="1"/>
        <v>8.3333333333333315E-2</v>
      </c>
      <c r="F14" s="23"/>
    </row>
    <row r="15" spans="1:6" ht="18.75" customHeight="1" x14ac:dyDescent="0.2">
      <c r="A15" s="24"/>
      <c r="B15" s="18">
        <f ca="1"/>
        <v>43833</v>
      </c>
      <c r="C15" s="18" t="str">
        <f ca="1"/>
        <v>:</v>
      </c>
      <c r="D15" s="19" t="str">
        <f ca="1"/>
        <v>-</v>
      </c>
      <c r="E15" s="25">
        <f ca="1"/>
        <v>8.3333333333333315E-2</v>
      </c>
      <c r="F15" s="23"/>
    </row>
    <row r="16" spans="1:6" ht="18.75" customHeight="1" x14ac:dyDescent="0.2">
      <c r="A16" s="24"/>
      <c r="B16" s="18">
        <f ca="1"/>
        <v>43834</v>
      </c>
      <c r="C16" s="18" t="str">
        <f ca="1"/>
        <v>:</v>
      </c>
      <c r="D16" s="19" t="str">
        <f ca="1"/>
        <v>-</v>
      </c>
      <c r="E16" s="25">
        <f ca="1"/>
        <v>8.3333333333333315E-2</v>
      </c>
      <c r="F16" s="23"/>
    </row>
    <row r="17" spans="1:6" ht="18.75" customHeight="1" x14ac:dyDescent="0.2">
      <c r="A17" s="24"/>
      <c r="B17" s="18">
        <f ca="1"/>
        <v>43837</v>
      </c>
      <c r="C17" s="18" t="str">
        <f ca="1"/>
        <v>:</v>
      </c>
      <c r="D17" s="19" t="str">
        <f ca="1"/>
        <v>-</v>
      </c>
      <c r="E17" s="25">
        <f ca="1"/>
        <v>8.3333333333333315E-2</v>
      </c>
      <c r="F17" s="23"/>
    </row>
    <row r="18" spans="1:6" ht="18.75" customHeight="1" x14ac:dyDescent="0.2">
      <c r="A18" s="24"/>
      <c r="B18" s="18">
        <f ca="1"/>
        <v>43838</v>
      </c>
      <c r="C18" s="18" t="str">
        <f ca="1"/>
        <v>:</v>
      </c>
      <c r="D18" s="19" t="str">
        <f ca="1"/>
        <v>-</v>
      </c>
      <c r="E18" s="25">
        <f ca="1"/>
        <v>8.3333333333333315E-2</v>
      </c>
      <c r="F18" s="23"/>
    </row>
    <row r="19" spans="1:6" ht="18.75" customHeight="1" x14ac:dyDescent="0.2">
      <c r="A19" s="24"/>
      <c r="B19" s="18">
        <f ca="1"/>
        <v>43839</v>
      </c>
      <c r="C19" s="18" t="str">
        <f ca="1"/>
        <v>:</v>
      </c>
      <c r="D19" s="19" t="str">
        <f ca="1"/>
        <v>-</v>
      </c>
      <c r="E19" s="25">
        <f ca="1"/>
        <v>8.3333333333333315E-2</v>
      </c>
      <c r="F19" s="23"/>
    </row>
    <row r="20" spans="1:6" ht="18.75" customHeight="1" x14ac:dyDescent="0.2">
      <c r="A20" s="24"/>
      <c r="B20" s="18">
        <f ca="1"/>
        <v>43840</v>
      </c>
      <c r="C20" s="18" t="str">
        <f ca="1"/>
        <v>:</v>
      </c>
      <c r="D20" s="19" t="str">
        <f ca="1"/>
        <v>-</v>
      </c>
      <c r="E20" s="25">
        <f ca="1"/>
        <v>8.3333333333333315E-2</v>
      </c>
      <c r="F20" s="23"/>
    </row>
    <row r="21" spans="1:6" ht="18.75" customHeight="1" x14ac:dyDescent="0.2">
      <c r="A21" s="24"/>
      <c r="B21" s="18">
        <f ca="1"/>
        <v>43841</v>
      </c>
      <c r="C21" s="18" t="str">
        <f ca="1"/>
        <v>:</v>
      </c>
      <c r="D21" s="19" t="str">
        <f ca="1"/>
        <v>-</v>
      </c>
      <c r="E21" s="25">
        <f ca="1"/>
        <v>8.3333333333333315E-2</v>
      </c>
      <c r="F21" s="23"/>
    </row>
    <row r="22" spans="1:6" ht="18.75" customHeight="1" x14ac:dyDescent="0.2">
      <c r="A22" s="24"/>
      <c r="B22" s="18">
        <f ca="1"/>
        <v>43844</v>
      </c>
      <c r="C22" s="18" t="str">
        <f ca="1"/>
        <v>:</v>
      </c>
      <c r="D22" s="19" t="str">
        <f ca="1"/>
        <v>-</v>
      </c>
      <c r="E22" s="25">
        <f ca="1"/>
        <v>8.3333333333333315E-2</v>
      </c>
      <c r="F22" s="23"/>
    </row>
    <row r="23" spans="1:6" ht="18.75" customHeight="1" x14ac:dyDescent="0.2">
      <c r="A23" s="24"/>
      <c r="B23" s="18">
        <f ca="1"/>
        <v>43845</v>
      </c>
      <c r="C23" s="18" t="str">
        <f ca="1"/>
        <v>:</v>
      </c>
      <c r="D23" s="19" t="str">
        <f ca="1"/>
        <v>-</v>
      </c>
      <c r="E23" s="25">
        <f ca="1"/>
        <v>8.3333333333333315E-2</v>
      </c>
      <c r="F23" s="23"/>
    </row>
    <row r="24" spans="1:6" ht="18.75" customHeight="1" x14ac:dyDescent="0.2">
      <c r="A24" s="24"/>
      <c r="B24" s="18">
        <f ca="1"/>
        <v>43846</v>
      </c>
      <c r="C24" s="18" t="str">
        <f ca="1"/>
        <v>:</v>
      </c>
      <c r="D24" s="19" t="str">
        <f ca="1"/>
        <v>-</v>
      </c>
      <c r="E24" s="25">
        <f ca="1"/>
        <v>8.3333333333333315E-2</v>
      </c>
      <c r="F24" s="23"/>
    </row>
    <row r="25" spans="1:6" ht="18.75" customHeight="1" x14ac:dyDescent="0.2">
      <c r="A25" s="24"/>
      <c r="B25" s="18">
        <f ca="1"/>
        <v>43847</v>
      </c>
      <c r="C25" s="18" t="str">
        <f ca="1"/>
        <v>:</v>
      </c>
      <c r="D25" s="19" t="str">
        <f ca="1"/>
        <v>-</v>
      </c>
      <c r="E25" s="25">
        <f ca="1"/>
        <v>8.3333333333333315E-2</v>
      </c>
      <c r="F25" s="23"/>
    </row>
    <row r="26" spans="1:6" ht="18.75" customHeight="1" x14ac:dyDescent="0.2">
      <c r="A26" s="24"/>
      <c r="B26" s="18">
        <f ca="1"/>
        <v>43848</v>
      </c>
      <c r="C26" s="18" t="str">
        <f ca="1"/>
        <v>:</v>
      </c>
      <c r="D26" s="19" t="str">
        <f ca="1"/>
        <v>-</v>
      </c>
      <c r="E26" s="25">
        <f ca="1"/>
        <v>8.3333333333333315E-2</v>
      </c>
      <c r="F26" s="23"/>
    </row>
    <row r="27" spans="1:6" ht="18.75" customHeight="1" x14ac:dyDescent="0.2">
      <c r="A27" s="24"/>
      <c r="B27" s="18">
        <f ca="1"/>
        <v>43851</v>
      </c>
      <c r="C27" s="18" t="str">
        <f ca="1"/>
        <v>:</v>
      </c>
      <c r="D27" s="19" t="str">
        <f ca="1"/>
        <v>-</v>
      </c>
      <c r="E27" s="25">
        <f ca="1"/>
        <v>8.3333333333333315E-2</v>
      </c>
      <c r="F27" s="23"/>
    </row>
    <row r="28" spans="1:6" ht="18.75" customHeight="1" x14ac:dyDescent="0.2">
      <c r="A28" s="24"/>
      <c r="B28" s="18">
        <f ca="1"/>
        <v>43852</v>
      </c>
      <c r="C28" s="18" t="str">
        <f ca="1"/>
        <v>:</v>
      </c>
      <c r="D28" s="19" t="str">
        <f ca="1"/>
        <v>-</v>
      </c>
      <c r="E28" s="25">
        <f ca="1"/>
        <v>8.3333333333333315E-2</v>
      </c>
      <c r="F28" s="23"/>
    </row>
    <row r="29" spans="1:6" ht="18.75" customHeight="1" x14ac:dyDescent="0.2">
      <c r="A29" s="24"/>
      <c r="B29" s="18">
        <f ca="1"/>
        <v>43853</v>
      </c>
      <c r="C29" s="18" t="str">
        <f ca="1"/>
        <v>:</v>
      </c>
      <c r="D29" s="19" t="str">
        <f ca="1"/>
        <v>-</v>
      </c>
      <c r="E29" s="25">
        <f ca="1"/>
        <v>8.3333333333333315E-2</v>
      </c>
      <c r="F29" s="23"/>
    </row>
    <row r="30" spans="1:6" ht="18.75" customHeight="1" x14ac:dyDescent="0.2">
      <c r="A30" s="24"/>
      <c r="B30" s="18">
        <f ca="1"/>
        <v>43854</v>
      </c>
      <c r="C30" s="18" t="str">
        <f ca="1"/>
        <v>:</v>
      </c>
      <c r="D30" s="19" t="str">
        <f ca="1"/>
        <v>-</v>
      </c>
      <c r="E30" s="25">
        <f ca="1"/>
        <v>8.3333333333333315E-2</v>
      </c>
      <c r="F30" s="23"/>
    </row>
    <row r="31" spans="1:6" ht="18.75" customHeight="1" x14ac:dyDescent="0.2">
      <c r="A31" s="24"/>
      <c r="B31" s="18">
        <f ca="1"/>
        <v>43855</v>
      </c>
      <c r="C31" s="18" t="str">
        <f ca="1"/>
        <v>:</v>
      </c>
      <c r="D31" s="19" t="str">
        <f ca="1"/>
        <v>-</v>
      </c>
      <c r="E31" s="25">
        <f ca="1"/>
        <v>8.3333333333333315E-2</v>
      </c>
      <c r="F31" s="23"/>
    </row>
    <row r="32" spans="1:6" ht="18.75" customHeight="1" x14ac:dyDescent="0.2">
      <c r="A32" s="24"/>
      <c r="B32" s="18">
        <f ca="1"/>
        <v>43858</v>
      </c>
      <c r="C32" s="18" t="str">
        <f ca="1"/>
        <v>:</v>
      </c>
      <c r="D32" s="19" t="str">
        <f ca="1"/>
        <v>-</v>
      </c>
      <c r="E32" s="25">
        <f ca="1"/>
        <v>8.3333333333333315E-2</v>
      </c>
      <c r="F32" s="23"/>
    </row>
    <row r="33" spans="1:26" ht="18.75" customHeight="1" x14ac:dyDescent="0.2">
      <c r="A33" s="24"/>
      <c r="B33" s="18">
        <f ca="1"/>
        <v>43859</v>
      </c>
      <c r="C33" s="18" t="str">
        <f ca="1"/>
        <v>:</v>
      </c>
      <c r="D33" s="19" t="str">
        <f ca="1"/>
        <v>-</v>
      </c>
      <c r="E33" s="25">
        <f ca="1"/>
        <v>8.3333333333333315E-2</v>
      </c>
      <c r="F33" s="23"/>
    </row>
    <row r="34" spans="1:26" ht="18.75" customHeight="1" x14ac:dyDescent="0.2">
      <c r="A34" s="24"/>
      <c r="B34" s="18">
        <f ca="1"/>
        <v>43860</v>
      </c>
      <c r="C34" s="18" t="str">
        <f ca="1"/>
        <v>:</v>
      </c>
      <c r="D34" s="19" t="str">
        <f ca="1"/>
        <v>-</v>
      </c>
      <c r="E34" s="25">
        <f ca="1"/>
        <v>8.3333333333333315E-2</v>
      </c>
      <c r="F34" s="23"/>
    </row>
    <row r="35" spans="1:26" ht="18.75" customHeight="1" x14ac:dyDescent="0.2">
      <c r="A35" s="24"/>
      <c r="B35" s="18"/>
      <c r="C35" s="18"/>
      <c r="D35" s="19"/>
      <c r="E35" s="25"/>
      <c r="F35" s="23"/>
    </row>
    <row r="36" spans="1:26" ht="18.75" customHeight="1" x14ac:dyDescent="0.2">
      <c r="A36" s="24"/>
      <c r="B36" s="18"/>
      <c r="C36" s="18"/>
      <c r="D36" s="19"/>
      <c r="E36" s="25"/>
      <c r="F36" s="23"/>
    </row>
    <row r="37" spans="1:26" ht="18.75" customHeight="1" x14ac:dyDescent="0.2">
      <c r="A37" s="24"/>
      <c r="B37" s="18"/>
      <c r="C37" s="18"/>
      <c r="D37" s="19"/>
      <c r="E37" s="25"/>
      <c r="F37" s="23"/>
    </row>
    <row r="38" spans="1:26" ht="18.75" customHeight="1" x14ac:dyDescent="0.2">
      <c r="A38" s="24"/>
      <c r="B38" s="18"/>
      <c r="C38" s="18"/>
      <c r="D38" s="19"/>
      <c r="E38" s="25"/>
      <c r="F38" s="23"/>
    </row>
    <row r="39" spans="1:26" ht="18.75" customHeight="1" x14ac:dyDescent="0.2">
      <c r="A39" s="24"/>
      <c r="B39" s="18"/>
      <c r="C39" s="18"/>
      <c r="D39" s="19"/>
      <c r="E39" s="25"/>
      <c r="F39" s="23"/>
    </row>
    <row r="40" spans="1:26" ht="18.75" customHeight="1" x14ac:dyDescent="0.3">
      <c r="A40" s="42"/>
      <c r="B40" s="39"/>
      <c r="C40" s="43"/>
      <c r="D40" s="39" t="s">
        <v>76</v>
      </c>
      <c r="E40" s="44"/>
      <c r="F40" s="13"/>
    </row>
    <row r="41" spans="1:26" ht="18.75" customHeight="1" x14ac:dyDescent="0.3">
      <c r="A41" s="42"/>
      <c r="B41" s="39"/>
      <c r="C41" s="43"/>
      <c r="D41" s="45"/>
      <c r="E41" s="44"/>
      <c r="F41" s="13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8.75" customHeight="1" x14ac:dyDescent="0.3">
      <c r="A42" s="42"/>
      <c r="B42" s="39"/>
      <c r="C42" s="43"/>
      <c r="D42" s="45"/>
      <c r="E42" s="44"/>
      <c r="F42" s="13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8.75" customHeight="1" x14ac:dyDescent="0.3">
      <c r="A43" s="42"/>
      <c r="B43" s="43"/>
      <c r="C43" s="43"/>
      <c r="D43" s="45"/>
      <c r="E43" s="44"/>
      <c r="F43" s="13"/>
    </row>
    <row r="44" spans="1:26" ht="18.75" customHeight="1" x14ac:dyDescent="0.3">
      <c r="A44" s="42"/>
      <c r="B44" s="43"/>
      <c r="C44" s="43"/>
      <c r="D44" s="47" t="str">
        <f>Prepara_Impressão_da_Carta!E4</f>
        <v>Digite AQUI seu Nome e Sobrenome</v>
      </c>
      <c r="E44" s="44"/>
      <c r="F44" s="13"/>
    </row>
    <row r="45" spans="1:26" ht="18.75" customHeight="1" x14ac:dyDescent="0.3">
      <c r="A45" s="42"/>
      <c r="B45" s="43"/>
      <c r="C45" s="43"/>
      <c r="D45" s="47" t="str">
        <f>CONCATENATE(" ID: ",Prepara_Impressão_da_Carta!E3)</f>
        <v xml:space="preserve"> ID: 999999</v>
      </c>
      <c r="E45" s="44"/>
      <c r="F45" s="13"/>
    </row>
    <row r="46" spans="1:26" ht="18.75" customHeight="1" x14ac:dyDescent="0.3">
      <c r="A46" s="42"/>
      <c r="B46" s="43"/>
      <c r="C46" s="43"/>
      <c r="D46" s="45"/>
      <c r="E46" s="44"/>
      <c r="F46" s="13"/>
    </row>
    <row r="47" spans="1:26" ht="15.75" customHeight="1" x14ac:dyDescent="0.2"/>
    <row r="48" spans="1:26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sheet="1" objects="1" scenarios="1"/>
  <mergeCells count="2">
    <mergeCell ref="C4:E4"/>
    <mergeCell ref="B10:E11"/>
  </mergeCells>
  <printOptions horizontalCentered="1"/>
  <pageMargins left="0.51181102362204722" right="0.51181102362204722" top="0.78740157480314965" bottom="0.78740157480314965" header="0" footer="0"/>
  <pageSetup paperSize="9" scale="82"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4CE-13BF-4CD9-82DE-442566AECCD1}">
  <sheetPr>
    <pageSetUpPr fitToPage="1"/>
  </sheetPr>
  <dimension ref="A1:AC1001"/>
  <sheetViews>
    <sheetView zoomScale="90" zoomScaleNormal="90" workbookViewId="0">
      <pane ySplit="5" topLeftCell="A6" activePane="bottomLeft" state="frozen"/>
      <selection pane="bottomLeft" activeCell="A6" sqref="A6"/>
    </sheetView>
  </sheetViews>
  <sheetFormatPr defaultColWidth="0" defaultRowHeight="12.75" zeroHeight="1" x14ac:dyDescent="0.2"/>
  <cols>
    <col min="1" max="2" width="12.5703125" customWidth="1"/>
    <col min="3" max="3" width="4.42578125" customWidth="1"/>
    <col min="4" max="4" width="37" customWidth="1"/>
    <col min="5" max="5" width="16.140625" customWidth="1"/>
    <col min="6" max="6" width="15.28515625" customWidth="1"/>
    <col min="7" max="7" width="35.42578125" customWidth="1"/>
    <col min="8" max="9" width="4.85546875" customWidth="1"/>
    <col min="10" max="10" width="12.5703125" customWidth="1"/>
    <col min="11" max="29" width="0" hidden="1" customWidth="1"/>
    <col min="30" max="16384" width="12.5703125" hidden="1"/>
  </cols>
  <sheetData>
    <row r="1" spans="1:28" ht="69.75" customHeight="1" x14ac:dyDescent="0.3">
      <c r="A1" s="184" t="s">
        <v>107</v>
      </c>
      <c r="B1" s="177"/>
      <c r="C1" s="177"/>
      <c r="D1" s="177"/>
      <c r="E1" s="177"/>
      <c r="F1" s="177"/>
      <c r="G1" s="177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 ht="18.75" customHeight="1" x14ac:dyDescent="0.3">
      <c r="A2" s="70"/>
      <c r="B2" s="71"/>
      <c r="C2" s="71"/>
      <c r="D2" s="72"/>
      <c r="E2" s="73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8.75" customHeight="1" x14ac:dyDescent="0.3">
      <c r="A3" s="70"/>
      <c r="B3" s="71"/>
      <c r="C3" s="71"/>
      <c r="D3" s="74" t="s">
        <v>48</v>
      </c>
      <c r="E3" s="49">
        <v>999999</v>
      </c>
      <c r="F3" s="70"/>
      <c r="G3" s="70"/>
      <c r="H3" s="70"/>
      <c r="I3" s="70"/>
      <c r="J3" s="70"/>
      <c r="K3" s="48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 ht="18.75" customHeight="1" x14ac:dyDescent="0.35">
      <c r="A4" s="70"/>
      <c r="B4" s="71"/>
      <c r="C4" s="71"/>
      <c r="D4" s="74" t="s">
        <v>50</v>
      </c>
      <c r="E4" s="185" t="s">
        <v>108</v>
      </c>
      <c r="F4" s="185"/>
      <c r="G4" s="185"/>
      <c r="H4" s="70"/>
      <c r="I4" s="70"/>
      <c r="J4" s="70"/>
      <c r="K4" s="48"/>
      <c r="L4" s="75"/>
      <c r="M4" s="75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 ht="18.75" customHeight="1" x14ac:dyDescent="0.3">
      <c r="A5" s="70"/>
      <c r="B5" s="71"/>
      <c r="C5" s="71"/>
      <c r="D5" s="74" t="s">
        <v>52</v>
      </c>
      <c r="E5" s="50">
        <v>43862</v>
      </c>
      <c r="F5" s="76"/>
      <c r="G5" s="76"/>
      <c r="H5" s="70"/>
      <c r="I5" s="70"/>
      <c r="J5" s="70"/>
      <c r="K5" s="48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x14ac:dyDescent="0.2">
      <c r="A6" s="77"/>
      <c r="B6" s="77"/>
      <c r="C6" s="77"/>
      <c r="D6" s="77"/>
      <c r="E6" s="77"/>
      <c r="F6" s="77"/>
      <c r="G6" s="77"/>
      <c r="H6" s="77"/>
      <c r="I6" s="77"/>
      <c r="J6" s="77"/>
    </row>
    <row r="7" spans="1:28" x14ac:dyDescent="0.2">
      <c r="A7" s="77"/>
      <c r="B7" s="77"/>
      <c r="C7" s="77"/>
      <c r="D7" s="77"/>
      <c r="E7" s="77"/>
      <c r="F7" s="77"/>
      <c r="G7" s="77"/>
      <c r="H7" s="77"/>
      <c r="I7" s="77"/>
      <c r="J7" s="77"/>
    </row>
    <row r="8" spans="1:28" x14ac:dyDescent="0.2">
      <c r="A8" s="77"/>
      <c r="B8" s="77"/>
      <c r="C8" s="77"/>
      <c r="D8" s="77"/>
      <c r="E8" s="77"/>
      <c r="F8" s="77"/>
      <c r="G8" s="77"/>
      <c r="H8" s="77"/>
      <c r="I8" s="77"/>
      <c r="J8" s="77"/>
    </row>
    <row r="9" spans="1:28" x14ac:dyDescent="0.2">
      <c r="A9" s="77"/>
      <c r="B9" s="77"/>
      <c r="C9" s="77"/>
      <c r="D9" s="77"/>
      <c r="E9" s="77"/>
      <c r="F9" s="77"/>
      <c r="G9" s="77"/>
      <c r="H9" s="77"/>
      <c r="I9" s="77"/>
      <c r="J9" s="77"/>
    </row>
    <row r="10" spans="1:28" x14ac:dyDescent="0.2">
      <c r="A10" s="77"/>
      <c r="B10" s="77"/>
      <c r="C10" s="77"/>
      <c r="D10" s="77"/>
      <c r="E10" s="77"/>
      <c r="F10" s="77"/>
      <c r="G10" s="77"/>
      <c r="H10" s="77"/>
      <c r="I10" s="77"/>
      <c r="J10" s="77"/>
    </row>
    <row r="11" spans="1:28" ht="18.75" customHeight="1" x14ac:dyDescent="0.3">
      <c r="A11" s="77"/>
      <c r="B11" s="77"/>
      <c r="C11" s="70"/>
      <c r="D11" s="71"/>
      <c r="E11" s="71"/>
      <c r="F11" s="72"/>
      <c r="G11" s="73"/>
      <c r="H11" s="70"/>
      <c r="I11" s="70"/>
      <c r="J11" s="77"/>
    </row>
    <row r="12" spans="1:28" ht="46.5" customHeight="1" x14ac:dyDescent="0.3">
      <c r="A12" s="77"/>
      <c r="B12" s="77"/>
      <c r="C12" s="70"/>
      <c r="D12" s="71"/>
      <c r="E12" s="71"/>
      <c r="F12" s="78" t="s">
        <v>73</v>
      </c>
      <c r="G12" s="73"/>
      <c r="H12" s="70"/>
      <c r="I12" s="70"/>
      <c r="J12" s="77"/>
    </row>
    <row r="13" spans="1:28" ht="18.75" customHeight="1" x14ac:dyDescent="0.3">
      <c r="A13" s="77"/>
      <c r="B13" s="77"/>
      <c r="C13" s="70"/>
      <c r="D13" s="71"/>
      <c r="E13" s="71"/>
      <c r="F13" s="72"/>
      <c r="G13" s="73"/>
      <c r="H13" s="70"/>
      <c r="I13" s="70"/>
      <c r="J13" s="77"/>
    </row>
    <row r="14" spans="1:28" ht="18.75" customHeight="1" x14ac:dyDescent="0.3">
      <c r="A14" s="77"/>
      <c r="B14" s="77"/>
      <c r="C14" s="70"/>
      <c r="D14" s="72" t="s">
        <v>74</v>
      </c>
      <c r="E14" s="180">
        <f>E5</f>
        <v>43862</v>
      </c>
      <c r="F14" s="181"/>
      <c r="G14" s="181"/>
      <c r="H14" s="70"/>
      <c r="I14" s="70"/>
      <c r="J14" s="77"/>
    </row>
    <row r="15" spans="1:28" ht="18.75" customHeight="1" x14ac:dyDescent="0.3">
      <c r="A15" s="77"/>
      <c r="B15" s="77"/>
      <c r="C15" s="70"/>
      <c r="D15" s="71"/>
      <c r="E15" s="71"/>
      <c r="F15" s="72"/>
      <c r="G15" s="73"/>
      <c r="H15" s="79"/>
      <c r="I15" s="79"/>
      <c r="J15" s="77"/>
    </row>
    <row r="16" spans="1:28" ht="18.75" customHeight="1" x14ac:dyDescent="0.3">
      <c r="A16" s="77"/>
      <c r="B16" s="77"/>
      <c r="C16" s="70"/>
      <c r="D16" s="71"/>
      <c r="E16" s="71"/>
      <c r="F16" s="72"/>
      <c r="G16" s="73"/>
      <c r="H16" s="79"/>
      <c r="I16" s="79"/>
      <c r="J16" s="77"/>
    </row>
    <row r="17" spans="1:10" ht="18.75" customHeight="1" x14ac:dyDescent="0.3">
      <c r="A17" s="77"/>
      <c r="B17" s="77"/>
      <c r="C17" s="70"/>
      <c r="D17" s="71" t="s">
        <v>75</v>
      </c>
      <c r="E17" s="71"/>
      <c r="F17" s="72"/>
      <c r="G17" s="73"/>
      <c r="H17" s="79"/>
      <c r="I17" s="79"/>
      <c r="J17" s="77"/>
    </row>
    <row r="18" spans="1:10" ht="18.75" customHeight="1" x14ac:dyDescent="0.3">
      <c r="A18" s="77"/>
      <c r="B18" s="77"/>
      <c r="C18" s="70"/>
      <c r="D18" s="71"/>
      <c r="E18" s="71"/>
      <c r="F18" s="72"/>
      <c r="G18" s="73"/>
      <c r="H18" s="79"/>
      <c r="I18" s="79"/>
      <c r="J18" s="77"/>
    </row>
    <row r="19" spans="1:10" ht="18.75" customHeight="1" x14ac:dyDescent="0.3">
      <c r="A19" s="77"/>
      <c r="B19" s="77"/>
      <c r="C19" s="70"/>
      <c r="D19" s="71"/>
      <c r="E19" s="71"/>
      <c r="F19" s="72"/>
      <c r="G19" s="73"/>
      <c r="H19" s="79"/>
      <c r="I19" s="79"/>
      <c r="J19" s="77"/>
    </row>
    <row r="20" spans="1:10" ht="38.25" customHeight="1" x14ac:dyDescent="0.3">
      <c r="A20" s="77"/>
      <c r="B20" s="77"/>
      <c r="C20" s="70"/>
      <c r="D20" s="182" t="str">
        <f>CONCATENATE("Eu, ",E4,", ID  ",E3," , funcionário(a) dessa unidade, solicito que as ausências abaixo relacionadas sejam lançadas a débito no meu banco de horas:")</f>
        <v>Eu, Informe aqui seu Nome e Sobrenome, ID  999999 , funcionário(a) dessa unidade, solicito que as ausências abaixo relacionadas sejam lançadas a débito no meu banco de horas:</v>
      </c>
      <c r="E20" s="183"/>
      <c r="F20" s="183"/>
      <c r="G20" s="183"/>
      <c r="H20" s="81"/>
      <c r="I20" s="81"/>
      <c r="J20" s="77"/>
    </row>
    <row r="21" spans="1:10" ht="18.75" customHeight="1" x14ac:dyDescent="0.3">
      <c r="A21" s="77"/>
      <c r="B21" s="77"/>
      <c r="C21" s="70"/>
      <c r="D21" s="183"/>
      <c r="E21" s="183"/>
      <c r="F21" s="183"/>
      <c r="G21" s="183"/>
      <c r="H21" s="79"/>
      <c r="I21" s="79"/>
      <c r="J21" s="77"/>
    </row>
    <row r="22" spans="1:10" ht="18.75" customHeight="1" x14ac:dyDescent="0.3">
      <c r="A22" s="77"/>
      <c r="B22" s="77"/>
      <c r="C22" s="70"/>
      <c r="D22" s="82" t="s">
        <v>55</v>
      </c>
      <c r="E22" s="83" t="s">
        <v>56</v>
      </c>
      <c r="F22" s="84"/>
      <c r="G22" s="80" t="s">
        <v>58</v>
      </c>
      <c r="H22" s="79"/>
      <c r="I22" s="79"/>
      <c r="J22" s="77"/>
    </row>
    <row r="23" spans="1:10" ht="18.75" customHeight="1" x14ac:dyDescent="0.2">
      <c r="A23" s="77"/>
      <c r="B23" s="77"/>
      <c r="C23" s="85"/>
      <c r="D23" s="89">
        <v>43830</v>
      </c>
      <c r="E23" s="86"/>
      <c r="F23" s="87"/>
      <c r="G23" s="91" t="s">
        <v>109</v>
      </c>
      <c r="H23" s="81"/>
      <c r="I23" s="81"/>
      <c r="J23" s="77"/>
    </row>
    <row r="24" spans="1:10" ht="18.75" customHeight="1" x14ac:dyDescent="0.2">
      <c r="A24" s="77"/>
      <c r="B24" s="77"/>
      <c r="C24" s="85"/>
      <c r="D24" s="90">
        <v>43831</v>
      </c>
      <c r="E24" s="86"/>
      <c r="F24" s="87"/>
      <c r="G24" s="91" t="s">
        <v>110</v>
      </c>
      <c r="H24" s="81"/>
      <c r="I24" s="81"/>
      <c r="J24" s="77"/>
    </row>
    <row r="25" spans="1:10" ht="18.75" customHeight="1" x14ac:dyDescent="0.2">
      <c r="A25" s="77"/>
      <c r="B25" s="77"/>
      <c r="C25" s="85"/>
      <c r="D25" s="90"/>
      <c r="E25" s="86"/>
      <c r="F25" s="87"/>
      <c r="G25" s="91"/>
      <c r="H25" s="81"/>
      <c r="I25" s="81"/>
      <c r="J25" s="77"/>
    </row>
    <row r="26" spans="1:10" ht="18.75" customHeight="1" x14ac:dyDescent="0.2">
      <c r="A26" s="77"/>
      <c r="B26" s="77"/>
      <c r="C26" s="85"/>
      <c r="D26" s="90"/>
      <c r="E26" s="86"/>
      <c r="F26" s="87"/>
      <c r="G26" s="91"/>
      <c r="H26" s="81"/>
      <c r="I26" s="81"/>
      <c r="J26" s="77"/>
    </row>
    <row r="27" spans="1:10" ht="18.75" customHeight="1" x14ac:dyDescent="0.2">
      <c r="A27" s="77"/>
      <c r="B27" s="77"/>
      <c r="C27" s="85"/>
      <c r="D27" s="90"/>
      <c r="E27" s="86"/>
      <c r="F27" s="87"/>
      <c r="G27" s="91"/>
      <c r="H27" s="81"/>
      <c r="I27" s="81"/>
      <c r="J27" s="77"/>
    </row>
    <row r="28" spans="1:10" ht="18.75" customHeight="1" x14ac:dyDescent="0.2">
      <c r="A28" s="77"/>
      <c r="B28" s="77"/>
      <c r="C28" s="85"/>
      <c r="D28" s="90"/>
      <c r="E28" s="86"/>
      <c r="F28" s="87"/>
      <c r="G28" s="91"/>
      <c r="H28" s="81"/>
      <c r="I28" s="81"/>
      <c r="J28" s="77"/>
    </row>
    <row r="29" spans="1:10" ht="18.75" customHeight="1" x14ac:dyDescent="0.2">
      <c r="A29" s="77"/>
      <c r="B29" s="77"/>
      <c r="C29" s="85"/>
      <c r="D29" s="90"/>
      <c r="E29" s="86"/>
      <c r="F29" s="87"/>
      <c r="G29" s="91"/>
      <c r="H29" s="81"/>
      <c r="I29" s="81"/>
      <c r="J29" s="77"/>
    </row>
    <row r="30" spans="1:10" ht="18.75" customHeight="1" x14ac:dyDescent="0.2">
      <c r="A30" s="77"/>
      <c r="B30" s="77"/>
      <c r="C30" s="85"/>
      <c r="D30" s="90"/>
      <c r="E30" s="86"/>
      <c r="F30" s="87"/>
      <c r="G30" s="91"/>
      <c r="H30" s="81"/>
      <c r="I30" s="81"/>
      <c r="J30" s="77"/>
    </row>
    <row r="31" spans="1:10" ht="18.75" customHeight="1" x14ac:dyDescent="0.2">
      <c r="A31" s="77"/>
      <c r="B31" s="77"/>
      <c r="C31" s="85"/>
      <c r="D31" s="90"/>
      <c r="E31" s="86"/>
      <c r="F31" s="87"/>
      <c r="G31" s="91"/>
      <c r="H31" s="81"/>
      <c r="I31" s="81"/>
      <c r="J31" s="77"/>
    </row>
    <row r="32" spans="1:10" ht="18.75" customHeight="1" x14ac:dyDescent="0.2">
      <c r="A32" s="77"/>
      <c r="B32" s="77"/>
      <c r="C32" s="85"/>
      <c r="D32" s="90"/>
      <c r="E32" s="86"/>
      <c r="F32" s="87"/>
      <c r="G32" s="91"/>
      <c r="H32" s="81"/>
      <c r="I32" s="81"/>
      <c r="J32" s="77"/>
    </row>
    <row r="33" spans="1:29" ht="18.75" customHeight="1" x14ac:dyDescent="0.2">
      <c r="A33" s="77"/>
      <c r="B33" s="77"/>
      <c r="C33" s="85"/>
      <c r="D33" s="90"/>
      <c r="E33" s="86"/>
      <c r="F33" s="87"/>
      <c r="G33" s="91"/>
      <c r="H33" s="81"/>
      <c r="I33" s="81"/>
      <c r="J33" s="77"/>
    </row>
    <row r="34" spans="1:29" ht="18.75" customHeight="1" x14ac:dyDescent="0.2">
      <c r="A34" s="77"/>
      <c r="B34" s="77"/>
      <c r="C34" s="85"/>
      <c r="D34" s="90"/>
      <c r="E34" s="86"/>
      <c r="F34" s="87"/>
      <c r="G34" s="91"/>
      <c r="H34" s="81"/>
      <c r="I34" s="81"/>
      <c r="J34" s="77"/>
    </row>
    <row r="35" spans="1:29" ht="18.75" customHeight="1" x14ac:dyDescent="0.2">
      <c r="A35" s="77"/>
      <c r="B35" s="77"/>
      <c r="C35" s="85"/>
      <c r="D35" s="90"/>
      <c r="E35" s="86"/>
      <c r="F35" s="87"/>
      <c r="G35" s="91"/>
      <c r="H35" s="81"/>
      <c r="I35" s="81"/>
      <c r="J35" s="77"/>
    </row>
    <row r="36" spans="1:29" ht="18.75" customHeight="1" x14ac:dyDescent="0.2">
      <c r="A36" s="77"/>
      <c r="B36" s="77"/>
      <c r="C36" s="85"/>
      <c r="D36" s="90"/>
      <c r="E36" s="86"/>
      <c r="F36" s="87"/>
      <c r="G36" s="91"/>
      <c r="H36" s="81"/>
      <c r="I36" s="81"/>
      <c r="J36" s="77"/>
    </row>
    <row r="37" spans="1:29" ht="18.75" customHeight="1" x14ac:dyDescent="0.2">
      <c r="A37" s="77"/>
      <c r="B37" s="77"/>
      <c r="C37" s="85"/>
      <c r="D37" s="90"/>
      <c r="E37" s="86"/>
      <c r="F37" s="87"/>
      <c r="G37" s="91"/>
      <c r="H37" s="81"/>
      <c r="I37" s="81"/>
      <c r="J37" s="77"/>
    </row>
    <row r="38" spans="1:29" ht="18.75" customHeight="1" x14ac:dyDescent="0.2">
      <c r="A38" s="77"/>
      <c r="B38" s="77"/>
      <c r="C38" s="85"/>
      <c r="D38" s="90"/>
      <c r="E38" s="86"/>
      <c r="F38" s="87"/>
      <c r="G38" s="91"/>
      <c r="H38" s="81"/>
      <c r="I38" s="81"/>
      <c r="J38" s="77"/>
    </row>
    <row r="39" spans="1:29" ht="18.75" customHeight="1" x14ac:dyDescent="0.2">
      <c r="A39" s="77"/>
      <c r="B39" s="77"/>
      <c r="C39" s="85"/>
      <c r="D39" s="90"/>
      <c r="E39" s="86"/>
      <c r="F39" s="87"/>
      <c r="G39" s="91"/>
      <c r="H39" s="81"/>
      <c r="I39" s="81"/>
      <c r="J39" s="77"/>
    </row>
    <row r="40" spans="1:29" ht="18.75" customHeight="1" x14ac:dyDescent="0.2">
      <c r="A40" s="77"/>
      <c r="B40" s="77"/>
      <c r="C40" s="85"/>
      <c r="D40" s="90"/>
      <c r="E40" s="86"/>
      <c r="F40" s="87"/>
      <c r="G40" s="91"/>
      <c r="H40" s="81"/>
      <c r="I40" s="81"/>
      <c r="J40" s="77"/>
    </row>
    <row r="41" spans="1:29" ht="18.75" customHeight="1" x14ac:dyDescent="0.2">
      <c r="A41" s="77"/>
      <c r="B41" s="77"/>
      <c r="C41" s="85"/>
      <c r="D41" s="86"/>
      <c r="E41" s="86"/>
      <c r="F41" s="87" t="s">
        <v>76</v>
      </c>
      <c r="G41" s="88"/>
      <c r="H41" s="81"/>
      <c r="I41" s="81"/>
      <c r="J41" s="77"/>
    </row>
    <row r="42" spans="1:29" ht="18.75" customHeight="1" x14ac:dyDescent="0.2">
      <c r="A42" s="77"/>
      <c r="B42" s="77"/>
      <c r="C42" s="85"/>
      <c r="D42" s="86"/>
      <c r="E42" s="86"/>
      <c r="F42" s="87"/>
      <c r="G42" s="88"/>
      <c r="H42" s="81"/>
      <c r="I42" s="81"/>
      <c r="J42" s="77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1:29" ht="18.75" customHeight="1" x14ac:dyDescent="0.2">
      <c r="A43" s="77"/>
      <c r="B43" s="77"/>
      <c r="C43" s="85"/>
      <c r="D43" s="86"/>
      <c r="E43" s="86"/>
      <c r="F43" s="87"/>
      <c r="G43" s="88"/>
      <c r="H43" s="81"/>
      <c r="I43" s="81"/>
      <c r="J43" s="77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ht="18.75" customHeight="1" x14ac:dyDescent="0.2">
      <c r="A44" s="77"/>
      <c r="B44" s="77"/>
      <c r="C44" s="85"/>
      <c r="D44" s="86"/>
      <c r="E44" s="86"/>
      <c r="F44" s="87"/>
      <c r="G44" s="88"/>
      <c r="H44" s="81"/>
      <c r="I44" s="81"/>
      <c r="J44" s="77"/>
    </row>
    <row r="45" spans="1:29" ht="18.75" customHeight="1" x14ac:dyDescent="0.2">
      <c r="A45" s="77"/>
      <c r="B45" s="77"/>
      <c r="C45" s="85"/>
      <c r="D45" s="86"/>
      <c r="E45" s="86"/>
      <c r="F45" s="86" t="str">
        <f>E4</f>
        <v>Informe aqui seu Nome e Sobrenome</v>
      </c>
      <c r="G45" s="88"/>
      <c r="H45" s="81"/>
      <c r="I45" s="81"/>
      <c r="J45" s="77"/>
    </row>
    <row r="46" spans="1:29" ht="18.75" customHeight="1" x14ac:dyDescent="0.2">
      <c r="A46" s="77"/>
      <c r="B46" s="77"/>
      <c r="C46" s="85"/>
      <c r="D46" s="86"/>
      <c r="E46" s="86"/>
      <c r="F46" s="83">
        <f>E3</f>
        <v>999999</v>
      </c>
      <c r="G46" s="88"/>
      <c r="H46" s="81"/>
      <c r="I46" s="81"/>
      <c r="J46" s="77"/>
    </row>
    <row r="47" spans="1:29" ht="18.75" customHeight="1" x14ac:dyDescent="0.2">
      <c r="A47" s="77"/>
      <c r="B47" s="77"/>
      <c r="C47" s="85"/>
      <c r="D47" s="86"/>
      <c r="E47" s="86"/>
      <c r="F47" s="87"/>
      <c r="G47" s="88"/>
      <c r="H47" s="81"/>
      <c r="I47" s="81"/>
      <c r="J47" s="77"/>
    </row>
    <row r="48" spans="1:29" ht="15.75" customHeight="1" x14ac:dyDescent="0.2">
      <c r="A48" s="77"/>
      <c r="B48" s="77"/>
      <c r="C48" s="85"/>
      <c r="D48" s="86"/>
      <c r="E48" s="86"/>
      <c r="F48" s="87"/>
      <c r="G48" s="88"/>
      <c r="H48" s="81"/>
      <c r="I48" s="81"/>
      <c r="J48" s="77"/>
    </row>
    <row r="49" spans="1:10" ht="15.75" customHeight="1" x14ac:dyDescent="0.2">
      <c r="A49" s="77"/>
      <c r="B49" s="77"/>
      <c r="C49" s="85"/>
      <c r="D49" s="86"/>
      <c r="E49" s="86"/>
      <c r="F49" s="87"/>
      <c r="G49" s="88"/>
      <c r="H49" s="81"/>
      <c r="I49" s="81"/>
      <c r="J49" s="77"/>
    </row>
    <row r="50" spans="1:10" ht="15.75" customHeight="1" x14ac:dyDescent="0.2">
      <c r="A50" s="77"/>
      <c r="B50" s="77"/>
      <c r="C50" s="85"/>
      <c r="D50" s="86"/>
      <c r="E50" s="86"/>
      <c r="F50" s="87"/>
      <c r="G50" s="88"/>
      <c r="H50" s="81"/>
      <c r="I50" s="81"/>
      <c r="J50" s="77"/>
    </row>
    <row r="51" spans="1:10" ht="15.75" customHeight="1" x14ac:dyDescent="0.2">
      <c r="A51" s="77"/>
      <c r="B51" s="77"/>
      <c r="C51" s="85"/>
      <c r="D51" s="86"/>
      <c r="E51" s="86"/>
      <c r="F51" s="87"/>
      <c r="G51" s="88"/>
      <c r="H51" s="81"/>
      <c r="I51" s="81"/>
      <c r="J51" s="77"/>
    </row>
    <row r="52" spans="1:10" ht="15.75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5.75" customHeight="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5.75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5.75" customHeight="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5.75" customHeight="1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</row>
    <row r="57" spans="1:10" ht="15.75" customHeight="1" x14ac:dyDescent="0.2">
      <c r="A57" s="77"/>
      <c r="B57" s="77"/>
      <c r="C57" s="77"/>
      <c r="D57" s="77"/>
      <c r="E57" s="77"/>
      <c r="F57" s="77"/>
      <c r="G57" s="77"/>
      <c r="H57" s="77"/>
      <c r="I57" s="77"/>
      <c r="J57" s="77"/>
    </row>
    <row r="58" spans="1:10" ht="15.75" hidden="1" customHeight="1" x14ac:dyDescent="0.2"/>
    <row r="59" spans="1:10" ht="15.75" hidden="1" customHeight="1" x14ac:dyDescent="0.2"/>
    <row r="60" spans="1:10" ht="15.75" hidden="1" customHeight="1" x14ac:dyDescent="0.2"/>
    <row r="61" spans="1:10" ht="15.75" hidden="1" customHeight="1" x14ac:dyDescent="0.2"/>
    <row r="62" spans="1:10" ht="15.75" hidden="1" customHeight="1" x14ac:dyDescent="0.2"/>
    <row r="63" spans="1:10" ht="15.75" hidden="1" customHeight="1" x14ac:dyDescent="0.2"/>
    <row r="64" spans="1:10" ht="15.75" hidden="1" customHeight="1" x14ac:dyDescent="0.2"/>
    <row r="65" customFormat="1" ht="15.75" hidden="1" customHeight="1" x14ac:dyDescent="0.2"/>
    <row r="66" customFormat="1" ht="15.75" hidden="1" customHeight="1" x14ac:dyDescent="0.2"/>
    <row r="67" customFormat="1" ht="15.75" hidden="1" customHeight="1" x14ac:dyDescent="0.2"/>
    <row r="68" customFormat="1" ht="15.75" hidden="1" customHeight="1" x14ac:dyDescent="0.2"/>
    <row r="69" customFormat="1" ht="15.75" hidden="1" customHeight="1" x14ac:dyDescent="0.2"/>
    <row r="70" customFormat="1" ht="15.75" hidden="1" customHeight="1" x14ac:dyDescent="0.2"/>
    <row r="71" customFormat="1" ht="15.75" hidden="1" customHeight="1" x14ac:dyDescent="0.2"/>
    <row r="72" customFormat="1" ht="15.75" hidden="1" customHeight="1" x14ac:dyDescent="0.2"/>
    <row r="73" customFormat="1" ht="15.75" hidden="1" customHeight="1" x14ac:dyDescent="0.2"/>
    <row r="74" customFormat="1" ht="15.75" hidden="1" customHeight="1" x14ac:dyDescent="0.2"/>
    <row r="75" customFormat="1" ht="15.75" hidden="1" customHeight="1" x14ac:dyDescent="0.2"/>
    <row r="76" customFormat="1" ht="15.75" hidden="1" customHeight="1" x14ac:dyDescent="0.2"/>
    <row r="77" customFormat="1" ht="15.75" hidden="1" customHeight="1" x14ac:dyDescent="0.2"/>
    <row r="78" customFormat="1" ht="15.75" hidden="1" customHeight="1" x14ac:dyDescent="0.2"/>
    <row r="79" customFormat="1" ht="15.75" hidden="1" customHeight="1" x14ac:dyDescent="0.2"/>
    <row r="80" customFormat="1" ht="15.75" hidden="1" customHeight="1" x14ac:dyDescent="0.2"/>
    <row r="81" customFormat="1" ht="15.75" hidden="1" customHeight="1" x14ac:dyDescent="0.2"/>
    <row r="82" customFormat="1" ht="15.75" hidden="1" customHeight="1" x14ac:dyDescent="0.2"/>
    <row r="83" customFormat="1" ht="15.75" hidden="1" customHeight="1" x14ac:dyDescent="0.2"/>
    <row r="84" customFormat="1" ht="15.75" hidden="1" customHeight="1" x14ac:dyDescent="0.2"/>
    <row r="85" customFormat="1" ht="15.75" hidden="1" customHeight="1" x14ac:dyDescent="0.2"/>
    <row r="86" customFormat="1" ht="15.75" hidden="1" customHeight="1" x14ac:dyDescent="0.2"/>
    <row r="87" customFormat="1" ht="15.75" hidden="1" customHeight="1" x14ac:dyDescent="0.2"/>
    <row r="88" customFormat="1" ht="15.75" hidden="1" customHeight="1" x14ac:dyDescent="0.2"/>
    <row r="89" customFormat="1" ht="15.75" hidden="1" customHeight="1" x14ac:dyDescent="0.2"/>
    <row r="90" customFormat="1" ht="15.75" hidden="1" customHeight="1" x14ac:dyDescent="0.2"/>
    <row r="91" customFormat="1" ht="15.75" hidden="1" customHeight="1" x14ac:dyDescent="0.2"/>
    <row r="92" customFormat="1" ht="15.75" hidden="1" customHeight="1" x14ac:dyDescent="0.2"/>
    <row r="93" customFormat="1" ht="15.75" hidden="1" customHeight="1" x14ac:dyDescent="0.2"/>
    <row r="94" customFormat="1" ht="15.75" hidden="1" customHeight="1" x14ac:dyDescent="0.2"/>
    <row r="95" customFormat="1" ht="15.75" hidden="1" customHeight="1" x14ac:dyDescent="0.2"/>
    <row r="96" customFormat="1" ht="15.75" hidden="1" customHeight="1" x14ac:dyDescent="0.2"/>
    <row r="97" customFormat="1" ht="15.75" hidden="1" customHeight="1" x14ac:dyDescent="0.2"/>
    <row r="98" customFormat="1" ht="15.75" hidden="1" customHeight="1" x14ac:dyDescent="0.2"/>
    <row r="99" customFormat="1" ht="15.75" hidden="1" customHeight="1" x14ac:dyDescent="0.2"/>
    <row r="100" customFormat="1" ht="15.75" hidden="1" customHeight="1" x14ac:dyDescent="0.2"/>
    <row r="101" customFormat="1" ht="15.75" hidden="1" customHeight="1" x14ac:dyDescent="0.2"/>
    <row r="102" customFormat="1" ht="15.75" hidden="1" customHeight="1" x14ac:dyDescent="0.2"/>
    <row r="103" customFormat="1" ht="15.75" hidden="1" customHeight="1" x14ac:dyDescent="0.2"/>
    <row r="104" customFormat="1" ht="15.75" hidden="1" customHeight="1" x14ac:dyDescent="0.2"/>
    <row r="105" customFormat="1" ht="15.75" hidden="1" customHeight="1" x14ac:dyDescent="0.2"/>
    <row r="106" customFormat="1" ht="15.75" hidden="1" customHeight="1" x14ac:dyDescent="0.2"/>
    <row r="107" customFormat="1" ht="15.75" hidden="1" customHeight="1" x14ac:dyDescent="0.2"/>
    <row r="108" customFormat="1" ht="15.75" hidden="1" customHeight="1" x14ac:dyDescent="0.2"/>
    <row r="109" customFormat="1" ht="15.75" hidden="1" customHeight="1" x14ac:dyDescent="0.2"/>
    <row r="110" customFormat="1" ht="15.75" hidden="1" customHeight="1" x14ac:dyDescent="0.2"/>
    <row r="111" customFormat="1" ht="15.75" hidden="1" customHeight="1" x14ac:dyDescent="0.2"/>
    <row r="112" customFormat="1" ht="15.75" hidden="1" customHeight="1" x14ac:dyDescent="0.2"/>
    <row r="113" customFormat="1" ht="15.75" hidden="1" customHeight="1" x14ac:dyDescent="0.2"/>
    <row r="114" customFormat="1" ht="15.75" hidden="1" customHeight="1" x14ac:dyDescent="0.2"/>
    <row r="115" customFormat="1" ht="15.75" hidden="1" customHeight="1" x14ac:dyDescent="0.2"/>
    <row r="116" customFormat="1" ht="15.75" hidden="1" customHeight="1" x14ac:dyDescent="0.2"/>
    <row r="117" customFormat="1" ht="15.75" hidden="1" customHeight="1" x14ac:dyDescent="0.2"/>
    <row r="118" customFormat="1" ht="15.75" hidden="1" customHeight="1" x14ac:dyDescent="0.2"/>
    <row r="119" customFormat="1" ht="15.75" hidden="1" customHeight="1" x14ac:dyDescent="0.2"/>
    <row r="120" customFormat="1" ht="15.75" hidden="1" customHeight="1" x14ac:dyDescent="0.2"/>
    <row r="121" customFormat="1" ht="15.75" hidden="1" customHeight="1" x14ac:dyDescent="0.2"/>
    <row r="122" customFormat="1" ht="15.75" hidden="1" customHeight="1" x14ac:dyDescent="0.2"/>
    <row r="123" customFormat="1" ht="15.75" hidden="1" customHeight="1" x14ac:dyDescent="0.2"/>
    <row r="124" customFormat="1" ht="15.75" hidden="1" customHeight="1" x14ac:dyDescent="0.2"/>
    <row r="125" customFormat="1" ht="15.75" hidden="1" customHeight="1" x14ac:dyDescent="0.2"/>
    <row r="126" customFormat="1" ht="15.75" hidden="1" customHeight="1" x14ac:dyDescent="0.2"/>
    <row r="127" customFormat="1" ht="15.75" hidden="1" customHeight="1" x14ac:dyDescent="0.2"/>
    <row r="128" customFormat="1" ht="15.75" hidden="1" customHeight="1" x14ac:dyDescent="0.2"/>
    <row r="129" customFormat="1" ht="15.75" hidden="1" customHeight="1" x14ac:dyDescent="0.2"/>
    <row r="130" customFormat="1" ht="15.75" hidden="1" customHeight="1" x14ac:dyDescent="0.2"/>
    <row r="131" customFormat="1" ht="15.75" hidden="1" customHeight="1" x14ac:dyDescent="0.2"/>
    <row r="132" customFormat="1" ht="15.75" hidden="1" customHeight="1" x14ac:dyDescent="0.2"/>
    <row r="133" customFormat="1" ht="15.75" hidden="1" customHeight="1" x14ac:dyDescent="0.2"/>
    <row r="134" customFormat="1" ht="15.75" hidden="1" customHeight="1" x14ac:dyDescent="0.2"/>
    <row r="135" customFormat="1" ht="15.75" hidden="1" customHeight="1" x14ac:dyDescent="0.2"/>
    <row r="136" customFormat="1" ht="15.75" hidden="1" customHeight="1" x14ac:dyDescent="0.2"/>
    <row r="137" customFormat="1" ht="15.75" hidden="1" customHeight="1" x14ac:dyDescent="0.2"/>
    <row r="138" customFormat="1" ht="15.75" hidden="1" customHeight="1" x14ac:dyDescent="0.2"/>
    <row r="139" customFormat="1" ht="15.75" hidden="1" customHeight="1" x14ac:dyDescent="0.2"/>
    <row r="140" customFormat="1" ht="15.75" hidden="1" customHeight="1" x14ac:dyDescent="0.2"/>
    <row r="141" customFormat="1" ht="15.75" hidden="1" customHeight="1" x14ac:dyDescent="0.2"/>
    <row r="142" customFormat="1" ht="15.75" hidden="1" customHeight="1" x14ac:dyDescent="0.2"/>
    <row r="143" customFormat="1" ht="15.75" hidden="1" customHeight="1" x14ac:dyDescent="0.2"/>
    <row r="144" customFormat="1" ht="15.75" hidden="1" customHeight="1" x14ac:dyDescent="0.2"/>
    <row r="145" customFormat="1" ht="15.75" hidden="1" customHeight="1" x14ac:dyDescent="0.2"/>
    <row r="146" customFormat="1" ht="15.75" hidden="1" customHeight="1" x14ac:dyDescent="0.2"/>
    <row r="147" customFormat="1" ht="15.75" hidden="1" customHeight="1" x14ac:dyDescent="0.2"/>
    <row r="148" customFormat="1" ht="15.75" hidden="1" customHeight="1" x14ac:dyDescent="0.2"/>
    <row r="149" customFormat="1" ht="15.75" hidden="1" customHeight="1" x14ac:dyDescent="0.2"/>
    <row r="150" customFormat="1" ht="15.75" hidden="1" customHeight="1" x14ac:dyDescent="0.2"/>
    <row r="151" customFormat="1" ht="15.75" hidden="1" customHeight="1" x14ac:dyDescent="0.2"/>
    <row r="152" customFormat="1" ht="15.75" hidden="1" customHeight="1" x14ac:dyDescent="0.2"/>
    <row r="153" customFormat="1" ht="15.75" hidden="1" customHeight="1" x14ac:dyDescent="0.2"/>
    <row r="154" customFormat="1" ht="15.75" hidden="1" customHeight="1" x14ac:dyDescent="0.2"/>
    <row r="155" customFormat="1" ht="15.75" hidden="1" customHeight="1" x14ac:dyDescent="0.2"/>
    <row r="156" customFormat="1" ht="15.75" hidden="1" customHeight="1" x14ac:dyDescent="0.2"/>
    <row r="157" customFormat="1" ht="15.75" hidden="1" customHeight="1" x14ac:dyDescent="0.2"/>
    <row r="158" customFormat="1" ht="15.75" hidden="1" customHeight="1" x14ac:dyDescent="0.2"/>
    <row r="159" customFormat="1" ht="15.75" hidden="1" customHeight="1" x14ac:dyDescent="0.2"/>
    <row r="160" customFormat="1" ht="15.75" hidden="1" customHeight="1" x14ac:dyDescent="0.2"/>
    <row r="161" customFormat="1" ht="15.75" hidden="1" customHeight="1" x14ac:dyDescent="0.2"/>
    <row r="162" customFormat="1" ht="15.75" hidden="1" customHeight="1" x14ac:dyDescent="0.2"/>
    <row r="163" customFormat="1" ht="15.75" hidden="1" customHeight="1" x14ac:dyDescent="0.2"/>
    <row r="164" customFormat="1" ht="15.75" hidden="1" customHeight="1" x14ac:dyDescent="0.2"/>
    <row r="165" customFormat="1" ht="15.75" hidden="1" customHeight="1" x14ac:dyDescent="0.2"/>
    <row r="166" customFormat="1" ht="15.75" hidden="1" customHeight="1" x14ac:dyDescent="0.2"/>
    <row r="167" customFormat="1" ht="15.75" hidden="1" customHeight="1" x14ac:dyDescent="0.2"/>
    <row r="168" customFormat="1" ht="15.75" hidden="1" customHeight="1" x14ac:dyDescent="0.2"/>
    <row r="169" customFormat="1" ht="15.75" hidden="1" customHeight="1" x14ac:dyDescent="0.2"/>
    <row r="170" customFormat="1" ht="15.75" hidden="1" customHeight="1" x14ac:dyDescent="0.2"/>
    <row r="171" customFormat="1" ht="15.75" hidden="1" customHeight="1" x14ac:dyDescent="0.2"/>
    <row r="172" customFormat="1" ht="15.75" hidden="1" customHeight="1" x14ac:dyDescent="0.2"/>
    <row r="173" customFormat="1" ht="15.75" hidden="1" customHeight="1" x14ac:dyDescent="0.2"/>
    <row r="174" customFormat="1" ht="15.75" hidden="1" customHeight="1" x14ac:dyDescent="0.2"/>
    <row r="175" customFormat="1" ht="15.75" hidden="1" customHeight="1" x14ac:dyDescent="0.2"/>
    <row r="176" customFormat="1" ht="15.75" hidden="1" customHeight="1" x14ac:dyDescent="0.2"/>
    <row r="177" customFormat="1" ht="15.75" hidden="1" customHeight="1" x14ac:dyDescent="0.2"/>
    <row r="178" customFormat="1" ht="15.75" hidden="1" customHeight="1" x14ac:dyDescent="0.2"/>
    <row r="179" customFormat="1" ht="15.75" hidden="1" customHeight="1" x14ac:dyDescent="0.2"/>
    <row r="180" customFormat="1" ht="15.75" hidden="1" customHeight="1" x14ac:dyDescent="0.2"/>
    <row r="181" customFormat="1" ht="15.75" hidden="1" customHeight="1" x14ac:dyDescent="0.2"/>
    <row r="182" customFormat="1" ht="15.75" hidden="1" customHeight="1" x14ac:dyDescent="0.2"/>
    <row r="183" customFormat="1" ht="15.75" hidden="1" customHeight="1" x14ac:dyDescent="0.2"/>
    <row r="184" customFormat="1" ht="15.75" hidden="1" customHeight="1" x14ac:dyDescent="0.2"/>
    <row r="185" customFormat="1" ht="15.75" hidden="1" customHeight="1" x14ac:dyDescent="0.2"/>
    <row r="186" customFormat="1" ht="15.75" hidden="1" customHeight="1" x14ac:dyDescent="0.2"/>
    <row r="187" customFormat="1" ht="15.75" hidden="1" customHeight="1" x14ac:dyDescent="0.2"/>
    <row r="188" customFormat="1" ht="15.75" hidden="1" customHeight="1" x14ac:dyDescent="0.2"/>
    <row r="189" customFormat="1" ht="15.75" hidden="1" customHeight="1" x14ac:dyDescent="0.2"/>
    <row r="190" customFormat="1" ht="15.75" hidden="1" customHeight="1" x14ac:dyDescent="0.2"/>
    <row r="191" customFormat="1" ht="15.75" hidden="1" customHeight="1" x14ac:dyDescent="0.2"/>
    <row r="192" customFormat="1" ht="15.75" hidden="1" customHeight="1" x14ac:dyDescent="0.2"/>
    <row r="193" customFormat="1" ht="15.75" hidden="1" customHeight="1" x14ac:dyDescent="0.2"/>
    <row r="194" customFormat="1" ht="15.75" hidden="1" customHeight="1" x14ac:dyDescent="0.2"/>
    <row r="195" customFormat="1" ht="15.75" hidden="1" customHeight="1" x14ac:dyDescent="0.2"/>
    <row r="196" customFormat="1" ht="15.75" hidden="1" customHeight="1" x14ac:dyDescent="0.2"/>
    <row r="197" customFormat="1" ht="15.75" hidden="1" customHeight="1" x14ac:dyDescent="0.2"/>
    <row r="198" customFormat="1" ht="15.75" hidden="1" customHeight="1" x14ac:dyDescent="0.2"/>
    <row r="199" customFormat="1" ht="15.75" hidden="1" customHeight="1" x14ac:dyDescent="0.2"/>
    <row r="200" customFormat="1" ht="15.75" hidden="1" customHeight="1" x14ac:dyDescent="0.2"/>
    <row r="201" customFormat="1" ht="15.75" hidden="1" customHeight="1" x14ac:dyDescent="0.2"/>
    <row r="202" customFormat="1" ht="15.75" hidden="1" customHeight="1" x14ac:dyDescent="0.2"/>
    <row r="203" customFormat="1" ht="15.75" hidden="1" customHeight="1" x14ac:dyDescent="0.2"/>
    <row r="204" customFormat="1" ht="15.75" hidden="1" customHeight="1" x14ac:dyDescent="0.2"/>
    <row r="205" customFormat="1" ht="15.75" hidden="1" customHeight="1" x14ac:dyDescent="0.2"/>
    <row r="206" customFormat="1" ht="15.75" hidden="1" customHeight="1" x14ac:dyDescent="0.2"/>
    <row r="207" customFormat="1" ht="15.75" hidden="1" customHeight="1" x14ac:dyDescent="0.2"/>
    <row r="208" customFormat="1" ht="15.75" hidden="1" customHeight="1" x14ac:dyDescent="0.2"/>
    <row r="209" customFormat="1" ht="15.75" hidden="1" customHeight="1" x14ac:dyDescent="0.2"/>
    <row r="210" customFormat="1" ht="15.75" hidden="1" customHeight="1" x14ac:dyDescent="0.2"/>
    <row r="211" customFormat="1" ht="15.75" hidden="1" customHeight="1" x14ac:dyDescent="0.2"/>
    <row r="212" customFormat="1" ht="15.75" hidden="1" customHeight="1" x14ac:dyDescent="0.2"/>
    <row r="213" customFormat="1" ht="15.75" hidden="1" customHeight="1" x14ac:dyDescent="0.2"/>
    <row r="214" customFormat="1" ht="15.75" hidden="1" customHeight="1" x14ac:dyDescent="0.2"/>
    <row r="215" customFormat="1" ht="15.75" hidden="1" customHeight="1" x14ac:dyDescent="0.2"/>
    <row r="216" customFormat="1" ht="15.75" hidden="1" customHeight="1" x14ac:dyDescent="0.2"/>
    <row r="217" customFormat="1" ht="15.75" hidden="1" customHeight="1" x14ac:dyDescent="0.2"/>
    <row r="218" customFormat="1" ht="15.75" hidden="1" customHeight="1" x14ac:dyDescent="0.2"/>
    <row r="219" customFormat="1" ht="15.75" hidden="1" customHeight="1" x14ac:dyDescent="0.2"/>
    <row r="220" customFormat="1" ht="15.75" hidden="1" customHeight="1" x14ac:dyDescent="0.2"/>
    <row r="221" customFormat="1" ht="15.75" hidden="1" customHeight="1" x14ac:dyDescent="0.2"/>
    <row r="222" customFormat="1" ht="15.75" hidden="1" customHeight="1" x14ac:dyDescent="0.2"/>
    <row r="223" customFormat="1" ht="15.75" hidden="1" customHeight="1" x14ac:dyDescent="0.2"/>
    <row r="224" customFormat="1" ht="15.75" hidden="1" customHeight="1" x14ac:dyDescent="0.2"/>
    <row r="225" customFormat="1" ht="15.75" hidden="1" customHeight="1" x14ac:dyDescent="0.2"/>
    <row r="226" customFormat="1" ht="15.75" hidden="1" customHeight="1" x14ac:dyDescent="0.2"/>
    <row r="227" customFormat="1" ht="15.75" hidden="1" customHeight="1" x14ac:dyDescent="0.2"/>
    <row r="228" customFormat="1" ht="15.75" hidden="1" customHeight="1" x14ac:dyDescent="0.2"/>
    <row r="229" customFormat="1" ht="15.75" hidden="1" customHeight="1" x14ac:dyDescent="0.2"/>
    <row r="230" customFormat="1" ht="15.75" hidden="1" customHeight="1" x14ac:dyDescent="0.2"/>
    <row r="231" customFormat="1" ht="15.75" hidden="1" customHeight="1" x14ac:dyDescent="0.2"/>
    <row r="232" customFormat="1" ht="15.75" hidden="1" customHeight="1" x14ac:dyDescent="0.2"/>
    <row r="233" customFormat="1" ht="15.75" hidden="1" customHeight="1" x14ac:dyDescent="0.2"/>
    <row r="234" customFormat="1" ht="15.75" hidden="1" customHeight="1" x14ac:dyDescent="0.2"/>
    <row r="235" customFormat="1" ht="15.75" hidden="1" customHeight="1" x14ac:dyDescent="0.2"/>
    <row r="236" customFormat="1" ht="15.75" hidden="1" customHeight="1" x14ac:dyDescent="0.2"/>
    <row r="237" customFormat="1" ht="15.75" hidden="1" customHeight="1" x14ac:dyDescent="0.2"/>
    <row r="238" customFormat="1" ht="15.75" hidden="1" customHeight="1" x14ac:dyDescent="0.2"/>
    <row r="239" customFormat="1" ht="15.75" hidden="1" customHeight="1" x14ac:dyDescent="0.2"/>
    <row r="240" customFormat="1" ht="15.75" hidden="1" customHeight="1" x14ac:dyDescent="0.2"/>
    <row r="241" customFormat="1" ht="15.75" hidden="1" customHeight="1" x14ac:dyDescent="0.2"/>
    <row r="242" customFormat="1" ht="15.75" hidden="1" customHeight="1" x14ac:dyDescent="0.2"/>
    <row r="243" customFormat="1" ht="15.75" hidden="1" customHeight="1" x14ac:dyDescent="0.2"/>
    <row r="244" customFormat="1" ht="15.75" hidden="1" customHeight="1" x14ac:dyDescent="0.2"/>
    <row r="245" customFormat="1" ht="15.75" hidden="1" customHeight="1" x14ac:dyDescent="0.2"/>
    <row r="246" customFormat="1" ht="15.75" hidden="1" customHeight="1" x14ac:dyDescent="0.2"/>
    <row r="247" customFormat="1" ht="15.75" hidden="1" customHeight="1" x14ac:dyDescent="0.2"/>
    <row r="248" customFormat="1" ht="15.75" hidden="1" customHeight="1" x14ac:dyDescent="0.2"/>
    <row r="249" customFormat="1" ht="15.75" hidden="1" customHeight="1" x14ac:dyDescent="0.2"/>
    <row r="250" customFormat="1" ht="15.75" hidden="1" customHeight="1" x14ac:dyDescent="0.2"/>
    <row r="251" customFormat="1" ht="15.75" hidden="1" customHeight="1" x14ac:dyDescent="0.2"/>
    <row r="252" customFormat="1" ht="15.75" hidden="1" customHeight="1" x14ac:dyDescent="0.2"/>
    <row r="253" customFormat="1" ht="15.75" hidden="1" customHeight="1" x14ac:dyDescent="0.2"/>
    <row r="254" customFormat="1" ht="15.75" hidden="1" customHeight="1" x14ac:dyDescent="0.2"/>
    <row r="255" customFormat="1" ht="15.75" hidden="1" customHeight="1" x14ac:dyDescent="0.2"/>
    <row r="256" customFormat="1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  <row r="1001" customFormat="1" ht="15.75" hidden="1" customHeight="1" x14ac:dyDescent="0.2"/>
  </sheetData>
  <sheetProtection sheet="1" objects="1" scenarios="1"/>
  <mergeCells count="4">
    <mergeCell ref="E14:G14"/>
    <mergeCell ref="D20:G21"/>
    <mergeCell ref="A1:G1"/>
    <mergeCell ref="E4:G4"/>
  </mergeCells>
  <dataValidations count="1">
    <dataValidation type="date" allowBlank="1" showDropDown="1" showInputMessage="1" showErrorMessage="1" prompt="Digite uma data entre 01/02/2024 e 10/02/2025" sqref="E5" xr:uid="{E388F507-1D80-482A-8B5E-1F2A9F98B8FB}">
      <formula1>43862</formula1>
      <formula2>44236</formula2>
    </dataValidation>
  </dataValidations>
  <printOptions horizontalCentered="1"/>
  <pageMargins left="0.51181102362204722" right="0.51181102362204722" top="0.78740157480314965" bottom="0.78740157480314965" header="0.31496062992125984" footer="0.31496062992125984"/>
  <pageSetup paperSize="9" scale="7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00"/>
  <sheetViews>
    <sheetView tabSelected="1"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7" ht="12.75" customHeight="1" x14ac:dyDescent="0.2">
      <c r="A1" s="92">
        <v>1</v>
      </c>
      <c r="B1" s="93"/>
      <c r="C1" s="93"/>
      <c r="D1" s="93"/>
      <c r="E1" s="93"/>
      <c r="F1" s="93"/>
      <c r="G1" s="93"/>
      <c r="H1" s="94"/>
      <c r="I1" s="190" t="s">
        <v>77</v>
      </c>
      <c r="J1" s="191"/>
      <c r="K1" s="191"/>
      <c r="L1" s="192"/>
      <c r="M1" s="95"/>
      <c r="N1" s="95"/>
      <c r="O1" s="94"/>
      <c r="P1" s="96"/>
    </row>
    <row r="2" spans="1:17" ht="27.75" x14ac:dyDescent="0.4">
      <c r="A2" s="193">
        <f>DATE(AnoApontamento,A1,6)</f>
        <v>43835</v>
      </c>
      <c r="B2" s="167"/>
      <c r="C2" s="167"/>
      <c r="D2" s="168"/>
      <c r="E2" s="97"/>
      <c r="F2" s="97"/>
      <c r="G2" s="97"/>
      <c r="H2" s="98"/>
      <c r="I2" s="194" t="s">
        <v>95</v>
      </c>
      <c r="J2" s="195"/>
      <c r="K2" s="99"/>
      <c r="L2" s="149">
        <v>0</v>
      </c>
      <c r="M2" s="100" t="s">
        <v>96</v>
      </c>
      <c r="N2" s="100"/>
      <c r="O2" s="94"/>
      <c r="P2" s="96"/>
    </row>
    <row r="3" spans="1:17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6" t="s">
        <v>80</v>
      </c>
      <c r="J3" s="187"/>
      <c r="K3" s="104"/>
      <c r="L3" s="150">
        <f>L2*-1</f>
        <v>0</v>
      </c>
      <c r="M3" s="105" t="s">
        <v>97</v>
      </c>
      <c r="N3" s="105"/>
      <c r="O3" s="94"/>
      <c r="P3" s="96"/>
    </row>
    <row r="4" spans="1:17" ht="12.75" x14ac:dyDescent="0.2">
      <c r="A4" s="106" t="s">
        <v>41</v>
      </c>
      <c r="B4" s="148">
        <v>4.1666666666666664E-2</v>
      </c>
      <c r="C4" s="148">
        <v>8.3333333333333329E-2</v>
      </c>
      <c r="D4" s="148">
        <v>0.125</v>
      </c>
      <c r="E4" s="148"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1.8333333333333321</v>
      </c>
      <c r="M4" s="110"/>
      <c r="N4" s="110"/>
      <c r="O4" s="111"/>
      <c r="P4" s="96"/>
    </row>
    <row r="5" spans="1:17" ht="12.75" x14ac:dyDescent="0.2">
      <c r="A5" s="106" t="s">
        <v>42</v>
      </c>
      <c r="B5" s="148">
        <v>4.1666666666666664E-2</v>
      </c>
      <c r="C5" s="148">
        <v>8.3333333333333329E-2</v>
      </c>
      <c r="D5" s="148">
        <v>0.125</v>
      </c>
      <c r="E5" s="148"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7" ht="15.75" x14ac:dyDescent="0.2">
      <c r="A6" s="106" t="s">
        <v>43</v>
      </c>
      <c r="B6" s="148">
        <v>4.1666666666666664E-2</v>
      </c>
      <c r="C6" s="148">
        <v>8.3333333333333329E-2</v>
      </c>
      <c r="D6" s="148">
        <v>0.125</v>
      </c>
      <c r="E6" s="148"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14">
        <f>$L$5-$L$4</f>
        <v>-1.8333333333333321</v>
      </c>
      <c r="L6" s="115">
        <f>ABS(L5-L4)</f>
        <v>1.8333333333333321</v>
      </c>
      <c r="M6" s="110"/>
      <c r="N6" s="110"/>
      <c r="O6" s="113"/>
      <c r="P6" s="96"/>
    </row>
    <row r="7" spans="1:17" ht="12.75" x14ac:dyDescent="0.2">
      <c r="A7" s="106" t="s">
        <v>44</v>
      </c>
      <c r="B7" s="148">
        <v>4.1666666666666664E-2</v>
      </c>
      <c r="C7" s="148">
        <v>8.3333333333333329E-2</v>
      </c>
      <c r="D7" s="148">
        <v>0.125</v>
      </c>
      <c r="E7" s="148"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7" ht="15.75" x14ac:dyDescent="0.2">
      <c r="A8" s="106" t="s">
        <v>45</v>
      </c>
      <c r="B8" s="148">
        <v>4.1666666666666664E-2</v>
      </c>
      <c r="C8" s="148">
        <v>8.3333333333333329E-2</v>
      </c>
      <c r="D8" s="148">
        <v>0.125</v>
      </c>
      <c r="E8" s="148"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20">
        <f>L8</f>
        <v>-1.8333333333333321</v>
      </c>
      <c r="L8" s="121">
        <f>IF($L$5-$L$4&lt;0,L3-L6,L3+L6)</f>
        <v>-1.8333333333333321</v>
      </c>
      <c r="M8" s="110"/>
      <c r="N8" s="197"/>
      <c r="O8" s="113"/>
      <c r="P8" s="96"/>
    </row>
    <row r="9" spans="1:17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7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7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7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7" s="144" customFormat="1" ht="12.75" customHeight="1" x14ac:dyDescent="0.2">
      <c r="A13" s="139">
        <f>DATE(YEAR(A2),MONTH(A2),1)</f>
        <v>43830</v>
      </c>
      <c r="B13" s="140">
        <f t="shared" ref="B13:B43" si="1">A13</f>
        <v>43830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2">IF(J13&lt;I13,"-","")</f>
        <v/>
      </c>
      <c r="L13" s="143">
        <f t="shared" ref="L13:L43" si="3">ABS(J13-I13)</f>
        <v>0</v>
      </c>
      <c r="M13" s="77"/>
      <c r="N13" s="151"/>
      <c r="O13" s="153" t="str">
        <f t="shared" ref="O13:O43" si="4">IF(ISNA(VLOOKUP(A13,Feriados,1,FALSE)),"",VLOOKUP(A13,Feriados,4,FALSE))</f>
        <v>Confraternização Universal – feriado mundial</v>
      </c>
      <c r="P13" s="153"/>
    </row>
    <row r="14" spans="1:17" s="144" customFormat="1" ht="12.75" customHeight="1" x14ac:dyDescent="0.2">
      <c r="A14" s="139">
        <f t="shared" ref="A14:A40" si="5">IF(A13="","",IF(MONTH(A13+1)&lt;&gt;$A$1,"",A13+1))</f>
        <v>43831</v>
      </c>
      <c r="B14" s="140">
        <f t="shared" si="1"/>
        <v>43831</v>
      </c>
      <c r="C14" s="151"/>
      <c r="D14" s="151"/>
      <c r="E14" s="151"/>
      <c r="F14" s="151"/>
      <c r="G14" s="151"/>
      <c r="H14" s="151"/>
      <c r="I14" s="141" cm="1">
        <f t="array" ref="I14">IFERROR(INDEX($H$3:$H$9,WEEKDAY(A14),1),0)</f>
        <v>8.3333333333333315E-2</v>
      </c>
      <c r="J14" s="141">
        <f t="shared" ref="J14:J43" si="6">(D14-C14)+(F14-E14)+(H14-G14)</f>
        <v>0</v>
      </c>
      <c r="K14" s="142" t="str">
        <f t="shared" si="2"/>
        <v>-</v>
      </c>
      <c r="L14" s="143">
        <f t="shared" si="3"/>
        <v>8.3333333333333315E-2</v>
      </c>
      <c r="M14" s="77"/>
      <c r="N14" s="151"/>
      <c r="O14" s="153" t="str">
        <f t="shared" si="4"/>
        <v>"Compensação" 1/2 expediente até as 14 horas</v>
      </c>
      <c r="P14" s="153"/>
    </row>
    <row r="15" spans="1:17" s="144" customFormat="1" ht="12.75" customHeight="1" x14ac:dyDescent="0.2">
      <c r="A15" s="139">
        <f t="shared" si="5"/>
        <v>43832</v>
      </c>
      <c r="B15" s="140">
        <f t="shared" si="1"/>
        <v>43832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2"/>
        <v>-</v>
      </c>
      <c r="L15" s="143">
        <f t="shared" si="3"/>
        <v>8.3333333333333315E-2</v>
      </c>
      <c r="M15" s="77"/>
      <c r="N15" s="151"/>
      <c r="O15" s="153" t="str">
        <f t="shared" si="4"/>
        <v/>
      </c>
      <c r="P15" s="153"/>
      <c r="Q15" s="144" t="str">
        <f>IF(ISNA(VLOOKUP(A15,Feriados,1,FALSE)),"","Fer")</f>
        <v/>
      </c>
    </row>
    <row r="16" spans="1:17" s="144" customFormat="1" ht="12.75" customHeight="1" x14ac:dyDescent="0.2">
      <c r="A16" s="139">
        <f t="shared" si="5"/>
        <v>43833</v>
      </c>
      <c r="B16" s="140">
        <f t="shared" si="1"/>
        <v>43833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2"/>
        <v>-</v>
      </c>
      <c r="L16" s="143">
        <f t="shared" si="3"/>
        <v>8.3333333333333315E-2</v>
      </c>
      <c r="M16" s="77"/>
      <c r="N16" s="151"/>
      <c r="O16" s="153" t="str">
        <f t="shared" si="4"/>
        <v/>
      </c>
      <c r="P16" s="153"/>
      <c r="Q16" s="144" t="str">
        <f>IF(ISNA(VLOOKUP(A16,Feriados,1,FALSE)),"","Fer")</f>
        <v/>
      </c>
    </row>
    <row r="17" spans="1:17" s="144" customFormat="1" ht="12.75" customHeight="1" x14ac:dyDescent="0.2">
      <c r="A17" s="139">
        <f t="shared" si="5"/>
        <v>43834</v>
      </c>
      <c r="B17" s="140">
        <f t="shared" si="1"/>
        <v>43834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2"/>
        <v>-</v>
      </c>
      <c r="L17" s="143">
        <f t="shared" si="3"/>
        <v>8.3333333333333315E-2</v>
      </c>
      <c r="M17" s="77"/>
      <c r="N17" s="151"/>
      <c r="O17" s="153" t="str">
        <f t="shared" si="4"/>
        <v/>
      </c>
      <c r="P17" s="153"/>
      <c r="Q17" s="144" t="str">
        <f>IF(ISNA(VLOOKUP(A17,Feriados,1,FALSE)),"","Fer")</f>
        <v/>
      </c>
    </row>
    <row r="18" spans="1:17" s="144" customFormat="1" ht="12.75" customHeight="1" x14ac:dyDescent="0.2">
      <c r="A18" s="139">
        <f t="shared" si="5"/>
        <v>43835</v>
      </c>
      <c r="B18" s="140">
        <f t="shared" si="1"/>
        <v>43835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0</v>
      </c>
      <c r="J18" s="141">
        <f t="shared" si="6"/>
        <v>0</v>
      </c>
      <c r="K18" s="142" t="str">
        <f t="shared" si="2"/>
        <v/>
      </c>
      <c r="L18" s="143">
        <f t="shared" si="3"/>
        <v>0</v>
      </c>
      <c r="M18" s="77"/>
      <c r="N18" s="151"/>
      <c r="O18" s="153" t="str">
        <f t="shared" si="4"/>
        <v/>
      </c>
      <c r="P18" s="153"/>
      <c r="Q18" s="144" t="str">
        <f>IF(ISNA(VLOOKUP(A18,Feriados,1,FALSE)),"","Fer")</f>
        <v/>
      </c>
    </row>
    <row r="19" spans="1:17" s="144" customFormat="1" ht="12.75" customHeight="1" x14ac:dyDescent="0.2">
      <c r="A19" s="139">
        <f t="shared" si="5"/>
        <v>43836</v>
      </c>
      <c r="B19" s="140">
        <f t="shared" si="1"/>
        <v>43836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0</v>
      </c>
      <c r="J19" s="141">
        <f t="shared" si="6"/>
        <v>0</v>
      </c>
      <c r="K19" s="142" t="str">
        <f t="shared" si="2"/>
        <v/>
      </c>
      <c r="L19" s="143">
        <f t="shared" si="3"/>
        <v>0</v>
      </c>
      <c r="M19" s="77"/>
      <c r="N19" s="151"/>
      <c r="O19" s="153" t="str">
        <f t="shared" si="4"/>
        <v/>
      </c>
      <c r="P19" s="153"/>
      <c r="Q19" s="144" t="str">
        <f>IF(ISNA(VLOOKUP(A19,Feriados,1,FALSE)),"","Fer")</f>
        <v/>
      </c>
    </row>
    <row r="20" spans="1:17" s="144" customFormat="1" ht="12.75" customHeight="1" x14ac:dyDescent="0.2">
      <c r="A20" s="139">
        <f t="shared" si="5"/>
        <v>43837</v>
      </c>
      <c r="B20" s="140">
        <f t="shared" si="1"/>
        <v>43837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2"/>
        <v>-</v>
      </c>
      <c r="L20" s="143">
        <f t="shared" si="3"/>
        <v>8.3333333333333315E-2</v>
      </c>
      <c r="M20" s="77"/>
      <c r="N20" s="151"/>
      <c r="O20" s="153" t="str">
        <f t="shared" si="4"/>
        <v/>
      </c>
      <c r="P20" s="153"/>
      <c r="Q20" s="144" t="str">
        <f>IF(ISNA(VLOOKUP(A20,Feriados,1,FALSE)),"","Fer")</f>
        <v/>
      </c>
    </row>
    <row r="21" spans="1:17" s="144" customFormat="1" ht="12.75" customHeight="1" x14ac:dyDescent="0.2">
      <c r="A21" s="139">
        <f t="shared" si="5"/>
        <v>43838</v>
      </c>
      <c r="B21" s="140">
        <f t="shared" si="1"/>
        <v>43838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2"/>
        <v>-</v>
      </c>
      <c r="L21" s="143">
        <f t="shared" si="3"/>
        <v>8.3333333333333315E-2</v>
      </c>
      <c r="M21" s="77"/>
      <c r="N21" s="151"/>
      <c r="O21" s="153" t="str">
        <f t="shared" si="4"/>
        <v/>
      </c>
      <c r="P21" s="153"/>
      <c r="Q21" s="144" t="str">
        <f>IF(ISNA(VLOOKUP(A21,Feriados,1,FALSE)),"","Fer")</f>
        <v/>
      </c>
    </row>
    <row r="22" spans="1:17" s="144" customFormat="1" ht="12.75" customHeight="1" x14ac:dyDescent="0.2">
      <c r="A22" s="139">
        <f t="shared" si="5"/>
        <v>43839</v>
      </c>
      <c r="B22" s="140">
        <f t="shared" si="1"/>
        <v>43839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2"/>
        <v>-</v>
      </c>
      <c r="L22" s="143">
        <f t="shared" si="3"/>
        <v>8.3333333333333315E-2</v>
      </c>
      <c r="M22" s="77"/>
      <c r="N22" s="151"/>
      <c r="O22" s="153" t="str">
        <f t="shared" si="4"/>
        <v/>
      </c>
      <c r="P22" s="153"/>
      <c r="Q22" s="144" t="str">
        <f>IF(ISNA(VLOOKUP(A22,Feriados,1,FALSE)),"","Fer")</f>
        <v/>
      </c>
    </row>
    <row r="23" spans="1:17" s="144" customFormat="1" ht="12.75" customHeight="1" x14ac:dyDescent="0.2">
      <c r="A23" s="139">
        <f t="shared" si="5"/>
        <v>43840</v>
      </c>
      <c r="B23" s="140">
        <f t="shared" si="1"/>
        <v>43840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2"/>
        <v>-</v>
      </c>
      <c r="L23" s="143">
        <f t="shared" si="3"/>
        <v>8.3333333333333315E-2</v>
      </c>
      <c r="M23" s="77"/>
      <c r="N23" s="151"/>
      <c r="O23" s="153" t="str">
        <f t="shared" si="4"/>
        <v/>
      </c>
      <c r="P23" s="153"/>
      <c r="Q23" s="144" t="str">
        <f>IF(ISNA(VLOOKUP(A23,Feriados,1,FALSE)),"","Fer")</f>
        <v/>
      </c>
    </row>
    <row r="24" spans="1:17" s="144" customFormat="1" ht="12.75" customHeight="1" x14ac:dyDescent="0.2">
      <c r="A24" s="139">
        <f t="shared" si="5"/>
        <v>43841</v>
      </c>
      <c r="B24" s="140">
        <f t="shared" si="1"/>
        <v>43841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2"/>
        <v>-</v>
      </c>
      <c r="L24" s="143">
        <f t="shared" si="3"/>
        <v>8.3333333333333315E-2</v>
      </c>
      <c r="M24" s="77"/>
      <c r="N24" s="151"/>
      <c r="O24" s="153" t="str">
        <f t="shared" si="4"/>
        <v/>
      </c>
      <c r="P24" s="153"/>
      <c r="Q24" s="144" t="str">
        <f>IF(ISNA(VLOOKUP(A24,Feriados,1,FALSE)),"","Fer")</f>
        <v/>
      </c>
    </row>
    <row r="25" spans="1:17" s="144" customFormat="1" ht="12.75" customHeight="1" x14ac:dyDescent="0.2">
      <c r="A25" s="139">
        <f t="shared" si="5"/>
        <v>43842</v>
      </c>
      <c r="B25" s="140">
        <f t="shared" si="1"/>
        <v>43842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0</v>
      </c>
      <c r="J25" s="141">
        <f t="shared" si="6"/>
        <v>0</v>
      </c>
      <c r="K25" s="142" t="str">
        <f t="shared" si="2"/>
        <v/>
      </c>
      <c r="L25" s="143">
        <f t="shared" si="3"/>
        <v>0</v>
      </c>
      <c r="M25" s="77"/>
      <c r="N25" s="151"/>
      <c r="O25" s="153" t="str">
        <f t="shared" si="4"/>
        <v/>
      </c>
      <c r="P25" s="153"/>
      <c r="Q25" s="144" t="str">
        <f>IF(ISNA(VLOOKUP(A25,Feriados,1,FALSE)),"",VLOOKUP(A25,Feriados,3,FALSE))</f>
        <v/>
      </c>
    </row>
    <row r="26" spans="1:17" s="144" customFormat="1" ht="12.75" customHeight="1" x14ac:dyDescent="0.2">
      <c r="A26" s="139">
        <f t="shared" si="5"/>
        <v>43843</v>
      </c>
      <c r="B26" s="140">
        <f t="shared" si="1"/>
        <v>43843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0</v>
      </c>
      <c r="J26" s="141">
        <f t="shared" si="6"/>
        <v>0</v>
      </c>
      <c r="K26" s="142" t="str">
        <f t="shared" si="2"/>
        <v/>
      </c>
      <c r="L26" s="143">
        <f t="shared" si="3"/>
        <v>0</v>
      </c>
      <c r="M26" s="77"/>
      <c r="N26" s="151"/>
      <c r="O26" s="153" t="str">
        <f t="shared" si="4"/>
        <v/>
      </c>
      <c r="P26" s="153"/>
      <c r="Q26" s="144" t="str">
        <f>IF(ISNA(VLOOKUP(A26,Feriados,1,FALSE)),"",VLOOKUP(A26,Feriados,3,FALSE))</f>
        <v/>
      </c>
    </row>
    <row r="27" spans="1:17" s="144" customFormat="1" ht="12.75" customHeight="1" x14ac:dyDescent="0.2">
      <c r="A27" s="139">
        <f t="shared" si="5"/>
        <v>43844</v>
      </c>
      <c r="B27" s="140">
        <f t="shared" si="1"/>
        <v>43844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2"/>
        <v>-</v>
      </c>
      <c r="L27" s="143">
        <f t="shared" si="3"/>
        <v>8.3333333333333315E-2</v>
      </c>
      <c r="M27" s="77"/>
      <c r="N27" s="151"/>
      <c r="O27" s="153" t="str">
        <f t="shared" si="4"/>
        <v/>
      </c>
      <c r="P27" s="153"/>
      <c r="Q27" s="144" t="str">
        <f>IF(ISNA(VLOOKUP(A27,Feriados,1,FALSE)),"",VLOOKUP(A27,Feriados,3,FALSE))</f>
        <v/>
      </c>
    </row>
    <row r="28" spans="1:17" s="144" customFormat="1" ht="12.75" customHeight="1" x14ac:dyDescent="0.2">
      <c r="A28" s="139">
        <f t="shared" si="5"/>
        <v>43845</v>
      </c>
      <c r="B28" s="140">
        <f t="shared" si="1"/>
        <v>43845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2"/>
        <v>-</v>
      </c>
      <c r="L28" s="143">
        <f t="shared" si="3"/>
        <v>8.3333333333333315E-2</v>
      </c>
      <c r="M28" s="77"/>
      <c r="N28" s="151"/>
      <c r="O28" s="153" t="str">
        <f t="shared" si="4"/>
        <v/>
      </c>
      <c r="P28" s="153"/>
      <c r="Q28" s="144" t="str">
        <f>IF(ISNA(VLOOKUP(A28,Feriados,1,FALSE)),"",VLOOKUP(A28,Feriados,3,FALSE))</f>
        <v/>
      </c>
    </row>
    <row r="29" spans="1:17" s="144" customFormat="1" ht="12.75" customHeight="1" x14ac:dyDescent="0.2">
      <c r="A29" s="139">
        <f t="shared" si="5"/>
        <v>43846</v>
      </c>
      <c r="B29" s="140">
        <f t="shared" si="1"/>
        <v>43846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2"/>
        <v>-</v>
      </c>
      <c r="L29" s="143">
        <f t="shared" si="3"/>
        <v>8.3333333333333315E-2</v>
      </c>
      <c r="M29" s="77"/>
      <c r="N29" s="151"/>
      <c r="O29" s="153" t="str">
        <f t="shared" si="4"/>
        <v/>
      </c>
      <c r="P29" s="153"/>
      <c r="Q29" s="144" t="str">
        <f>IF(ISNA(VLOOKUP(A29,Feriados,1,FALSE)),"",VLOOKUP(A29,Feriados,3,FALSE))</f>
        <v/>
      </c>
    </row>
    <row r="30" spans="1:17" s="144" customFormat="1" ht="12.75" customHeight="1" x14ac:dyDescent="0.2">
      <c r="A30" s="139">
        <f t="shared" si="5"/>
        <v>43847</v>
      </c>
      <c r="B30" s="140">
        <f t="shared" si="1"/>
        <v>43847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2"/>
        <v>-</v>
      </c>
      <c r="L30" s="143">
        <f t="shared" si="3"/>
        <v>8.3333333333333315E-2</v>
      </c>
      <c r="M30" s="77"/>
      <c r="N30" s="151"/>
      <c r="O30" s="153" t="str">
        <f t="shared" si="4"/>
        <v/>
      </c>
      <c r="P30" s="153"/>
      <c r="Q30" s="144" t="str">
        <f>IF(ISNA(VLOOKUP(A30,Feriados,1,FALSE)),"",VLOOKUP(A30,Feriados,3,FALSE))</f>
        <v/>
      </c>
    </row>
    <row r="31" spans="1:17" s="144" customFormat="1" ht="12.75" customHeight="1" x14ac:dyDescent="0.2">
      <c r="A31" s="139">
        <f t="shared" si="5"/>
        <v>43848</v>
      </c>
      <c r="B31" s="140">
        <f t="shared" si="1"/>
        <v>43848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2"/>
        <v>-</v>
      </c>
      <c r="L31" s="143">
        <f t="shared" si="3"/>
        <v>8.3333333333333315E-2</v>
      </c>
      <c r="M31" s="77"/>
      <c r="N31" s="151"/>
      <c r="O31" s="153" t="str">
        <f t="shared" si="4"/>
        <v/>
      </c>
      <c r="P31" s="153"/>
      <c r="Q31" s="144" t="str">
        <f>IF(ISNA(VLOOKUP(A31,Feriados,1,FALSE)),"",VLOOKUP(A31,Feriados,3,FALSE))</f>
        <v/>
      </c>
    </row>
    <row r="32" spans="1:17" s="144" customFormat="1" ht="12.75" customHeight="1" x14ac:dyDescent="0.2">
      <c r="A32" s="139">
        <f t="shared" si="5"/>
        <v>43849</v>
      </c>
      <c r="B32" s="140">
        <f t="shared" si="1"/>
        <v>43849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0</v>
      </c>
      <c r="J32" s="141">
        <f t="shared" si="6"/>
        <v>0</v>
      </c>
      <c r="K32" s="142" t="str">
        <f t="shared" si="2"/>
        <v/>
      </c>
      <c r="L32" s="143">
        <f t="shared" si="3"/>
        <v>0</v>
      </c>
      <c r="M32" s="77"/>
      <c r="N32" s="151"/>
      <c r="O32" s="153" t="str">
        <f t="shared" si="4"/>
        <v/>
      </c>
      <c r="P32" s="153"/>
      <c r="Q32" s="144" t="str">
        <f>IF(ISNA(VLOOKUP(A32,Feriados,1,FALSE)),"",VLOOKUP(A32,Feriados,3,FALSE))</f>
        <v/>
      </c>
    </row>
    <row r="33" spans="1:17" s="144" customFormat="1" ht="12.75" customHeight="1" x14ac:dyDescent="0.2">
      <c r="A33" s="139">
        <f t="shared" si="5"/>
        <v>43850</v>
      </c>
      <c r="B33" s="140">
        <f t="shared" si="1"/>
        <v>43850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0</v>
      </c>
      <c r="J33" s="141">
        <f t="shared" si="6"/>
        <v>0</v>
      </c>
      <c r="K33" s="142" t="str">
        <f t="shared" si="2"/>
        <v/>
      </c>
      <c r="L33" s="143">
        <f t="shared" si="3"/>
        <v>0</v>
      </c>
      <c r="M33" s="77"/>
      <c r="N33" s="151"/>
      <c r="O33" s="153" t="str">
        <f t="shared" si="4"/>
        <v/>
      </c>
      <c r="P33" s="153"/>
      <c r="Q33" s="144" t="str">
        <f>IF(ISNA(VLOOKUP(A33,Feriados,1,FALSE)),"",VLOOKUP(A33,Feriados,3,FALSE))</f>
        <v/>
      </c>
    </row>
    <row r="34" spans="1:17" s="144" customFormat="1" ht="12.75" customHeight="1" x14ac:dyDescent="0.2">
      <c r="A34" s="139">
        <f t="shared" si="5"/>
        <v>43851</v>
      </c>
      <c r="B34" s="140">
        <f t="shared" si="1"/>
        <v>43851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2"/>
        <v>-</v>
      </c>
      <c r="L34" s="143">
        <f t="shared" si="3"/>
        <v>8.3333333333333315E-2</v>
      </c>
      <c r="M34" s="77"/>
      <c r="N34" s="151"/>
      <c r="O34" s="153" t="str">
        <f t="shared" si="4"/>
        <v/>
      </c>
      <c r="P34" s="153"/>
      <c r="Q34" s="144" t="str">
        <f>IF(ISNA(VLOOKUP(A34,Feriados,1,FALSE)),"",VLOOKUP(A34,Feriados,3,FALSE))</f>
        <v/>
      </c>
    </row>
    <row r="35" spans="1:17" s="144" customFormat="1" ht="12.75" customHeight="1" x14ac:dyDescent="0.2">
      <c r="A35" s="139">
        <f t="shared" si="5"/>
        <v>43852</v>
      </c>
      <c r="B35" s="140">
        <f t="shared" si="1"/>
        <v>43852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2"/>
        <v>-</v>
      </c>
      <c r="L35" s="143">
        <f t="shared" si="3"/>
        <v>8.3333333333333315E-2</v>
      </c>
      <c r="M35" s="77"/>
      <c r="N35" s="151"/>
      <c r="O35" s="153" t="str">
        <f t="shared" si="4"/>
        <v/>
      </c>
      <c r="P35" s="153"/>
      <c r="Q35" s="144" t="str">
        <f>IF(ISNA(VLOOKUP(A35,Feriados,1,FALSE)),"",VLOOKUP(A35,Feriados,3,FALSE))</f>
        <v/>
      </c>
    </row>
    <row r="36" spans="1:17" s="144" customFormat="1" ht="12.75" customHeight="1" x14ac:dyDescent="0.2">
      <c r="A36" s="139">
        <f t="shared" si="5"/>
        <v>43853</v>
      </c>
      <c r="B36" s="140">
        <f t="shared" si="1"/>
        <v>43853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2"/>
        <v>-</v>
      </c>
      <c r="L36" s="143">
        <f t="shared" si="3"/>
        <v>8.3333333333333315E-2</v>
      </c>
      <c r="M36" s="77"/>
      <c r="N36" s="151"/>
      <c r="O36" s="153" t="str">
        <f t="shared" si="4"/>
        <v/>
      </c>
      <c r="P36" s="153"/>
      <c r="Q36" s="144" t="str">
        <f>IF(ISNA(VLOOKUP(A36,Feriados,1,FALSE)),"",VLOOKUP(A36,Feriados,3,FALSE))</f>
        <v/>
      </c>
    </row>
    <row r="37" spans="1:17" s="144" customFormat="1" ht="12.75" customHeight="1" x14ac:dyDescent="0.2">
      <c r="A37" s="139">
        <f t="shared" si="5"/>
        <v>43854</v>
      </c>
      <c r="B37" s="140">
        <f t="shared" si="1"/>
        <v>43854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2"/>
        <v>-</v>
      </c>
      <c r="L37" s="143">
        <f t="shared" si="3"/>
        <v>8.3333333333333315E-2</v>
      </c>
      <c r="M37" s="77"/>
      <c r="N37" s="151"/>
      <c r="O37" s="153" t="str">
        <f t="shared" si="4"/>
        <v/>
      </c>
      <c r="P37" s="153"/>
      <c r="Q37" s="144" t="str">
        <f>IF(ISNA(VLOOKUP(A37,Feriados,1,FALSE)),"",VLOOKUP(A37,Feriados,3,FALSE))</f>
        <v/>
      </c>
    </row>
    <row r="38" spans="1:17" s="144" customFormat="1" ht="12.75" customHeight="1" x14ac:dyDescent="0.2">
      <c r="A38" s="139">
        <f t="shared" si="5"/>
        <v>43855</v>
      </c>
      <c r="B38" s="140">
        <f t="shared" si="1"/>
        <v>43855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2"/>
        <v>-</v>
      </c>
      <c r="L38" s="143">
        <f t="shared" si="3"/>
        <v>8.3333333333333315E-2</v>
      </c>
      <c r="M38" s="77"/>
      <c r="N38" s="151"/>
      <c r="O38" s="153" t="str">
        <f t="shared" si="4"/>
        <v/>
      </c>
      <c r="P38" s="153"/>
      <c r="Q38" s="144" t="str">
        <f>IF(ISNA(VLOOKUP(A38,Feriados,1,FALSE)),"",VLOOKUP(A38,Feriados,3,FALSE))</f>
        <v/>
      </c>
    </row>
    <row r="39" spans="1:17" s="144" customFormat="1" ht="12.75" customHeight="1" x14ac:dyDescent="0.2">
      <c r="A39" s="139">
        <f t="shared" si="5"/>
        <v>43856</v>
      </c>
      <c r="B39" s="140">
        <f t="shared" si="1"/>
        <v>43856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0</v>
      </c>
      <c r="J39" s="141">
        <f t="shared" si="6"/>
        <v>0</v>
      </c>
      <c r="K39" s="142" t="str">
        <f t="shared" si="2"/>
        <v/>
      </c>
      <c r="L39" s="143">
        <f t="shared" si="3"/>
        <v>0</v>
      </c>
      <c r="M39" s="77"/>
      <c r="N39" s="151"/>
      <c r="O39" s="153" t="str">
        <f t="shared" si="4"/>
        <v/>
      </c>
      <c r="P39" s="153"/>
      <c r="Q39" s="144" t="str">
        <f>IF(ISNA(VLOOKUP(A39,Feriados,1,FALSE)),"",VLOOKUP(A39,Feriados,3,FALSE))</f>
        <v/>
      </c>
    </row>
    <row r="40" spans="1:17" s="144" customFormat="1" ht="12.75" customHeight="1" x14ac:dyDescent="0.2">
      <c r="A40" s="139">
        <f t="shared" si="5"/>
        <v>43857</v>
      </c>
      <c r="B40" s="140">
        <f t="shared" si="1"/>
        <v>43857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0</v>
      </c>
      <c r="J40" s="141">
        <f t="shared" si="6"/>
        <v>0</v>
      </c>
      <c r="K40" s="142" t="str">
        <f t="shared" si="2"/>
        <v/>
      </c>
      <c r="L40" s="143">
        <f t="shared" si="3"/>
        <v>0</v>
      </c>
      <c r="M40" s="77"/>
      <c r="N40" s="151"/>
      <c r="O40" s="153" t="str">
        <f t="shared" si="4"/>
        <v/>
      </c>
      <c r="P40" s="153"/>
      <c r="Q40" s="144" t="str">
        <f>IF(ISNA(VLOOKUP(A40,Feriados,1,FALSE)),"",VLOOKUP(A40,Feriados,3,FALSE))</f>
        <v/>
      </c>
    </row>
    <row r="41" spans="1:17" s="144" customFormat="1" ht="12.75" customHeight="1" x14ac:dyDescent="0.2">
      <c r="A41" s="139">
        <f>IF(A40="","",IF(MONTH(A40+1)&lt;&gt;$A$1,"",A40+1))</f>
        <v>43858</v>
      </c>
      <c r="B41" s="140">
        <f t="shared" si="1"/>
        <v>43858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2"/>
        <v>-</v>
      </c>
      <c r="L41" s="143">
        <f t="shared" si="3"/>
        <v>8.3333333333333315E-2</v>
      </c>
      <c r="M41" s="77"/>
      <c r="N41" s="151"/>
      <c r="O41" s="153" t="str">
        <f t="shared" si="4"/>
        <v/>
      </c>
      <c r="P41" s="153"/>
      <c r="Q41" s="144" t="str">
        <f>IF(ISNA(VLOOKUP(A41,Feriados,1,FALSE)),"",VLOOKUP(A41,Feriados,3,FALSE))</f>
        <v/>
      </c>
    </row>
    <row r="42" spans="1:17" s="144" customFormat="1" ht="12.75" customHeight="1" x14ac:dyDescent="0.2">
      <c r="A42" s="139">
        <f>IF(A41="","",IF(MONTH(A41+1)&lt;&gt;$A$1,"",A41+1))</f>
        <v>43859</v>
      </c>
      <c r="B42" s="140">
        <f t="shared" si="1"/>
        <v>43859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2"/>
        <v>-</v>
      </c>
      <c r="L42" s="143">
        <f t="shared" si="3"/>
        <v>8.3333333333333315E-2</v>
      </c>
      <c r="M42" s="77"/>
      <c r="N42" s="151"/>
      <c r="O42" s="153" t="str">
        <f t="shared" si="4"/>
        <v/>
      </c>
      <c r="P42" s="153"/>
      <c r="Q42" s="144" t="str">
        <f>IF(ISNA(VLOOKUP(A42,Feriados,1,FALSE)),"",VLOOKUP(A42,Feriados,3,FALSE))</f>
        <v/>
      </c>
    </row>
    <row r="43" spans="1:17" s="144" customFormat="1" ht="12.75" customHeight="1" x14ac:dyDescent="0.2">
      <c r="A43" s="139">
        <f>IF(A42="","",IF(MONTH(A42+1)&lt;&gt;$A$1,"",A42+1))</f>
        <v>43860</v>
      </c>
      <c r="B43" s="140">
        <f t="shared" si="1"/>
        <v>43860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8.3333333333333315E-2</v>
      </c>
      <c r="J43" s="141">
        <f t="shared" si="6"/>
        <v>0</v>
      </c>
      <c r="K43" s="142" t="str">
        <f t="shared" si="2"/>
        <v>-</v>
      </c>
      <c r="L43" s="143">
        <f t="shared" si="3"/>
        <v>8.3333333333333315E-2</v>
      </c>
      <c r="M43" s="77"/>
      <c r="N43" s="151"/>
      <c r="O43" s="153" t="str">
        <f t="shared" si="4"/>
        <v/>
      </c>
      <c r="P43" s="153"/>
    </row>
    <row r="44" spans="1:17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45"/>
      <c r="O44" s="96"/>
      <c r="P44" s="96"/>
    </row>
    <row r="45" spans="1:17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7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7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7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10">
    <mergeCell ref="N7:N8"/>
    <mergeCell ref="I5:J5"/>
    <mergeCell ref="I6:J6"/>
    <mergeCell ref="I8:J8"/>
    <mergeCell ref="K12:L12"/>
    <mergeCell ref="I3:J3"/>
    <mergeCell ref="I4:J4"/>
    <mergeCell ref="I1:L1"/>
    <mergeCell ref="A2:D2"/>
    <mergeCell ref="I2:J2"/>
  </mergeCells>
  <conditionalFormatting sqref="C13:H43 N13:N43">
    <cfRule type="expression" dxfId="64" priority="21">
      <formula>IF($I13+$J13&lt;&gt;0,0,1)</formula>
    </cfRule>
  </conditionalFormatting>
  <conditionalFormatting sqref="L3">
    <cfRule type="expression" dxfId="63" priority="6">
      <formula>IF(L2&lt;&gt;0,1,0)</formula>
    </cfRule>
  </conditionalFormatting>
  <conditionalFormatting sqref="L6">
    <cfRule type="expression" dxfId="62" priority="5">
      <formula>$L$5&lt;$L$4</formula>
    </cfRule>
  </conditionalFormatting>
  <conditionalFormatting sqref="L7">
    <cfRule type="iconSet" priority="4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61" priority="2" operator="lessThan">
      <formula>0</formula>
    </cfRule>
  </conditionalFormatting>
  <conditionalFormatting sqref="N10">
    <cfRule type="cellIs" dxfId="60" priority="20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ignoredErrors>
    <ignoredError xmlns:x16r3="http://schemas.microsoft.com/office/spreadsheetml/2018/08/main" sqref="K8" x16r3:misleadingForma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6DFDB40-B016-4E92-8C6F-2C40B7B810C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1" id="{38862107-1D31-448A-A282-67CE25A9647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AFA-2754-4874-B0D9-5E7913F85009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2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43866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-1.8333333333333321</v>
      </c>
      <c r="L3" s="155">
        <f>JANEIRO!L8</f>
        <v>-1.8333333333333321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JANEIRO!B4</f>
        <v>4.1666666666666664E-2</v>
      </c>
      <c r="C4" s="148">
        <f>JANEIRO!C4</f>
        <v>8.3333333333333329E-2</v>
      </c>
      <c r="D4" s="148">
        <f>JANEIRO!D4</f>
        <v>0.125</v>
      </c>
      <c r="E4" s="148">
        <f>JANEIRO!E4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1.5833333333333324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JANEIRO!B5</f>
        <v>4.1666666666666664E-2</v>
      </c>
      <c r="C5" s="148">
        <f>JANEIRO!C5</f>
        <v>8.3333333333333329E-2</v>
      </c>
      <c r="D5" s="148">
        <f>JANEIRO!D5</f>
        <v>0.125</v>
      </c>
      <c r="E5" s="148">
        <f>JANEIRO!E5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JANEIRO!B6</f>
        <v>4.1666666666666664E-2</v>
      </c>
      <c r="C6" s="148">
        <f>JANEIRO!C6</f>
        <v>8.3333333333333329E-2</v>
      </c>
      <c r="D6" s="148">
        <f>JANEIRO!D6</f>
        <v>0.125</v>
      </c>
      <c r="E6" s="148">
        <f>JANEIRO!E6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-1.5833333333333324</v>
      </c>
      <c r="L6" s="155">
        <f>ABS(L5-L4)</f>
        <v>1.5833333333333324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JANEIRO!B7</f>
        <v>4.1666666666666664E-2</v>
      </c>
      <c r="C7" s="148">
        <f>JANEIRO!C7</f>
        <v>8.3333333333333329E-2</v>
      </c>
      <c r="D7" s="148">
        <f>JANEIRO!D7</f>
        <v>0.125</v>
      </c>
      <c r="E7" s="148">
        <f>JANEIRO!E7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JANEIRO!B8</f>
        <v>4.1666666666666664E-2</v>
      </c>
      <c r="C8" s="148">
        <f>JANEIRO!C8</f>
        <v>8.3333333333333329E-2</v>
      </c>
      <c r="D8" s="148">
        <f>JANEIRO!D8</f>
        <v>0.125</v>
      </c>
      <c r="E8" s="148">
        <f>JANEIRO!E8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-3.4166666666666643</v>
      </c>
      <c r="L8" s="155">
        <f>IF($L$5-$L$4&lt;0,L3-L6,L3+L6)</f>
        <v>-3.4166666666666643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1.5833333333333324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43861</v>
      </c>
      <c r="B13" s="140">
        <f>A13</f>
        <v>43861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43862</v>
      </c>
      <c r="B14" s="140">
        <f t="shared" ref="B14:B43" si="5">A14</f>
        <v>43862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43863</v>
      </c>
      <c r="B15" s="140">
        <f t="shared" si="5"/>
        <v>43863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43864</v>
      </c>
      <c r="B16" s="140">
        <f t="shared" si="5"/>
        <v>43864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43865</v>
      </c>
      <c r="B17" s="140">
        <f t="shared" si="5"/>
        <v>43865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43866</v>
      </c>
      <c r="B18" s="140">
        <f t="shared" si="5"/>
        <v>43866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43867</v>
      </c>
      <c r="B19" s="140">
        <f t="shared" si="5"/>
        <v>43867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43868</v>
      </c>
      <c r="B20" s="140">
        <f t="shared" si="5"/>
        <v>43868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43869</v>
      </c>
      <c r="B21" s="140">
        <f t="shared" si="5"/>
        <v>43869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43870</v>
      </c>
      <c r="B22" s="140">
        <f t="shared" si="5"/>
        <v>43870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43871</v>
      </c>
      <c r="B23" s="140">
        <f t="shared" si="5"/>
        <v>43871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43872</v>
      </c>
      <c r="B24" s="140">
        <f t="shared" si="5"/>
        <v>43872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>Carnaval, Regra geral "Suspensão" - Caso seja cancelado em sua localidade, verificar o tratamento local !</v>
      </c>
      <c r="P24" s="153"/>
    </row>
    <row r="25" spans="1:16" s="144" customFormat="1" ht="12.75" customHeight="1" x14ac:dyDescent="0.2">
      <c r="A25" s="139">
        <f t="shared" si="4"/>
        <v>43873</v>
      </c>
      <c r="B25" s="140">
        <f t="shared" si="5"/>
        <v>43873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>Carnaval, Regra geral "Suspensão" - Caso seja cancelado em sua localidade, verificar o tratamento local !</v>
      </c>
      <c r="P25" s="153"/>
    </row>
    <row r="26" spans="1:16" s="144" customFormat="1" ht="12.75" customHeight="1" x14ac:dyDescent="0.2">
      <c r="A26" s="139">
        <f t="shared" si="4"/>
        <v>43874</v>
      </c>
      <c r="B26" s="140">
        <f t="shared" si="5"/>
        <v>43874</v>
      </c>
      <c r="C26" s="151"/>
      <c r="D26" s="151"/>
      <c r="E26" s="151"/>
      <c r="F26" s="151"/>
      <c r="G26" s="151"/>
      <c r="H26" s="151"/>
      <c r="I26" s="141" cm="1">
        <f t="array" ref="I26">IFERROR(INDEX($H$3:$H$9,WEEKDAY(A26),1),0)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>Carnaval, Regra geral "Suspensão" 1/2 expediente até as 14 horas - Caso seja cancelado em sua localidade, verificar o tratamento local !</v>
      </c>
      <c r="P26" s="153"/>
    </row>
    <row r="27" spans="1:16" s="144" customFormat="1" ht="12.75" customHeight="1" x14ac:dyDescent="0.2">
      <c r="A27" s="139">
        <f t="shared" si="4"/>
        <v>43875</v>
      </c>
      <c r="B27" s="140">
        <f t="shared" si="5"/>
        <v>43875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43876</v>
      </c>
      <c r="B28" s="140">
        <f t="shared" si="5"/>
        <v>43876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43877</v>
      </c>
      <c r="B29" s="140">
        <f t="shared" si="5"/>
        <v>43877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43878</v>
      </c>
      <c r="B30" s="140">
        <f t="shared" si="5"/>
        <v>43878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43879</v>
      </c>
      <c r="B31" s="140">
        <f t="shared" si="5"/>
        <v>43879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43880</v>
      </c>
      <c r="B32" s="140">
        <f t="shared" si="5"/>
        <v>43880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43881</v>
      </c>
      <c r="B33" s="140">
        <f t="shared" si="5"/>
        <v>43881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43882</v>
      </c>
      <c r="B34" s="140">
        <f t="shared" si="5"/>
        <v>43882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43883</v>
      </c>
      <c r="B35" s="140">
        <f t="shared" si="5"/>
        <v>43883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43884</v>
      </c>
      <c r="B36" s="140">
        <f t="shared" si="5"/>
        <v>43884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43885</v>
      </c>
      <c r="B37" s="140">
        <f t="shared" si="5"/>
        <v>43885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43886</v>
      </c>
      <c r="B38" s="140">
        <f t="shared" si="5"/>
        <v>43886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43887</v>
      </c>
      <c r="B39" s="140">
        <f t="shared" si="5"/>
        <v>43887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43888</v>
      </c>
      <c r="B40" s="140">
        <f t="shared" si="5"/>
        <v>43888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43889</v>
      </c>
      <c r="B41" s="140">
        <f t="shared" si="5"/>
        <v>43889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 t="str">
        <f>IF(A41="","",IF(MONTH(A41+1)&lt;&gt;$A$1,"",A41+1))</f>
        <v/>
      </c>
      <c r="B42" s="140" t="str">
        <f t="shared" si="5"/>
        <v/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I2:L2"/>
    <mergeCell ref="A2:D2"/>
    <mergeCell ref="I3:J3"/>
    <mergeCell ref="I4:J4"/>
    <mergeCell ref="I5:J5"/>
    <mergeCell ref="I6:J6"/>
  </mergeCells>
  <conditionalFormatting sqref="C13:H43 N13:N43">
    <cfRule type="expression" dxfId="59" priority="10">
      <formula>IF($I13+$J13&lt;&gt;0,0,1)</formula>
    </cfRule>
  </conditionalFormatting>
  <conditionalFormatting sqref="L3">
    <cfRule type="cellIs" dxfId="58" priority="2" operator="lessThan">
      <formula>0</formula>
    </cfRule>
  </conditionalFormatting>
  <conditionalFormatting sqref="L6">
    <cfRule type="expression" dxfId="57" priority="7">
      <formula>$L$5&lt;$L$4</formula>
    </cfRule>
  </conditionalFormatting>
  <conditionalFormatting sqref="L7">
    <cfRule type="iconSet" priority="6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56" priority="4" operator="lessThan">
      <formula>0</formula>
    </cfRule>
  </conditionalFormatting>
  <conditionalFormatting sqref="N10">
    <cfRule type="cellIs" dxfId="5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ignoredErrors>
    <ignoredError xmlns:x16r3="http://schemas.microsoft.com/office/spreadsheetml/2018/08/main" sqref="K3" x16r3:misleadingForma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1451CB-FCD5-4DED-ADC2-4FDACE15A04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5" id="{2F6A6B87-16AB-4DAF-9491-828A134141B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3" id="{8273263E-760B-4767-99A4-42FAD89C6149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BF8-D718-48A8-A879-4806CDDC0CB9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3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43895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-3.4166666666666643</v>
      </c>
      <c r="L3" s="155">
        <f>FEVEREIRO!L8</f>
        <v>-3.4166666666666643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FEVEREIRO!B4</f>
        <v>4.1666666666666664E-2</v>
      </c>
      <c r="C4" s="148">
        <f>FEVEREIRO!C4</f>
        <v>8.3333333333333329E-2</v>
      </c>
      <c r="D4" s="148">
        <f>FEVEREIRO!D4</f>
        <v>0.125</v>
      </c>
      <c r="E4" s="148">
        <f>FEVEREIRO!E4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1.6666666666666656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FEVEREIRO!B5</f>
        <v>4.1666666666666664E-2</v>
      </c>
      <c r="C5" s="148">
        <f>FEVEREIRO!C5</f>
        <v>8.3333333333333329E-2</v>
      </c>
      <c r="D5" s="148">
        <f>FEVEREIRO!D5</f>
        <v>0.125</v>
      </c>
      <c r="E5" s="148">
        <f>FEVEREIRO!E5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FEVEREIRO!B6</f>
        <v>4.1666666666666664E-2</v>
      </c>
      <c r="C6" s="148">
        <f>FEVEREIRO!C6</f>
        <v>8.3333333333333329E-2</v>
      </c>
      <c r="D6" s="148">
        <f>FEVEREIRO!D6</f>
        <v>0.125</v>
      </c>
      <c r="E6" s="148">
        <f>FEVEREIRO!E6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-1.6666666666666656</v>
      </c>
      <c r="L6" s="155">
        <f>ABS(L5-L4)</f>
        <v>1.6666666666666656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FEVEREIRO!B7</f>
        <v>4.1666666666666664E-2</v>
      </c>
      <c r="C7" s="148">
        <f>FEVEREIRO!C7</f>
        <v>8.3333333333333329E-2</v>
      </c>
      <c r="D7" s="148">
        <f>FEVEREIRO!D7</f>
        <v>0.125</v>
      </c>
      <c r="E7" s="148">
        <f>FEVEREIRO!E7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FEVEREIRO!B8</f>
        <v>4.1666666666666664E-2</v>
      </c>
      <c r="C8" s="148">
        <f>FEVEREIRO!C8</f>
        <v>8.3333333333333329E-2</v>
      </c>
      <c r="D8" s="148">
        <f>FEVEREIRO!D8</f>
        <v>0.125</v>
      </c>
      <c r="E8" s="148">
        <f>FEVEREIRO!E8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-5.0833333333333304</v>
      </c>
      <c r="L8" s="155">
        <f>IF($L$5-$L$4&lt;0,L3-L6,L3+L6)</f>
        <v>-5.0833333333333304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1.6666666666666656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43890</v>
      </c>
      <c r="B13" s="140">
        <f>A13</f>
        <v>43890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43891</v>
      </c>
      <c r="B14" s="140">
        <f t="shared" ref="B14:B43" si="5">A14</f>
        <v>43891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43892</v>
      </c>
      <c r="B15" s="140">
        <f t="shared" si="5"/>
        <v>43892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43893</v>
      </c>
      <c r="B16" s="140">
        <f t="shared" si="5"/>
        <v>43893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43894</v>
      </c>
      <c r="B17" s="140">
        <f t="shared" si="5"/>
        <v>43894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43895</v>
      </c>
      <c r="B18" s="140">
        <f t="shared" si="5"/>
        <v>43895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43896</v>
      </c>
      <c r="B19" s="140">
        <f t="shared" si="5"/>
        <v>43896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43897</v>
      </c>
      <c r="B20" s="140">
        <f t="shared" si="5"/>
        <v>43897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43898</v>
      </c>
      <c r="B21" s="140">
        <f t="shared" si="5"/>
        <v>43898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43899</v>
      </c>
      <c r="B22" s="140">
        <f t="shared" si="5"/>
        <v>43899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43900</v>
      </c>
      <c r="B23" s="140">
        <f t="shared" si="5"/>
        <v>43900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43901</v>
      </c>
      <c r="B24" s="140">
        <f t="shared" si="5"/>
        <v>43901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43902</v>
      </c>
      <c r="B25" s="140">
        <f t="shared" si="5"/>
        <v>43902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43903</v>
      </c>
      <c r="B26" s="140">
        <f t="shared" si="5"/>
        <v>43903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43904</v>
      </c>
      <c r="B27" s="140">
        <f t="shared" si="5"/>
        <v>43904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43905</v>
      </c>
      <c r="B28" s="140">
        <f t="shared" si="5"/>
        <v>43905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43906</v>
      </c>
      <c r="B29" s="140">
        <f t="shared" si="5"/>
        <v>43906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43907</v>
      </c>
      <c r="B30" s="140">
        <f t="shared" si="5"/>
        <v>43907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43908</v>
      </c>
      <c r="B31" s="140">
        <f t="shared" si="5"/>
        <v>43908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43909</v>
      </c>
      <c r="B32" s="140">
        <f t="shared" si="5"/>
        <v>43909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43910</v>
      </c>
      <c r="B33" s="140">
        <f t="shared" si="5"/>
        <v>43910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43911</v>
      </c>
      <c r="B34" s="140">
        <f t="shared" si="5"/>
        <v>43911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43912</v>
      </c>
      <c r="B35" s="140">
        <f t="shared" si="5"/>
        <v>43912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43913</v>
      </c>
      <c r="B36" s="140">
        <f t="shared" si="5"/>
        <v>43913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43914</v>
      </c>
      <c r="B37" s="140">
        <f t="shared" si="5"/>
        <v>43914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43915</v>
      </c>
      <c r="B38" s="140">
        <f t="shared" si="5"/>
        <v>43915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43916</v>
      </c>
      <c r="B39" s="140">
        <f t="shared" si="5"/>
        <v>43916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43917</v>
      </c>
      <c r="B40" s="140">
        <f t="shared" si="5"/>
        <v>43917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43918</v>
      </c>
      <c r="B41" s="140">
        <f t="shared" si="5"/>
        <v>43918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>Paixão de Cristo – feriado</v>
      </c>
      <c r="P41" s="153"/>
    </row>
    <row r="42" spans="1:16" s="144" customFormat="1" ht="12.75" customHeight="1" x14ac:dyDescent="0.2">
      <c r="A42" s="139">
        <f>IF(A41="","",IF(MONTH(A41+1)&lt;&gt;$A$1,"",A41+1))</f>
        <v>43919</v>
      </c>
      <c r="B42" s="140">
        <f t="shared" si="5"/>
        <v>43919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>compensação somente para as unidades que atuam aos sábados (*)</v>
      </c>
      <c r="P42" s="153"/>
    </row>
    <row r="43" spans="1:16" s="144" customFormat="1" ht="12.75" customHeight="1" x14ac:dyDescent="0.2">
      <c r="A43" s="139">
        <f>IF(A42="","",IF(MONTH(A42+1)&lt;&gt;$A$1,"",A42+1))</f>
        <v>43920</v>
      </c>
      <c r="B43" s="140">
        <f t="shared" si="5"/>
        <v>43920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>Páscoa – feriado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54" priority="10">
      <formula>IF($I13+$J13&lt;&gt;0,0,1)</formula>
    </cfRule>
  </conditionalFormatting>
  <conditionalFormatting sqref="L3">
    <cfRule type="cellIs" dxfId="53" priority="1" operator="lessThan">
      <formula>0</formula>
    </cfRule>
  </conditionalFormatting>
  <conditionalFormatting sqref="L6">
    <cfRule type="expression" dxfId="5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51" priority="5" operator="lessThan">
      <formula>0</formula>
    </cfRule>
  </conditionalFormatting>
  <conditionalFormatting sqref="N10">
    <cfRule type="cellIs" dxfId="5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8460C60-3C61-423E-A802-E7CAB36FA53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A8A799A0-49D5-4CE8-B11D-3639D2BA1C01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75244C7E-CDAC-441E-837B-6D6926A6D38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F16-6C33-4B57-BAAC-44F1E8799472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4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43926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-5.0833333333333304</v>
      </c>
      <c r="L3" s="155">
        <f>MARÇO!L8</f>
        <v>-5.0833333333333304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MARÇO!B4</f>
        <v>4.1666666666666664E-2</v>
      </c>
      <c r="C4" s="148">
        <f>MARÇO!C4</f>
        <v>8.3333333333333329E-2</v>
      </c>
      <c r="D4" s="148">
        <f>MARÇO!D4</f>
        <v>0.125</v>
      </c>
      <c r="E4" s="148">
        <f>MARÇO!E4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1.8333333333333321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MARÇO!B5</f>
        <v>4.1666666666666664E-2</v>
      </c>
      <c r="C5" s="148">
        <f>MARÇO!C5</f>
        <v>8.3333333333333329E-2</v>
      </c>
      <c r="D5" s="148">
        <f>MARÇO!D5</f>
        <v>0.125</v>
      </c>
      <c r="E5" s="148">
        <f>MARÇO!E5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MARÇO!B6</f>
        <v>4.1666666666666664E-2</v>
      </c>
      <c r="C6" s="148">
        <f>MARÇO!C6</f>
        <v>8.3333333333333329E-2</v>
      </c>
      <c r="D6" s="148">
        <f>MARÇO!D6</f>
        <v>0.125</v>
      </c>
      <c r="E6" s="148">
        <f>MARÇO!E6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-1.8333333333333321</v>
      </c>
      <c r="L6" s="155">
        <f>ABS(L5-L4)</f>
        <v>1.8333333333333321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MARÇO!B7</f>
        <v>4.1666666666666664E-2</v>
      </c>
      <c r="C7" s="148">
        <f>MARÇO!C7</f>
        <v>8.3333333333333329E-2</v>
      </c>
      <c r="D7" s="148">
        <f>MARÇO!D7</f>
        <v>0.125</v>
      </c>
      <c r="E7" s="148">
        <f>MARÇO!E7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MARÇO!B8</f>
        <v>4.1666666666666664E-2</v>
      </c>
      <c r="C8" s="148">
        <f>MARÇO!C8</f>
        <v>8.3333333333333329E-2</v>
      </c>
      <c r="D8" s="148">
        <f>MARÇO!D8</f>
        <v>0.125</v>
      </c>
      <c r="E8" s="148">
        <f>MARÇO!E8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-6.9166666666666625</v>
      </c>
      <c r="L8" s="155">
        <f>IF($L$5-$L$4&lt;0,L3-L6,L3+L6)</f>
        <v>-6.9166666666666625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43921</v>
      </c>
      <c r="B13" s="140">
        <f>A13</f>
        <v>43921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43922</v>
      </c>
      <c r="B14" s="140">
        <f t="shared" ref="B14:B43" si="5">A14</f>
        <v>43922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43923</v>
      </c>
      <c r="B15" s="140">
        <f t="shared" si="5"/>
        <v>43923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43924</v>
      </c>
      <c r="B16" s="140">
        <f t="shared" si="5"/>
        <v>43924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43925</v>
      </c>
      <c r="B17" s="140">
        <f t="shared" si="5"/>
        <v>43925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43926</v>
      </c>
      <c r="B18" s="140">
        <f t="shared" si="5"/>
        <v>43926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43927</v>
      </c>
      <c r="B19" s="140">
        <f t="shared" si="5"/>
        <v>43927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43928</v>
      </c>
      <c r="B20" s="140">
        <f t="shared" si="5"/>
        <v>43928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43929</v>
      </c>
      <c r="B21" s="140">
        <f t="shared" si="5"/>
        <v>43929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43930</v>
      </c>
      <c r="B22" s="140">
        <f t="shared" si="5"/>
        <v>43930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43931</v>
      </c>
      <c r="B23" s="140">
        <f t="shared" si="5"/>
        <v>43931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43932</v>
      </c>
      <c r="B24" s="140">
        <f t="shared" si="5"/>
        <v>43932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43933</v>
      </c>
      <c r="B25" s="140">
        <f t="shared" si="5"/>
        <v>43933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43934</v>
      </c>
      <c r="B26" s="140">
        <f t="shared" si="5"/>
        <v>43934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43935</v>
      </c>
      <c r="B27" s="140">
        <f t="shared" si="5"/>
        <v>43935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43936</v>
      </c>
      <c r="B28" s="140">
        <f t="shared" si="5"/>
        <v>43936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43937</v>
      </c>
      <c r="B29" s="140">
        <f t="shared" si="5"/>
        <v>43937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43938</v>
      </c>
      <c r="B30" s="140">
        <f t="shared" si="5"/>
        <v>43938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43939</v>
      </c>
      <c r="B31" s="140">
        <f t="shared" si="5"/>
        <v>43939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43940</v>
      </c>
      <c r="B32" s="140">
        <f t="shared" si="5"/>
        <v>43940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43941</v>
      </c>
      <c r="B33" s="140">
        <f t="shared" si="5"/>
        <v>43941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>Tiradentes - feriado</v>
      </c>
      <c r="P33" s="153"/>
    </row>
    <row r="34" spans="1:16" s="144" customFormat="1" ht="12.75" customHeight="1" x14ac:dyDescent="0.2">
      <c r="A34" s="139">
        <f t="shared" si="4"/>
        <v>43942</v>
      </c>
      <c r="B34" s="140">
        <f t="shared" si="5"/>
        <v>43942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43943</v>
      </c>
      <c r="B35" s="140">
        <f t="shared" si="5"/>
        <v>43943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43944</v>
      </c>
      <c r="B36" s="140">
        <f t="shared" si="5"/>
        <v>43944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43945</v>
      </c>
      <c r="B37" s="140">
        <f t="shared" si="5"/>
        <v>43945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43946</v>
      </c>
      <c r="B38" s="140">
        <f t="shared" si="5"/>
        <v>43946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43947</v>
      </c>
      <c r="B39" s="140">
        <f t="shared" si="5"/>
        <v>43947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43948</v>
      </c>
      <c r="B40" s="140">
        <f t="shared" si="5"/>
        <v>43948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43949</v>
      </c>
      <c r="B41" s="140">
        <f t="shared" si="5"/>
        <v>43949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43950</v>
      </c>
      <c r="B42" s="140">
        <f t="shared" si="5"/>
        <v>43950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9" priority="10">
      <formula>IF($I13+$J13&lt;&gt;0,0,1)</formula>
    </cfRule>
  </conditionalFormatting>
  <conditionalFormatting sqref="L3">
    <cfRule type="cellIs" dxfId="48" priority="1" operator="lessThan">
      <formula>0</formula>
    </cfRule>
  </conditionalFormatting>
  <conditionalFormatting sqref="L6">
    <cfRule type="expression" dxfId="4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46" priority="5" operator="lessThan">
      <formula>0</formula>
    </cfRule>
  </conditionalFormatting>
  <conditionalFormatting sqref="N10">
    <cfRule type="cellIs" dxfId="4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5404DFE-6ACE-409E-A025-3E08709732E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D1BECAD8-6FB2-46FA-9F6C-BDD275D85C9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93962060-D880-4A39-9CE2-8B9BA1DCFF9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62FD-8925-4CC2-91A8-263B44F4276C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5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43956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-6.9166666666666625</v>
      </c>
      <c r="L3" s="155">
        <f>ABRIL!L8</f>
        <v>-6.9166666666666625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ABRIL!B4</f>
        <v>4.1666666666666664E-2</v>
      </c>
      <c r="C4" s="148">
        <f>ABRIL!C4</f>
        <v>8.3333333333333329E-2</v>
      </c>
      <c r="D4" s="148">
        <f>ABRIL!D4</f>
        <v>0.125</v>
      </c>
      <c r="E4" s="148">
        <f>ABRIL!E4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1.6666666666666656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ABRIL!B5</f>
        <v>4.1666666666666664E-2</v>
      </c>
      <c r="C5" s="148">
        <f>ABRIL!C5</f>
        <v>8.3333333333333329E-2</v>
      </c>
      <c r="D5" s="148">
        <f>ABRIL!D5</f>
        <v>0.125</v>
      </c>
      <c r="E5" s="148">
        <f>ABRIL!E5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ABRIL!B6</f>
        <v>4.1666666666666664E-2</v>
      </c>
      <c r="C6" s="148">
        <f>ABRIL!C6</f>
        <v>8.3333333333333329E-2</v>
      </c>
      <c r="D6" s="148">
        <f>ABRIL!D6</f>
        <v>0.125</v>
      </c>
      <c r="E6" s="148">
        <f>ABRIL!E6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-1.6666666666666656</v>
      </c>
      <c r="L6" s="155">
        <f>ABS(L5-L4)</f>
        <v>1.6666666666666656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ABRIL!B7</f>
        <v>4.1666666666666664E-2</v>
      </c>
      <c r="C7" s="148">
        <f>ABRIL!C7</f>
        <v>8.3333333333333329E-2</v>
      </c>
      <c r="D7" s="148">
        <f>ABRIL!D7</f>
        <v>0.125</v>
      </c>
      <c r="E7" s="148">
        <f>ABRIL!E7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ABRIL!B8</f>
        <v>4.1666666666666664E-2</v>
      </c>
      <c r="C8" s="148">
        <f>ABRIL!C8</f>
        <v>8.3333333333333329E-2</v>
      </c>
      <c r="D8" s="148">
        <f>ABRIL!D8</f>
        <v>0.125</v>
      </c>
      <c r="E8" s="148">
        <f>ABRIL!E8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-8.5833333333333286</v>
      </c>
      <c r="L8" s="155">
        <f>IF($L$5-$L$4&lt;0,L3-L6,L3+L6)</f>
        <v>-8.5833333333333286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1.6666666666666656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43951</v>
      </c>
      <c r="B13" s="140">
        <f>A13</f>
        <v>43951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>Dia do trabalho – feriado nacional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43952</v>
      </c>
      <c r="B14" s="140">
        <f t="shared" ref="B14:B43" si="5">A14</f>
        <v>43952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43953</v>
      </c>
      <c r="B15" s="140">
        <f t="shared" si="5"/>
        <v>43953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43954</v>
      </c>
      <c r="B16" s="140">
        <f t="shared" si="5"/>
        <v>43954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43955</v>
      </c>
      <c r="B17" s="140">
        <f t="shared" si="5"/>
        <v>43955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43956</v>
      </c>
      <c r="B18" s="140">
        <f t="shared" si="5"/>
        <v>43956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43957</v>
      </c>
      <c r="B19" s="140">
        <f t="shared" si="5"/>
        <v>43957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43958</v>
      </c>
      <c r="B20" s="140">
        <f t="shared" si="5"/>
        <v>43958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43959</v>
      </c>
      <c r="B21" s="140">
        <f t="shared" si="5"/>
        <v>43959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43960</v>
      </c>
      <c r="B22" s="140">
        <f t="shared" si="5"/>
        <v>43960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43961</v>
      </c>
      <c r="B23" s="140">
        <f t="shared" si="5"/>
        <v>43961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43962</v>
      </c>
      <c r="B24" s="140">
        <f t="shared" si="5"/>
        <v>43962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43963</v>
      </c>
      <c r="B25" s="140">
        <f t="shared" si="5"/>
        <v>43963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43964</v>
      </c>
      <c r="B26" s="140">
        <f t="shared" si="5"/>
        <v>43964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43965</v>
      </c>
      <c r="B27" s="140">
        <f t="shared" si="5"/>
        <v>43965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43966</v>
      </c>
      <c r="B28" s="140">
        <f t="shared" si="5"/>
        <v>43966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43967</v>
      </c>
      <c r="B29" s="140">
        <f t="shared" si="5"/>
        <v>43967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43968</v>
      </c>
      <c r="B30" s="140">
        <f t="shared" si="5"/>
        <v>43968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43969</v>
      </c>
      <c r="B31" s="140">
        <f t="shared" si="5"/>
        <v>43969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43970</v>
      </c>
      <c r="B32" s="140">
        <f t="shared" si="5"/>
        <v>43970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43971</v>
      </c>
      <c r="B33" s="140">
        <f t="shared" si="5"/>
        <v>43971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43972</v>
      </c>
      <c r="B34" s="140">
        <f t="shared" si="5"/>
        <v>43972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43973</v>
      </c>
      <c r="B35" s="140">
        <f t="shared" si="5"/>
        <v>43973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43974</v>
      </c>
      <c r="B36" s="140">
        <f t="shared" si="5"/>
        <v>43974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43975</v>
      </c>
      <c r="B37" s="140">
        <f t="shared" si="5"/>
        <v>43975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43976</v>
      </c>
      <c r="B38" s="140">
        <f t="shared" si="5"/>
        <v>43976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43977</v>
      </c>
      <c r="B39" s="140">
        <f t="shared" si="5"/>
        <v>43977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43978</v>
      </c>
      <c r="B40" s="140">
        <f t="shared" si="5"/>
        <v>43978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43979</v>
      </c>
      <c r="B41" s="140">
        <f t="shared" si="5"/>
        <v>43979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43980</v>
      </c>
      <c r="B42" s="140">
        <f t="shared" si="5"/>
        <v>43980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>Corpus Christi – feriado</v>
      </c>
      <c r="P42" s="153"/>
    </row>
    <row r="43" spans="1:16" s="144" customFormat="1" ht="12.75" customHeight="1" x14ac:dyDescent="0.2">
      <c r="A43" s="139">
        <f>IF(A42="","",IF(MONTH(A42+1)&lt;&gt;$A$1,"",A42+1))</f>
        <v>43981</v>
      </c>
      <c r="B43" s="140">
        <f t="shared" si="5"/>
        <v>43981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>Corpus Christi – feriado - Ponte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4" priority="10">
      <formula>IF($I13+$J13&lt;&gt;0,0,1)</formula>
    </cfRule>
  </conditionalFormatting>
  <conditionalFormatting sqref="L3">
    <cfRule type="cellIs" dxfId="43" priority="1" operator="lessThan">
      <formula>0</formula>
    </cfRule>
  </conditionalFormatting>
  <conditionalFormatting sqref="L6">
    <cfRule type="expression" dxfId="4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41" priority="5" operator="lessThan">
      <formula>0</formula>
    </cfRule>
  </conditionalFormatting>
  <conditionalFormatting sqref="N10">
    <cfRule type="cellIs" dxfId="4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ABA9DB9-6D98-40B4-8F5C-5AFB8BA4ADC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4C4DF6C1-8521-466C-B4A8-5BADACCC4E1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AFB9F407-86D7-4B65-9920-EB48EEE714D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066-D2A3-4965-8FC7-0E660640C1C2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6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43987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-8.5833333333333286</v>
      </c>
      <c r="L3" s="155">
        <f>MAIO!L8</f>
        <v>-8.5833333333333286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MAIO!B4</f>
        <v>4.1666666666666664E-2</v>
      </c>
      <c r="C4" s="148">
        <f>MAIO!C4</f>
        <v>8.3333333333333329E-2</v>
      </c>
      <c r="D4" s="148">
        <f>MAIO!D4</f>
        <v>0.125</v>
      </c>
      <c r="E4" s="148">
        <f>MAIO!E4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1.6666666666666656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MAIO!B5</f>
        <v>4.1666666666666664E-2</v>
      </c>
      <c r="C5" s="148">
        <f>MAIO!C5</f>
        <v>8.3333333333333329E-2</v>
      </c>
      <c r="D5" s="148">
        <f>MAIO!D5</f>
        <v>0.125</v>
      </c>
      <c r="E5" s="148">
        <f>MAIO!E5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MAIO!B6</f>
        <v>4.1666666666666664E-2</v>
      </c>
      <c r="C6" s="148">
        <f>MAIO!C6</f>
        <v>8.3333333333333329E-2</v>
      </c>
      <c r="D6" s="148">
        <f>MAIO!D6</f>
        <v>0.125</v>
      </c>
      <c r="E6" s="148">
        <f>MAIO!E6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-1.6666666666666656</v>
      </c>
      <c r="L6" s="155">
        <f>ABS(L5-L4)</f>
        <v>1.6666666666666656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MAIO!B7</f>
        <v>4.1666666666666664E-2</v>
      </c>
      <c r="C7" s="148">
        <f>MAIO!C7</f>
        <v>8.3333333333333329E-2</v>
      </c>
      <c r="D7" s="148">
        <f>MAIO!D7</f>
        <v>0.125</v>
      </c>
      <c r="E7" s="148">
        <f>MAIO!E7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MAIO!B8</f>
        <v>4.1666666666666664E-2</v>
      </c>
      <c r="C8" s="148">
        <f>MAIO!C8</f>
        <v>8.3333333333333329E-2</v>
      </c>
      <c r="D8" s="148">
        <f>MAIO!D8</f>
        <v>0.125</v>
      </c>
      <c r="E8" s="148">
        <f>MAIO!E8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-10.249999999999995</v>
      </c>
      <c r="L8" s="155">
        <f>IF($L$5-$L$4&lt;0,L3-L6,L3+L6)</f>
        <v>-10.249999999999995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1.6666666666666656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43982</v>
      </c>
      <c r="B13" s="140">
        <f>A13</f>
        <v>43982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>compensação somente para as unidades que atuam aos sábados (*)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43983</v>
      </c>
      <c r="B14" s="140">
        <f t="shared" ref="B14:B43" si="5">A14</f>
        <v>43983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43984</v>
      </c>
      <c r="B15" s="140">
        <f t="shared" si="5"/>
        <v>43984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43985</v>
      </c>
      <c r="B16" s="140">
        <f t="shared" si="5"/>
        <v>43985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43986</v>
      </c>
      <c r="B17" s="140">
        <f t="shared" si="5"/>
        <v>43986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43987</v>
      </c>
      <c r="B18" s="140">
        <f t="shared" si="5"/>
        <v>43987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43988</v>
      </c>
      <c r="B19" s="140">
        <f t="shared" si="5"/>
        <v>43988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43989</v>
      </c>
      <c r="B20" s="140">
        <f t="shared" si="5"/>
        <v>43989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43990</v>
      </c>
      <c r="B21" s="140">
        <f t="shared" si="5"/>
        <v>43990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43991</v>
      </c>
      <c r="B22" s="140">
        <f t="shared" si="5"/>
        <v>43991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43992</v>
      </c>
      <c r="B23" s="140">
        <f t="shared" si="5"/>
        <v>43992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43993</v>
      </c>
      <c r="B24" s="140">
        <f t="shared" si="5"/>
        <v>43993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43994</v>
      </c>
      <c r="B25" s="140">
        <f t="shared" si="5"/>
        <v>43994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43995</v>
      </c>
      <c r="B26" s="140">
        <f t="shared" si="5"/>
        <v>43995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43996</v>
      </c>
      <c r="B27" s="140">
        <f t="shared" si="5"/>
        <v>43996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43997</v>
      </c>
      <c r="B28" s="140">
        <f t="shared" si="5"/>
        <v>43997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43998</v>
      </c>
      <c r="B29" s="140">
        <f t="shared" si="5"/>
        <v>43998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43999</v>
      </c>
      <c r="B30" s="140">
        <f t="shared" si="5"/>
        <v>43999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44000</v>
      </c>
      <c r="B31" s="140">
        <f t="shared" si="5"/>
        <v>44000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44001</v>
      </c>
      <c r="B32" s="140">
        <f t="shared" si="5"/>
        <v>44001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44002</v>
      </c>
      <c r="B33" s="140">
        <f t="shared" si="5"/>
        <v>44002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44003</v>
      </c>
      <c r="B34" s="140">
        <f t="shared" si="5"/>
        <v>44003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44004</v>
      </c>
      <c r="B35" s="140">
        <f t="shared" si="5"/>
        <v>44004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44005</v>
      </c>
      <c r="B36" s="140">
        <f t="shared" si="5"/>
        <v>44005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44006</v>
      </c>
      <c r="B37" s="140">
        <f t="shared" si="5"/>
        <v>44006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44007</v>
      </c>
      <c r="B38" s="140">
        <f t="shared" si="5"/>
        <v>44007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44008</v>
      </c>
      <c r="B39" s="140">
        <f t="shared" si="5"/>
        <v>44008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44009</v>
      </c>
      <c r="B40" s="140">
        <f t="shared" si="5"/>
        <v>44009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44010</v>
      </c>
      <c r="B41" s="140">
        <f t="shared" si="5"/>
        <v>44010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44011</v>
      </c>
      <c r="B42" s="140">
        <f t="shared" si="5"/>
        <v>44011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39" priority="10">
      <formula>IF($I13+$J13&lt;&gt;0,0,1)</formula>
    </cfRule>
  </conditionalFormatting>
  <conditionalFormatting sqref="L3">
    <cfRule type="cellIs" dxfId="38" priority="1" operator="lessThan">
      <formula>0</formula>
    </cfRule>
  </conditionalFormatting>
  <conditionalFormatting sqref="L6">
    <cfRule type="expression" dxfId="3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36" priority="5" operator="lessThan">
      <formula>0</formula>
    </cfRule>
  </conditionalFormatting>
  <conditionalFormatting sqref="N10">
    <cfRule type="cellIs" dxfId="3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D2AD3ED-3FE2-49DD-83B5-411F16B99ED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09457444-589B-4ED9-926A-2C570272F75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79CED7AA-7308-4C23-9186-9F680FF4BBD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E19F-07E2-4ACF-9EF0-D1D20251EF6D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7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44017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-10.249999999999995</v>
      </c>
      <c r="L3" s="155">
        <f>JUNHO!L8</f>
        <v>-10.249999999999995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JUNHO!B4</f>
        <v>4.1666666666666664E-2</v>
      </c>
      <c r="C4" s="148">
        <f>JUNHO!C4</f>
        <v>8.3333333333333329E-2</v>
      </c>
      <c r="D4" s="148">
        <f>JUNHO!D4</f>
        <v>0.125</v>
      </c>
      <c r="E4" s="148">
        <f>JUNHO!E4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JUNHO!B5</f>
        <v>4.1666666666666664E-2</v>
      </c>
      <c r="C5" s="148">
        <f>JUNHO!C5</f>
        <v>8.3333333333333329E-2</v>
      </c>
      <c r="D5" s="148">
        <f>JUNHO!D5</f>
        <v>0.125</v>
      </c>
      <c r="E5" s="148">
        <f>JUNHO!E5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JUNHO!B6</f>
        <v>4.1666666666666664E-2</v>
      </c>
      <c r="C6" s="148">
        <f>JUNHO!C6</f>
        <v>8.3333333333333329E-2</v>
      </c>
      <c r="D6" s="148">
        <f>JUNHO!D6</f>
        <v>0.125</v>
      </c>
      <c r="E6" s="148">
        <f>JUNHO!E6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JUNHO!B7</f>
        <v>4.1666666666666664E-2</v>
      </c>
      <c r="C7" s="148">
        <f>JUNHO!C7</f>
        <v>8.3333333333333329E-2</v>
      </c>
      <c r="D7" s="148">
        <f>JUNHO!D7</f>
        <v>0.125</v>
      </c>
      <c r="E7" s="148">
        <f>JUNHO!E7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JUNHO!B8</f>
        <v>4.1666666666666664E-2</v>
      </c>
      <c r="C8" s="148">
        <f>JUNHO!C8</f>
        <v>8.3333333333333329E-2</v>
      </c>
      <c r="D8" s="148">
        <f>JUNHO!D8</f>
        <v>0.125</v>
      </c>
      <c r="E8" s="148">
        <f>JUNHO!E8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-11.999999999999993</v>
      </c>
      <c r="L8" s="155">
        <f>IF($L$5-$L$4&lt;0,L3-L6,L3+L6)</f>
        <v>-11.999999999999993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44012</v>
      </c>
      <c r="B13" s="140">
        <f>A13</f>
        <v>44012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44013</v>
      </c>
      <c r="B14" s="140">
        <f t="shared" ref="B14:B43" si="5">A14</f>
        <v>44013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44014</v>
      </c>
      <c r="B15" s="140">
        <f t="shared" si="5"/>
        <v>44014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44015</v>
      </c>
      <c r="B16" s="140">
        <f t="shared" si="5"/>
        <v>44015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44016</v>
      </c>
      <c r="B17" s="140">
        <f t="shared" si="5"/>
        <v>44016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44017</v>
      </c>
      <c r="B18" s="140">
        <f t="shared" si="5"/>
        <v>44017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44018</v>
      </c>
      <c r="B19" s="140">
        <f t="shared" si="5"/>
        <v>44018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44019</v>
      </c>
      <c r="B20" s="140">
        <f t="shared" si="5"/>
        <v>44019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 xml:space="preserve">Ponte Revolução Constituinte de 32 – feriado estadual  </v>
      </c>
      <c r="P20" s="153"/>
    </row>
    <row r="21" spans="1:16" s="144" customFormat="1" ht="12.75" customHeight="1" x14ac:dyDescent="0.2">
      <c r="A21" s="139">
        <f t="shared" si="4"/>
        <v>44020</v>
      </c>
      <c r="B21" s="140">
        <f t="shared" si="5"/>
        <v>44020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 xml:space="preserve">Revolução Constituinte de 32 – feriado estadual  </v>
      </c>
      <c r="P21" s="153"/>
    </row>
    <row r="22" spans="1:16" s="144" customFormat="1" ht="12.75" customHeight="1" x14ac:dyDescent="0.2">
      <c r="A22" s="139">
        <f t="shared" si="4"/>
        <v>44021</v>
      </c>
      <c r="B22" s="140">
        <f t="shared" si="5"/>
        <v>44021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44022</v>
      </c>
      <c r="B23" s="140">
        <f t="shared" si="5"/>
        <v>44022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44023</v>
      </c>
      <c r="B24" s="140">
        <f t="shared" si="5"/>
        <v>44023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44024</v>
      </c>
      <c r="B25" s="140">
        <f t="shared" si="5"/>
        <v>44024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44025</v>
      </c>
      <c r="B26" s="140">
        <f t="shared" si="5"/>
        <v>44025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44026</v>
      </c>
      <c r="B27" s="140">
        <f t="shared" si="5"/>
        <v>44026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44027</v>
      </c>
      <c r="B28" s="140">
        <f t="shared" si="5"/>
        <v>44027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44028</v>
      </c>
      <c r="B29" s="140">
        <f t="shared" si="5"/>
        <v>44028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44029</v>
      </c>
      <c r="B30" s="140">
        <f t="shared" si="5"/>
        <v>44029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44030</v>
      </c>
      <c r="B31" s="140">
        <f t="shared" si="5"/>
        <v>44030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44031</v>
      </c>
      <c r="B32" s="140">
        <f t="shared" si="5"/>
        <v>44031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44032</v>
      </c>
      <c r="B33" s="140">
        <f t="shared" si="5"/>
        <v>44032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44033</v>
      </c>
      <c r="B34" s="140">
        <f t="shared" si="5"/>
        <v>44033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44034</v>
      </c>
      <c r="B35" s="140">
        <f t="shared" si="5"/>
        <v>44034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44035</v>
      </c>
      <c r="B36" s="140">
        <f t="shared" si="5"/>
        <v>44035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44036</v>
      </c>
      <c r="B37" s="140">
        <f t="shared" si="5"/>
        <v>44036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44037</v>
      </c>
      <c r="B38" s="140">
        <f t="shared" si="5"/>
        <v>44037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44038</v>
      </c>
      <c r="B39" s="140">
        <f t="shared" si="5"/>
        <v>44038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44039</v>
      </c>
      <c r="B40" s="140">
        <f t="shared" si="5"/>
        <v>44039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44040</v>
      </c>
      <c r="B41" s="140">
        <f t="shared" si="5"/>
        <v>44040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44041</v>
      </c>
      <c r="B42" s="140">
        <f t="shared" si="5"/>
        <v>44041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44042</v>
      </c>
      <c r="B43" s="140">
        <f t="shared" si="5"/>
        <v>44042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34" priority="10">
      <formula>IF($I13+$J13&lt;&gt;0,0,1)</formula>
    </cfRule>
  </conditionalFormatting>
  <conditionalFormatting sqref="L3">
    <cfRule type="cellIs" dxfId="33" priority="1" operator="lessThan">
      <formula>0</formula>
    </cfRule>
  </conditionalFormatting>
  <conditionalFormatting sqref="L6">
    <cfRule type="expression" dxfId="3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31" priority="5" operator="lessThan">
      <formula>0</formula>
    </cfRule>
  </conditionalFormatting>
  <conditionalFormatting sqref="N10">
    <cfRule type="cellIs" dxfId="3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372D592-0BFE-4435-9EA0-6243B741A9D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FBB97FAB-AC11-46B0-B64A-F185C369F1D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9ACC8D7A-0826-40B3-B06D-90976EBDA3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C322-F9CE-41F2-A532-D0D8AD5A8E53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8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44048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-11.999999999999993</v>
      </c>
      <c r="L3" s="155">
        <f>JULHO!L8</f>
        <v>-11.999999999999993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JULHO!B4</f>
        <v>4.1666666666666664E-2</v>
      </c>
      <c r="C4" s="148">
        <f>JULHO!C4</f>
        <v>8.3333333333333329E-2</v>
      </c>
      <c r="D4" s="148">
        <f>JULHO!D4</f>
        <v>0.125</v>
      </c>
      <c r="E4" s="148">
        <f>JULHO!E4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1.6666666666666656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JULHO!B5</f>
        <v>4.1666666666666664E-2</v>
      </c>
      <c r="C5" s="148">
        <f>JULHO!C5</f>
        <v>8.3333333333333329E-2</v>
      </c>
      <c r="D5" s="148">
        <f>JULHO!D5</f>
        <v>0.125</v>
      </c>
      <c r="E5" s="148">
        <f>JULHO!E5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JULHO!B6</f>
        <v>4.1666666666666664E-2</v>
      </c>
      <c r="C6" s="148">
        <f>JULHO!C6</f>
        <v>8.3333333333333329E-2</v>
      </c>
      <c r="D6" s="148">
        <f>JULHO!D6</f>
        <v>0.125</v>
      </c>
      <c r="E6" s="148">
        <f>JULHO!E6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-1.6666666666666656</v>
      </c>
      <c r="L6" s="155">
        <f>ABS(L5-L4)</f>
        <v>1.6666666666666656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JULHO!B7</f>
        <v>4.1666666666666664E-2</v>
      </c>
      <c r="C7" s="148">
        <f>JULHO!C7</f>
        <v>8.3333333333333329E-2</v>
      </c>
      <c r="D7" s="148">
        <f>JULHO!D7</f>
        <v>0.125</v>
      </c>
      <c r="E7" s="148">
        <f>JULHO!E7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JULHO!B8</f>
        <v>4.1666666666666664E-2</v>
      </c>
      <c r="C8" s="148">
        <f>JULHO!C8</f>
        <v>8.3333333333333329E-2</v>
      </c>
      <c r="D8" s="148">
        <f>JULHO!D8</f>
        <v>0.125</v>
      </c>
      <c r="E8" s="148">
        <f>JULHO!E8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-13.666666666666659</v>
      </c>
      <c r="L8" s="155">
        <f>IF($L$5-$L$4&lt;0,L3-L6,L3+L6)</f>
        <v>-13.666666666666659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1.6666666666666656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44043</v>
      </c>
      <c r="B13" s="140">
        <f>A13</f>
        <v>44043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44044</v>
      </c>
      <c r="B14" s="140">
        <f t="shared" ref="B14:B43" si="5">A14</f>
        <v>44044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44045</v>
      </c>
      <c r="B15" s="140">
        <f t="shared" si="5"/>
        <v>44045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44046</v>
      </c>
      <c r="B16" s="140">
        <f t="shared" si="5"/>
        <v>44046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44047</v>
      </c>
      <c r="B17" s="140">
        <f t="shared" si="5"/>
        <v>44047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44048</v>
      </c>
      <c r="B18" s="140">
        <f t="shared" si="5"/>
        <v>44048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44049</v>
      </c>
      <c r="B19" s="140">
        <f t="shared" si="5"/>
        <v>44049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44050</v>
      </c>
      <c r="B20" s="140">
        <f t="shared" si="5"/>
        <v>44050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44051</v>
      </c>
      <c r="B21" s="140">
        <f t="shared" si="5"/>
        <v>44051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44052</v>
      </c>
      <c r="B22" s="140">
        <f t="shared" si="5"/>
        <v>44052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44053</v>
      </c>
      <c r="B23" s="140">
        <f t="shared" si="5"/>
        <v>44053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44054</v>
      </c>
      <c r="B24" s="140">
        <f t="shared" si="5"/>
        <v>44054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44055</v>
      </c>
      <c r="B25" s="140">
        <f t="shared" si="5"/>
        <v>44055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44056</v>
      </c>
      <c r="B26" s="140">
        <f t="shared" si="5"/>
        <v>44056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44057</v>
      </c>
      <c r="B27" s="140">
        <f t="shared" si="5"/>
        <v>44057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>Aniversário de Sorocaba (Feriado Municipal)</v>
      </c>
      <c r="P27" s="153"/>
    </row>
    <row r="28" spans="1:16" s="144" customFormat="1" ht="12.75" customHeight="1" x14ac:dyDescent="0.2">
      <c r="A28" s="139">
        <f t="shared" si="4"/>
        <v>44058</v>
      </c>
      <c r="B28" s="140">
        <f t="shared" si="5"/>
        <v>44058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>Ponte Aniversário de Sorocaba (Feriado Municipal)</v>
      </c>
      <c r="P28" s="153"/>
    </row>
    <row r="29" spans="1:16" s="144" customFormat="1" ht="12.75" customHeight="1" x14ac:dyDescent="0.2">
      <c r="A29" s="139">
        <f t="shared" si="4"/>
        <v>44059</v>
      </c>
      <c r="B29" s="140">
        <f t="shared" si="5"/>
        <v>44059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>compensação somente para as unidades que atuam aos sábados (*)</v>
      </c>
      <c r="P29" s="153"/>
    </row>
    <row r="30" spans="1:16" s="144" customFormat="1" ht="12.75" customHeight="1" x14ac:dyDescent="0.2">
      <c r="A30" s="139">
        <f t="shared" si="4"/>
        <v>44060</v>
      </c>
      <c r="B30" s="140">
        <f t="shared" si="5"/>
        <v>44060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44061</v>
      </c>
      <c r="B31" s="140">
        <f t="shared" si="5"/>
        <v>44061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44062</v>
      </c>
      <c r="B32" s="140">
        <f t="shared" si="5"/>
        <v>44062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44063</v>
      </c>
      <c r="B33" s="140">
        <f t="shared" si="5"/>
        <v>44063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44064</v>
      </c>
      <c r="B34" s="140">
        <f t="shared" si="5"/>
        <v>44064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44065</v>
      </c>
      <c r="B35" s="140">
        <f t="shared" si="5"/>
        <v>44065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44066</v>
      </c>
      <c r="B36" s="140">
        <f t="shared" si="5"/>
        <v>44066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44067</v>
      </c>
      <c r="B37" s="140">
        <f t="shared" si="5"/>
        <v>44067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44068</v>
      </c>
      <c r="B38" s="140">
        <f t="shared" si="5"/>
        <v>44068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44069</v>
      </c>
      <c r="B39" s="140">
        <f t="shared" si="5"/>
        <v>44069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44070</v>
      </c>
      <c r="B40" s="140">
        <f t="shared" si="5"/>
        <v>44070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44071</v>
      </c>
      <c r="B41" s="140">
        <f t="shared" si="5"/>
        <v>44071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44072</v>
      </c>
      <c r="B42" s="140">
        <f t="shared" si="5"/>
        <v>44072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44073</v>
      </c>
      <c r="B43" s="140">
        <f t="shared" si="5"/>
        <v>44073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29" priority="10">
      <formula>IF($I13+$J13&lt;&gt;0,0,1)</formula>
    </cfRule>
  </conditionalFormatting>
  <conditionalFormatting sqref="L3">
    <cfRule type="cellIs" dxfId="28" priority="1" operator="lessThan">
      <formula>0</formula>
    </cfRule>
  </conditionalFormatting>
  <conditionalFormatting sqref="L6">
    <cfRule type="expression" dxfId="2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26" priority="5" operator="lessThan">
      <formula>0</formula>
    </cfRule>
  </conditionalFormatting>
  <conditionalFormatting sqref="N10">
    <cfRule type="cellIs" dxfId="2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872ACAE-89A9-41C6-8EAF-87F1AA7DE9C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6459310A-A229-4BB8-96AA-4ADC7CE7A81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0C6EEA98-A7CB-4E4E-85D6-688B0136AC9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8323-0FCE-423C-BA16-138CBD01CA0F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9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44079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-13.666666666666659</v>
      </c>
      <c r="L3" s="155">
        <f>AGOSTO!L8</f>
        <v>-13.666666666666659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AGOSTO!B4</f>
        <v>4.1666666666666664E-2</v>
      </c>
      <c r="C4" s="148">
        <f>AGOSTO!C4</f>
        <v>8.3333333333333329E-2</v>
      </c>
      <c r="D4" s="148">
        <f>AGOSTO!D4</f>
        <v>0.125</v>
      </c>
      <c r="E4" s="148">
        <f>AGOSTO!E4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1.7499999999999989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AGOSTO!B5</f>
        <v>4.1666666666666664E-2</v>
      </c>
      <c r="C5" s="148">
        <f>AGOSTO!C5</f>
        <v>8.3333333333333329E-2</v>
      </c>
      <c r="D5" s="148">
        <f>AGOSTO!D5</f>
        <v>0.125</v>
      </c>
      <c r="E5" s="148">
        <f>AGOSTO!E5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AGOSTO!B6</f>
        <v>4.1666666666666664E-2</v>
      </c>
      <c r="C6" s="148">
        <f>AGOSTO!C6</f>
        <v>8.3333333333333329E-2</v>
      </c>
      <c r="D6" s="148">
        <f>AGOSTO!D6</f>
        <v>0.125</v>
      </c>
      <c r="E6" s="148">
        <f>AGOSTO!E6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-1.7499999999999989</v>
      </c>
      <c r="L6" s="155">
        <f>ABS(L5-L4)</f>
        <v>1.7499999999999989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AGOSTO!B7</f>
        <v>4.1666666666666664E-2</v>
      </c>
      <c r="C7" s="148">
        <f>AGOSTO!C7</f>
        <v>8.3333333333333329E-2</v>
      </c>
      <c r="D7" s="148">
        <f>AGOSTO!D7</f>
        <v>0.125</v>
      </c>
      <c r="E7" s="148">
        <f>AGOSTO!E7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AGOSTO!B8</f>
        <v>4.1666666666666664E-2</v>
      </c>
      <c r="C8" s="148">
        <f>AGOSTO!C8</f>
        <v>8.3333333333333329E-2</v>
      </c>
      <c r="D8" s="148">
        <f>AGOSTO!D8</f>
        <v>0.125</v>
      </c>
      <c r="E8" s="148">
        <f>AGOSTO!E8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-15.416666666666657</v>
      </c>
      <c r="L8" s="155">
        <f>IF($L$5-$L$4&lt;0,L3-L6,L3+L6)</f>
        <v>-15.416666666666657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1.7499999999999989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44074</v>
      </c>
      <c r="B13" s="140">
        <f>A13</f>
        <v>44074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44075</v>
      </c>
      <c r="B14" s="140">
        <f t="shared" ref="B14:B43" si="5">A14</f>
        <v>44075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44076</v>
      </c>
      <c r="B15" s="140">
        <f t="shared" si="5"/>
        <v>44076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44077</v>
      </c>
      <c r="B16" s="140">
        <f t="shared" si="5"/>
        <v>44077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44078</v>
      </c>
      <c r="B17" s="140">
        <f t="shared" si="5"/>
        <v>44078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44079</v>
      </c>
      <c r="B18" s="140">
        <f t="shared" si="5"/>
        <v>44079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44080</v>
      </c>
      <c r="B19" s="140">
        <f t="shared" si="5"/>
        <v>44080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 xml:space="preserve">Independência do Brasil – feriado nacional </v>
      </c>
      <c r="P19" s="153"/>
    </row>
    <row r="20" spans="1:16" s="144" customFormat="1" ht="12.75" customHeight="1" x14ac:dyDescent="0.2">
      <c r="A20" s="139">
        <f t="shared" si="4"/>
        <v>44081</v>
      </c>
      <c r="B20" s="140">
        <f t="shared" si="5"/>
        <v>44081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44082</v>
      </c>
      <c r="B21" s="140">
        <f t="shared" si="5"/>
        <v>44082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44083</v>
      </c>
      <c r="B22" s="140">
        <f t="shared" si="5"/>
        <v>44083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44084</v>
      </c>
      <c r="B23" s="140">
        <f t="shared" si="5"/>
        <v>44084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44085</v>
      </c>
      <c r="B24" s="140">
        <f t="shared" si="5"/>
        <v>44085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44086</v>
      </c>
      <c r="B25" s="140">
        <f t="shared" si="5"/>
        <v>44086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44087</v>
      </c>
      <c r="B26" s="140">
        <f t="shared" si="5"/>
        <v>44087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44088</v>
      </c>
      <c r="B27" s="140">
        <f t="shared" si="5"/>
        <v>44088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44089</v>
      </c>
      <c r="B28" s="140">
        <f t="shared" si="5"/>
        <v>44089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44090</v>
      </c>
      <c r="B29" s="140">
        <f t="shared" si="5"/>
        <v>44090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44091</v>
      </c>
      <c r="B30" s="140">
        <f t="shared" si="5"/>
        <v>44091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44092</v>
      </c>
      <c r="B31" s="140">
        <f t="shared" si="5"/>
        <v>44092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44093</v>
      </c>
      <c r="B32" s="140">
        <f t="shared" si="5"/>
        <v>44093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44094</v>
      </c>
      <c r="B33" s="140">
        <f t="shared" si="5"/>
        <v>44094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44095</v>
      </c>
      <c r="B34" s="140">
        <f t="shared" si="5"/>
        <v>44095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44096</v>
      </c>
      <c r="B35" s="140">
        <f t="shared" si="5"/>
        <v>44096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44097</v>
      </c>
      <c r="B36" s="140">
        <f t="shared" si="5"/>
        <v>44097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44098</v>
      </c>
      <c r="B37" s="140">
        <f t="shared" si="5"/>
        <v>44098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44099</v>
      </c>
      <c r="B38" s="140">
        <f t="shared" si="5"/>
        <v>44099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44100</v>
      </c>
      <c r="B39" s="140">
        <f t="shared" si="5"/>
        <v>44100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44101</v>
      </c>
      <c r="B40" s="140">
        <f t="shared" si="5"/>
        <v>44101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44102</v>
      </c>
      <c r="B41" s="140">
        <f t="shared" si="5"/>
        <v>44102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44103</v>
      </c>
      <c r="B42" s="140">
        <f t="shared" si="5"/>
        <v>44103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24" priority="11">
      <formula>IF($I13+$J13&lt;&gt;0,0,1)</formula>
    </cfRule>
  </conditionalFormatting>
  <conditionalFormatting sqref="L3">
    <cfRule type="cellIs" dxfId="23" priority="1" operator="lessThan">
      <formula>0</formula>
    </cfRule>
  </conditionalFormatting>
  <conditionalFormatting sqref="L6">
    <cfRule type="expression" dxfId="22" priority="9">
      <formula>$L$5&lt;$L$4</formula>
    </cfRule>
  </conditionalFormatting>
  <conditionalFormatting sqref="L7">
    <cfRule type="iconSet" priority="8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21" priority="6" operator="lessThan">
      <formula>0</formula>
    </cfRule>
  </conditionalFormatting>
  <conditionalFormatting sqref="N10">
    <cfRule type="cellIs" dxfId="20" priority="10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FA66773-26B4-4C15-9AF6-B038BF28EA2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7" id="{61958425-7FEF-4F6F-AF32-38F8818FFD4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5" id="{AF867229-C2CE-43AB-8FBD-9F278FCB3CE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3B5E-B44E-4C81-9B99-1BABE9730524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10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44109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-15.416666666666657</v>
      </c>
      <c r="L3" s="155">
        <f>SETEMBRO!L8</f>
        <v>-15.416666666666657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SETEMBRO!B4</f>
        <v>4.1666666666666664E-2</v>
      </c>
      <c r="C4" s="148">
        <f>SETEMBRO!C4</f>
        <v>8.3333333333333329E-2</v>
      </c>
      <c r="D4" s="148">
        <f>SETEMBRO!D4</f>
        <v>0.125</v>
      </c>
      <c r="E4" s="148">
        <f>SETEMBRO!E4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1.9166666666666654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SETEMBRO!B5</f>
        <v>4.1666666666666664E-2</v>
      </c>
      <c r="C5" s="148">
        <f>SETEMBRO!C5</f>
        <v>8.3333333333333329E-2</v>
      </c>
      <c r="D5" s="148">
        <f>SETEMBRO!D5</f>
        <v>0.125</v>
      </c>
      <c r="E5" s="148">
        <f>SETEMBRO!E5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SETEMBRO!B6</f>
        <v>4.1666666666666664E-2</v>
      </c>
      <c r="C6" s="148">
        <f>SETEMBRO!C6</f>
        <v>8.3333333333333329E-2</v>
      </c>
      <c r="D6" s="148">
        <f>SETEMBRO!D6</f>
        <v>0.125</v>
      </c>
      <c r="E6" s="148">
        <f>SETEMBRO!E6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-1.9166666666666654</v>
      </c>
      <c r="L6" s="155">
        <f>ABS(L5-L4)</f>
        <v>1.9166666666666654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SETEMBRO!B7</f>
        <v>4.1666666666666664E-2</v>
      </c>
      <c r="C7" s="148">
        <f>SETEMBRO!C7</f>
        <v>8.3333333333333329E-2</v>
      </c>
      <c r="D7" s="148">
        <f>SETEMBRO!D7</f>
        <v>0.125</v>
      </c>
      <c r="E7" s="148">
        <f>SETEMBRO!E7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SETEMBRO!B8</f>
        <v>4.1666666666666664E-2</v>
      </c>
      <c r="C8" s="148">
        <f>SETEMBRO!C8</f>
        <v>8.3333333333333329E-2</v>
      </c>
      <c r="D8" s="148">
        <f>SETEMBRO!D8</f>
        <v>0.125</v>
      </c>
      <c r="E8" s="148">
        <f>SETEMBRO!E8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-17.333333333333321</v>
      </c>
      <c r="L8" s="155">
        <f>IF($L$5-$L$4&lt;0,L3-L6,L3+L6)</f>
        <v>-17.333333333333321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1.9166666666666654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44104</v>
      </c>
      <c r="B13" s="140">
        <f>A13</f>
        <v>44104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44105</v>
      </c>
      <c r="B14" s="140">
        <f t="shared" ref="B14:B43" si="5">A14</f>
        <v>44105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44106</v>
      </c>
      <c r="B15" s="140">
        <f t="shared" si="5"/>
        <v>44106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44107</v>
      </c>
      <c r="B16" s="140">
        <f t="shared" si="5"/>
        <v>44107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44108</v>
      </c>
      <c r="B17" s="140">
        <f t="shared" si="5"/>
        <v>44108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44109</v>
      </c>
      <c r="B18" s="140">
        <f t="shared" si="5"/>
        <v>44109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0</v>
      </c>
      <c r="J18" s="141">
        <f t="shared" si="6"/>
        <v>0</v>
      </c>
      <c r="K18" s="142" t="str">
        <f t="shared" si="1"/>
        <v/>
      </c>
      <c r="L18" s="143">
        <f t="shared" si="2"/>
        <v>0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44110</v>
      </c>
      <c r="B19" s="140">
        <f t="shared" si="5"/>
        <v>44110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44111</v>
      </c>
      <c r="B20" s="140">
        <f t="shared" si="5"/>
        <v>44111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44112</v>
      </c>
      <c r="B21" s="140">
        <f t="shared" si="5"/>
        <v>44112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44113</v>
      </c>
      <c r="B22" s="140">
        <f t="shared" si="5"/>
        <v>44113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44114</v>
      </c>
      <c r="B23" s="140">
        <f t="shared" si="5"/>
        <v>44114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44115</v>
      </c>
      <c r="B24" s="140">
        <f t="shared" si="5"/>
        <v>44115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>Nossa Senhora Aparecida - Padroeira do Brasil – feriado nacional</v>
      </c>
      <c r="P24" s="153"/>
    </row>
    <row r="25" spans="1:16" s="144" customFormat="1" ht="12.75" customHeight="1" x14ac:dyDescent="0.2">
      <c r="A25" s="139">
        <f t="shared" si="4"/>
        <v>44116</v>
      </c>
      <c r="B25" s="140">
        <f t="shared" si="5"/>
        <v>44116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0</v>
      </c>
      <c r="J25" s="141">
        <f t="shared" si="6"/>
        <v>0</v>
      </c>
      <c r="K25" s="142" t="str">
        <f t="shared" si="1"/>
        <v/>
      </c>
      <c r="L25" s="143">
        <f t="shared" si="2"/>
        <v>0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44117</v>
      </c>
      <c r="B26" s="140">
        <f t="shared" si="5"/>
        <v>44117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44118</v>
      </c>
      <c r="B27" s="140">
        <f t="shared" si="5"/>
        <v>44118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44119</v>
      </c>
      <c r="B28" s="140">
        <f t="shared" si="5"/>
        <v>44119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44120</v>
      </c>
      <c r="B29" s="140">
        <f t="shared" si="5"/>
        <v>44120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44121</v>
      </c>
      <c r="B30" s="140">
        <f t="shared" si="5"/>
        <v>44121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44122</v>
      </c>
      <c r="B31" s="140">
        <f t="shared" si="5"/>
        <v>44122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44123</v>
      </c>
      <c r="B32" s="140">
        <f t="shared" si="5"/>
        <v>44123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44124</v>
      </c>
      <c r="B33" s="140">
        <f t="shared" si="5"/>
        <v>44124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44125</v>
      </c>
      <c r="B34" s="140">
        <f t="shared" si="5"/>
        <v>44125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44126</v>
      </c>
      <c r="B35" s="140">
        <f t="shared" si="5"/>
        <v>44126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44127</v>
      </c>
      <c r="B36" s="140">
        <f t="shared" si="5"/>
        <v>44127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44128</v>
      </c>
      <c r="B37" s="140">
        <f t="shared" si="5"/>
        <v>44128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44129</v>
      </c>
      <c r="B38" s="140">
        <f t="shared" si="5"/>
        <v>44129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44130</v>
      </c>
      <c r="B39" s="140">
        <f t="shared" si="5"/>
        <v>44130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44131</v>
      </c>
      <c r="B40" s="140">
        <f t="shared" si="5"/>
        <v>44131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44132</v>
      </c>
      <c r="B41" s="140">
        <f t="shared" si="5"/>
        <v>44132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44133</v>
      </c>
      <c r="B42" s="140">
        <f t="shared" si="5"/>
        <v>44133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44134</v>
      </c>
      <c r="B43" s="140">
        <f t="shared" si="5"/>
        <v>44134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19" priority="10">
      <formula>IF($I13+$J13&lt;&gt;0,0,1)</formula>
    </cfRule>
  </conditionalFormatting>
  <conditionalFormatting sqref="L3">
    <cfRule type="cellIs" dxfId="18" priority="1" operator="lessThan">
      <formula>0</formula>
    </cfRule>
  </conditionalFormatting>
  <conditionalFormatting sqref="L6">
    <cfRule type="expression" dxfId="1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6" priority="5" operator="lessThan">
      <formula>0</formula>
    </cfRule>
  </conditionalFormatting>
  <conditionalFormatting sqref="N10">
    <cfRule type="cellIs" dxfId="1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96EB6BB-F081-4BD1-8F95-ED3D7571615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E6FC8388-7896-4EE8-81B8-07C71C27495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59DB0939-3B67-4E74-9DA1-0DEF2AD862B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231F-0D21-412F-A2AC-B50F56AAD127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11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44140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-17.333333333333321</v>
      </c>
      <c r="L3" s="155">
        <f>OUTUBRO!L8</f>
        <v>-17.333333333333321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OUTUBRO!B4</f>
        <v>4.1666666666666664E-2</v>
      </c>
      <c r="C4" s="148">
        <f>OUTUBRO!C4</f>
        <v>8.3333333333333329E-2</v>
      </c>
      <c r="D4" s="148">
        <f>OUTUBRO!D4</f>
        <v>0.125</v>
      </c>
      <c r="E4" s="148">
        <f>OUTUBRO!E4</f>
        <v>0.16666666666666666</v>
      </c>
      <c r="F4" s="148"/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1.5833333333333324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OUTUBRO!B5</f>
        <v>4.1666666666666664E-2</v>
      </c>
      <c r="C5" s="148">
        <f>OUTUBRO!C5</f>
        <v>8.3333333333333329E-2</v>
      </c>
      <c r="D5" s="148">
        <f>OUTUBRO!D5</f>
        <v>0.125</v>
      </c>
      <c r="E5" s="148">
        <f>OUTUBRO!E5</f>
        <v>0.16666666666666666</v>
      </c>
      <c r="F5" s="148"/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OUTUBRO!B6</f>
        <v>4.1666666666666664E-2</v>
      </c>
      <c r="C6" s="148">
        <f>OUTUBRO!C6</f>
        <v>8.3333333333333329E-2</v>
      </c>
      <c r="D6" s="148">
        <f>OUTUBRO!D6</f>
        <v>0.125</v>
      </c>
      <c r="E6" s="148">
        <f>OUTUBRO!E6</f>
        <v>0.16666666666666666</v>
      </c>
      <c r="F6" s="148"/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-1.5833333333333324</v>
      </c>
      <c r="L6" s="155">
        <f>ABS(L5-L4)</f>
        <v>1.5833333333333324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OUTUBRO!B7</f>
        <v>4.1666666666666664E-2</v>
      </c>
      <c r="C7" s="148">
        <f>OUTUBRO!C7</f>
        <v>8.3333333333333329E-2</v>
      </c>
      <c r="D7" s="148">
        <f>OUTUBRO!D7</f>
        <v>0.125</v>
      </c>
      <c r="E7" s="148">
        <f>OUTUBRO!E7</f>
        <v>0.16666666666666666</v>
      </c>
      <c r="F7" s="148"/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OUTUBRO!B8</f>
        <v>4.1666666666666664E-2</v>
      </c>
      <c r="C8" s="148">
        <f>OUTUBRO!C8</f>
        <v>8.3333333333333329E-2</v>
      </c>
      <c r="D8" s="148">
        <f>OUTUBRO!D8</f>
        <v>0.125</v>
      </c>
      <c r="E8" s="148">
        <f>OUTUBRO!E8</f>
        <v>0.16666666666666666</v>
      </c>
      <c r="F8" s="148"/>
      <c r="G8" s="148"/>
      <c r="H8" s="107">
        <f t="shared" si="0"/>
        <v>8.3333333333333315E-2</v>
      </c>
      <c r="I8" s="200" t="s">
        <v>84</v>
      </c>
      <c r="J8" s="201"/>
      <c r="K8" s="156">
        <f>L8</f>
        <v>-18.916666666666654</v>
      </c>
      <c r="L8" s="155">
        <f>IF($L$5-$L$4&lt;0,L3-L6,L3+L6)</f>
        <v>-18.916666666666654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1.5833333333333324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44135</v>
      </c>
      <c r="B13" s="140">
        <f>A13</f>
        <v>44135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8.3333333333333315E-2</v>
      </c>
      <c r="J13" s="141">
        <f>(D13-C13)+(F13-E13)+(H13-G13)</f>
        <v>0</v>
      </c>
      <c r="K13" s="142" t="str">
        <f t="shared" ref="K13:K43" si="1">IF(J13&lt;I13,"-","")</f>
        <v>-</v>
      </c>
      <c r="L13" s="143">
        <f t="shared" ref="L13:L43" si="2">ABS(J13-I13)</f>
        <v>8.3333333333333315E-2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44136</v>
      </c>
      <c r="B14" s="140">
        <f t="shared" ref="B14:B43" si="5">A14</f>
        <v>44136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0</v>
      </c>
      <c r="J14" s="141">
        <f t="shared" ref="J14:J43" si="6">(D14-C14)+(F14-E14)+(H14-G14)</f>
        <v>0</v>
      </c>
      <c r="K14" s="142" t="str">
        <f t="shared" si="1"/>
        <v/>
      </c>
      <c r="L14" s="143">
        <f t="shared" si="2"/>
        <v>0</v>
      </c>
      <c r="M14" s="77"/>
      <c r="N14" s="151"/>
      <c r="O14" s="153" t="str">
        <f t="shared" si="3"/>
        <v>Finados – feriado nacional</v>
      </c>
      <c r="P14" s="153"/>
    </row>
    <row r="15" spans="1:16" s="144" customFormat="1" ht="12.75" customHeight="1" x14ac:dyDescent="0.2">
      <c r="A15" s="139">
        <f t="shared" si="4"/>
        <v>44137</v>
      </c>
      <c r="B15" s="140">
        <f t="shared" si="5"/>
        <v>44137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0</v>
      </c>
      <c r="J15" s="141">
        <f t="shared" si="6"/>
        <v>0</v>
      </c>
      <c r="K15" s="142" t="str">
        <f t="shared" si="1"/>
        <v/>
      </c>
      <c r="L15" s="143">
        <f t="shared" si="2"/>
        <v>0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44138</v>
      </c>
      <c r="B16" s="140">
        <f t="shared" si="5"/>
        <v>44138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44139</v>
      </c>
      <c r="B17" s="140">
        <f t="shared" si="5"/>
        <v>44139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44140</v>
      </c>
      <c r="B18" s="140">
        <f t="shared" si="5"/>
        <v>44140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44141</v>
      </c>
      <c r="B19" s="140">
        <f t="shared" si="5"/>
        <v>44141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44142</v>
      </c>
      <c r="B20" s="140">
        <f t="shared" si="5"/>
        <v>44142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44143</v>
      </c>
      <c r="B21" s="140">
        <f t="shared" si="5"/>
        <v>44143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0</v>
      </c>
      <c r="J21" s="141">
        <f t="shared" si="6"/>
        <v>0</v>
      </c>
      <c r="K21" s="142" t="str">
        <f t="shared" si="1"/>
        <v/>
      </c>
      <c r="L21" s="143">
        <f t="shared" si="2"/>
        <v>0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44144</v>
      </c>
      <c r="B22" s="140">
        <f t="shared" si="5"/>
        <v>44144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0</v>
      </c>
      <c r="J22" s="141">
        <f t="shared" si="6"/>
        <v>0</v>
      </c>
      <c r="K22" s="142" t="str">
        <f t="shared" si="1"/>
        <v/>
      </c>
      <c r="L22" s="143">
        <f t="shared" si="2"/>
        <v>0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44145</v>
      </c>
      <c r="B23" s="140">
        <f t="shared" si="5"/>
        <v>44145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44146</v>
      </c>
      <c r="B24" s="140">
        <f t="shared" si="5"/>
        <v>44146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44147</v>
      </c>
      <c r="B25" s="140">
        <f t="shared" si="5"/>
        <v>44147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44148</v>
      </c>
      <c r="B26" s="140">
        <f t="shared" si="5"/>
        <v>44148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44149</v>
      </c>
      <c r="B27" s="140">
        <f t="shared" si="5"/>
        <v>44149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 xml:space="preserve">Proclamação da República – feriado nacional </v>
      </c>
      <c r="P27" s="153"/>
    </row>
    <row r="28" spans="1:16" s="144" customFormat="1" ht="12.75" customHeight="1" x14ac:dyDescent="0.2">
      <c r="A28" s="139">
        <f t="shared" si="4"/>
        <v>44150</v>
      </c>
      <c r="B28" s="140">
        <f t="shared" si="5"/>
        <v>44150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0</v>
      </c>
      <c r="J28" s="141">
        <f t="shared" si="6"/>
        <v>0</v>
      </c>
      <c r="K28" s="142" t="str">
        <f t="shared" si="1"/>
        <v/>
      </c>
      <c r="L28" s="143">
        <f t="shared" si="2"/>
        <v>0</v>
      </c>
      <c r="M28" s="77"/>
      <c r="N28" s="151"/>
      <c r="O28" s="153" t="str">
        <f t="shared" si="3"/>
        <v>compensação somente para as unidades que atuam aos sábados (*)</v>
      </c>
      <c r="P28" s="153"/>
    </row>
    <row r="29" spans="1:16" s="144" customFormat="1" ht="12.75" customHeight="1" x14ac:dyDescent="0.2">
      <c r="A29" s="139">
        <f t="shared" si="4"/>
        <v>44151</v>
      </c>
      <c r="B29" s="140">
        <f t="shared" si="5"/>
        <v>44151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0</v>
      </c>
      <c r="J29" s="141">
        <f t="shared" si="6"/>
        <v>0</v>
      </c>
      <c r="K29" s="142" t="str">
        <f t="shared" si="1"/>
        <v/>
      </c>
      <c r="L29" s="143">
        <f t="shared" si="2"/>
        <v>0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44152</v>
      </c>
      <c r="B30" s="140">
        <f t="shared" si="5"/>
        <v>44152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44153</v>
      </c>
      <c r="B31" s="140">
        <f t="shared" si="5"/>
        <v>44153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44154</v>
      </c>
      <c r="B32" s="140">
        <f t="shared" si="5"/>
        <v>44154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0</v>
      </c>
      <c r="J32" s="141">
        <f t="shared" si="6"/>
        <v>0</v>
      </c>
      <c r="K32" s="142" t="str">
        <f t="shared" si="1"/>
        <v/>
      </c>
      <c r="L32" s="143">
        <f t="shared" si="2"/>
        <v>0</v>
      </c>
      <c r="M32" s="77"/>
      <c r="N32" s="151"/>
      <c r="O32" s="153" t="str">
        <f t="shared" si="3"/>
        <v>Dia da Consciência Negra - Fer Estadual</v>
      </c>
      <c r="P32" s="153"/>
    </row>
    <row r="33" spans="1:16" s="144" customFormat="1" ht="12.75" customHeight="1" x14ac:dyDescent="0.2">
      <c r="A33" s="139">
        <f t="shared" si="4"/>
        <v>44155</v>
      </c>
      <c r="B33" s="140">
        <f t="shared" si="5"/>
        <v>44155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44156</v>
      </c>
      <c r="B34" s="140">
        <f t="shared" si="5"/>
        <v>44156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44157</v>
      </c>
      <c r="B35" s="140">
        <f t="shared" si="5"/>
        <v>44157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44158</v>
      </c>
      <c r="B36" s="140">
        <f t="shared" si="5"/>
        <v>44158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44159</v>
      </c>
      <c r="B37" s="140">
        <f t="shared" si="5"/>
        <v>44159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8.3333333333333315E-2</v>
      </c>
      <c r="J37" s="141">
        <f t="shared" si="6"/>
        <v>0</v>
      </c>
      <c r="K37" s="142" t="str">
        <f t="shared" si="1"/>
        <v>-</v>
      </c>
      <c r="L37" s="143">
        <f t="shared" si="2"/>
        <v>8.3333333333333315E-2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44160</v>
      </c>
      <c r="B38" s="140">
        <f t="shared" si="5"/>
        <v>44160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8.3333333333333315E-2</v>
      </c>
      <c r="J38" s="141">
        <f t="shared" si="6"/>
        <v>0</v>
      </c>
      <c r="K38" s="142" t="str">
        <f t="shared" si="1"/>
        <v>-</v>
      </c>
      <c r="L38" s="143">
        <f t="shared" si="2"/>
        <v>8.3333333333333315E-2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44161</v>
      </c>
      <c r="B39" s="140">
        <f t="shared" si="5"/>
        <v>44161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44162</v>
      </c>
      <c r="B40" s="140">
        <f t="shared" si="5"/>
        <v>44162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44163</v>
      </c>
      <c r="B41" s="140">
        <f t="shared" si="5"/>
        <v>44163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44164</v>
      </c>
      <c r="B42" s="140">
        <f t="shared" si="5"/>
        <v>44164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 t="str">
        <f>IF(A42="","",IF(MONTH(A42+1)&lt;&gt;$A$1,"",A42+1))</f>
        <v/>
      </c>
      <c r="B43" s="140" t="str">
        <f t="shared" si="5"/>
        <v/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14" priority="10">
      <formula>IF($I13+$J13&lt;&gt;0,0,1)</formula>
    </cfRule>
  </conditionalFormatting>
  <conditionalFormatting sqref="L3">
    <cfRule type="cellIs" dxfId="13" priority="1" operator="lessThan">
      <formula>0</formula>
    </cfRule>
  </conditionalFormatting>
  <conditionalFormatting sqref="L6">
    <cfRule type="expression" dxfId="1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1" priority="5" operator="lessThan">
      <formula>0</formula>
    </cfRule>
  </conditionalFormatting>
  <conditionalFormatting sqref="N10">
    <cfRule type="cellIs" dxfId="1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B9D7430-C847-4B11-B268-8134CA44F4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AF65FAF3-4430-4A02-91B4-BF77A90FAD0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617DD482-AB95-44B8-B416-834EE42A518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0D90-748C-48D4-9165-14987872326C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12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DATE(AnoApontamento,A1,6)</f>
        <v>44170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-18.916666666666654</v>
      </c>
      <c r="L3" s="155">
        <f>NOVEMBRO!L8</f>
        <v>-18.916666666666654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NOVEMBRO!B4</f>
        <v>4.1666666666666664E-2</v>
      </c>
      <c r="C4" s="148">
        <f>NOVEMBRO!C4</f>
        <v>8.3333333333333329E-2</v>
      </c>
      <c r="D4" s="148">
        <f>NOVEMBRO!D4</f>
        <v>0.125</v>
      </c>
      <c r="E4" s="148">
        <f>NOVEMBRO!E4</f>
        <v>0.16666666666666666</v>
      </c>
      <c r="F4" s="148">
        <f>NOVEMBRO!F4</f>
        <v>0</v>
      </c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1.2499999999999993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NOVEMBRO!B5</f>
        <v>4.1666666666666664E-2</v>
      </c>
      <c r="C5" s="148">
        <f>NOVEMBRO!C5</f>
        <v>8.3333333333333329E-2</v>
      </c>
      <c r="D5" s="148">
        <f>NOVEMBRO!D5</f>
        <v>0.125</v>
      </c>
      <c r="E5" s="148">
        <f>NOVEMBRO!E5</f>
        <v>0.16666666666666666</v>
      </c>
      <c r="F5" s="148">
        <f>NOVEMBRO!F5</f>
        <v>0</v>
      </c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NOVEMBRO!B6</f>
        <v>4.1666666666666664E-2</v>
      </c>
      <c r="C6" s="148">
        <f>NOVEMBRO!C6</f>
        <v>8.3333333333333329E-2</v>
      </c>
      <c r="D6" s="148">
        <f>NOVEMBRO!D6</f>
        <v>0.125</v>
      </c>
      <c r="E6" s="148">
        <f>NOVEMBRO!E6</f>
        <v>0.16666666666666666</v>
      </c>
      <c r="F6" s="148">
        <f>NOVEMBRO!F6</f>
        <v>0</v>
      </c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-1.2499999999999993</v>
      </c>
      <c r="L6" s="155">
        <f>ABS(L5-L4)</f>
        <v>1.2499999999999993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NOVEMBRO!B7</f>
        <v>4.1666666666666664E-2</v>
      </c>
      <c r="C7" s="148">
        <f>NOVEMBRO!C7</f>
        <v>8.3333333333333329E-2</v>
      </c>
      <c r="D7" s="148">
        <f>NOVEMBRO!D7</f>
        <v>0.125</v>
      </c>
      <c r="E7" s="148">
        <f>NOVEMBRO!E7</f>
        <v>0.16666666666666666</v>
      </c>
      <c r="F7" s="148">
        <f>NOVEMBRO!F7</f>
        <v>0</v>
      </c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NOVEMBRO!B8</f>
        <v>4.1666666666666664E-2</v>
      </c>
      <c r="C8" s="148">
        <f>NOVEMBRO!C8</f>
        <v>8.3333333333333329E-2</v>
      </c>
      <c r="D8" s="148">
        <f>NOVEMBRO!D8</f>
        <v>0.125</v>
      </c>
      <c r="E8" s="148">
        <f>NOVEMBRO!E8</f>
        <v>0.16666666666666666</v>
      </c>
      <c r="F8" s="148">
        <f>NOVEMBRO!F8</f>
        <v>0</v>
      </c>
      <c r="G8" s="148"/>
      <c r="H8" s="107">
        <f t="shared" si="0"/>
        <v>8.3333333333333315E-2</v>
      </c>
      <c r="I8" s="200" t="s">
        <v>84</v>
      </c>
      <c r="J8" s="201"/>
      <c r="K8" s="156">
        <f>L8</f>
        <v>-20.166666666666654</v>
      </c>
      <c r="L8" s="155">
        <f>IF($L$5-$L$4&lt;0,L3-L6,L3+L6)</f>
        <v>-20.166666666666654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1.2499999999999993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44165</v>
      </c>
      <c r="B13" s="140">
        <f>A13</f>
        <v>44165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/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44166</v>
      </c>
      <c r="B14" s="140">
        <f t="shared" ref="B14:B43" si="5">A14</f>
        <v>44166</v>
      </c>
      <c r="C14" s="151"/>
      <c r="D14" s="151"/>
      <c r="E14" s="151"/>
      <c r="F14" s="151"/>
      <c r="G14" s="151"/>
      <c r="H14" s="151"/>
      <c r="I14" s="141" cm="1">
        <f t="array" ref="I14">IF(ISNA(VLOOKUP(A14,Feriados,1,FALSE)),IFERROR(INDEX($H$3:$H$9,WEEKDAY(A14),1),0),0)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/>
      </c>
      <c r="P14" s="153"/>
    </row>
    <row r="15" spans="1:16" s="144" customFormat="1" ht="12.75" customHeight="1" x14ac:dyDescent="0.2">
      <c r="A15" s="139">
        <f t="shared" si="4"/>
        <v>44167</v>
      </c>
      <c r="B15" s="140">
        <f t="shared" si="5"/>
        <v>44167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44168</v>
      </c>
      <c r="B16" s="140">
        <f t="shared" si="5"/>
        <v>44168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8.3333333333333315E-2</v>
      </c>
      <c r="J16" s="141">
        <f t="shared" si="6"/>
        <v>0</v>
      </c>
      <c r="K16" s="142" t="str">
        <f t="shared" si="1"/>
        <v>-</v>
      </c>
      <c r="L16" s="143">
        <f t="shared" si="2"/>
        <v>8.3333333333333315E-2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44169</v>
      </c>
      <c r="B17" s="140">
        <f t="shared" si="5"/>
        <v>44169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8.3333333333333315E-2</v>
      </c>
      <c r="J17" s="141">
        <f t="shared" si="6"/>
        <v>0</v>
      </c>
      <c r="K17" s="142" t="str">
        <f t="shared" si="1"/>
        <v>-</v>
      </c>
      <c r="L17" s="143">
        <f t="shared" si="2"/>
        <v>8.3333333333333315E-2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44170</v>
      </c>
      <c r="B18" s="140">
        <f t="shared" si="5"/>
        <v>44170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44171</v>
      </c>
      <c r="B19" s="140">
        <f t="shared" si="5"/>
        <v>44171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0</v>
      </c>
      <c r="J19" s="141">
        <f t="shared" si="6"/>
        <v>0</v>
      </c>
      <c r="K19" s="142" t="str">
        <f t="shared" si="1"/>
        <v/>
      </c>
      <c r="L19" s="143">
        <f t="shared" si="2"/>
        <v>0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44172</v>
      </c>
      <c r="B20" s="140">
        <f t="shared" si="5"/>
        <v>44172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0</v>
      </c>
      <c r="J20" s="141">
        <f t="shared" si="6"/>
        <v>0</v>
      </c>
      <c r="K20" s="142" t="str">
        <f t="shared" si="1"/>
        <v/>
      </c>
      <c r="L20" s="143">
        <f t="shared" si="2"/>
        <v>0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44173</v>
      </c>
      <c r="B21" s="140">
        <f t="shared" si="5"/>
        <v>44173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44174</v>
      </c>
      <c r="B22" s="140">
        <f t="shared" si="5"/>
        <v>44174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44175</v>
      </c>
      <c r="B23" s="140">
        <f t="shared" si="5"/>
        <v>44175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8.3333333333333315E-2</v>
      </c>
      <c r="J23" s="141">
        <f t="shared" si="6"/>
        <v>0</v>
      </c>
      <c r="K23" s="142" t="str">
        <f t="shared" si="1"/>
        <v>-</v>
      </c>
      <c r="L23" s="143">
        <f t="shared" si="2"/>
        <v>8.3333333333333315E-2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44176</v>
      </c>
      <c r="B24" s="140">
        <f t="shared" si="5"/>
        <v>44176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8.3333333333333315E-2</v>
      </c>
      <c r="J24" s="141">
        <f t="shared" si="6"/>
        <v>0</v>
      </c>
      <c r="K24" s="142" t="str">
        <f t="shared" si="1"/>
        <v>-</v>
      </c>
      <c r="L24" s="143">
        <f t="shared" si="2"/>
        <v>8.3333333333333315E-2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44177</v>
      </c>
      <c r="B25" s="140">
        <f t="shared" si="5"/>
        <v>44177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44178</v>
      </c>
      <c r="B26" s="140">
        <f t="shared" si="5"/>
        <v>44178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0</v>
      </c>
      <c r="J26" s="141">
        <f t="shared" si="6"/>
        <v>0</v>
      </c>
      <c r="K26" s="142" t="str">
        <f t="shared" si="1"/>
        <v/>
      </c>
      <c r="L26" s="143">
        <f t="shared" si="2"/>
        <v>0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44179</v>
      </c>
      <c r="B27" s="140">
        <f t="shared" si="5"/>
        <v>44179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0</v>
      </c>
      <c r="J27" s="141">
        <f t="shared" si="6"/>
        <v>0</v>
      </c>
      <c r="K27" s="142" t="str">
        <f t="shared" si="1"/>
        <v/>
      </c>
      <c r="L27" s="143">
        <f t="shared" si="2"/>
        <v>0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44180</v>
      </c>
      <c r="B28" s="140">
        <f t="shared" si="5"/>
        <v>44180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44181</v>
      </c>
      <c r="B29" s="140">
        <f t="shared" si="5"/>
        <v>44181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44182</v>
      </c>
      <c r="B30" s="140">
        <f t="shared" si="5"/>
        <v>44182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8.3333333333333315E-2</v>
      </c>
      <c r="J30" s="141">
        <f t="shared" si="6"/>
        <v>0</v>
      </c>
      <c r="K30" s="142" t="str">
        <f t="shared" si="1"/>
        <v>-</v>
      </c>
      <c r="L30" s="143">
        <f t="shared" si="2"/>
        <v>8.3333333333333315E-2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44183</v>
      </c>
      <c r="B31" s="140">
        <f t="shared" si="5"/>
        <v>44183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8.3333333333333315E-2</v>
      </c>
      <c r="J31" s="141">
        <f t="shared" si="6"/>
        <v>0</v>
      </c>
      <c r="K31" s="142" t="str">
        <f t="shared" si="1"/>
        <v>-</v>
      </c>
      <c r="L31" s="143">
        <f t="shared" si="2"/>
        <v>8.3333333333333315E-2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44184</v>
      </c>
      <c r="B32" s="140">
        <f t="shared" si="5"/>
        <v>44184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44185</v>
      </c>
      <c r="B33" s="140">
        <f t="shared" si="5"/>
        <v>44185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0</v>
      </c>
      <c r="J33" s="141">
        <f t="shared" si="6"/>
        <v>0</v>
      </c>
      <c r="K33" s="142" t="str">
        <f t="shared" si="1"/>
        <v/>
      </c>
      <c r="L33" s="143">
        <f t="shared" si="2"/>
        <v>0</v>
      </c>
      <c r="M33" s="77"/>
      <c r="N33" s="151"/>
      <c r="O33" s="153" t="str">
        <f t="shared" si="3"/>
        <v>Final de ano - Suspensão</v>
      </c>
      <c r="P33" s="153"/>
    </row>
    <row r="34" spans="1:16" s="144" customFormat="1" ht="12.75" customHeight="1" x14ac:dyDescent="0.2">
      <c r="A34" s="139">
        <f t="shared" si="4"/>
        <v>44186</v>
      </c>
      <c r="B34" s="140">
        <f t="shared" si="5"/>
        <v>44186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0</v>
      </c>
      <c r="J34" s="141">
        <f t="shared" si="6"/>
        <v>0</v>
      </c>
      <c r="K34" s="142" t="str">
        <f t="shared" si="1"/>
        <v/>
      </c>
      <c r="L34" s="143">
        <f t="shared" si="2"/>
        <v>0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44187</v>
      </c>
      <c r="B35" s="140">
        <f t="shared" si="5"/>
        <v>44187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0</v>
      </c>
      <c r="J35" s="141">
        <f t="shared" si="6"/>
        <v>0</v>
      </c>
      <c r="K35" s="142" t="str">
        <f t="shared" si="1"/>
        <v/>
      </c>
      <c r="L35" s="143">
        <f t="shared" si="2"/>
        <v>0</v>
      </c>
      <c r="M35" s="77"/>
      <c r="N35" s="151"/>
      <c r="O35" s="153" t="str">
        <f t="shared" si="3"/>
        <v>Final de ano - Compensação</v>
      </c>
      <c r="P35" s="153"/>
    </row>
    <row r="36" spans="1:16" s="144" customFormat="1" ht="12.75" customHeight="1" x14ac:dyDescent="0.2">
      <c r="A36" s="139">
        <f t="shared" si="4"/>
        <v>44188</v>
      </c>
      <c r="B36" s="140">
        <f t="shared" si="5"/>
        <v>44188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0</v>
      </c>
      <c r="J36" s="141">
        <f t="shared" si="6"/>
        <v>0</v>
      </c>
      <c r="K36" s="142" t="str">
        <f t="shared" si="1"/>
        <v/>
      </c>
      <c r="L36" s="143">
        <f t="shared" si="2"/>
        <v>0</v>
      </c>
      <c r="M36" s="77"/>
      <c r="N36" s="151"/>
      <c r="O36" s="153" t="str">
        <f t="shared" si="3"/>
        <v>Final de ano - Compensação</v>
      </c>
      <c r="P36" s="153"/>
    </row>
    <row r="37" spans="1:16" s="144" customFormat="1" ht="12.75" customHeight="1" x14ac:dyDescent="0.2">
      <c r="A37" s="139">
        <f t="shared" si="4"/>
        <v>44189</v>
      </c>
      <c r="B37" s="140">
        <f t="shared" si="5"/>
        <v>44189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>Natal - feriado nacional</v>
      </c>
      <c r="P37" s="153"/>
    </row>
    <row r="38" spans="1:16" s="144" customFormat="1" ht="12.75" customHeight="1" x14ac:dyDescent="0.2">
      <c r="A38" s="139">
        <f t="shared" si="4"/>
        <v>44190</v>
      </c>
      <c r="B38" s="140">
        <f t="shared" si="5"/>
        <v>44190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>Final de ano - Compensação</v>
      </c>
      <c r="P38" s="153"/>
    </row>
    <row r="39" spans="1:16" s="144" customFormat="1" ht="12.75" customHeight="1" x14ac:dyDescent="0.2">
      <c r="A39" s="139">
        <f t="shared" si="4"/>
        <v>44191</v>
      </c>
      <c r="B39" s="140">
        <f t="shared" si="5"/>
        <v>44191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0</v>
      </c>
      <c r="J39" s="141">
        <f t="shared" si="6"/>
        <v>0</v>
      </c>
      <c r="K39" s="142" t="str">
        <f t="shared" si="1"/>
        <v/>
      </c>
      <c r="L39" s="143">
        <f t="shared" si="2"/>
        <v>0</v>
      </c>
      <c r="M39" s="77"/>
      <c r="N39" s="151"/>
      <c r="O39" s="153" t="str">
        <f t="shared" si="3"/>
        <v>Final de ano - Compensação</v>
      </c>
      <c r="P39" s="153"/>
    </row>
    <row r="40" spans="1:16" s="144" customFormat="1" ht="12.75" customHeight="1" x14ac:dyDescent="0.2">
      <c r="A40" s="139">
        <f t="shared" si="4"/>
        <v>44192</v>
      </c>
      <c r="B40" s="140">
        <f t="shared" si="5"/>
        <v>44192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0</v>
      </c>
      <c r="J40" s="141">
        <f t="shared" si="6"/>
        <v>0</v>
      </c>
      <c r="K40" s="142" t="str">
        <f t="shared" si="1"/>
        <v/>
      </c>
      <c r="L40" s="143">
        <f t="shared" si="2"/>
        <v>0</v>
      </c>
      <c r="M40" s="77"/>
      <c r="N40" s="151"/>
      <c r="O40" s="153" t="str">
        <f t="shared" si="3"/>
        <v>Final de ano - Compensação</v>
      </c>
      <c r="P40" s="153"/>
    </row>
    <row r="41" spans="1:16" s="144" customFormat="1" ht="12.75" customHeight="1" x14ac:dyDescent="0.2">
      <c r="A41" s="139">
        <f>IF(A40="","",IF(MONTH(A40+1)&lt;&gt;$A$1,"",A40+1))</f>
        <v>44193</v>
      </c>
      <c r="B41" s="140">
        <f t="shared" si="5"/>
        <v>44193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0</v>
      </c>
      <c r="J41" s="141">
        <f t="shared" si="6"/>
        <v>0</v>
      </c>
      <c r="K41" s="142" t="str">
        <f t="shared" si="1"/>
        <v/>
      </c>
      <c r="L41" s="143">
        <f t="shared" si="2"/>
        <v>0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44194</v>
      </c>
      <c r="B42" s="140">
        <f t="shared" si="5"/>
        <v>44194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0</v>
      </c>
      <c r="J42" s="141">
        <f t="shared" si="6"/>
        <v>0</v>
      </c>
      <c r="K42" s="142" t="str">
        <f t="shared" si="1"/>
        <v/>
      </c>
      <c r="L42" s="143">
        <f t="shared" si="2"/>
        <v>0</v>
      </c>
      <c r="M42" s="77"/>
      <c r="N42" s="151"/>
      <c r="O42" s="153" t="str">
        <f t="shared" si="3"/>
        <v>Final de ano - Compensação</v>
      </c>
      <c r="P42" s="153"/>
    </row>
    <row r="43" spans="1:16" s="144" customFormat="1" ht="12.75" customHeight="1" x14ac:dyDescent="0.2">
      <c r="A43" s="139">
        <f>IF(A42="","",IF(MONTH(A42+1)&lt;&gt;$A$1,"",A42+1))</f>
        <v>44195</v>
      </c>
      <c r="B43" s="140">
        <f t="shared" si="5"/>
        <v>44195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0</v>
      </c>
      <c r="J43" s="141">
        <f t="shared" si="6"/>
        <v>0</v>
      </c>
      <c r="K43" s="142" t="str">
        <f t="shared" si="1"/>
        <v/>
      </c>
      <c r="L43" s="143">
        <f t="shared" si="2"/>
        <v>0</v>
      </c>
      <c r="M43" s="77"/>
      <c r="N43" s="151"/>
      <c r="O43" s="153" t="str">
        <f t="shared" si="3"/>
        <v>Final de ano - Suspensão</v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9" priority="10">
      <formula>IF($I13+$J13&lt;&gt;0,0,1)</formula>
    </cfRule>
  </conditionalFormatting>
  <conditionalFormatting sqref="L3">
    <cfRule type="cellIs" dxfId="8" priority="1" operator="lessThan">
      <formula>0</formula>
    </cfRule>
  </conditionalFormatting>
  <conditionalFormatting sqref="L6">
    <cfRule type="expression" dxfId="7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6" priority="5" operator="lessThan">
      <formula>0</formula>
    </cfRule>
  </conditionalFormatting>
  <conditionalFormatting sqref="N10">
    <cfRule type="cellIs" dxfId="5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A83E01E-63B6-42E4-9423-3CD8D1DFE37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992DD4FA-AF99-423C-8FF8-BE5B0A89926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A48E2E3E-3E71-455E-B9E2-C3530B9F9A9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2F34-C5CC-43AE-913C-F25F6C65BFA8}">
  <sheetPr>
    <pageSetUpPr fitToPage="1"/>
  </sheetPr>
  <dimension ref="A1:R1000"/>
  <sheetViews>
    <sheetView zoomScale="90" zoomScaleNormal="90" workbookViewId="0">
      <pane ySplit="12" topLeftCell="A13" activePane="bottomLeft" state="frozen"/>
      <selection pane="bottomLeft" activeCell="A13" sqref="A13"/>
    </sheetView>
  </sheetViews>
  <sheetFormatPr defaultColWidth="0" defaultRowHeight="15" customHeight="1" zeroHeight="1" x14ac:dyDescent="0.2"/>
  <cols>
    <col min="1" max="1" width="9.7109375" customWidth="1"/>
    <col min="2" max="2" width="8.28515625" bestFit="1" customWidth="1"/>
    <col min="3" max="3" width="8.140625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8.140625" bestFit="1" customWidth="1"/>
    <col min="8" max="8" width="7.28515625" bestFit="1" customWidth="1"/>
    <col min="9" max="9" width="9.7109375" customWidth="1"/>
    <col min="10" max="10" width="12.140625" customWidth="1"/>
    <col min="11" max="11" width="4.42578125" customWidth="1"/>
    <col min="12" max="12" width="14.42578125" customWidth="1"/>
    <col min="13" max="15" width="12.140625" customWidth="1"/>
    <col min="16" max="16" width="50.7109375" customWidth="1"/>
    <col min="17" max="18" width="12.5703125" customWidth="1"/>
    <col min="19" max="16384" width="12.5703125" hidden="1"/>
  </cols>
  <sheetData>
    <row r="1" spans="1:16" ht="12.75" customHeight="1" x14ac:dyDescent="0.2">
      <c r="A1" s="92">
        <v>1</v>
      </c>
      <c r="B1" s="93"/>
      <c r="C1" s="93"/>
      <c r="D1" s="93"/>
      <c r="E1" s="93"/>
      <c r="F1" s="93"/>
      <c r="G1" s="93"/>
      <c r="H1" s="95"/>
      <c r="I1" s="95"/>
      <c r="J1" s="95"/>
      <c r="K1" s="95"/>
      <c r="L1" s="95"/>
      <c r="M1" s="95"/>
      <c r="N1" s="95"/>
      <c r="O1" s="94"/>
      <c r="P1" s="96"/>
    </row>
    <row r="2" spans="1:16" ht="27.75" x14ac:dyDescent="0.4">
      <c r="A2" s="193">
        <f>DATE(AnoApontamento+1,A1,6)</f>
        <v>44201</v>
      </c>
      <c r="B2" s="167"/>
      <c r="C2" s="167"/>
      <c r="D2" s="168"/>
      <c r="E2" s="97"/>
      <c r="F2" s="97"/>
      <c r="G2" s="97"/>
      <c r="H2" s="98"/>
      <c r="I2" s="204" t="s">
        <v>102</v>
      </c>
      <c r="J2" s="205"/>
      <c r="K2" s="205"/>
      <c r="L2" s="206"/>
      <c r="M2" s="100"/>
      <c r="N2" s="100"/>
      <c r="O2" s="94"/>
      <c r="P2" s="96"/>
    </row>
    <row r="3" spans="1:16" ht="12.75" customHeight="1" x14ac:dyDescent="0.2">
      <c r="A3" s="101"/>
      <c r="B3" s="102" t="s">
        <v>78</v>
      </c>
      <c r="C3" s="102" t="s">
        <v>79</v>
      </c>
      <c r="D3" s="102" t="s">
        <v>78</v>
      </c>
      <c r="E3" s="102" t="s">
        <v>79</v>
      </c>
      <c r="F3" s="103" t="s">
        <v>78</v>
      </c>
      <c r="G3" s="103" t="s">
        <v>79</v>
      </c>
      <c r="H3" s="103"/>
      <c r="I3" s="188" t="s">
        <v>80</v>
      </c>
      <c r="J3" s="189"/>
      <c r="K3" s="154">
        <f>L3</f>
        <v>-20.166666666666654</v>
      </c>
      <c r="L3" s="155">
        <f>DEZEMBRO!L8</f>
        <v>-20.166666666666654</v>
      </c>
      <c r="M3" s="105"/>
      <c r="N3" s="105"/>
      <c r="O3" s="94"/>
      <c r="P3" s="96"/>
    </row>
    <row r="4" spans="1:16" ht="12.75" x14ac:dyDescent="0.2">
      <c r="A4" s="106" t="s">
        <v>41</v>
      </c>
      <c r="B4" s="148">
        <f>DEZEMBRO!B4</f>
        <v>4.1666666666666664E-2</v>
      </c>
      <c r="C4" s="148">
        <f>DEZEMBRO!C4</f>
        <v>8.3333333333333329E-2</v>
      </c>
      <c r="D4" s="148">
        <f>DEZEMBRO!D4</f>
        <v>0.125</v>
      </c>
      <c r="E4" s="148">
        <f>DEZEMBRO!E4</f>
        <v>0.16666666666666666</v>
      </c>
      <c r="F4" s="148">
        <f>DEZEMBRO!F4</f>
        <v>0</v>
      </c>
      <c r="G4" s="148"/>
      <c r="H4" s="107">
        <f>(C4-B4)+(E4-D4)+(G4-F4)</f>
        <v>8.3333333333333315E-2</v>
      </c>
      <c r="I4" s="188" t="s">
        <v>81</v>
      </c>
      <c r="J4" s="189"/>
      <c r="K4" s="108"/>
      <c r="L4" s="109">
        <f>SUM(I13:I44)</f>
        <v>1.8333333333333321</v>
      </c>
      <c r="M4" s="110"/>
      <c r="N4" s="110"/>
      <c r="O4" s="111"/>
      <c r="P4" s="96"/>
    </row>
    <row r="5" spans="1:16" ht="12.75" x14ac:dyDescent="0.2">
      <c r="A5" s="106" t="s">
        <v>42</v>
      </c>
      <c r="B5" s="148">
        <f>DEZEMBRO!B5</f>
        <v>4.1666666666666664E-2</v>
      </c>
      <c r="C5" s="148">
        <f>DEZEMBRO!C5</f>
        <v>8.3333333333333329E-2</v>
      </c>
      <c r="D5" s="148">
        <f>DEZEMBRO!D5</f>
        <v>0.125</v>
      </c>
      <c r="E5" s="148">
        <f>DEZEMBRO!E5</f>
        <v>0.16666666666666666</v>
      </c>
      <c r="F5" s="148">
        <f>DEZEMBRO!F5</f>
        <v>0</v>
      </c>
      <c r="G5" s="148"/>
      <c r="H5" s="107">
        <f t="shared" ref="H5:H9" si="0">(C5-B5)+(E5-D5)+(G5-F5)</f>
        <v>8.3333333333333315E-2</v>
      </c>
      <c r="I5" s="188" t="s">
        <v>82</v>
      </c>
      <c r="J5" s="189"/>
      <c r="K5" s="108"/>
      <c r="L5" s="112">
        <f>SUM(J13:J44)</f>
        <v>0</v>
      </c>
      <c r="M5" s="110"/>
      <c r="N5" s="110"/>
      <c r="O5" s="113"/>
      <c r="P5" s="96"/>
    </row>
    <row r="6" spans="1:16" ht="15.75" x14ac:dyDescent="0.2">
      <c r="A6" s="106" t="s">
        <v>43</v>
      </c>
      <c r="B6" s="148">
        <f>DEZEMBRO!B6</f>
        <v>4.1666666666666664E-2</v>
      </c>
      <c r="C6" s="148">
        <f>DEZEMBRO!C6</f>
        <v>8.3333333333333329E-2</v>
      </c>
      <c r="D6" s="148">
        <f>DEZEMBRO!D6</f>
        <v>0.125</v>
      </c>
      <c r="E6" s="148">
        <f>DEZEMBRO!E6</f>
        <v>0.16666666666666666</v>
      </c>
      <c r="F6" s="148">
        <f>DEZEMBRO!F6</f>
        <v>0</v>
      </c>
      <c r="G6" s="148"/>
      <c r="H6" s="107">
        <f t="shared" si="0"/>
        <v>8.3333333333333315E-2</v>
      </c>
      <c r="I6" s="198" t="s">
        <v>83</v>
      </c>
      <c r="J6" s="199"/>
      <c r="K6" s="154">
        <f>$L$5-$L$4</f>
        <v>-1.8333333333333321</v>
      </c>
      <c r="L6" s="155">
        <f>ABS(L5-L4)</f>
        <v>1.8333333333333321</v>
      </c>
      <c r="M6" s="110"/>
      <c r="N6" s="110"/>
      <c r="O6" s="113"/>
      <c r="P6" s="96"/>
    </row>
    <row r="7" spans="1:16" ht="12.75" x14ac:dyDescent="0.2">
      <c r="A7" s="106" t="s">
        <v>44</v>
      </c>
      <c r="B7" s="148">
        <f>DEZEMBRO!B7</f>
        <v>4.1666666666666664E-2</v>
      </c>
      <c r="C7" s="148">
        <f>DEZEMBRO!C7</f>
        <v>8.3333333333333329E-2</v>
      </c>
      <c r="D7" s="148">
        <f>DEZEMBRO!D7</f>
        <v>0.125</v>
      </c>
      <c r="E7" s="148">
        <f>DEZEMBRO!E7</f>
        <v>0.16666666666666666</v>
      </c>
      <c r="F7" s="148">
        <f>DEZEMBRO!F7</f>
        <v>0</v>
      </c>
      <c r="G7" s="148"/>
      <c r="H7" s="107">
        <f t="shared" si="0"/>
        <v>8.3333333333333315E-2</v>
      </c>
      <c r="I7" s="116"/>
      <c r="J7" s="117"/>
      <c r="K7" s="118"/>
      <c r="L7" s="119"/>
      <c r="M7" s="94"/>
      <c r="N7" s="196">
        <v>6</v>
      </c>
      <c r="O7" s="113"/>
      <c r="P7" s="96"/>
    </row>
    <row r="8" spans="1:16" ht="15.75" x14ac:dyDescent="0.2">
      <c r="A8" s="106" t="s">
        <v>45</v>
      </c>
      <c r="B8" s="148">
        <f>DEZEMBRO!B8</f>
        <v>4.1666666666666664E-2</v>
      </c>
      <c r="C8" s="148">
        <f>DEZEMBRO!C8</f>
        <v>8.3333333333333329E-2</v>
      </c>
      <c r="D8" s="148">
        <f>DEZEMBRO!D8</f>
        <v>0.125</v>
      </c>
      <c r="E8" s="148">
        <f>DEZEMBRO!E8</f>
        <v>0.16666666666666666</v>
      </c>
      <c r="F8" s="148">
        <f>DEZEMBRO!F8</f>
        <v>0</v>
      </c>
      <c r="G8" s="148"/>
      <c r="H8" s="107">
        <f t="shared" si="0"/>
        <v>8.3333333333333315E-2</v>
      </c>
      <c r="I8" s="200" t="s">
        <v>84</v>
      </c>
      <c r="J8" s="201"/>
      <c r="K8" s="156">
        <f>L8</f>
        <v>-21.999999999999986</v>
      </c>
      <c r="L8" s="155">
        <f>IF($L$5-$L$4&lt;0,L3-L6,L3+L6)</f>
        <v>-21.999999999999986</v>
      </c>
      <c r="M8" s="110"/>
      <c r="N8" s="197"/>
      <c r="O8" s="113"/>
      <c r="P8" s="96"/>
    </row>
    <row r="9" spans="1:16" ht="12.75" x14ac:dyDescent="0.2">
      <c r="A9" s="106" t="s">
        <v>46</v>
      </c>
      <c r="B9" s="148"/>
      <c r="C9" s="148"/>
      <c r="D9" s="148"/>
      <c r="E9" s="148"/>
      <c r="F9" s="148"/>
      <c r="G9" s="148"/>
      <c r="H9" s="107">
        <f t="shared" si="0"/>
        <v>0</v>
      </c>
      <c r="I9" s="107"/>
      <c r="J9" s="94"/>
      <c r="K9" s="94"/>
      <c r="L9" s="122"/>
      <c r="M9" s="123"/>
      <c r="N9" s="124" t="s">
        <v>104</v>
      </c>
      <c r="O9" s="113"/>
      <c r="P9" s="96"/>
    </row>
    <row r="10" spans="1:16" ht="15.75" x14ac:dyDescent="0.25">
      <c r="A10" s="96"/>
      <c r="B10" s="96"/>
      <c r="C10" s="125"/>
      <c r="D10" s="125"/>
      <c r="E10" s="125"/>
      <c r="F10" s="125"/>
      <c r="G10" s="125"/>
      <c r="H10" s="126">
        <f>SUM(H4:H9)</f>
        <v>0.41666666666666657</v>
      </c>
      <c r="I10" s="94"/>
      <c r="J10" s="96"/>
      <c r="K10" s="96"/>
      <c r="L10" s="127" t="s">
        <v>100</v>
      </c>
      <c r="M10" s="128">
        <f>L4</f>
        <v>1.8333333333333321</v>
      </c>
      <c r="N10" s="129">
        <f>IF(L4&gt;0,(O10/M10),0)</f>
        <v>0</v>
      </c>
      <c r="O10" s="128">
        <f>SUM(N13:N44)</f>
        <v>0</v>
      </c>
      <c r="P10" s="96" t="s">
        <v>106</v>
      </c>
    </row>
    <row r="11" spans="1:16" ht="12.7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30"/>
      <c r="N11" s="131" t="s">
        <v>105</v>
      </c>
      <c r="O11" s="132"/>
      <c r="P11" s="96"/>
    </row>
    <row r="12" spans="1:16" ht="38.25" x14ac:dyDescent="0.2">
      <c r="A12" s="133" t="s">
        <v>12</v>
      </c>
      <c r="B12" s="133" t="s">
        <v>94</v>
      </c>
      <c r="C12" s="133" t="s">
        <v>98</v>
      </c>
      <c r="D12" s="133" t="s">
        <v>99</v>
      </c>
      <c r="E12" s="133" t="s">
        <v>98</v>
      </c>
      <c r="F12" s="133" t="s">
        <v>99</v>
      </c>
      <c r="G12" s="133" t="s">
        <v>98</v>
      </c>
      <c r="H12" s="133" t="s">
        <v>99</v>
      </c>
      <c r="I12" s="134" t="s">
        <v>85</v>
      </c>
      <c r="J12" s="134" t="s">
        <v>86</v>
      </c>
      <c r="K12" s="202" t="s">
        <v>103</v>
      </c>
      <c r="L12" s="203"/>
      <c r="M12" s="135"/>
      <c r="N12" s="136" t="s">
        <v>87</v>
      </c>
      <c r="O12" s="137" t="s">
        <v>101</v>
      </c>
      <c r="P12" s="138"/>
    </row>
    <row r="13" spans="1:16" s="144" customFormat="1" ht="12.75" customHeight="1" x14ac:dyDescent="0.2">
      <c r="A13" s="139">
        <f>DATE(YEAR(A2),MONTH(A2),1)</f>
        <v>44196</v>
      </c>
      <c r="B13" s="140">
        <f>A13</f>
        <v>44196</v>
      </c>
      <c r="C13" s="151"/>
      <c r="D13" s="151"/>
      <c r="E13" s="151"/>
      <c r="F13" s="151"/>
      <c r="G13" s="151"/>
      <c r="H13" s="151"/>
      <c r="I13" s="141" cm="1">
        <f t="array" ref="I13">IF(ISNA(VLOOKUP(A13,Feriados,1,FALSE)),IFERROR(INDEX($H$3:$H$9,WEEKDAY(A13),1),0),0)</f>
        <v>0</v>
      </c>
      <c r="J13" s="141">
        <f>(D13-C13)+(F13-E13)+(H13-G13)</f>
        <v>0</v>
      </c>
      <c r="K13" s="142" t="str">
        <f t="shared" ref="K13:K43" si="1">IF(J13&lt;I13,"-","")</f>
        <v/>
      </c>
      <c r="L13" s="143">
        <f t="shared" ref="L13:L43" si="2">ABS(J13-I13)</f>
        <v>0</v>
      </c>
      <c r="M13" s="77"/>
      <c r="N13" s="151"/>
      <c r="O13" s="153" t="str">
        <f t="shared" ref="O13:O43" si="3">IF(ISNA(VLOOKUP(A13,Feriados,1,FALSE)),"",VLOOKUP(A13,Feriados,4,FALSE))</f>
        <v>Confraternização Universal – feriado mundial</v>
      </c>
      <c r="P13" s="153"/>
    </row>
    <row r="14" spans="1:16" s="144" customFormat="1" ht="12.75" customHeight="1" x14ac:dyDescent="0.2">
      <c r="A14" s="139">
        <f t="shared" ref="A14:A40" si="4">IF(A13="","",IF(MONTH(A13+1)&lt;&gt;$A$1,"",A13+1))</f>
        <v>44197</v>
      </c>
      <c r="B14" s="140">
        <f t="shared" ref="B14:B43" si="5">A14</f>
        <v>44197</v>
      </c>
      <c r="C14" s="151"/>
      <c r="D14" s="151"/>
      <c r="E14" s="151"/>
      <c r="F14" s="151"/>
      <c r="G14" s="151"/>
      <c r="H14" s="151"/>
      <c r="I14" s="141" cm="1">
        <f t="array" ref="I14">IFERROR(INDEX($H$3:$H$9,WEEKDAY(A14),1),0)</f>
        <v>8.3333333333333315E-2</v>
      </c>
      <c r="J14" s="141">
        <f t="shared" ref="J14:J43" si="6">(D14-C14)+(F14-E14)+(H14-G14)</f>
        <v>0</v>
      </c>
      <c r="K14" s="142" t="str">
        <f t="shared" si="1"/>
        <v>-</v>
      </c>
      <c r="L14" s="143">
        <f t="shared" si="2"/>
        <v>8.3333333333333315E-2</v>
      </c>
      <c r="M14" s="77"/>
      <c r="N14" s="151"/>
      <c r="O14" s="153" t="str">
        <f t="shared" si="3"/>
        <v xml:space="preserve"> Compensação de ½ expediente até às 14h com retorno às atividades normais a partir das 14h</v>
      </c>
      <c r="P14" s="153"/>
    </row>
    <row r="15" spans="1:16" s="144" customFormat="1" ht="12.75" customHeight="1" x14ac:dyDescent="0.2">
      <c r="A15" s="139">
        <f t="shared" si="4"/>
        <v>44198</v>
      </c>
      <c r="B15" s="140">
        <f t="shared" si="5"/>
        <v>44198</v>
      </c>
      <c r="C15" s="151"/>
      <c r="D15" s="151"/>
      <c r="E15" s="151"/>
      <c r="F15" s="151"/>
      <c r="G15" s="151"/>
      <c r="H15" s="151"/>
      <c r="I15" s="141" cm="1">
        <f t="array" ref="I15">IF(ISNA(VLOOKUP(A15,Feriados,1,FALSE)),IFERROR(INDEX($H$3:$H$9,WEEKDAY(A15),1),0),0)</f>
        <v>8.3333333333333315E-2</v>
      </c>
      <c r="J15" s="141">
        <f t="shared" si="6"/>
        <v>0</v>
      </c>
      <c r="K15" s="142" t="str">
        <f t="shared" si="1"/>
        <v>-</v>
      </c>
      <c r="L15" s="143">
        <f t="shared" si="2"/>
        <v>8.3333333333333315E-2</v>
      </c>
      <c r="M15" s="77"/>
      <c r="N15" s="151"/>
      <c r="O15" s="153" t="str">
        <f t="shared" si="3"/>
        <v/>
      </c>
      <c r="P15" s="153"/>
    </row>
    <row r="16" spans="1:16" s="144" customFormat="1" ht="12.75" customHeight="1" x14ac:dyDescent="0.2">
      <c r="A16" s="139">
        <f t="shared" si="4"/>
        <v>44199</v>
      </c>
      <c r="B16" s="140">
        <f t="shared" si="5"/>
        <v>44199</v>
      </c>
      <c r="C16" s="151"/>
      <c r="D16" s="151"/>
      <c r="E16" s="151"/>
      <c r="F16" s="151"/>
      <c r="G16" s="151"/>
      <c r="H16" s="151"/>
      <c r="I16" s="141" cm="1">
        <f t="array" ref="I16">IF(ISNA(VLOOKUP(A16,Feriados,1,FALSE)),IFERROR(INDEX($H$3:$H$9,WEEKDAY(A16),1),0),0)</f>
        <v>0</v>
      </c>
      <c r="J16" s="141">
        <f t="shared" si="6"/>
        <v>0</v>
      </c>
      <c r="K16" s="142" t="str">
        <f t="shared" si="1"/>
        <v/>
      </c>
      <c r="L16" s="143">
        <f t="shared" si="2"/>
        <v>0</v>
      </c>
      <c r="M16" s="77"/>
      <c r="N16" s="151"/>
      <c r="O16" s="153" t="str">
        <f t="shared" si="3"/>
        <v/>
      </c>
      <c r="P16" s="153"/>
    </row>
    <row r="17" spans="1:16" s="144" customFormat="1" ht="12.75" customHeight="1" x14ac:dyDescent="0.2">
      <c r="A17" s="139">
        <f t="shared" si="4"/>
        <v>44200</v>
      </c>
      <c r="B17" s="140">
        <f t="shared" si="5"/>
        <v>44200</v>
      </c>
      <c r="C17" s="151"/>
      <c r="D17" s="151"/>
      <c r="E17" s="151"/>
      <c r="F17" s="151"/>
      <c r="G17" s="151"/>
      <c r="H17" s="151"/>
      <c r="I17" s="141" cm="1">
        <f t="array" ref="I17">IF(ISNA(VLOOKUP(A17,Feriados,1,FALSE)),IFERROR(INDEX($H$3:$H$9,WEEKDAY(A17),1),0),0)</f>
        <v>0</v>
      </c>
      <c r="J17" s="141">
        <f t="shared" si="6"/>
        <v>0</v>
      </c>
      <c r="K17" s="142" t="str">
        <f t="shared" si="1"/>
        <v/>
      </c>
      <c r="L17" s="143">
        <f t="shared" si="2"/>
        <v>0</v>
      </c>
      <c r="M17" s="77"/>
      <c r="N17" s="151"/>
      <c r="O17" s="153" t="str">
        <f t="shared" si="3"/>
        <v/>
      </c>
      <c r="P17" s="153"/>
    </row>
    <row r="18" spans="1:16" s="144" customFormat="1" ht="12.75" customHeight="1" x14ac:dyDescent="0.2">
      <c r="A18" s="139">
        <f t="shared" si="4"/>
        <v>44201</v>
      </c>
      <c r="B18" s="140">
        <f t="shared" si="5"/>
        <v>44201</v>
      </c>
      <c r="C18" s="151"/>
      <c r="D18" s="151"/>
      <c r="E18" s="151"/>
      <c r="F18" s="151"/>
      <c r="G18" s="151"/>
      <c r="H18" s="151"/>
      <c r="I18" s="141" cm="1">
        <f t="array" ref="I18">IF(ISNA(VLOOKUP(A18,Feriados,1,FALSE)),IFERROR(INDEX($H$3:$H$9,WEEKDAY(A18),1),0),0)</f>
        <v>8.3333333333333315E-2</v>
      </c>
      <c r="J18" s="141">
        <f t="shared" si="6"/>
        <v>0</v>
      </c>
      <c r="K18" s="142" t="str">
        <f t="shared" si="1"/>
        <v>-</v>
      </c>
      <c r="L18" s="143">
        <f t="shared" si="2"/>
        <v>8.3333333333333315E-2</v>
      </c>
      <c r="M18" s="77"/>
      <c r="N18" s="151"/>
      <c r="O18" s="153" t="str">
        <f t="shared" si="3"/>
        <v/>
      </c>
      <c r="P18" s="153"/>
    </row>
    <row r="19" spans="1:16" s="144" customFormat="1" ht="12.75" customHeight="1" x14ac:dyDescent="0.2">
      <c r="A19" s="139">
        <f t="shared" si="4"/>
        <v>44202</v>
      </c>
      <c r="B19" s="140">
        <f t="shared" si="5"/>
        <v>44202</v>
      </c>
      <c r="C19" s="151"/>
      <c r="D19" s="151"/>
      <c r="E19" s="151"/>
      <c r="F19" s="151"/>
      <c r="G19" s="151"/>
      <c r="H19" s="151"/>
      <c r="I19" s="141" cm="1">
        <f t="array" ref="I19">IF(ISNA(VLOOKUP(A19,Feriados,1,FALSE)),IFERROR(INDEX($H$3:$H$9,WEEKDAY(A19),1),0),0)</f>
        <v>8.3333333333333315E-2</v>
      </c>
      <c r="J19" s="141">
        <f t="shared" si="6"/>
        <v>0</v>
      </c>
      <c r="K19" s="142" t="str">
        <f t="shared" si="1"/>
        <v>-</v>
      </c>
      <c r="L19" s="143">
        <f t="shared" si="2"/>
        <v>8.3333333333333315E-2</v>
      </c>
      <c r="M19" s="77"/>
      <c r="N19" s="151"/>
      <c r="O19" s="153" t="str">
        <f t="shared" si="3"/>
        <v/>
      </c>
      <c r="P19" s="153"/>
    </row>
    <row r="20" spans="1:16" s="144" customFormat="1" ht="12.75" customHeight="1" x14ac:dyDescent="0.2">
      <c r="A20" s="139">
        <f t="shared" si="4"/>
        <v>44203</v>
      </c>
      <c r="B20" s="140">
        <f t="shared" si="5"/>
        <v>44203</v>
      </c>
      <c r="C20" s="151"/>
      <c r="D20" s="151"/>
      <c r="E20" s="151"/>
      <c r="F20" s="151"/>
      <c r="G20" s="151"/>
      <c r="H20" s="151"/>
      <c r="I20" s="141" cm="1">
        <f t="array" ref="I20">IF(ISNA(VLOOKUP(A20,Feriados,1,FALSE)),IFERROR(INDEX($H$3:$H$9,WEEKDAY(A20),1),0),0)</f>
        <v>8.3333333333333315E-2</v>
      </c>
      <c r="J20" s="141">
        <f t="shared" si="6"/>
        <v>0</v>
      </c>
      <c r="K20" s="142" t="str">
        <f t="shared" si="1"/>
        <v>-</v>
      </c>
      <c r="L20" s="143">
        <f t="shared" si="2"/>
        <v>8.3333333333333315E-2</v>
      </c>
      <c r="M20" s="77"/>
      <c r="N20" s="151"/>
      <c r="O20" s="153" t="str">
        <f t="shared" si="3"/>
        <v/>
      </c>
      <c r="P20" s="153"/>
    </row>
    <row r="21" spans="1:16" s="144" customFormat="1" ht="12.75" customHeight="1" x14ac:dyDescent="0.2">
      <c r="A21" s="139">
        <f t="shared" si="4"/>
        <v>44204</v>
      </c>
      <c r="B21" s="140">
        <f t="shared" si="5"/>
        <v>44204</v>
      </c>
      <c r="C21" s="151"/>
      <c r="D21" s="151"/>
      <c r="E21" s="151"/>
      <c r="F21" s="151"/>
      <c r="G21" s="151"/>
      <c r="H21" s="151"/>
      <c r="I21" s="141" cm="1">
        <f t="array" ref="I21">IF(ISNA(VLOOKUP(A21,Feriados,1,FALSE)),IFERROR(INDEX($H$3:$H$9,WEEKDAY(A21),1),0),0)</f>
        <v>8.3333333333333315E-2</v>
      </c>
      <c r="J21" s="141">
        <f t="shared" si="6"/>
        <v>0</v>
      </c>
      <c r="K21" s="142" t="str">
        <f t="shared" si="1"/>
        <v>-</v>
      </c>
      <c r="L21" s="143">
        <f t="shared" si="2"/>
        <v>8.3333333333333315E-2</v>
      </c>
      <c r="M21" s="77"/>
      <c r="N21" s="151"/>
      <c r="O21" s="153" t="str">
        <f t="shared" si="3"/>
        <v/>
      </c>
      <c r="P21" s="153"/>
    </row>
    <row r="22" spans="1:16" s="144" customFormat="1" ht="12.75" customHeight="1" x14ac:dyDescent="0.2">
      <c r="A22" s="139">
        <f t="shared" si="4"/>
        <v>44205</v>
      </c>
      <c r="B22" s="140">
        <f t="shared" si="5"/>
        <v>44205</v>
      </c>
      <c r="C22" s="151"/>
      <c r="D22" s="151"/>
      <c r="E22" s="151"/>
      <c r="F22" s="151"/>
      <c r="G22" s="151"/>
      <c r="H22" s="151"/>
      <c r="I22" s="141" cm="1">
        <f t="array" ref="I22">IF(ISNA(VLOOKUP(A22,Feriados,1,FALSE)),IFERROR(INDEX($H$3:$H$9,WEEKDAY(A22),1),0),0)</f>
        <v>8.3333333333333315E-2</v>
      </c>
      <c r="J22" s="141">
        <f t="shared" si="6"/>
        <v>0</v>
      </c>
      <c r="K22" s="142" t="str">
        <f t="shared" si="1"/>
        <v>-</v>
      </c>
      <c r="L22" s="143">
        <f t="shared" si="2"/>
        <v>8.3333333333333315E-2</v>
      </c>
      <c r="M22" s="77"/>
      <c r="N22" s="151"/>
      <c r="O22" s="153" t="str">
        <f t="shared" si="3"/>
        <v/>
      </c>
      <c r="P22" s="153"/>
    </row>
    <row r="23" spans="1:16" s="144" customFormat="1" ht="12.75" customHeight="1" x14ac:dyDescent="0.2">
      <c r="A23" s="139">
        <f t="shared" si="4"/>
        <v>44206</v>
      </c>
      <c r="B23" s="140">
        <f t="shared" si="5"/>
        <v>44206</v>
      </c>
      <c r="C23" s="151"/>
      <c r="D23" s="151"/>
      <c r="E23" s="151"/>
      <c r="F23" s="151"/>
      <c r="G23" s="151"/>
      <c r="H23" s="151"/>
      <c r="I23" s="141" cm="1">
        <f t="array" ref="I23">IF(ISNA(VLOOKUP(A23,Feriados,1,FALSE)),IFERROR(INDEX($H$3:$H$9,WEEKDAY(A23),1),0),0)</f>
        <v>0</v>
      </c>
      <c r="J23" s="141">
        <f t="shared" si="6"/>
        <v>0</v>
      </c>
      <c r="K23" s="142" t="str">
        <f t="shared" si="1"/>
        <v/>
      </c>
      <c r="L23" s="143">
        <f t="shared" si="2"/>
        <v>0</v>
      </c>
      <c r="M23" s="77"/>
      <c r="N23" s="151"/>
      <c r="O23" s="153" t="str">
        <f t="shared" si="3"/>
        <v/>
      </c>
      <c r="P23" s="153"/>
    </row>
    <row r="24" spans="1:16" s="144" customFormat="1" ht="12.75" customHeight="1" x14ac:dyDescent="0.2">
      <c r="A24" s="139">
        <f t="shared" si="4"/>
        <v>44207</v>
      </c>
      <c r="B24" s="140">
        <f t="shared" si="5"/>
        <v>44207</v>
      </c>
      <c r="C24" s="151"/>
      <c r="D24" s="151"/>
      <c r="E24" s="151"/>
      <c r="F24" s="151"/>
      <c r="G24" s="151"/>
      <c r="H24" s="151"/>
      <c r="I24" s="141" cm="1">
        <f t="array" ref="I24">IF(ISNA(VLOOKUP(A24,Feriados,1,FALSE)),IFERROR(INDEX($H$3:$H$9,WEEKDAY(A24),1),0),0)</f>
        <v>0</v>
      </c>
      <c r="J24" s="141">
        <f t="shared" si="6"/>
        <v>0</v>
      </c>
      <c r="K24" s="142" t="str">
        <f t="shared" si="1"/>
        <v/>
      </c>
      <c r="L24" s="143">
        <f t="shared" si="2"/>
        <v>0</v>
      </c>
      <c r="M24" s="77"/>
      <c r="N24" s="151"/>
      <c r="O24" s="153" t="str">
        <f t="shared" si="3"/>
        <v/>
      </c>
      <c r="P24" s="153"/>
    </row>
    <row r="25" spans="1:16" s="144" customFormat="1" ht="12.75" customHeight="1" x14ac:dyDescent="0.2">
      <c r="A25" s="139">
        <f t="shared" si="4"/>
        <v>44208</v>
      </c>
      <c r="B25" s="140">
        <f t="shared" si="5"/>
        <v>44208</v>
      </c>
      <c r="C25" s="151"/>
      <c r="D25" s="151"/>
      <c r="E25" s="151"/>
      <c r="F25" s="151"/>
      <c r="G25" s="151"/>
      <c r="H25" s="151"/>
      <c r="I25" s="141" cm="1">
        <f t="array" ref="I25">IF(ISNA(VLOOKUP(A25,Feriados,1,FALSE)),IFERROR(INDEX($H$3:$H$9,WEEKDAY(A25),1),0),0)</f>
        <v>8.3333333333333315E-2</v>
      </c>
      <c r="J25" s="141">
        <f t="shared" si="6"/>
        <v>0</v>
      </c>
      <c r="K25" s="142" t="str">
        <f t="shared" si="1"/>
        <v>-</v>
      </c>
      <c r="L25" s="143">
        <f t="shared" si="2"/>
        <v>8.3333333333333315E-2</v>
      </c>
      <c r="M25" s="77"/>
      <c r="N25" s="151"/>
      <c r="O25" s="153" t="str">
        <f t="shared" si="3"/>
        <v/>
      </c>
      <c r="P25" s="153"/>
    </row>
    <row r="26" spans="1:16" s="144" customFormat="1" ht="12.75" customHeight="1" x14ac:dyDescent="0.2">
      <c r="A26" s="139">
        <f t="shared" si="4"/>
        <v>44209</v>
      </c>
      <c r="B26" s="140">
        <f t="shared" si="5"/>
        <v>44209</v>
      </c>
      <c r="C26" s="151"/>
      <c r="D26" s="151"/>
      <c r="E26" s="151"/>
      <c r="F26" s="151"/>
      <c r="G26" s="151"/>
      <c r="H26" s="151"/>
      <c r="I26" s="141" cm="1">
        <f t="array" ref="I26">IF(ISNA(VLOOKUP(A26,Feriados,1,FALSE)),IFERROR(INDEX($H$3:$H$9,WEEKDAY(A26),1),0),0)</f>
        <v>8.3333333333333315E-2</v>
      </c>
      <c r="J26" s="141">
        <f t="shared" si="6"/>
        <v>0</v>
      </c>
      <c r="K26" s="142" t="str">
        <f t="shared" si="1"/>
        <v>-</v>
      </c>
      <c r="L26" s="143">
        <f t="shared" si="2"/>
        <v>8.3333333333333315E-2</v>
      </c>
      <c r="M26" s="77"/>
      <c r="N26" s="151"/>
      <c r="O26" s="153" t="str">
        <f t="shared" si="3"/>
        <v/>
      </c>
      <c r="P26" s="153"/>
    </row>
    <row r="27" spans="1:16" s="144" customFormat="1" ht="12.75" customHeight="1" x14ac:dyDescent="0.2">
      <c r="A27" s="139">
        <f t="shared" si="4"/>
        <v>44210</v>
      </c>
      <c r="B27" s="140">
        <f t="shared" si="5"/>
        <v>44210</v>
      </c>
      <c r="C27" s="151"/>
      <c r="D27" s="151"/>
      <c r="E27" s="151"/>
      <c r="F27" s="151"/>
      <c r="G27" s="151"/>
      <c r="H27" s="151"/>
      <c r="I27" s="141" cm="1">
        <f t="array" ref="I27">IF(ISNA(VLOOKUP(A27,Feriados,1,FALSE)),IFERROR(INDEX($H$3:$H$9,WEEKDAY(A27),1),0),0)</f>
        <v>8.3333333333333315E-2</v>
      </c>
      <c r="J27" s="141">
        <f t="shared" si="6"/>
        <v>0</v>
      </c>
      <c r="K27" s="142" t="str">
        <f t="shared" si="1"/>
        <v>-</v>
      </c>
      <c r="L27" s="143">
        <f t="shared" si="2"/>
        <v>8.3333333333333315E-2</v>
      </c>
      <c r="M27" s="77"/>
      <c r="N27" s="151"/>
      <c r="O27" s="153" t="str">
        <f t="shared" si="3"/>
        <v/>
      </c>
      <c r="P27" s="153"/>
    </row>
    <row r="28" spans="1:16" s="144" customFormat="1" ht="12.75" customHeight="1" x14ac:dyDescent="0.2">
      <c r="A28" s="139">
        <f t="shared" si="4"/>
        <v>44211</v>
      </c>
      <c r="B28" s="140">
        <f t="shared" si="5"/>
        <v>44211</v>
      </c>
      <c r="C28" s="151"/>
      <c r="D28" s="151"/>
      <c r="E28" s="151"/>
      <c r="F28" s="151"/>
      <c r="G28" s="151"/>
      <c r="H28" s="151"/>
      <c r="I28" s="141" cm="1">
        <f t="array" ref="I28">IF(ISNA(VLOOKUP(A28,Feriados,1,FALSE)),IFERROR(INDEX($H$3:$H$9,WEEKDAY(A28),1),0),0)</f>
        <v>8.3333333333333315E-2</v>
      </c>
      <c r="J28" s="141">
        <f t="shared" si="6"/>
        <v>0</v>
      </c>
      <c r="K28" s="142" t="str">
        <f t="shared" si="1"/>
        <v>-</v>
      </c>
      <c r="L28" s="143">
        <f t="shared" si="2"/>
        <v>8.3333333333333315E-2</v>
      </c>
      <c r="M28" s="77"/>
      <c r="N28" s="151"/>
      <c r="O28" s="153" t="str">
        <f t="shared" si="3"/>
        <v/>
      </c>
      <c r="P28" s="153"/>
    </row>
    <row r="29" spans="1:16" s="144" customFormat="1" ht="12.75" customHeight="1" x14ac:dyDescent="0.2">
      <c r="A29" s="139">
        <f t="shared" si="4"/>
        <v>44212</v>
      </c>
      <c r="B29" s="140">
        <f t="shared" si="5"/>
        <v>44212</v>
      </c>
      <c r="C29" s="151"/>
      <c r="D29" s="151"/>
      <c r="E29" s="151"/>
      <c r="F29" s="151"/>
      <c r="G29" s="151"/>
      <c r="H29" s="151"/>
      <c r="I29" s="141" cm="1">
        <f t="array" ref="I29">IF(ISNA(VLOOKUP(A29,Feriados,1,FALSE)),IFERROR(INDEX($H$3:$H$9,WEEKDAY(A29),1),0),0)</f>
        <v>8.3333333333333315E-2</v>
      </c>
      <c r="J29" s="141">
        <f t="shared" si="6"/>
        <v>0</v>
      </c>
      <c r="K29" s="142" t="str">
        <f t="shared" si="1"/>
        <v>-</v>
      </c>
      <c r="L29" s="143">
        <f t="shared" si="2"/>
        <v>8.3333333333333315E-2</v>
      </c>
      <c r="M29" s="77"/>
      <c r="N29" s="151"/>
      <c r="O29" s="153" t="str">
        <f t="shared" si="3"/>
        <v/>
      </c>
      <c r="P29" s="153"/>
    </row>
    <row r="30" spans="1:16" s="144" customFormat="1" ht="12.75" customHeight="1" x14ac:dyDescent="0.2">
      <c r="A30" s="139">
        <f t="shared" si="4"/>
        <v>44213</v>
      </c>
      <c r="B30" s="140">
        <f t="shared" si="5"/>
        <v>44213</v>
      </c>
      <c r="C30" s="151"/>
      <c r="D30" s="151"/>
      <c r="E30" s="151"/>
      <c r="F30" s="151"/>
      <c r="G30" s="151"/>
      <c r="H30" s="151"/>
      <c r="I30" s="141" cm="1">
        <f t="array" ref="I30">IF(ISNA(VLOOKUP(A30,Feriados,1,FALSE)),IFERROR(INDEX($H$3:$H$9,WEEKDAY(A30),1),0),0)</f>
        <v>0</v>
      </c>
      <c r="J30" s="141">
        <f t="shared" si="6"/>
        <v>0</v>
      </c>
      <c r="K30" s="142" t="str">
        <f t="shared" si="1"/>
        <v/>
      </c>
      <c r="L30" s="143">
        <f t="shared" si="2"/>
        <v>0</v>
      </c>
      <c r="M30" s="77"/>
      <c r="N30" s="151"/>
      <c r="O30" s="153" t="str">
        <f t="shared" si="3"/>
        <v/>
      </c>
      <c r="P30" s="153"/>
    </row>
    <row r="31" spans="1:16" s="144" customFormat="1" ht="12.75" customHeight="1" x14ac:dyDescent="0.2">
      <c r="A31" s="139">
        <f t="shared" si="4"/>
        <v>44214</v>
      </c>
      <c r="B31" s="140">
        <f t="shared" si="5"/>
        <v>44214</v>
      </c>
      <c r="C31" s="151"/>
      <c r="D31" s="151"/>
      <c r="E31" s="151"/>
      <c r="F31" s="151"/>
      <c r="G31" s="151"/>
      <c r="H31" s="151"/>
      <c r="I31" s="141" cm="1">
        <f t="array" ref="I31">IF(ISNA(VLOOKUP(A31,Feriados,1,FALSE)),IFERROR(INDEX($H$3:$H$9,WEEKDAY(A31),1),0),0)</f>
        <v>0</v>
      </c>
      <c r="J31" s="141">
        <f t="shared" si="6"/>
        <v>0</v>
      </c>
      <c r="K31" s="142" t="str">
        <f t="shared" si="1"/>
        <v/>
      </c>
      <c r="L31" s="143">
        <f t="shared" si="2"/>
        <v>0</v>
      </c>
      <c r="M31" s="77"/>
      <c r="N31" s="151"/>
      <c r="O31" s="153" t="str">
        <f t="shared" si="3"/>
        <v/>
      </c>
      <c r="P31" s="153"/>
    </row>
    <row r="32" spans="1:16" s="144" customFormat="1" ht="12.75" customHeight="1" x14ac:dyDescent="0.2">
      <c r="A32" s="139">
        <f t="shared" si="4"/>
        <v>44215</v>
      </c>
      <c r="B32" s="140">
        <f t="shared" si="5"/>
        <v>44215</v>
      </c>
      <c r="C32" s="151"/>
      <c r="D32" s="151"/>
      <c r="E32" s="151"/>
      <c r="F32" s="151"/>
      <c r="G32" s="151"/>
      <c r="H32" s="151"/>
      <c r="I32" s="141" cm="1">
        <f t="array" ref="I32">IF(ISNA(VLOOKUP(A32,Feriados,1,FALSE)),IFERROR(INDEX($H$3:$H$9,WEEKDAY(A32),1),0),0)</f>
        <v>8.3333333333333315E-2</v>
      </c>
      <c r="J32" s="141">
        <f t="shared" si="6"/>
        <v>0</v>
      </c>
      <c r="K32" s="142" t="str">
        <f t="shared" si="1"/>
        <v>-</v>
      </c>
      <c r="L32" s="143">
        <f t="shared" si="2"/>
        <v>8.3333333333333315E-2</v>
      </c>
      <c r="M32" s="77"/>
      <c r="N32" s="151"/>
      <c r="O32" s="153" t="str">
        <f t="shared" si="3"/>
        <v/>
      </c>
      <c r="P32" s="153"/>
    </row>
    <row r="33" spans="1:16" s="144" customFormat="1" ht="12.75" customHeight="1" x14ac:dyDescent="0.2">
      <c r="A33" s="139">
        <f t="shared" si="4"/>
        <v>44216</v>
      </c>
      <c r="B33" s="140">
        <f t="shared" si="5"/>
        <v>44216</v>
      </c>
      <c r="C33" s="151"/>
      <c r="D33" s="151"/>
      <c r="E33" s="151"/>
      <c r="F33" s="151"/>
      <c r="G33" s="151"/>
      <c r="H33" s="151"/>
      <c r="I33" s="141" cm="1">
        <f t="array" ref="I33">IF(ISNA(VLOOKUP(A33,Feriados,1,FALSE)),IFERROR(INDEX($H$3:$H$9,WEEKDAY(A33),1),0),0)</f>
        <v>8.3333333333333315E-2</v>
      </c>
      <c r="J33" s="141">
        <f t="shared" si="6"/>
        <v>0</v>
      </c>
      <c r="K33" s="142" t="str">
        <f t="shared" si="1"/>
        <v>-</v>
      </c>
      <c r="L33" s="143">
        <f t="shared" si="2"/>
        <v>8.3333333333333315E-2</v>
      </c>
      <c r="M33" s="77"/>
      <c r="N33" s="151"/>
      <c r="O33" s="153" t="str">
        <f t="shared" si="3"/>
        <v/>
      </c>
      <c r="P33" s="153"/>
    </row>
    <row r="34" spans="1:16" s="144" customFormat="1" ht="12.75" customHeight="1" x14ac:dyDescent="0.2">
      <c r="A34" s="139">
        <f t="shared" si="4"/>
        <v>44217</v>
      </c>
      <c r="B34" s="140">
        <f t="shared" si="5"/>
        <v>44217</v>
      </c>
      <c r="C34" s="151"/>
      <c r="D34" s="151"/>
      <c r="E34" s="151"/>
      <c r="F34" s="151"/>
      <c r="G34" s="151"/>
      <c r="H34" s="151"/>
      <c r="I34" s="141" cm="1">
        <f t="array" ref="I34">IF(ISNA(VLOOKUP(A34,Feriados,1,FALSE)),IFERROR(INDEX($H$3:$H$9,WEEKDAY(A34),1),0),0)</f>
        <v>8.3333333333333315E-2</v>
      </c>
      <c r="J34" s="141">
        <f t="shared" si="6"/>
        <v>0</v>
      </c>
      <c r="K34" s="142" t="str">
        <f t="shared" si="1"/>
        <v>-</v>
      </c>
      <c r="L34" s="143">
        <f t="shared" si="2"/>
        <v>8.3333333333333315E-2</v>
      </c>
      <c r="M34" s="77"/>
      <c r="N34" s="151"/>
      <c r="O34" s="153" t="str">
        <f t="shared" si="3"/>
        <v/>
      </c>
      <c r="P34" s="153"/>
    </row>
    <row r="35" spans="1:16" s="144" customFormat="1" ht="12.75" customHeight="1" x14ac:dyDescent="0.2">
      <c r="A35" s="139">
        <f t="shared" si="4"/>
        <v>44218</v>
      </c>
      <c r="B35" s="140">
        <f t="shared" si="5"/>
        <v>44218</v>
      </c>
      <c r="C35" s="151"/>
      <c r="D35" s="151"/>
      <c r="E35" s="151"/>
      <c r="F35" s="151"/>
      <c r="G35" s="151"/>
      <c r="H35" s="151"/>
      <c r="I35" s="141" cm="1">
        <f t="array" ref="I35">IF(ISNA(VLOOKUP(A35,Feriados,1,FALSE)),IFERROR(INDEX($H$3:$H$9,WEEKDAY(A35),1),0),0)</f>
        <v>8.3333333333333315E-2</v>
      </c>
      <c r="J35" s="141">
        <f t="shared" si="6"/>
        <v>0</v>
      </c>
      <c r="K35" s="142" t="str">
        <f t="shared" si="1"/>
        <v>-</v>
      </c>
      <c r="L35" s="143">
        <f t="shared" si="2"/>
        <v>8.3333333333333315E-2</v>
      </c>
      <c r="M35" s="77"/>
      <c r="N35" s="151"/>
      <c r="O35" s="153" t="str">
        <f t="shared" si="3"/>
        <v/>
      </c>
      <c r="P35" s="153"/>
    </row>
    <row r="36" spans="1:16" s="144" customFormat="1" ht="12.75" customHeight="1" x14ac:dyDescent="0.2">
      <c r="A36" s="139">
        <f t="shared" si="4"/>
        <v>44219</v>
      </c>
      <c r="B36" s="140">
        <f t="shared" si="5"/>
        <v>44219</v>
      </c>
      <c r="C36" s="151"/>
      <c r="D36" s="151"/>
      <c r="E36" s="151"/>
      <c r="F36" s="151"/>
      <c r="G36" s="151"/>
      <c r="H36" s="151"/>
      <c r="I36" s="141" cm="1">
        <f t="array" ref="I36">IF(ISNA(VLOOKUP(A36,Feriados,1,FALSE)),IFERROR(INDEX($H$3:$H$9,WEEKDAY(A36),1),0),0)</f>
        <v>8.3333333333333315E-2</v>
      </c>
      <c r="J36" s="141">
        <f t="shared" si="6"/>
        <v>0</v>
      </c>
      <c r="K36" s="142" t="str">
        <f t="shared" si="1"/>
        <v>-</v>
      </c>
      <c r="L36" s="143">
        <f t="shared" si="2"/>
        <v>8.3333333333333315E-2</v>
      </c>
      <c r="M36" s="77"/>
      <c r="N36" s="151"/>
      <c r="O36" s="153" t="str">
        <f t="shared" si="3"/>
        <v/>
      </c>
      <c r="P36" s="153"/>
    </row>
    <row r="37" spans="1:16" s="144" customFormat="1" ht="12.75" customHeight="1" x14ac:dyDescent="0.2">
      <c r="A37" s="139">
        <f t="shared" si="4"/>
        <v>44220</v>
      </c>
      <c r="B37" s="140">
        <f t="shared" si="5"/>
        <v>44220</v>
      </c>
      <c r="C37" s="151"/>
      <c r="D37" s="151"/>
      <c r="E37" s="151"/>
      <c r="F37" s="151"/>
      <c r="G37" s="151"/>
      <c r="H37" s="151"/>
      <c r="I37" s="141" cm="1">
        <f t="array" ref="I37">IF(ISNA(VLOOKUP(A37,Feriados,1,FALSE)),IFERROR(INDEX($H$3:$H$9,WEEKDAY(A37),1),0),0)</f>
        <v>0</v>
      </c>
      <c r="J37" s="141">
        <f t="shared" si="6"/>
        <v>0</v>
      </c>
      <c r="K37" s="142" t="str">
        <f t="shared" si="1"/>
        <v/>
      </c>
      <c r="L37" s="143">
        <f t="shared" si="2"/>
        <v>0</v>
      </c>
      <c r="M37" s="77"/>
      <c r="N37" s="151"/>
      <c r="O37" s="153" t="str">
        <f t="shared" si="3"/>
        <v/>
      </c>
      <c r="P37" s="153"/>
    </row>
    <row r="38" spans="1:16" s="144" customFormat="1" ht="12.75" customHeight="1" x14ac:dyDescent="0.2">
      <c r="A38" s="139">
        <f t="shared" si="4"/>
        <v>44221</v>
      </c>
      <c r="B38" s="140">
        <f t="shared" si="5"/>
        <v>44221</v>
      </c>
      <c r="C38" s="151"/>
      <c r="D38" s="151"/>
      <c r="E38" s="151"/>
      <c r="F38" s="151"/>
      <c r="G38" s="151"/>
      <c r="H38" s="151"/>
      <c r="I38" s="141" cm="1">
        <f t="array" ref="I38">IF(ISNA(VLOOKUP(A38,Feriados,1,FALSE)),IFERROR(INDEX($H$3:$H$9,WEEKDAY(A38),1),0),0)</f>
        <v>0</v>
      </c>
      <c r="J38" s="141">
        <f t="shared" si="6"/>
        <v>0</v>
      </c>
      <c r="K38" s="142" t="str">
        <f t="shared" si="1"/>
        <v/>
      </c>
      <c r="L38" s="143">
        <f t="shared" si="2"/>
        <v>0</v>
      </c>
      <c r="M38" s="77"/>
      <c r="N38" s="151"/>
      <c r="O38" s="153" t="str">
        <f t="shared" si="3"/>
        <v/>
      </c>
      <c r="P38" s="153"/>
    </row>
    <row r="39" spans="1:16" s="144" customFormat="1" ht="12.75" customHeight="1" x14ac:dyDescent="0.2">
      <c r="A39" s="139">
        <f t="shared" si="4"/>
        <v>44222</v>
      </c>
      <c r="B39" s="140">
        <f t="shared" si="5"/>
        <v>44222</v>
      </c>
      <c r="C39" s="151"/>
      <c r="D39" s="151"/>
      <c r="E39" s="151"/>
      <c r="F39" s="151"/>
      <c r="G39" s="151"/>
      <c r="H39" s="151"/>
      <c r="I39" s="141" cm="1">
        <f t="array" ref="I39">IF(ISNA(VLOOKUP(A39,Feriados,1,FALSE)),IFERROR(INDEX($H$3:$H$9,WEEKDAY(A39),1),0),0)</f>
        <v>8.3333333333333315E-2</v>
      </c>
      <c r="J39" s="141">
        <f t="shared" si="6"/>
        <v>0</v>
      </c>
      <c r="K39" s="142" t="str">
        <f t="shared" si="1"/>
        <v>-</v>
      </c>
      <c r="L39" s="143">
        <f t="shared" si="2"/>
        <v>8.3333333333333315E-2</v>
      </c>
      <c r="M39" s="77"/>
      <c r="N39" s="151"/>
      <c r="O39" s="153" t="str">
        <f t="shared" si="3"/>
        <v/>
      </c>
      <c r="P39" s="153"/>
    </row>
    <row r="40" spans="1:16" s="144" customFormat="1" ht="12.75" customHeight="1" x14ac:dyDescent="0.2">
      <c r="A40" s="139">
        <f t="shared" si="4"/>
        <v>44223</v>
      </c>
      <c r="B40" s="140">
        <f t="shared" si="5"/>
        <v>44223</v>
      </c>
      <c r="C40" s="151"/>
      <c r="D40" s="151"/>
      <c r="E40" s="151"/>
      <c r="F40" s="151"/>
      <c r="G40" s="151"/>
      <c r="H40" s="151"/>
      <c r="I40" s="141" cm="1">
        <f t="array" ref="I40">IF(ISNA(VLOOKUP(A40,Feriados,1,FALSE)),IFERROR(INDEX($H$3:$H$9,WEEKDAY(A40),1),0),0)</f>
        <v>8.3333333333333315E-2</v>
      </c>
      <c r="J40" s="141">
        <f t="shared" si="6"/>
        <v>0</v>
      </c>
      <c r="K40" s="142" t="str">
        <f t="shared" si="1"/>
        <v>-</v>
      </c>
      <c r="L40" s="143">
        <f t="shared" si="2"/>
        <v>8.3333333333333315E-2</v>
      </c>
      <c r="M40" s="77"/>
      <c r="N40" s="151"/>
      <c r="O40" s="153" t="str">
        <f t="shared" si="3"/>
        <v/>
      </c>
      <c r="P40" s="153"/>
    </row>
    <row r="41" spans="1:16" s="144" customFormat="1" ht="12.75" customHeight="1" x14ac:dyDescent="0.2">
      <c r="A41" s="139">
        <f>IF(A40="","",IF(MONTH(A40+1)&lt;&gt;$A$1,"",A40+1))</f>
        <v>44224</v>
      </c>
      <c r="B41" s="140">
        <f t="shared" si="5"/>
        <v>44224</v>
      </c>
      <c r="C41" s="151"/>
      <c r="D41" s="151"/>
      <c r="E41" s="151"/>
      <c r="F41" s="151"/>
      <c r="G41" s="151"/>
      <c r="H41" s="151"/>
      <c r="I41" s="141" cm="1">
        <f t="array" ref="I41">IF(ISNA(VLOOKUP(A41,Feriados,1,FALSE)),IFERROR(INDEX($H$3:$H$9,WEEKDAY(A41),1),0),0)</f>
        <v>8.3333333333333315E-2</v>
      </c>
      <c r="J41" s="141">
        <f t="shared" si="6"/>
        <v>0</v>
      </c>
      <c r="K41" s="142" t="str">
        <f t="shared" si="1"/>
        <v>-</v>
      </c>
      <c r="L41" s="143">
        <f t="shared" si="2"/>
        <v>8.3333333333333315E-2</v>
      </c>
      <c r="M41" s="77"/>
      <c r="N41" s="151"/>
      <c r="O41" s="153" t="str">
        <f t="shared" si="3"/>
        <v/>
      </c>
      <c r="P41" s="153"/>
    </row>
    <row r="42" spans="1:16" s="144" customFormat="1" ht="12.75" customHeight="1" x14ac:dyDescent="0.2">
      <c r="A42" s="139">
        <f>IF(A41="","",IF(MONTH(A41+1)&lt;&gt;$A$1,"",A41+1))</f>
        <v>44225</v>
      </c>
      <c r="B42" s="140">
        <f t="shared" si="5"/>
        <v>44225</v>
      </c>
      <c r="C42" s="151"/>
      <c r="D42" s="151"/>
      <c r="E42" s="151"/>
      <c r="F42" s="151"/>
      <c r="G42" s="151"/>
      <c r="H42" s="151"/>
      <c r="I42" s="141" cm="1">
        <f t="array" ref="I42">IF(ISNA(VLOOKUP(A42,Feriados,1,FALSE)),IFERROR(INDEX($H$3:$H$9,WEEKDAY(A42),1),0),0)</f>
        <v>8.3333333333333315E-2</v>
      </c>
      <c r="J42" s="141">
        <f t="shared" si="6"/>
        <v>0</v>
      </c>
      <c r="K42" s="142" t="str">
        <f t="shared" si="1"/>
        <v>-</v>
      </c>
      <c r="L42" s="143">
        <f t="shared" si="2"/>
        <v>8.3333333333333315E-2</v>
      </c>
      <c r="M42" s="77"/>
      <c r="N42" s="151"/>
      <c r="O42" s="153" t="str">
        <f t="shared" si="3"/>
        <v/>
      </c>
      <c r="P42" s="153"/>
    </row>
    <row r="43" spans="1:16" s="144" customFormat="1" ht="12.75" customHeight="1" x14ac:dyDescent="0.2">
      <c r="A43" s="139">
        <f>IF(A42="","",IF(MONTH(A42+1)&lt;&gt;$A$1,"",A42+1))</f>
        <v>44226</v>
      </c>
      <c r="B43" s="140">
        <f t="shared" si="5"/>
        <v>44226</v>
      </c>
      <c r="C43" s="151"/>
      <c r="D43" s="151"/>
      <c r="E43" s="151"/>
      <c r="F43" s="151"/>
      <c r="G43" s="151"/>
      <c r="H43" s="151"/>
      <c r="I43" s="141" cm="1">
        <f t="array" ref="I43">IF(ISNA(VLOOKUP(A43,Feriados,1,FALSE)),IFERROR(INDEX($H$3:$H$9,WEEKDAY(A43),1),0),0)</f>
        <v>8.3333333333333315E-2</v>
      </c>
      <c r="J43" s="141">
        <f t="shared" si="6"/>
        <v>0</v>
      </c>
      <c r="K43" s="142" t="str">
        <f t="shared" si="1"/>
        <v>-</v>
      </c>
      <c r="L43" s="143">
        <f t="shared" si="2"/>
        <v>8.3333333333333315E-2</v>
      </c>
      <c r="M43" s="77"/>
      <c r="N43" s="151"/>
      <c r="O43" s="153" t="str">
        <f t="shared" si="3"/>
        <v/>
      </c>
      <c r="P43" s="153"/>
    </row>
    <row r="44" spans="1:16" s="144" customFormat="1" ht="12.75" customHeight="1" x14ac:dyDescent="0.2">
      <c r="A44" s="139" t="str">
        <f>IF(A43="","",IF(MONTH(A43+1)&lt;&gt;$A$1,"",A43+1))</f>
        <v/>
      </c>
      <c r="B44" s="140"/>
      <c r="C44" s="152"/>
      <c r="D44" s="152"/>
      <c r="E44" s="152"/>
      <c r="F44" s="152"/>
      <c r="G44" s="152"/>
      <c r="H44" s="152"/>
      <c r="I44" s="96"/>
      <c r="J44" s="96"/>
      <c r="K44" s="96"/>
      <c r="L44" s="96"/>
      <c r="M44" s="146"/>
      <c r="N44" s="152"/>
      <c r="O44" s="153"/>
      <c r="P44" s="153"/>
    </row>
    <row r="45" spans="1:16" s="144" customFormat="1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spans="1:16" s="144" customFormat="1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s="144" customFormat="1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s="144" customFormat="1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s="144" customFormat="1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spans="1:16" s="144" customFormat="1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s="144" customFormat="1" ht="12.75" hidden="1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spans="1:16" s="144" customFormat="1" ht="12.75" hidden="1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s="144" customFormat="1" ht="12.75" hidden="1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spans="1:16" s="144" customFormat="1" ht="12.75" hidden="1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s="144" customFormat="1" ht="12.75" hidden="1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s="144" customFormat="1" ht="12.75" hidden="1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spans="1:16" s="144" customFormat="1" ht="12.75" hidden="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spans="1:16" s="144" customFormat="1" ht="12.75" hidden="1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spans="1:16" s="144" customFormat="1" ht="12.75" hidden="1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spans="1:16" s="144" customFormat="1" ht="12.75" hidden="1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spans="1:16" s="144" customFormat="1" ht="12.75" hidden="1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spans="1:16" s="144" customFormat="1" ht="12.75" hidden="1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ht="12.75" hidden="1" customHeight="1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</row>
    <row r="64" spans="1:16" ht="12.75" hidden="1" customHeight="1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</row>
    <row r="65" spans="1:16" ht="12.75" hidden="1" customHeight="1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</row>
    <row r="66" spans="1:16" ht="12.75" hidden="1" customHeight="1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</row>
    <row r="67" spans="1:16" ht="12.75" hidden="1" customHeight="1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</row>
    <row r="68" spans="1:16" ht="12.75" hidden="1" customHeight="1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</row>
    <row r="69" spans="1:16" ht="12.75" hidden="1" customHeight="1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</row>
    <row r="70" spans="1:16" ht="12.75" hidden="1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</row>
    <row r="71" spans="1:16" ht="12.75" hidden="1" customHeight="1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</row>
    <row r="72" spans="1:16" ht="12.75" hidden="1" customHeight="1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</row>
    <row r="73" spans="1:16" ht="12.75" hidden="1" customHeight="1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</row>
    <row r="74" spans="1:16" ht="12.75" hidden="1" customHeight="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</row>
    <row r="75" spans="1:16" ht="12.75" hidden="1" customHeight="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2.75" hidden="1" customHeight="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2.75" hidden="1" customHeight="1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2.75" hidden="1" customHeight="1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2.75" hidden="1" customHeight="1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</row>
    <row r="80" spans="1:16" ht="12.75" hidden="1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</row>
    <row r="81" spans="1:16" ht="12.75" hidden="1" customHeight="1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</row>
    <row r="82" spans="1:16" ht="12.75" hidden="1" customHeight="1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1:16" ht="12.75" hidden="1" customHeight="1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</row>
    <row r="84" spans="1:16" ht="12.75" hidden="1" customHeight="1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</row>
    <row r="85" spans="1:16" ht="12.75" hidden="1" customHeight="1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</row>
    <row r="86" spans="1:16" ht="12.75" hidden="1" customHeight="1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</row>
    <row r="87" spans="1:16" ht="12.75" hidden="1" customHeight="1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</row>
    <row r="88" spans="1:16" ht="12.75" hidden="1" customHeight="1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</row>
    <row r="89" spans="1:16" ht="12.75" hidden="1" customHeight="1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</row>
    <row r="90" spans="1:16" ht="12.75" hidden="1" customHeight="1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</row>
    <row r="91" spans="1:16" ht="12.75" hidden="1" customHeight="1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</row>
    <row r="92" spans="1:16" ht="12.75" hidden="1" customHeight="1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</row>
    <row r="93" spans="1:16" ht="12.75" hidden="1" customHeight="1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</row>
    <row r="94" spans="1:16" ht="12.75" hidden="1" customHeight="1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</row>
    <row r="95" spans="1:16" ht="12.75" hidden="1" customHeight="1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</row>
    <row r="96" spans="1:16" ht="12.75" hidden="1" customHeight="1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6" ht="12.75" hidden="1" customHeight="1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</row>
    <row r="98" spans="1:16" ht="12.75" hidden="1" customHeight="1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</row>
    <row r="99" spans="1:16" ht="12.75" hidden="1" customHeight="1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</row>
    <row r="100" spans="1:16" ht="12.75" hidden="1" customHeight="1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</row>
    <row r="101" spans="1:16" ht="12.75" hidden="1" customHeight="1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</row>
    <row r="102" spans="1:16" ht="12.75" hidden="1" customHeight="1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</row>
    <row r="103" spans="1:16" ht="12.75" hidden="1" customHeight="1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</row>
    <row r="104" spans="1:16" ht="12.75" hidden="1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</row>
    <row r="105" spans="1:16" ht="12.75" hidden="1" customHeight="1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</row>
    <row r="106" spans="1:16" ht="12.75" hidden="1" customHeight="1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</row>
    <row r="107" spans="1:16" ht="12.75" hidden="1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</row>
    <row r="108" spans="1:16" ht="12.75" hidden="1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</row>
    <row r="109" spans="1:16" ht="12.75" hidden="1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</row>
    <row r="110" spans="1:16" ht="12.75" hidden="1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</row>
    <row r="111" spans="1:16" ht="12.75" hidden="1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</row>
    <row r="112" spans="1:16" ht="12.75" hidden="1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</row>
    <row r="113" spans="1:16" ht="12.75" hidden="1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</row>
    <row r="114" spans="1:16" ht="12.75" hidden="1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</row>
    <row r="115" spans="1:16" ht="12.75" hidden="1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</row>
    <row r="116" spans="1:16" ht="12.75" hidden="1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</row>
    <row r="117" spans="1:16" ht="12.75" hidden="1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</row>
    <row r="118" spans="1:16" ht="12.75" hidden="1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</row>
    <row r="119" spans="1:16" ht="12.75" hidden="1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</row>
    <row r="120" spans="1:16" ht="12.75" hidden="1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</row>
    <row r="121" spans="1:16" ht="12.75" hidden="1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</row>
    <row r="122" spans="1:16" ht="12.75" hidden="1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</row>
    <row r="123" spans="1:16" ht="12.75" hidden="1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</row>
    <row r="124" spans="1:16" ht="12.75" hidden="1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</row>
    <row r="125" spans="1:16" ht="12.75" hidden="1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</row>
    <row r="126" spans="1:16" ht="12.75" hidden="1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</row>
    <row r="127" spans="1:16" ht="12.75" hidden="1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</row>
    <row r="128" spans="1:16" ht="12.75" hidden="1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</row>
    <row r="129" spans="1:16" ht="12.75" hidden="1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</row>
    <row r="130" spans="1:16" ht="12.75" hidden="1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</row>
    <row r="131" spans="1:16" ht="12.75" hidden="1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</row>
    <row r="132" spans="1:16" ht="12.75" hidden="1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</row>
    <row r="133" spans="1:16" ht="12.75" hidden="1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</row>
    <row r="134" spans="1:16" ht="12.75" hidden="1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</row>
    <row r="135" spans="1:16" ht="12.75" hidden="1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</row>
    <row r="136" spans="1:16" ht="12.75" hidden="1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6" ht="12.75" hidden="1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6" ht="12.75" hidden="1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6" ht="12.75" hidden="1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6" ht="12.75" hidden="1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6" ht="12.75" hidden="1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6" ht="12.75" hidden="1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</row>
    <row r="143" spans="1:16" ht="12.75" hidden="1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</row>
    <row r="144" spans="1:16" ht="12.75" hidden="1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</row>
    <row r="145" spans="1:16" ht="12.75" hidden="1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</row>
    <row r="146" spans="1:16" ht="12.75" hidden="1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</row>
    <row r="147" spans="1:16" ht="12.75" hidden="1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</row>
    <row r="148" spans="1:16" ht="12.75" hidden="1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</row>
    <row r="149" spans="1:16" ht="12.75" hidden="1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</row>
    <row r="150" spans="1:16" ht="12.75" hidden="1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</row>
    <row r="151" spans="1:16" ht="12.75" hidden="1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</row>
    <row r="152" spans="1:16" ht="12.75" hidden="1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</row>
    <row r="153" spans="1:16" ht="12.75" hidden="1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</row>
    <row r="154" spans="1:16" ht="12.75" hidden="1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</row>
    <row r="155" spans="1:16" ht="12.75" hidden="1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</row>
    <row r="156" spans="1:16" ht="12.75" hidden="1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</row>
    <row r="157" spans="1:16" ht="12.75" hidden="1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</row>
    <row r="158" spans="1:16" ht="12.75" hidden="1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</row>
    <row r="159" spans="1:16" ht="12.75" hidden="1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</row>
    <row r="160" spans="1:16" ht="12.75" hidden="1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</row>
    <row r="161" spans="1:16" ht="12.75" hidden="1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</row>
    <row r="162" spans="1:16" ht="12.75" hidden="1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</row>
    <row r="163" spans="1:16" ht="12.75" hidden="1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</row>
    <row r="164" spans="1:16" ht="12.75" hidden="1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</row>
    <row r="165" spans="1:16" ht="12.75" hidden="1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</row>
    <row r="166" spans="1:16" ht="12.75" hidden="1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</row>
    <row r="167" spans="1:16" ht="12.75" hidden="1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</row>
    <row r="168" spans="1:16" ht="12.75" hidden="1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</row>
    <row r="169" spans="1:16" ht="12.75" hidden="1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</row>
    <row r="170" spans="1:16" ht="12.75" hidden="1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</row>
    <row r="171" spans="1:16" ht="12.75" hidden="1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</row>
    <row r="172" spans="1:16" ht="12.75" hidden="1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</row>
    <row r="173" spans="1:16" ht="12.75" hidden="1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</row>
    <row r="174" spans="1:16" ht="12.75" hidden="1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</row>
    <row r="175" spans="1:16" ht="12.75" hidden="1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</row>
    <row r="176" spans="1:16" ht="12.75" hidden="1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</row>
    <row r="177" spans="1:16" ht="12.75" hidden="1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</row>
    <row r="178" spans="1:16" ht="12.75" hidden="1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</row>
    <row r="179" spans="1:16" ht="12.75" hidden="1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</row>
    <row r="180" spans="1:16" ht="12.75" hidden="1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</row>
    <row r="181" spans="1:16" ht="12.75" hidden="1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</row>
    <row r="182" spans="1:16" ht="12.75" hidden="1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</row>
    <row r="183" spans="1:16" ht="12.75" hidden="1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</row>
    <row r="184" spans="1:16" ht="12.75" hidden="1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</row>
    <row r="185" spans="1:16" ht="12.75" hidden="1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</row>
    <row r="186" spans="1:16" ht="12.75" hidden="1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</row>
    <row r="187" spans="1:16" ht="12.75" hidden="1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</row>
    <row r="188" spans="1:16" ht="12.75" hidden="1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</row>
    <row r="189" spans="1:16" ht="12.75" hidden="1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</row>
    <row r="190" spans="1:16" ht="12.75" hidden="1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</row>
    <row r="191" spans="1:16" ht="12.75" hidden="1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</row>
    <row r="192" spans="1:16" ht="12.75" hidden="1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</row>
    <row r="193" spans="1:16" ht="12.75" hidden="1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</row>
    <row r="194" spans="1:16" ht="12.75" hidden="1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</row>
    <row r="195" spans="1:16" ht="12.75" hidden="1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</row>
    <row r="196" spans="1:16" ht="12.75" hidden="1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</row>
    <row r="197" spans="1:16" ht="12.75" hidden="1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</row>
    <row r="198" spans="1:16" ht="12.75" hidden="1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</row>
    <row r="199" spans="1:16" ht="12.75" hidden="1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</row>
    <row r="200" spans="1:16" ht="12.75" hidden="1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</row>
    <row r="201" spans="1:16" ht="12.75" hidden="1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</row>
    <row r="202" spans="1:16" ht="12.75" hidden="1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</row>
    <row r="203" spans="1:16" ht="12.75" hidden="1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</row>
    <row r="204" spans="1:16" ht="12.75" hidden="1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</row>
    <row r="205" spans="1:16" ht="12.75" hidden="1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</row>
    <row r="206" spans="1:16" ht="12.75" hidden="1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</row>
    <row r="207" spans="1:16" ht="12.75" hidden="1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</row>
    <row r="208" spans="1:16" ht="12.75" hidden="1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</row>
    <row r="209" spans="1:16" ht="12.75" hidden="1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</row>
    <row r="210" spans="1:16" ht="12.75" hidden="1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</row>
    <row r="211" spans="1:16" ht="12.75" hidden="1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</row>
    <row r="212" spans="1:16" ht="12.75" hidden="1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</row>
    <row r="213" spans="1:16" ht="12.75" hidden="1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</row>
    <row r="214" spans="1:16" ht="12.75" hidden="1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</row>
    <row r="215" spans="1:16" ht="12.75" hidden="1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</row>
    <row r="216" spans="1:16" ht="12.75" hidden="1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</row>
    <row r="217" spans="1:16" ht="12.75" hidden="1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</row>
    <row r="218" spans="1:16" ht="12.75" hidden="1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</row>
    <row r="219" spans="1:16" ht="12.75" hidden="1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</row>
    <row r="220" spans="1:16" ht="12.75" hidden="1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</row>
    <row r="221" spans="1:16" ht="12.75" hidden="1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</row>
    <row r="222" spans="1:16" ht="12.75" hidden="1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</row>
    <row r="223" spans="1:16" ht="12.75" hidden="1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</row>
    <row r="224" spans="1:16" ht="12.75" hidden="1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</row>
    <row r="225" spans="1:16" ht="12.75" hidden="1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</row>
    <row r="226" spans="1:16" ht="12.75" hidden="1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</row>
    <row r="227" spans="1:16" ht="12.75" hidden="1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</row>
    <row r="228" spans="1:16" ht="12.75" hidden="1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</row>
    <row r="229" spans="1:16" ht="12.75" hidden="1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</row>
    <row r="230" spans="1:16" ht="12.75" hidden="1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</row>
    <row r="231" spans="1:16" ht="12.75" hidden="1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</row>
    <row r="232" spans="1:16" ht="12.75" hidden="1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</row>
    <row r="233" spans="1:16" ht="12.75" hidden="1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</row>
    <row r="234" spans="1:16" ht="12.75" hidden="1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</row>
    <row r="235" spans="1:16" ht="12.75" hidden="1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</row>
    <row r="236" spans="1:16" ht="12.75" hidden="1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</row>
    <row r="237" spans="1:16" ht="12.75" hidden="1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</row>
    <row r="238" spans="1:16" ht="12.75" hidden="1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</row>
    <row r="239" spans="1:16" ht="12.75" hidden="1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</row>
    <row r="240" spans="1:16" ht="12.75" hidden="1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</row>
    <row r="241" spans="1:16" ht="12.75" hidden="1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</row>
    <row r="242" spans="1:16" ht="12.75" hidden="1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</row>
    <row r="243" spans="1:16" ht="12.75" hidden="1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</row>
    <row r="244" spans="1:16" ht="12.75" hidden="1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</row>
    <row r="245" spans="1:16" ht="15.75" hidden="1" customHeight="1" x14ac:dyDescent="0.2"/>
    <row r="246" spans="1:16" ht="15.75" hidden="1" customHeight="1" x14ac:dyDescent="0.2"/>
    <row r="247" spans="1:16" ht="15.75" hidden="1" customHeight="1" x14ac:dyDescent="0.2"/>
    <row r="248" spans="1:16" ht="15.75" hidden="1" customHeight="1" x14ac:dyDescent="0.2"/>
    <row r="249" spans="1:16" ht="15.75" hidden="1" customHeight="1" x14ac:dyDescent="0.2"/>
    <row r="250" spans="1:16" ht="15.75" hidden="1" customHeight="1" x14ac:dyDescent="0.2"/>
    <row r="251" spans="1:16" ht="15.75" hidden="1" customHeight="1" x14ac:dyDescent="0.2"/>
    <row r="252" spans="1:16" ht="15.75" hidden="1" customHeight="1" x14ac:dyDescent="0.2"/>
    <row r="253" spans="1:16" ht="15.75" hidden="1" customHeight="1" x14ac:dyDescent="0.2"/>
    <row r="254" spans="1:16" ht="15.75" hidden="1" customHeight="1" x14ac:dyDescent="0.2"/>
    <row r="255" spans="1:16" ht="15.75" hidden="1" customHeight="1" x14ac:dyDescent="0.2"/>
    <row r="256" spans="1:16" ht="15.75" hidden="1" customHeight="1" x14ac:dyDescent="0.2"/>
    <row r="257" customFormat="1" ht="15.75" hidden="1" customHeight="1" x14ac:dyDescent="0.2"/>
    <row r="258" customFormat="1" ht="15.75" hidden="1" customHeight="1" x14ac:dyDescent="0.2"/>
    <row r="259" customFormat="1" ht="15.75" hidden="1" customHeight="1" x14ac:dyDescent="0.2"/>
    <row r="260" customFormat="1" ht="15.75" hidden="1" customHeight="1" x14ac:dyDescent="0.2"/>
    <row r="261" customFormat="1" ht="15.75" hidden="1" customHeight="1" x14ac:dyDescent="0.2"/>
    <row r="262" customFormat="1" ht="15.75" hidden="1" customHeight="1" x14ac:dyDescent="0.2"/>
    <row r="263" customFormat="1" ht="15.75" hidden="1" customHeight="1" x14ac:dyDescent="0.2"/>
    <row r="264" customFormat="1" ht="15.75" hidden="1" customHeight="1" x14ac:dyDescent="0.2"/>
    <row r="265" customFormat="1" ht="15.75" hidden="1" customHeight="1" x14ac:dyDescent="0.2"/>
    <row r="266" customFormat="1" ht="15.75" hidden="1" customHeight="1" x14ac:dyDescent="0.2"/>
    <row r="267" customFormat="1" ht="15.75" hidden="1" customHeight="1" x14ac:dyDescent="0.2"/>
    <row r="268" customFormat="1" ht="15.75" hidden="1" customHeight="1" x14ac:dyDescent="0.2"/>
    <row r="269" customFormat="1" ht="15.75" hidden="1" customHeight="1" x14ac:dyDescent="0.2"/>
    <row r="270" customFormat="1" ht="15.75" hidden="1" customHeight="1" x14ac:dyDescent="0.2"/>
    <row r="271" customFormat="1" ht="15.75" hidden="1" customHeight="1" x14ac:dyDescent="0.2"/>
    <row r="272" customFormat="1" ht="15.75" hidden="1" customHeight="1" x14ac:dyDescent="0.2"/>
    <row r="273" customFormat="1" ht="15.75" hidden="1" customHeight="1" x14ac:dyDescent="0.2"/>
    <row r="274" customFormat="1" ht="15.75" hidden="1" customHeight="1" x14ac:dyDescent="0.2"/>
    <row r="275" customFormat="1" ht="15.75" hidden="1" customHeight="1" x14ac:dyDescent="0.2"/>
    <row r="276" customFormat="1" ht="15.75" hidden="1" customHeight="1" x14ac:dyDescent="0.2"/>
    <row r="277" customFormat="1" ht="15.75" hidden="1" customHeight="1" x14ac:dyDescent="0.2"/>
    <row r="278" customFormat="1" ht="15.75" hidden="1" customHeight="1" x14ac:dyDescent="0.2"/>
    <row r="279" customFormat="1" ht="15.75" hidden="1" customHeight="1" x14ac:dyDescent="0.2"/>
    <row r="280" customFormat="1" ht="15.75" hidden="1" customHeight="1" x14ac:dyDescent="0.2"/>
    <row r="281" customFormat="1" ht="15.75" hidden="1" customHeight="1" x14ac:dyDescent="0.2"/>
    <row r="282" customFormat="1" ht="15.75" hidden="1" customHeight="1" x14ac:dyDescent="0.2"/>
    <row r="283" customFormat="1" ht="15.75" hidden="1" customHeight="1" x14ac:dyDescent="0.2"/>
    <row r="284" customFormat="1" ht="15.75" hidden="1" customHeight="1" x14ac:dyDescent="0.2"/>
    <row r="285" customFormat="1" ht="15.75" hidden="1" customHeight="1" x14ac:dyDescent="0.2"/>
    <row r="286" customFormat="1" ht="15.75" hidden="1" customHeight="1" x14ac:dyDescent="0.2"/>
    <row r="287" customFormat="1" ht="15.75" hidden="1" customHeight="1" x14ac:dyDescent="0.2"/>
    <row r="288" customFormat="1" ht="15.75" hidden="1" customHeight="1" x14ac:dyDescent="0.2"/>
    <row r="289" customFormat="1" ht="15.75" hidden="1" customHeight="1" x14ac:dyDescent="0.2"/>
    <row r="290" customFormat="1" ht="15.75" hidden="1" customHeight="1" x14ac:dyDescent="0.2"/>
    <row r="291" customFormat="1" ht="15.75" hidden="1" customHeight="1" x14ac:dyDescent="0.2"/>
    <row r="292" customFormat="1" ht="15.75" hidden="1" customHeight="1" x14ac:dyDescent="0.2"/>
    <row r="293" customFormat="1" ht="15.75" hidden="1" customHeight="1" x14ac:dyDescent="0.2"/>
    <row r="294" customFormat="1" ht="15.75" hidden="1" customHeight="1" x14ac:dyDescent="0.2"/>
    <row r="295" customFormat="1" ht="15.75" hidden="1" customHeight="1" x14ac:dyDescent="0.2"/>
    <row r="296" customFormat="1" ht="15.75" hidden="1" customHeight="1" x14ac:dyDescent="0.2"/>
    <row r="297" customFormat="1" ht="15.75" hidden="1" customHeight="1" x14ac:dyDescent="0.2"/>
    <row r="298" customFormat="1" ht="15.75" hidden="1" customHeight="1" x14ac:dyDescent="0.2"/>
    <row r="299" customFormat="1" ht="15.75" hidden="1" customHeight="1" x14ac:dyDescent="0.2"/>
    <row r="300" customFormat="1" ht="15.75" hidden="1" customHeight="1" x14ac:dyDescent="0.2"/>
    <row r="301" customFormat="1" ht="15.75" hidden="1" customHeight="1" x14ac:dyDescent="0.2"/>
    <row r="302" customFormat="1" ht="15.75" hidden="1" customHeight="1" x14ac:dyDescent="0.2"/>
    <row r="303" customFormat="1" ht="15.75" hidden="1" customHeight="1" x14ac:dyDescent="0.2"/>
    <row r="304" customFormat="1" ht="15.75" hidden="1" customHeight="1" x14ac:dyDescent="0.2"/>
    <row r="305" customFormat="1" ht="15.75" hidden="1" customHeight="1" x14ac:dyDescent="0.2"/>
    <row r="306" customFormat="1" ht="15.75" hidden="1" customHeight="1" x14ac:dyDescent="0.2"/>
    <row r="307" customFormat="1" ht="15.75" hidden="1" customHeight="1" x14ac:dyDescent="0.2"/>
    <row r="308" customFormat="1" ht="15.75" hidden="1" customHeight="1" x14ac:dyDescent="0.2"/>
    <row r="309" customFormat="1" ht="15.75" hidden="1" customHeight="1" x14ac:dyDescent="0.2"/>
    <row r="310" customFormat="1" ht="15.75" hidden="1" customHeight="1" x14ac:dyDescent="0.2"/>
    <row r="311" customFormat="1" ht="15.75" hidden="1" customHeight="1" x14ac:dyDescent="0.2"/>
    <row r="312" customFormat="1" ht="15.75" hidden="1" customHeight="1" x14ac:dyDescent="0.2"/>
    <row r="313" customFormat="1" ht="15.75" hidden="1" customHeight="1" x14ac:dyDescent="0.2"/>
    <row r="314" customFormat="1" ht="15.75" hidden="1" customHeight="1" x14ac:dyDescent="0.2"/>
    <row r="315" customFormat="1" ht="15.75" hidden="1" customHeight="1" x14ac:dyDescent="0.2"/>
    <row r="316" customFormat="1" ht="15.75" hidden="1" customHeight="1" x14ac:dyDescent="0.2"/>
    <row r="317" customFormat="1" ht="15.75" hidden="1" customHeight="1" x14ac:dyDescent="0.2"/>
    <row r="318" customFormat="1" ht="15.75" hidden="1" customHeight="1" x14ac:dyDescent="0.2"/>
    <row r="319" customFormat="1" ht="15.75" hidden="1" customHeight="1" x14ac:dyDescent="0.2"/>
    <row r="320" customFormat="1" ht="15.75" hidden="1" customHeight="1" x14ac:dyDescent="0.2"/>
    <row r="321" customFormat="1" ht="15.75" hidden="1" customHeight="1" x14ac:dyDescent="0.2"/>
    <row r="322" customFormat="1" ht="15.75" hidden="1" customHeight="1" x14ac:dyDescent="0.2"/>
    <row r="323" customFormat="1" ht="15.75" hidden="1" customHeight="1" x14ac:dyDescent="0.2"/>
    <row r="324" customFormat="1" ht="15.75" hidden="1" customHeight="1" x14ac:dyDescent="0.2"/>
    <row r="325" customFormat="1" ht="15.75" hidden="1" customHeight="1" x14ac:dyDescent="0.2"/>
    <row r="326" customFormat="1" ht="15.75" hidden="1" customHeight="1" x14ac:dyDescent="0.2"/>
    <row r="327" customFormat="1" ht="15.75" hidden="1" customHeight="1" x14ac:dyDescent="0.2"/>
    <row r="328" customFormat="1" ht="15.75" hidden="1" customHeight="1" x14ac:dyDescent="0.2"/>
    <row r="329" customFormat="1" ht="15.75" hidden="1" customHeight="1" x14ac:dyDescent="0.2"/>
    <row r="330" customFormat="1" ht="15.75" hidden="1" customHeight="1" x14ac:dyDescent="0.2"/>
    <row r="331" customFormat="1" ht="15.75" hidden="1" customHeight="1" x14ac:dyDescent="0.2"/>
    <row r="332" customFormat="1" ht="15.75" hidden="1" customHeight="1" x14ac:dyDescent="0.2"/>
    <row r="333" customFormat="1" ht="15.75" hidden="1" customHeight="1" x14ac:dyDescent="0.2"/>
    <row r="334" customFormat="1" ht="15.75" hidden="1" customHeight="1" x14ac:dyDescent="0.2"/>
    <row r="335" customFormat="1" ht="15.75" hidden="1" customHeight="1" x14ac:dyDescent="0.2"/>
    <row r="336" customFormat="1" ht="15.75" hidden="1" customHeight="1" x14ac:dyDescent="0.2"/>
    <row r="337" customFormat="1" ht="15.75" hidden="1" customHeight="1" x14ac:dyDescent="0.2"/>
    <row r="338" customFormat="1" ht="15.75" hidden="1" customHeight="1" x14ac:dyDescent="0.2"/>
    <row r="339" customFormat="1" ht="15.75" hidden="1" customHeight="1" x14ac:dyDescent="0.2"/>
    <row r="340" customFormat="1" ht="15.75" hidden="1" customHeight="1" x14ac:dyDescent="0.2"/>
    <row r="341" customFormat="1" ht="15.75" hidden="1" customHeight="1" x14ac:dyDescent="0.2"/>
    <row r="342" customFormat="1" ht="15.75" hidden="1" customHeight="1" x14ac:dyDescent="0.2"/>
    <row r="343" customFormat="1" ht="15.75" hidden="1" customHeight="1" x14ac:dyDescent="0.2"/>
    <row r="344" customFormat="1" ht="15.75" hidden="1" customHeight="1" x14ac:dyDescent="0.2"/>
    <row r="345" customFormat="1" ht="15.75" hidden="1" customHeight="1" x14ac:dyDescent="0.2"/>
    <row r="346" customFormat="1" ht="15.75" hidden="1" customHeight="1" x14ac:dyDescent="0.2"/>
    <row r="347" customFormat="1" ht="15.75" hidden="1" customHeight="1" x14ac:dyDescent="0.2"/>
    <row r="348" customFormat="1" ht="15.75" hidden="1" customHeight="1" x14ac:dyDescent="0.2"/>
    <row r="349" customFormat="1" ht="15.75" hidden="1" customHeight="1" x14ac:dyDescent="0.2"/>
    <row r="350" customFormat="1" ht="15.75" hidden="1" customHeight="1" x14ac:dyDescent="0.2"/>
    <row r="351" customFormat="1" ht="15.75" hidden="1" customHeight="1" x14ac:dyDescent="0.2"/>
    <row r="352" customFormat="1" ht="15.75" hidden="1" customHeight="1" x14ac:dyDescent="0.2"/>
    <row r="353" customFormat="1" ht="15.75" hidden="1" customHeight="1" x14ac:dyDescent="0.2"/>
    <row r="354" customFormat="1" ht="15.75" hidden="1" customHeight="1" x14ac:dyDescent="0.2"/>
    <row r="355" customFormat="1" ht="15.75" hidden="1" customHeight="1" x14ac:dyDescent="0.2"/>
    <row r="356" customFormat="1" ht="15.75" hidden="1" customHeight="1" x14ac:dyDescent="0.2"/>
    <row r="357" customFormat="1" ht="15.75" hidden="1" customHeight="1" x14ac:dyDescent="0.2"/>
    <row r="358" customFormat="1" ht="15.75" hidden="1" customHeight="1" x14ac:dyDescent="0.2"/>
    <row r="359" customFormat="1" ht="15.75" hidden="1" customHeight="1" x14ac:dyDescent="0.2"/>
    <row r="360" customFormat="1" ht="15.75" hidden="1" customHeight="1" x14ac:dyDescent="0.2"/>
    <row r="361" customFormat="1" ht="15.75" hidden="1" customHeight="1" x14ac:dyDescent="0.2"/>
    <row r="362" customFormat="1" ht="15.75" hidden="1" customHeight="1" x14ac:dyDescent="0.2"/>
    <row r="363" customFormat="1" ht="15.75" hidden="1" customHeight="1" x14ac:dyDescent="0.2"/>
    <row r="364" customFormat="1" ht="15.75" hidden="1" customHeight="1" x14ac:dyDescent="0.2"/>
    <row r="365" customFormat="1" ht="15.75" hidden="1" customHeight="1" x14ac:dyDescent="0.2"/>
    <row r="366" customFormat="1" ht="15.75" hidden="1" customHeight="1" x14ac:dyDescent="0.2"/>
    <row r="367" customFormat="1" ht="15.75" hidden="1" customHeight="1" x14ac:dyDescent="0.2"/>
    <row r="368" customFormat="1" ht="15.75" hidden="1" customHeight="1" x14ac:dyDescent="0.2"/>
    <row r="369" customFormat="1" ht="15.75" hidden="1" customHeight="1" x14ac:dyDescent="0.2"/>
    <row r="370" customFormat="1" ht="15.75" hidden="1" customHeight="1" x14ac:dyDescent="0.2"/>
    <row r="371" customFormat="1" ht="15.75" hidden="1" customHeight="1" x14ac:dyDescent="0.2"/>
    <row r="372" customFormat="1" ht="15.75" hidden="1" customHeight="1" x14ac:dyDescent="0.2"/>
    <row r="373" customFormat="1" ht="15.75" hidden="1" customHeight="1" x14ac:dyDescent="0.2"/>
    <row r="374" customFormat="1" ht="15.75" hidden="1" customHeight="1" x14ac:dyDescent="0.2"/>
    <row r="375" customFormat="1" ht="15.75" hidden="1" customHeight="1" x14ac:dyDescent="0.2"/>
    <row r="376" customFormat="1" ht="15.75" hidden="1" customHeight="1" x14ac:dyDescent="0.2"/>
    <row r="377" customFormat="1" ht="15.75" hidden="1" customHeight="1" x14ac:dyDescent="0.2"/>
    <row r="378" customFormat="1" ht="15.75" hidden="1" customHeight="1" x14ac:dyDescent="0.2"/>
    <row r="379" customFormat="1" ht="15.75" hidden="1" customHeight="1" x14ac:dyDescent="0.2"/>
    <row r="380" customFormat="1" ht="15.75" hidden="1" customHeight="1" x14ac:dyDescent="0.2"/>
    <row r="381" customFormat="1" ht="15.75" hidden="1" customHeight="1" x14ac:dyDescent="0.2"/>
    <row r="382" customFormat="1" ht="15.75" hidden="1" customHeight="1" x14ac:dyDescent="0.2"/>
    <row r="383" customFormat="1" ht="15.75" hidden="1" customHeight="1" x14ac:dyDescent="0.2"/>
    <row r="384" customFormat="1" ht="15.75" hidden="1" customHeight="1" x14ac:dyDescent="0.2"/>
    <row r="385" customFormat="1" ht="15.75" hidden="1" customHeight="1" x14ac:dyDescent="0.2"/>
    <row r="386" customFormat="1" ht="15.75" hidden="1" customHeight="1" x14ac:dyDescent="0.2"/>
    <row r="387" customFormat="1" ht="15.75" hidden="1" customHeight="1" x14ac:dyDescent="0.2"/>
    <row r="388" customFormat="1" ht="15.75" hidden="1" customHeight="1" x14ac:dyDescent="0.2"/>
    <row r="389" customFormat="1" ht="15.75" hidden="1" customHeight="1" x14ac:dyDescent="0.2"/>
    <row r="390" customFormat="1" ht="15.75" hidden="1" customHeight="1" x14ac:dyDescent="0.2"/>
    <row r="391" customFormat="1" ht="15.75" hidden="1" customHeight="1" x14ac:dyDescent="0.2"/>
    <row r="392" customFormat="1" ht="15.75" hidden="1" customHeight="1" x14ac:dyDescent="0.2"/>
    <row r="393" customFormat="1" ht="15.75" hidden="1" customHeight="1" x14ac:dyDescent="0.2"/>
    <row r="394" customFormat="1" ht="15.75" hidden="1" customHeight="1" x14ac:dyDescent="0.2"/>
    <row r="395" customFormat="1" ht="15.75" hidden="1" customHeight="1" x14ac:dyDescent="0.2"/>
    <row r="396" customFormat="1" ht="15.75" hidden="1" customHeight="1" x14ac:dyDescent="0.2"/>
    <row r="397" customFormat="1" ht="15.75" hidden="1" customHeight="1" x14ac:dyDescent="0.2"/>
    <row r="398" customFormat="1" ht="15.75" hidden="1" customHeight="1" x14ac:dyDescent="0.2"/>
    <row r="399" customFormat="1" ht="15.75" hidden="1" customHeight="1" x14ac:dyDescent="0.2"/>
    <row r="400" customFormat="1" ht="15.75" hidden="1" customHeight="1" x14ac:dyDescent="0.2"/>
    <row r="401" customFormat="1" ht="15.75" hidden="1" customHeight="1" x14ac:dyDescent="0.2"/>
    <row r="402" customFormat="1" ht="15.75" hidden="1" customHeight="1" x14ac:dyDescent="0.2"/>
    <row r="403" customFormat="1" ht="15.75" hidden="1" customHeight="1" x14ac:dyDescent="0.2"/>
    <row r="404" customFormat="1" ht="15.75" hidden="1" customHeight="1" x14ac:dyDescent="0.2"/>
    <row r="405" customFormat="1" ht="15.75" hidden="1" customHeight="1" x14ac:dyDescent="0.2"/>
    <row r="406" customFormat="1" ht="15.75" hidden="1" customHeight="1" x14ac:dyDescent="0.2"/>
    <row r="407" customFormat="1" ht="15.75" hidden="1" customHeight="1" x14ac:dyDescent="0.2"/>
    <row r="408" customFormat="1" ht="15.75" hidden="1" customHeight="1" x14ac:dyDescent="0.2"/>
    <row r="409" customFormat="1" ht="15.75" hidden="1" customHeight="1" x14ac:dyDescent="0.2"/>
    <row r="410" customFormat="1" ht="15.75" hidden="1" customHeight="1" x14ac:dyDescent="0.2"/>
    <row r="411" customFormat="1" ht="15.75" hidden="1" customHeight="1" x14ac:dyDescent="0.2"/>
    <row r="412" customFormat="1" ht="15.75" hidden="1" customHeight="1" x14ac:dyDescent="0.2"/>
    <row r="413" customFormat="1" ht="15.75" hidden="1" customHeight="1" x14ac:dyDescent="0.2"/>
    <row r="414" customFormat="1" ht="15.75" hidden="1" customHeight="1" x14ac:dyDescent="0.2"/>
    <row r="415" customFormat="1" ht="15.75" hidden="1" customHeight="1" x14ac:dyDescent="0.2"/>
    <row r="416" customFormat="1" ht="15.75" hidden="1" customHeight="1" x14ac:dyDescent="0.2"/>
    <row r="417" customFormat="1" ht="15.75" hidden="1" customHeight="1" x14ac:dyDescent="0.2"/>
    <row r="418" customFormat="1" ht="15.75" hidden="1" customHeight="1" x14ac:dyDescent="0.2"/>
    <row r="419" customFormat="1" ht="15.75" hidden="1" customHeight="1" x14ac:dyDescent="0.2"/>
    <row r="420" customFormat="1" ht="15.75" hidden="1" customHeight="1" x14ac:dyDescent="0.2"/>
    <row r="421" customFormat="1" ht="15.75" hidden="1" customHeight="1" x14ac:dyDescent="0.2"/>
    <row r="422" customFormat="1" ht="15.75" hidden="1" customHeight="1" x14ac:dyDescent="0.2"/>
    <row r="423" customFormat="1" ht="15.75" hidden="1" customHeight="1" x14ac:dyDescent="0.2"/>
    <row r="424" customFormat="1" ht="15.75" hidden="1" customHeight="1" x14ac:dyDescent="0.2"/>
    <row r="425" customFormat="1" ht="15.75" hidden="1" customHeight="1" x14ac:dyDescent="0.2"/>
    <row r="426" customFormat="1" ht="15.75" hidden="1" customHeight="1" x14ac:dyDescent="0.2"/>
    <row r="427" customFormat="1" ht="15.75" hidden="1" customHeight="1" x14ac:dyDescent="0.2"/>
    <row r="428" customFormat="1" ht="15.75" hidden="1" customHeight="1" x14ac:dyDescent="0.2"/>
    <row r="429" customFormat="1" ht="15.75" hidden="1" customHeight="1" x14ac:dyDescent="0.2"/>
    <row r="430" customFormat="1" ht="15.75" hidden="1" customHeight="1" x14ac:dyDescent="0.2"/>
    <row r="431" customFormat="1" ht="15.75" hidden="1" customHeight="1" x14ac:dyDescent="0.2"/>
    <row r="432" customFormat="1" ht="15.75" hidden="1" customHeight="1" x14ac:dyDescent="0.2"/>
    <row r="433" customFormat="1" ht="15.75" hidden="1" customHeight="1" x14ac:dyDescent="0.2"/>
    <row r="434" customFormat="1" ht="15.75" hidden="1" customHeight="1" x14ac:dyDescent="0.2"/>
    <row r="435" customFormat="1" ht="15.75" hidden="1" customHeight="1" x14ac:dyDescent="0.2"/>
    <row r="436" customFormat="1" ht="15.75" hidden="1" customHeight="1" x14ac:dyDescent="0.2"/>
    <row r="437" customFormat="1" ht="15.75" hidden="1" customHeight="1" x14ac:dyDescent="0.2"/>
    <row r="438" customFormat="1" ht="15.75" hidden="1" customHeight="1" x14ac:dyDescent="0.2"/>
    <row r="439" customFormat="1" ht="15.75" hidden="1" customHeight="1" x14ac:dyDescent="0.2"/>
    <row r="440" customFormat="1" ht="15.75" hidden="1" customHeight="1" x14ac:dyDescent="0.2"/>
    <row r="441" customFormat="1" ht="15.75" hidden="1" customHeight="1" x14ac:dyDescent="0.2"/>
    <row r="442" customFormat="1" ht="15.75" hidden="1" customHeight="1" x14ac:dyDescent="0.2"/>
    <row r="443" customFormat="1" ht="15.75" hidden="1" customHeight="1" x14ac:dyDescent="0.2"/>
    <row r="444" customFormat="1" ht="15.75" hidden="1" customHeight="1" x14ac:dyDescent="0.2"/>
    <row r="445" customFormat="1" ht="15.75" hidden="1" customHeight="1" x14ac:dyDescent="0.2"/>
    <row r="446" customFormat="1" ht="15.75" hidden="1" customHeight="1" x14ac:dyDescent="0.2"/>
    <row r="447" customFormat="1" ht="15.75" hidden="1" customHeight="1" x14ac:dyDescent="0.2"/>
    <row r="448" customFormat="1" ht="15.75" hidden="1" customHeight="1" x14ac:dyDescent="0.2"/>
    <row r="449" customFormat="1" ht="15.75" hidden="1" customHeight="1" x14ac:dyDescent="0.2"/>
    <row r="450" customFormat="1" ht="15.75" hidden="1" customHeight="1" x14ac:dyDescent="0.2"/>
    <row r="451" customFormat="1" ht="15.75" hidden="1" customHeight="1" x14ac:dyDescent="0.2"/>
    <row r="452" customFormat="1" ht="15.75" hidden="1" customHeight="1" x14ac:dyDescent="0.2"/>
    <row r="453" customFormat="1" ht="15.75" hidden="1" customHeight="1" x14ac:dyDescent="0.2"/>
    <row r="454" customFormat="1" ht="15.75" hidden="1" customHeight="1" x14ac:dyDescent="0.2"/>
    <row r="455" customFormat="1" ht="15.75" hidden="1" customHeight="1" x14ac:dyDescent="0.2"/>
    <row r="456" customFormat="1" ht="15.75" hidden="1" customHeight="1" x14ac:dyDescent="0.2"/>
    <row r="457" customFormat="1" ht="15.75" hidden="1" customHeight="1" x14ac:dyDescent="0.2"/>
    <row r="458" customFormat="1" ht="15.75" hidden="1" customHeight="1" x14ac:dyDescent="0.2"/>
    <row r="459" customFormat="1" ht="15.75" hidden="1" customHeight="1" x14ac:dyDescent="0.2"/>
    <row r="460" customFormat="1" ht="15.75" hidden="1" customHeight="1" x14ac:dyDescent="0.2"/>
    <row r="461" customFormat="1" ht="15.75" hidden="1" customHeight="1" x14ac:dyDescent="0.2"/>
    <row r="462" customFormat="1" ht="15.75" hidden="1" customHeight="1" x14ac:dyDescent="0.2"/>
    <row r="463" customFormat="1" ht="15.75" hidden="1" customHeight="1" x14ac:dyDescent="0.2"/>
    <row r="464" customFormat="1" ht="15.75" hidden="1" customHeight="1" x14ac:dyDescent="0.2"/>
    <row r="465" customFormat="1" ht="15.75" hidden="1" customHeight="1" x14ac:dyDescent="0.2"/>
    <row r="466" customFormat="1" ht="15.75" hidden="1" customHeight="1" x14ac:dyDescent="0.2"/>
    <row r="467" customFormat="1" ht="15.75" hidden="1" customHeight="1" x14ac:dyDescent="0.2"/>
    <row r="468" customFormat="1" ht="15.75" hidden="1" customHeight="1" x14ac:dyDescent="0.2"/>
    <row r="469" customFormat="1" ht="15.75" hidden="1" customHeight="1" x14ac:dyDescent="0.2"/>
    <row r="470" customFormat="1" ht="15.75" hidden="1" customHeight="1" x14ac:dyDescent="0.2"/>
    <row r="471" customFormat="1" ht="15.75" hidden="1" customHeight="1" x14ac:dyDescent="0.2"/>
    <row r="472" customFormat="1" ht="15.75" hidden="1" customHeight="1" x14ac:dyDescent="0.2"/>
    <row r="473" customFormat="1" ht="15.75" hidden="1" customHeight="1" x14ac:dyDescent="0.2"/>
    <row r="474" customFormat="1" ht="15.75" hidden="1" customHeight="1" x14ac:dyDescent="0.2"/>
    <row r="475" customFormat="1" ht="15.75" hidden="1" customHeight="1" x14ac:dyDescent="0.2"/>
    <row r="476" customFormat="1" ht="15.75" hidden="1" customHeight="1" x14ac:dyDescent="0.2"/>
    <row r="477" customFormat="1" ht="15.75" hidden="1" customHeight="1" x14ac:dyDescent="0.2"/>
    <row r="478" customFormat="1" ht="15.75" hidden="1" customHeight="1" x14ac:dyDescent="0.2"/>
    <row r="479" customFormat="1" ht="15.75" hidden="1" customHeight="1" x14ac:dyDescent="0.2"/>
    <row r="480" customFormat="1" ht="15.75" hidden="1" customHeight="1" x14ac:dyDescent="0.2"/>
    <row r="481" customFormat="1" ht="15.75" hidden="1" customHeight="1" x14ac:dyDescent="0.2"/>
    <row r="482" customFormat="1" ht="15.75" hidden="1" customHeight="1" x14ac:dyDescent="0.2"/>
    <row r="483" customFormat="1" ht="15.75" hidden="1" customHeight="1" x14ac:dyDescent="0.2"/>
    <row r="484" customFormat="1" ht="15.75" hidden="1" customHeight="1" x14ac:dyDescent="0.2"/>
    <row r="485" customFormat="1" ht="15.75" hidden="1" customHeight="1" x14ac:dyDescent="0.2"/>
    <row r="486" customFormat="1" ht="15.75" hidden="1" customHeight="1" x14ac:dyDescent="0.2"/>
    <row r="487" customFormat="1" ht="15.75" hidden="1" customHeight="1" x14ac:dyDescent="0.2"/>
    <row r="488" customFormat="1" ht="15.75" hidden="1" customHeight="1" x14ac:dyDescent="0.2"/>
    <row r="489" customFormat="1" ht="15.75" hidden="1" customHeight="1" x14ac:dyDescent="0.2"/>
    <row r="490" customFormat="1" ht="15.75" hidden="1" customHeight="1" x14ac:dyDescent="0.2"/>
    <row r="491" customFormat="1" ht="15.75" hidden="1" customHeight="1" x14ac:dyDescent="0.2"/>
    <row r="492" customFormat="1" ht="15.75" hidden="1" customHeight="1" x14ac:dyDescent="0.2"/>
    <row r="493" customFormat="1" ht="15.75" hidden="1" customHeight="1" x14ac:dyDescent="0.2"/>
    <row r="494" customFormat="1" ht="15.75" hidden="1" customHeight="1" x14ac:dyDescent="0.2"/>
    <row r="495" customFormat="1" ht="15.75" hidden="1" customHeight="1" x14ac:dyDescent="0.2"/>
    <row r="496" customFormat="1" ht="15.75" hidden="1" customHeight="1" x14ac:dyDescent="0.2"/>
    <row r="497" customFormat="1" ht="15.75" hidden="1" customHeight="1" x14ac:dyDescent="0.2"/>
    <row r="498" customFormat="1" ht="15.75" hidden="1" customHeight="1" x14ac:dyDescent="0.2"/>
    <row r="499" customFormat="1" ht="15.75" hidden="1" customHeight="1" x14ac:dyDescent="0.2"/>
    <row r="500" customFormat="1" ht="15.75" hidden="1" customHeight="1" x14ac:dyDescent="0.2"/>
    <row r="501" customFormat="1" ht="15.75" hidden="1" customHeight="1" x14ac:dyDescent="0.2"/>
    <row r="502" customFormat="1" ht="15.75" hidden="1" customHeight="1" x14ac:dyDescent="0.2"/>
    <row r="503" customFormat="1" ht="15.75" hidden="1" customHeight="1" x14ac:dyDescent="0.2"/>
    <row r="504" customFormat="1" ht="15.75" hidden="1" customHeight="1" x14ac:dyDescent="0.2"/>
    <row r="505" customFormat="1" ht="15.75" hidden="1" customHeight="1" x14ac:dyDescent="0.2"/>
    <row r="506" customFormat="1" ht="15.75" hidden="1" customHeight="1" x14ac:dyDescent="0.2"/>
    <row r="507" customFormat="1" ht="15.75" hidden="1" customHeight="1" x14ac:dyDescent="0.2"/>
    <row r="508" customFormat="1" ht="15.75" hidden="1" customHeight="1" x14ac:dyDescent="0.2"/>
    <row r="509" customFormat="1" ht="15.75" hidden="1" customHeight="1" x14ac:dyDescent="0.2"/>
    <row r="510" customFormat="1" ht="15.75" hidden="1" customHeight="1" x14ac:dyDescent="0.2"/>
    <row r="511" customFormat="1" ht="15.75" hidden="1" customHeight="1" x14ac:dyDescent="0.2"/>
    <row r="512" customFormat="1" ht="15.75" hidden="1" customHeight="1" x14ac:dyDescent="0.2"/>
    <row r="513" customFormat="1" ht="15.75" hidden="1" customHeight="1" x14ac:dyDescent="0.2"/>
    <row r="514" customFormat="1" ht="15.75" hidden="1" customHeight="1" x14ac:dyDescent="0.2"/>
    <row r="515" customFormat="1" ht="15.75" hidden="1" customHeight="1" x14ac:dyDescent="0.2"/>
    <row r="516" customFormat="1" ht="15.75" hidden="1" customHeight="1" x14ac:dyDescent="0.2"/>
    <row r="517" customFormat="1" ht="15.75" hidden="1" customHeight="1" x14ac:dyDescent="0.2"/>
    <row r="518" customFormat="1" ht="15.75" hidden="1" customHeight="1" x14ac:dyDescent="0.2"/>
    <row r="519" customFormat="1" ht="15.75" hidden="1" customHeight="1" x14ac:dyDescent="0.2"/>
    <row r="520" customFormat="1" ht="15.75" hidden="1" customHeight="1" x14ac:dyDescent="0.2"/>
    <row r="521" customFormat="1" ht="15.75" hidden="1" customHeight="1" x14ac:dyDescent="0.2"/>
    <row r="522" customFormat="1" ht="15.75" hidden="1" customHeight="1" x14ac:dyDescent="0.2"/>
    <row r="523" customFormat="1" ht="15.75" hidden="1" customHeight="1" x14ac:dyDescent="0.2"/>
    <row r="524" customFormat="1" ht="15.75" hidden="1" customHeight="1" x14ac:dyDescent="0.2"/>
    <row r="525" customFormat="1" ht="15.75" hidden="1" customHeight="1" x14ac:dyDescent="0.2"/>
    <row r="526" customFormat="1" ht="15.75" hidden="1" customHeight="1" x14ac:dyDescent="0.2"/>
    <row r="527" customFormat="1" ht="15.75" hidden="1" customHeight="1" x14ac:dyDescent="0.2"/>
    <row r="528" customFormat="1" ht="15.75" hidden="1" customHeight="1" x14ac:dyDescent="0.2"/>
    <row r="529" customFormat="1" ht="15.75" hidden="1" customHeight="1" x14ac:dyDescent="0.2"/>
    <row r="530" customFormat="1" ht="15.75" hidden="1" customHeight="1" x14ac:dyDescent="0.2"/>
    <row r="531" customFormat="1" ht="15.75" hidden="1" customHeight="1" x14ac:dyDescent="0.2"/>
    <row r="532" customFormat="1" ht="15.75" hidden="1" customHeight="1" x14ac:dyDescent="0.2"/>
    <row r="533" customFormat="1" ht="15.75" hidden="1" customHeight="1" x14ac:dyDescent="0.2"/>
    <row r="534" customFormat="1" ht="15.75" hidden="1" customHeight="1" x14ac:dyDescent="0.2"/>
    <row r="535" customFormat="1" ht="15.75" hidden="1" customHeight="1" x14ac:dyDescent="0.2"/>
    <row r="536" customFormat="1" ht="15.75" hidden="1" customHeight="1" x14ac:dyDescent="0.2"/>
    <row r="537" customFormat="1" ht="15.75" hidden="1" customHeight="1" x14ac:dyDescent="0.2"/>
    <row r="538" customFormat="1" ht="15.75" hidden="1" customHeight="1" x14ac:dyDescent="0.2"/>
    <row r="539" customFormat="1" ht="15.75" hidden="1" customHeight="1" x14ac:dyDescent="0.2"/>
    <row r="540" customFormat="1" ht="15.75" hidden="1" customHeight="1" x14ac:dyDescent="0.2"/>
    <row r="541" customFormat="1" ht="15.75" hidden="1" customHeight="1" x14ac:dyDescent="0.2"/>
    <row r="542" customFormat="1" ht="15.75" hidden="1" customHeight="1" x14ac:dyDescent="0.2"/>
    <row r="543" customFormat="1" ht="15.75" hidden="1" customHeight="1" x14ac:dyDescent="0.2"/>
    <row r="544" customFormat="1" ht="15.75" hidden="1" customHeight="1" x14ac:dyDescent="0.2"/>
    <row r="545" customFormat="1" ht="15.75" hidden="1" customHeight="1" x14ac:dyDescent="0.2"/>
    <row r="546" customFormat="1" ht="15.75" hidden="1" customHeight="1" x14ac:dyDescent="0.2"/>
    <row r="547" customFormat="1" ht="15.75" hidden="1" customHeight="1" x14ac:dyDescent="0.2"/>
    <row r="548" customFormat="1" ht="15.75" hidden="1" customHeight="1" x14ac:dyDescent="0.2"/>
    <row r="549" customFormat="1" ht="15.75" hidden="1" customHeight="1" x14ac:dyDescent="0.2"/>
    <row r="550" customFormat="1" ht="15.75" hidden="1" customHeight="1" x14ac:dyDescent="0.2"/>
    <row r="551" customFormat="1" ht="15.75" hidden="1" customHeight="1" x14ac:dyDescent="0.2"/>
    <row r="552" customFormat="1" ht="15.75" hidden="1" customHeight="1" x14ac:dyDescent="0.2"/>
    <row r="553" customFormat="1" ht="15.75" hidden="1" customHeight="1" x14ac:dyDescent="0.2"/>
    <row r="554" customFormat="1" ht="15.75" hidden="1" customHeight="1" x14ac:dyDescent="0.2"/>
    <row r="555" customFormat="1" ht="15.75" hidden="1" customHeight="1" x14ac:dyDescent="0.2"/>
    <row r="556" customFormat="1" ht="15.75" hidden="1" customHeight="1" x14ac:dyDescent="0.2"/>
    <row r="557" customFormat="1" ht="15.75" hidden="1" customHeight="1" x14ac:dyDescent="0.2"/>
    <row r="558" customFormat="1" ht="15.75" hidden="1" customHeight="1" x14ac:dyDescent="0.2"/>
    <row r="559" customFormat="1" ht="15.75" hidden="1" customHeight="1" x14ac:dyDescent="0.2"/>
    <row r="560" customFormat="1" ht="15.75" hidden="1" customHeight="1" x14ac:dyDescent="0.2"/>
    <row r="561" customFormat="1" ht="15.75" hidden="1" customHeight="1" x14ac:dyDescent="0.2"/>
    <row r="562" customFormat="1" ht="15.75" hidden="1" customHeight="1" x14ac:dyDescent="0.2"/>
    <row r="563" customFormat="1" ht="15.75" hidden="1" customHeight="1" x14ac:dyDescent="0.2"/>
    <row r="564" customFormat="1" ht="15.75" hidden="1" customHeight="1" x14ac:dyDescent="0.2"/>
    <row r="565" customFormat="1" ht="15.75" hidden="1" customHeight="1" x14ac:dyDescent="0.2"/>
    <row r="566" customFormat="1" ht="15.75" hidden="1" customHeight="1" x14ac:dyDescent="0.2"/>
    <row r="567" customFormat="1" ht="15.75" hidden="1" customHeight="1" x14ac:dyDescent="0.2"/>
    <row r="568" customFormat="1" ht="15.75" hidden="1" customHeight="1" x14ac:dyDescent="0.2"/>
    <row r="569" customFormat="1" ht="15.75" hidden="1" customHeight="1" x14ac:dyDescent="0.2"/>
    <row r="570" customFormat="1" ht="15.75" hidden="1" customHeight="1" x14ac:dyDescent="0.2"/>
    <row r="571" customFormat="1" ht="15.75" hidden="1" customHeight="1" x14ac:dyDescent="0.2"/>
    <row r="572" customFormat="1" ht="15.75" hidden="1" customHeight="1" x14ac:dyDescent="0.2"/>
    <row r="573" customFormat="1" ht="15.75" hidden="1" customHeight="1" x14ac:dyDescent="0.2"/>
    <row r="574" customFormat="1" ht="15.75" hidden="1" customHeight="1" x14ac:dyDescent="0.2"/>
    <row r="575" customFormat="1" ht="15.75" hidden="1" customHeight="1" x14ac:dyDescent="0.2"/>
    <row r="576" customFormat="1" ht="15.75" hidden="1" customHeight="1" x14ac:dyDescent="0.2"/>
    <row r="577" customFormat="1" ht="15.75" hidden="1" customHeight="1" x14ac:dyDescent="0.2"/>
    <row r="578" customFormat="1" ht="15.75" hidden="1" customHeight="1" x14ac:dyDescent="0.2"/>
    <row r="579" customFormat="1" ht="15.75" hidden="1" customHeight="1" x14ac:dyDescent="0.2"/>
    <row r="580" customFormat="1" ht="15.75" hidden="1" customHeight="1" x14ac:dyDescent="0.2"/>
    <row r="581" customFormat="1" ht="15.75" hidden="1" customHeight="1" x14ac:dyDescent="0.2"/>
    <row r="582" customFormat="1" ht="15.75" hidden="1" customHeight="1" x14ac:dyDescent="0.2"/>
    <row r="583" customFormat="1" ht="15.75" hidden="1" customHeight="1" x14ac:dyDescent="0.2"/>
    <row r="584" customFormat="1" ht="15.75" hidden="1" customHeight="1" x14ac:dyDescent="0.2"/>
    <row r="585" customFormat="1" ht="15.75" hidden="1" customHeight="1" x14ac:dyDescent="0.2"/>
    <row r="586" customFormat="1" ht="15.75" hidden="1" customHeight="1" x14ac:dyDescent="0.2"/>
    <row r="587" customFormat="1" ht="15.75" hidden="1" customHeight="1" x14ac:dyDescent="0.2"/>
    <row r="588" customFormat="1" ht="15.75" hidden="1" customHeight="1" x14ac:dyDescent="0.2"/>
    <row r="589" customFormat="1" ht="15.75" hidden="1" customHeight="1" x14ac:dyDescent="0.2"/>
    <row r="590" customFormat="1" ht="15.75" hidden="1" customHeight="1" x14ac:dyDescent="0.2"/>
    <row r="591" customFormat="1" ht="15.75" hidden="1" customHeight="1" x14ac:dyDescent="0.2"/>
    <row r="592" customFormat="1" ht="15.75" hidden="1" customHeight="1" x14ac:dyDescent="0.2"/>
    <row r="593" customFormat="1" ht="15.75" hidden="1" customHeight="1" x14ac:dyDescent="0.2"/>
    <row r="594" customFormat="1" ht="15.75" hidden="1" customHeight="1" x14ac:dyDescent="0.2"/>
    <row r="595" customFormat="1" ht="15.75" hidden="1" customHeight="1" x14ac:dyDescent="0.2"/>
    <row r="596" customFormat="1" ht="15.75" hidden="1" customHeight="1" x14ac:dyDescent="0.2"/>
    <row r="597" customFormat="1" ht="15.75" hidden="1" customHeight="1" x14ac:dyDescent="0.2"/>
    <row r="598" customFormat="1" ht="15.75" hidden="1" customHeight="1" x14ac:dyDescent="0.2"/>
    <row r="599" customFormat="1" ht="15.75" hidden="1" customHeight="1" x14ac:dyDescent="0.2"/>
    <row r="600" customFormat="1" ht="15.75" hidden="1" customHeight="1" x14ac:dyDescent="0.2"/>
    <row r="601" customFormat="1" ht="15.75" hidden="1" customHeight="1" x14ac:dyDescent="0.2"/>
    <row r="602" customFormat="1" ht="15.75" hidden="1" customHeight="1" x14ac:dyDescent="0.2"/>
    <row r="603" customFormat="1" ht="15.75" hidden="1" customHeight="1" x14ac:dyDescent="0.2"/>
    <row r="604" customFormat="1" ht="15.75" hidden="1" customHeight="1" x14ac:dyDescent="0.2"/>
    <row r="605" customFormat="1" ht="15.75" hidden="1" customHeight="1" x14ac:dyDescent="0.2"/>
    <row r="606" customFormat="1" ht="15.75" hidden="1" customHeight="1" x14ac:dyDescent="0.2"/>
    <row r="607" customFormat="1" ht="15.75" hidden="1" customHeight="1" x14ac:dyDescent="0.2"/>
    <row r="608" customFormat="1" ht="15.75" hidden="1" customHeight="1" x14ac:dyDescent="0.2"/>
    <row r="609" customFormat="1" ht="15.75" hidden="1" customHeight="1" x14ac:dyDescent="0.2"/>
    <row r="610" customFormat="1" ht="15.75" hidden="1" customHeight="1" x14ac:dyDescent="0.2"/>
    <row r="611" customFormat="1" ht="15.75" hidden="1" customHeight="1" x14ac:dyDescent="0.2"/>
    <row r="612" customFormat="1" ht="15.75" hidden="1" customHeight="1" x14ac:dyDescent="0.2"/>
    <row r="613" customFormat="1" ht="15.75" hidden="1" customHeight="1" x14ac:dyDescent="0.2"/>
    <row r="614" customFormat="1" ht="15.75" hidden="1" customHeight="1" x14ac:dyDescent="0.2"/>
    <row r="615" customFormat="1" ht="15.75" hidden="1" customHeight="1" x14ac:dyDescent="0.2"/>
    <row r="616" customFormat="1" ht="15.75" hidden="1" customHeight="1" x14ac:dyDescent="0.2"/>
    <row r="617" customFormat="1" ht="15.75" hidden="1" customHeight="1" x14ac:dyDescent="0.2"/>
    <row r="618" customFormat="1" ht="15.75" hidden="1" customHeight="1" x14ac:dyDescent="0.2"/>
    <row r="619" customFormat="1" ht="15.75" hidden="1" customHeight="1" x14ac:dyDescent="0.2"/>
    <row r="620" customFormat="1" ht="15.75" hidden="1" customHeight="1" x14ac:dyDescent="0.2"/>
    <row r="621" customFormat="1" ht="15.75" hidden="1" customHeight="1" x14ac:dyDescent="0.2"/>
    <row r="622" customFormat="1" ht="15.75" hidden="1" customHeight="1" x14ac:dyDescent="0.2"/>
    <row r="623" customFormat="1" ht="15.75" hidden="1" customHeight="1" x14ac:dyDescent="0.2"/>
    <row r="624" customFormat="1" ht="15.75" hidden="1" customHeight="1" x14ac:dyDescent="0.2"/>
    <row r="625" customFormat="1" ht="15.75" hidden="1" customHeight="1" x14ac:dyDescent="0.2"/>
    <row r="626" customFormat="1" ht="15.75" hidden="1" customHeight="1" x14ac:dyDescent="0.2"/>
    <row r="627" customFormat="1" ht="15.75" hidden="1" customHeight="1" x14ac:dyDescent="0.2"/>
    <row r="628" customFormat="1" ht="15.75" hidden="1" customHeight="1" x14ac:dyDescent="0.2"/>
    <row r="629" customFormat="1" ht="15.75" hidden="1" customHeight="1" x14ac:dyDescent="0.2"/>
    <row r="630" customFormat="1" ht="15.75" hidden="1" customHeight="1" x14ac:dyDescent="0.2"/>
    <row r="631" customFormat="1" ht="15.75" hidden="1" customHeight="1" x14ac:dyDescent="0.2"/>
    <row r="632" customFormat="1" ht="15.75" hidden="1" customHeight="1" x14ac:dyDescent="0.2"/>
    <row r="633" customFormat="1" ht="15.75" hidden="1" customHeight="1" x14ac:dyDescent="0.2"/>
    <row r="634" customFormat="1" ht="15.75" hidden="1" customHeight="1" x14ac:dyDescent="0.2"/>
    <row r="635" customFormat="1" ht="15.75" hidden="1" customHeight="1" x14ac:dyDescent="0.2"/>
    <row r="636" customFormat="1" ht="15.75" hidden="1" customHeight="1" x14ac:dyDescent="0.2"/>
    <row r="637" customFormat="1" ht="15.75" hidden="1" customHeight="1" x14ac:dyDescent="0.2"/>
    <row r="638" customFormat="1" ht="15.75" hidden="1" customHeight="1" x14ac:dyDescent="0.2"/>
    <row r="639" customFormat="1" ht="15.75" hidden="1" customHeight="1" x14ac:dyDescent="0.2"/>
    <row r="640" customFormat="1" ht="15.75" hidden="1" customHeight="1" x14ac:dyDescent="0.2"/>
    <row r="641" customFormat="1" ht="15.75" hidden="1" customHeight="1" x14ac:dyDescent="0.2"/>
    <row r="642" customFormat="1" ht="15.75" hidden="1" customHeight="1" x14ac:dyDescent="0.2"/>
    <row r="643" customFormat="1" ht="15.75" hidden="1" customHeight="1" x14ac:dyDescent="0.2"/>
    <row r="644" customFormat="1" ht="15.75" hidden="1" customHeight="1" x14ac:dyDescent="0.2"/>
    <row r="645" customFormat="1" ht="15.75" hidden="1" customHeight="1" x14ac:dyDescent="0.2"/>
    <row r="646" customFormat="1" ht="15.75" hidden="1" customHeight="1" x14ac:dyDescent="0.2"/>
    <row r="647" customFormat="1" ht="15.75" hidden="1" customHeight="1" x14ac:dyDescent="0.2"/>
    <row r="648" customFormat="1" ht="15.75" hidden="1" customHeight="1" x14ac:dyDescent="0.2"/>
    <row r="649" customFormat="1" ht="15.75" hidden="1" customHeight="1" x14ac:dyDescent="0.2"/>
    <row r="650" customFormat="1" ht="15.75" hidden="1" customHeight="1" x14ac:dyDescent="0.2"/>
    <row r="651" customFormat="1" ht="15.75" hidden="1" customHeight="1" x14ac:dyDescent="0.2"/>
    <row r="652" customFormat="1" ht="15.75" hidden="1" customHeight="1" x14ac:dyDescent="0.2"/>
    <row r="653" customFormat="1" ht="15.75" hidden="1" customHeight="1" x14ac:dyDescent="0.2"/>
    <row r="654" customFormat="1" ht="15.75" hidden="1" customHeight="1" x14ac:dyDescent="0.2"/>
    <row r="655" customFormat="1" ht="15.75" hidden="1" customHeight="1" x14ac:dyDescent="0.2"/>
    <row r="656" customFormat="1" ht="15.75" hidden="1" customHeight="1" x14ac:dyDescent="0.2"/>
    <row r="657" customFormat="1" ht="15.75" hidden="1" customHeight="1" x14ac:dyDescent="0.2"/>
    <row r="658" customFormat="1" ht="15.75" hidden="1" customHeight="1" x14ac:dyDescent="0.2"/>
    <row r="659" customFormat="1" ht="15.75" hidden="1" customHeight="1" x14ac:dyDescent="0.2"/>
    <row r="660" customFormat="1" ht="15.75" hidden="1" customHeight="1" x14ac:dyDescent="0.2"/>
    <row r="661" customFormat="1" ht="15.75" hidden="1" customHeight="1" x14ac:dyDescent="0.2"/>
    <row r="662" customFormat="1" ht="15.75" hidden="1" customHeight="1" x14ac:dyDescent="0.2"/>
    <row r="663" customFormat="1" ht="15.75" hidden="1" customHeight="1" x14ac:dyDescent="0.2"/>
    <row r="664" customFormat="1" ht="15.75" hidden="1" customHeight="1" x14ac:dyDescent="0.2"/>
    <row r="665" customFormat="1" ht="15.75" hidden="1" customHeight="1" x14ac:dyDescent="0.2"/>
    <row r="666" customFormat="1" ht="15.75" hidden="1" customHeight="1" x14ac:dyDescent="0.2"/>
    <row r="667" customFormat="1" ht="15.75" hidden="1" customHeight="1" x14ac:dyDescent="0.2"/>
    <row r="668" customFormat="1" ht="15.75" hidden="1" customHeight="1" x14ac:dyDescent="0.2"/>
    <row r="669" customFormat="1" ht="15.75" hidden="1" customHeight="1" x14ac:dyDescent="0.2"/>
    <row r="670" customFormat="1" ht="15.75" hidden="1" customHeight="1" x14ac:dyDescent="0.2"/>
    <row r="671" customFormat="1" ht="15.75" hidden="1" customHeight="1" x14ac:dyDescent="0.2"/>
    <row r="672" customFormat="1" ht="15.75" hidden="1" customHeight="1" x14ac:dyDescent="0.2"/>
    <row r="673" customFormat="1" ht="15.75" hidden="1" customHeight="1" x14ac:dyDescent="0.2"/>
    <row r="674" customFormat="1" ht="15.75" hidden="1" customHeight="1" x14ac:dyDescent="0.2"/>
    <row r="675" customFormat="1" ht="15.75" hidden="1" customHeight="1" x14ac:dyDescent="0.2"/>
    <row r="676" customFormat="1" ht="15.75" hidden="1" customHeight="1" x14ac:dyDescent="0.2"/>
    <row r="677" customFormat="1" ht="15.75" hidden="1" customHeight="1" x14ac:dyDescent="0.2"/>
    <row r="678" customFormat="1" ht="15.75" hidden="1" customHeight="1" x14ac:dyDescent="0.2"/>
    <row r="679" customFormat="1" ht="15.75" hidden="1" customHeight="1" x14ac:dyDescent="0.2"/>
    <row r="680" customFormat="1" ht="15.75" hidden="1" customHeight="1" x14ac:dyDescent="0.2"/>
    <row r="681" customFormat="1" ht="15.75" hidden="1" customHeight="1" x14ac:dyDescent="0.2"/>
    <row r="682" customFormat="1" ht="15.75" hidden="1" customHeight="1" x14ac:dyDescent="0.2"/>
    <row r="683" customFormat="1" ht="15.75" hidden="1" customHeight="1" x14ac:dyDescent="0.2"/>
    <row r="684" customFormat="1" ht="15.75" hidden="1" customHeight="1" x14ac:dyDescent="0.2"/>
    <row r="685" customFormat="1" ht="15.75" hidden="1" customHeight="1" x14ac:dyDescent="0.2"/>
    <row r="686" customFormat="1" ht="15.75" hidden="1" customHeight="1" x14ac:dyDescent="0.2"/>
    <row r="687" customFormat="1" ht="15.75" hidden="1" customHeight="1" x14ac:dyDescent="0.2"/>
    <row r="688" customFormat="1" ht="15.75" hidden="1" customHeight="1" x14ac:dyDescent="0.2"/>
    <row r="689" customFormat="1" ht="15.75" hidden="1" customHeight="1" x14ac:dyDescent="0.2"/>
    <row r="690" customFormat="1" ht="15.75" hidden="1" customHeight="1" x14ac:dyDescent="0.2"/>
    <row r="691" customFormat="1" ht="15.75" hidden="1" customHeight="1" x14ac:dyDescent="0.2"/>
    <row r="692" customFormat="1" ht="15.75" hidden="1" customHeight="1" x14ac:dyDescent="0.2"/>
    <row r="693" customFormat="1" ht="15.75" hidden="1" customHeight="1" x14ac:dyDescent="0.2"/>
    <row r="694" customFormat="1" ht="15.75" hidden="1" customHeight="1" x14ac:dyDescent="0.2"/>
    <row r="695" customFormat="1" ht="15.75" hidden="1" customHeight="1" x14ac:dyDescent="0.2"/>
    <row r="696" customFormat="1" ht="15.75" hidden="1" customHeight="1" x14ac:dyDescent="0.2"/>
    <row r="697" customFormat="1" ht="15.75" hidden="1" customHeight="1" x14ac:dyDescent="0.2"/>
    <row r="698" customFormat="1" ht="15.75" hidden="1" customHeight="1" x14ac:dyDescent="0.2"/>
    <row r="699" customFormat="1" ht="15.75" hidden="1" customHeight="1" x14ac:dyDescent="0.2"/>
    <row r="700" customFormat="1" ht="15.75" hidden="1" customHeight="1" x14ac:dyDescent="0.2"/>
    <row r="701" customFormat="1" ht="15.75" hidden="1" customHeight="1" x14ac:dyDescent="0.2"/>
    <row r="702" customFormat="1" ht="15.75" hidden="1" customHeight="1" x14ac:dyDescent="0.2"/>
    <row r="703" customFormat="1" ht="15.75" hidden="1" customHeight="1" x14ac:dyDescent="0.2"/>
    <row r="704" customFormat="1" ht="15.75" hidden="1" customHeight="1" x14ac:dyDescent="0.2"/>
    <row r="705" customFormat="1" ht="15.75" hidden="1" customHeight="1" x14ac:dyDescent="0.2"/>
    <row r="706" customFormat="1" ht="15.75" hidden="1" customHeight="1" x14ac:dyDescent="0.2"/>
    <row r="707" customFormat="1" ht="15.75" hidden="1" customHeight="1" x14ac:dyDescent="0.2"/>
    <row r="708" customFormat="1" ht="15.75" hidden="1" customHeight="1" x14ac:dyDescent="0.2"/>
    <row r="709" customFormat="1" ht="15.75" hidden="1" customHeight="1" x14ac:dyDescent="0.2"/>
    <row r="710" customFormat="1" ht="15.75" hidden="1" customHeight="1" x14ac:dyDescent="0.2"/>
    <row r="711" customFormat="1" ht="15.75" hidden="1" customHeight="1" x14ac:dyDescent="0.2"/>
    <row r="712" customFormat="1" ht="15.75" hidden="1" customHeight="1" x14ac:dyDescent="0.2"/>
    <row r="713" customFormat="1" ht="15.75" hidden="1" customHeight="1" x14ac:dyDescent="0.2"/>
    <row r="714" customFormat="1" ht="15.75" hidden="1" customHeight="1" x14ac:dyDescent="0.2"/>
    <row r="715" customFormat="1" ht="15.75" hidden="1" customHeight="1" x14ac:dyDescent="0.2"/>
    <row r="716" customFormat="1" ht="15.75" hidden="1" customHeight="1" x14ac:dyDescent="0.2"/>
    <row r="717" customFormat="1" ht="15.75" hidden="1" customHeight="1" x14ac:dyDescent="0.2"/>
    <row r="718" customFormat="1" ht="15.75" hidden="1" customHeight="1" x14ac:dyDescent="0.2"/>
    <row r="719" customFormat="1" ht="15.75" hidden="1" customHeight="1" x14ac:dyDescent="0.2"/>
    <row r="720" customFormat="1" ht="15.75" hidden="1" customHeight="1" x14ac:dyDescent="0.2"/>
    <row r="721" customFormat="1" ht="15.75" hidden="1" customHeight="1" x14ac:dyDescent="0.2"/>
    <row r="722" customFormat="1" ht="15.75" hidden="1" customHeight="1" x14ac:dyDescent="0.2"/>
    <row r="723" customFormat="1" ht="15.75" hidden="1" customHeight="1" x14ac:dyDescent="0.2"/>
    <row r="724" customFormat="1" ht="15.75" hidden="1" customHeight="1" x14ac:dyDescent="0.2"/>
    <row r="725" customFormat="1" ht="15.75" hidden="1" customHeight="1" x14ac:dyDescent="0.2"/>
    <row r="726" customFormat="1" ht="15.75" hidden="1" customHeight="1" x14ac:dyDescent="0.2"/>
    <row r="727" customFormat="1" ht="15.75" hidden="1" customHeight="1" x14ac:dyDescent="0.2"/>
    <row r="728" customFormat="1" ht="15.75" hidden="1" customHeight="1" x14ac:dyDescent="0.2"/>
    <row r="729" customFormat="1" ht="15.75" hidden="1" customHeight="1" x14ac:dyDescent="0.2"/>
    <row r="730" customFormat="1" ht="15.75" hidden="1" customHeight="1" x14ac:dyDescent="0.2"/>
    <row r="731" customFormat="1" ht="15.75" hidden="1" customHeight="1" x14ac:dyDescent="0.2"/>
    <row r="732" customFormat="1" ht="15.75" hidden="1" customHeight="1" x14ac:dyDescent="0.2"/>
    <row r="733" customFormat="1" ht="15.75" hidden="1" customHeight="1" x14ac:dyDescent="0.2"/>
    <row r="734" customFormat="1" ht="15.75" hidden="1" customHeight="1" x14ac:dyDescent="0.2"/>
    <row r="735" customFormat="1" ht="15.75" hidden="1" customHeight="1" x14ac:dyDescent="0.2"/>
    <row r="736" customFormat="1" ht="15.75" hidden="1" customHeight="1" x14ac:dyDescent="0.2"/>
    <row r="737" customFormat="1" ht="15.75" hidden="1" customHeight="1" x14ac:dyDescent="0.2"/>
    <row r="738" customFormat="1" ht="15.75" hidden="1" customHeight="1" x14ac:dyDescent="0.2"/>
    <row r="739" customFormat="1" ht="15.75" hidden="1" customHeight="1" x14ac:dyDescent="0.2"/>
    <row r="740" customFormat="1" ht="15.75" hidden="1" customHeight="1" x14ac:dyDescent="0.2"/>
    <row r="741" customFormat="1" ht="15.75" hidden="1" customHeight="1" x14ac:dyDescent="0.2"/>
    <row r="742" customFormat="1" ht="15.75" hidden="1" customHeight="1" x14ac:dyDescent="0.2"/>
    <row r="743" customFormat="1" ht="15.75" hidden="1" customHeight="1" x14ac:dyDescent="0.2"/>
    <row r="744" customFormat="1" ht="15.75" hidden="1" customHeight="1" x14ac:dyDescent="0.2"/>
    <row r="745" customFormat="1" ht="15.75" hidden="1" customHeight="1" x14ac:dyDescent="0.2"/>
    <row r="746" customFormat="1" ht="15.75" hidden="1" customHeight="1" x14ac:dyDescent="0.2"/>
    <row r="747" customFormat="1" ht="15.75" hidden="1" customHeight="1" x14ac:dyDescent="0.2"/>
    <row r="748" customFormat="1" ht="15.75" hidden="1" customHeight="1" x14ac:dyDescent="0.2"/>
    <row r="749" customFormat="1" ht="15.75" hidden="1" customHeight="1" x14ac:dyDescent="0.2"/>
    <row r="750" customFormat="1" ht="15.75" hidden="1" customHeight="1" x14ac:dyDescent="0.2"/>
    <row r="751" customFormat="1" ht="15.75" hidden="1" customHeight="1" x14ac:dyDescent="0.2"/>
    <row r="752" customFormat="1" ht="15.75" hidden="1" customHeight="1" x14ac:dyDescent="0.2"/>
    <row r="753" customFormat="1" ht="15.75" hidden="1" customHeight="1" x14ac:dyDescent="0.2"/>
    <row r="754" customFormat="1" ht="15.75" hidden="1" customHeight="1" x14ac:dyDescent="0.2"/>
    <row r="755" customFormat="1" ht="15.75" hidden="1" customHeight="1" x14ac:dyDescent="0.2"/>
    <row r="756" customFormat="1" ht="15.75" hidden="1" customHeight="1" x14ac:dyDescent="0.2"/>
    <row r="757" customFormat="1" ht="15.75" hidden="1" customHeight="1" x14ac:dyDescent="0.2"/>
    <row r="758" customFormat="1" ht="15.75" hidden="1" customHeight="1" x14ac:dyDescent="0.2"/>
    <row r="759" customFormat="1" ht="15.75" hidden="1" customHeight="1" x14ac:dyDescent="0.2"/>
    <row r="760" customFormat="1" ht="15.75" hidden="1" customHeight="1" x14ac:dyDescent="0.2"/>
    <row r="761" customFormat="1" ht="15.75" hidden="1" customHeight="1" x14ac:dyDescent="0.2"/>
    <row r="762" customFormat="1" ht="15.75" hidden="1" customHeight="1" x14ac:dyDescent="0.2"/>
    <row r="763" customFormat="1" ht="15.75" hidden="1" customHeight="1" x14ac:dyDescent="0.2"/>
    <row r="764" customFormat="1" ht="15.75" hidden="1" customHeight="1" x14ac:dyDescent="0.2"/>
    <row r="765" customFormat="1" ht="15.75" hidden="1" customHeight="1" x14ac:dyDescent="0.2"/>
    <row r="766" customFormat="1" ht="15.75" hidden="1" customHeight="1" x14ac:dyDescent="0.2"/>
    <row r="767" customFormat="1" ht="15.75" hidden="1" customHeight="1" x14ac:dyDescent="0.2"/>
    <row r="768" customFormat="1" ht="15.75" hidden="1" customHeight="1" x14ac:dyDescent="0.2"/>
    <row r="769" customFormat="1" ht="15.75" hidden="1" customHeight="1" x14ac:dyDescent="0.2"/>
    <row r="770" customFormat="1" ht="15.75" hidden="1" customHeight="1" x14ac:dyDescent="0.2"/>
    <row r="771" customFormat="1" ht="15.75" hidden="1" customHeight="1" x14ac:dyDescent="0.2"/>
    <row r="772" customFormat="1" ht="15.75" hidden="1" customHeight="1" x14ac:dyDescent="0.2"/>
    <row r="773" customFormat="1" ht="15.75" hidden="1" customHeight="1" x14ac:dyDescent="0.2"/>
    <row r="774" customFormat="1" ht="15.75" hidden="1" customHeight="1" x14ac:dyDescent="0.2"/>
    <row r="775" customFormat="1" ht="15.75" hidden="1" customHeight="1" x14ac:dyDescent="0.2"/>
    <row r="776" customFormat="1" ht="15.75" hidden="1" customHeight="1" x14ac:dyDescent="0.2"/>
    <row r="777" customFormat="1" ht="15.75" hidden="1" customHeight="1" x14ac:dyDescent="0.2"/>
    <row r="778" customFormat="1" ht="15.75" hidden="1" customHeight="1" x14ac:dyDescent="0.2"/>
    <row r="779" customFormat="1" ht="15.75" hidden="1" customHeight="1" x14ac:dyDescent="0.2"/>
    <row r="780" customFormat="1" ht="15.75" hidden="1" customHeight="1" x14ac:dyDescent="0.2"/>
    <row r="781" customFormat="1" ht="15.75" hidden="1" customHeight="1" x14ac:dyDescent="0.2"/>
    <row r="782" customFormat="1" ht="15.75" hidden="1" customHeight="1" x14ac:dyDescent="0.2"/>
    <row r="783" customFormat="1" ht="15.75" hidden="1" customHeight="1" x14ac:dyDescent="0.2"/>
    <row r="784" customFormat="1" ht="15.75" hidden="1" customHeight="1" x14ac:dyDescent="0.2"/>
    <row r="785" customFormat="1" ht="15.75" hidden="1" customHeight="1" x14ac:dyDescent="0.2"/>
    <row r="786" customFormat="1" ht="15.75" hidden="1" customHeight="1" x14ac:dyDescent="0.2"/>
    <row r="787" customFormat="1" ht="15.75" hidden="1" customHeight="1" x14ac:dyDescent="0.2"/>
    <row r="788" customFormat="1" ht="15.75" hidden="1" customHeight="1" x14ac:dyDescent="0.2"/>
    <row r="789" customFormat="1" ht="15.75" hidden="1" customHeight="1" x14ac:dyDescent="0.2"/>
    <row r="790" customFormat="1" ht="15.75" hidden="1" customHeight="1" x14ac:dyDescent="0.2"/>
    <row r="791" customFormat="1" ht="15.75" hidden="1" customHeight="1" x14ac:dyDescent="0.2"/>
    <row r="792" customFormat="1" ht="15.75" hidden="1" customHeight="1" x14ac:dyDescent="0.2"/>
    <row r="793" customFormat="1" ht="15.75" hidden="1" customHeight="1" x14ac:dyDescent="0.2"/>
    <row r="794" customFormat="1" ht="15.75" hidden="1" customHeight="1" x14ac:dyDescent="0.2"/>
    <row r="795" customFormat="1" ht="15.75" hidden="1" customHeight="1" x14ac:dyDescent="0.2"/>
    <row r="796" customFormat="1" ht="15.75" hidden="1" customHeight="1" x14ac:dyDescent="0.2"/>
    <row r="797" customFormat="1" ht="15.75" hidden="1" customHeight="1" x14ac:dyDescent="0.2"/>
    <row r="798" customFormat="1" ht="15.75" hidden="1" customHeight="1" x14ac:dyDescent="0.2"/>
    <row r="799" customFormat="1" ht="15.75" hidden="1" customHeight="1" x14ac:dyDescent="0.2"/>
    <row r="800" customFormat="1" ht="15.75" hidden="1" customHeight="1" x14ac:dyDescent="0.2"/>
    <row r="801" customFormat="1" ht="15.75" hidden="1" customHeight="1" x14ac:dyDescent="0.2"/>
    <row r="802" customFormat="1" ht="15.75" hidden="1" customHeight="1" x14ac:dyDescent="0.2"/>
    <row r="803" customFormat="1" ht="15.75" hidden="1" customHeight="1" x14ac:dyDescent="0.2"/>
    <row r="804" customFormat="1" ht="15.75" hidden="1" customHeight="1" x14ac:dyDescent="0.2"/>
    <row r="805" customFormat="1" ht="15.75" hidden="1" customHeight="1" x14ac:dyDescent="0.2"/>
    <row r="806" customFormat="1" ht="15.75" hidden="1" customHeight="1" x14ac:dyDescent="0.2"/>
    <row r="807" customFormat="1" ht="15.75" hidden="1" customHeight="1" x14ac:dyDescent="0.2"/>
    <row r="808" customFormat="1" ht="15.75" hidden="1" customHeight="1" x14ac:dyDescent="0.2"/>
    <row r="809" customFormat="1" ht="15.75" hidden="1" customHeight="1" x14ac:dyDescent="0.2"/>
    <row r="810" customFormat="1" ht="15.75" hidden="1" customHeight="1" x14ac:dyDescent="0.2"/>
    <row r="811" customFormat="1" ht="15.75" hidden="1" customHeight="1" x14ac:dyDescent="0.2"/>
    <row r="812" customFormat="1" ht="15.75" hidden="1" customHeight="1" x14ac:dyDescent="0.2"/>
    <row r="813" customFormat="1" ht="15.75" hidden="1" customHeight="1" x14ac:dyDescent="0.2"/>
    <row r="814" customFormat="1" ht="15.75" hidden="1" customHeight="1" x14ac:dyDescent="0.2"/>
    <row r="815" customFormat="1" ht="15.75" hidden="1" customHeight="1" x14ac:dyDescent="0.2"/>
    <row r="816" customFormat="1" ht="15.75" hidden="1" customHeight="1" x14ac:dyDescent="0.2"/>
    <row r="817" customFormat="1" ht="15.75" hidden="1" customHeight="1" x14ac:dyDescent="0.2"/>
    <row r="818" customFormat="1" ht="15.75" hidden="1" customHeight="1" x14ac:dyDescent="0.2"/>
    <row r="819" customFormat="1" ht="15.75" hidden="1" customHeight="1" x14ac:dyDescent="0.2"/>
    <row r="820" customFormat="1" ht="15.75" hidden="1" customHeight="1" x14ac:dyDescent="0.2"/>
    <row r="821" customFormat="1" ht="15.75" hidden="1" customHeight="1" x14ac:dyDescent="0.2"/>
    <row r="822" customFormat="1" ht="15.75" hidden="1" customHeight="1" x14ac:dyDescent="0.2"/>
    <row r="823" customFormat="1" ht="15.75" hidden="1" customHeight="1" x14ac:dyDescent="0.2"/>
    <row r="824" customFormat="1" ht="15.75" hidden="1" customHeight="1" x14ac:dyDescent="0.2"/>
    <row r="825" customFormat="1" ht="15.75" hidden="1" customHeight="1" x14ac:dyDescent="0.2"/>
    <row r="826" customFormat="1" ht="15.75" hidden="1" customHeight="1" x14ac:dyDescent="0.2"/>
    <row r="827" customFormat="1" ht="15.75" hidden="1" customHeight="1" x14ac:dyDescent="0.2"/>
    <row r="828" customFormat="1" ht="15.75" hidden="1" customHeight="1" x14ac:dyDescent="0.2"/>
    <row r="829" customFormat="1" ht="15.75" hidden="1" customHeight="1" x14ac:dyDescent="0.2"/>
    <row r="830" customFormat="1" ht="15.75" hidden="1" customHeight="1" x14ac:dyDescent="0.2"/>
    <row r="831" customFormat="1" ht="15.75" hidden="1" customHeight="1" x14ac:dyDescent="0.2"/>
    <row r="832" customFormat="1" ht="15.75" hidden="1" customHeight="1" x14ac:dyDescent="0.2"/>
    <row r="833" customFormat="1" ht="15.75" hidden="1" customHeight="1" x14ac:dyDescent="0.2"/>
    <row r="834" customFormat="1" ht="15.75" hidden="1" customHeight="1" x14ac:dyDescent="0.2"/>
    <row r="835" customFormat="1" ht="15.75" hidden="1" customHeight="1" x14ac:dyDescent="0.2"/>
    <row r="836" customFormat="1" ht="15.75" hidden="1" customHeight="1" x14ac:dyDescent="0.2"/>
    <row r="837" customFormat="1" ht="15.75" hidden="1" customHeight="1" x14ac:dyDescent="0.2"/>
    <row r="838" customFormat="1" ht="15.75" hidden="1" customHeight="1" x14ac:dyDescent="0.2"/>
    <row r="839" customFormat="1" ht="15.75" hidden="1" customHeight="1" x14ac:dyDescent="0.2"/>
    <row r="840" customFormat="1" ht="15.75" hidden="1" customHeight="1" x14ac:dyDescent="0.2"/>
    <row r="841" customFormat="1" ht="15.75" hidden="1" customHeight="1" x14ac:dyDescent="0.2"/>
    <row r="842" customFormat="1" ht="15.75" hidden="1" customHeight="1" x14ac:dyDescent="0.2"/>
    <row r="843" customFormat="1" ht="15.75" hidden="1" customHeight="1" x14ac:dyDescent="0.2"/>
    <row r="844" customFormat="1" ht="15.75" hidden="1" customHeight="1" x14ac:dyDescent="0.2"/>
    <row r="845" customFormat="1" ht="15.75" hidden="1" customHeight="1" x14ac:dyDescent="0.2"/>
    <row r="846" customFormat="1" ht="15.75" hidden="1" customHeight="1" x14ac:dyDescent="0.2"/>
    <row r="847" customFormat="1" ht="15.75" hidden="1" customHeight="1" x14ac:dyDescent="0.2"/>
    <row r="848" customFormat="1" ht="15.75" hidden="1" customHeight="1" x14ac:dyDescent="0.2"/>
    <row r="849" customFormat="1" ht="15.75" hidden="1" customHeight="1" x14ac:dyDescent="0.2"/>
    <row r="850" customFormat="1" ht="15.75" hidden="1" customHeight="1" x14ac:dyDescent="0.2"/>
    <row r="851" customFormat="1" ht="15.75" hidden="1" customHeight="1" x14ac:dyDescent="0.2"/>
    <row r="852" customFormat="1" ht="15.75" hidden="1" customHeight="1" x14ac:dyDescent="0.2"/>
    <row r="853" customFormat="1" ht="15.75" hidden="1" customHeight="1" x14ac:dyDescent="0.2"/>
    <row r="854" customFormat="1" ht="15.75" hidden="1" customHeight="1" x14ac:dyDescent="0.2"/>
    <row r="855" customFormat="1" ht="15.75" hidden="1" customHeight="1" x14ac:dyDescent="0.2"/>
    <row r="856" customFormat="1" ht="15.75" hidden="1" customHeight="1" x14ac:dyDescent="0.2"/>
    <row r="857" customFormat="1" ht="15.75" hidden="1" customHeight="1" x14ac:dyDescent="0.2"/>
    <row r="858" customFormat="1" ht="15.75" hidden="1" customHeight="1" x14ac:dyDescent="0.2"/>
    <row r="859" customFormat="1" ht="15.75" hidden="1" customHeight="1" x14ac:dyDescent="0.2"/>
    <row r="860" customFormat="1" ht="15.75" hidden="1" customHeight="1" x14ac:dyDescent="0.2"/>
    <row r="861" customFormat="1" ht="15.75" hidden="1" customHeight="1" x14ac:dyDescent="0.2"/>
    <row r="862" customFormat="1" ht="15.75" hidden="1" customHeight="1" x14ac:dyDescent="0.2"/>
    <row r="863" customFormat="1" ht="15.75" hidden="1" customHeight="1" x14ac:dyDescent="0.2"/>
    <row r="864" customFormat="1" ht="15.75" hidden="1" customHeight="1" x14ac:dyDescent="0.2"/>
    <row r="865" customFormat="1" ht="15.75" hidden="1" customHeight="1" x14ac:dyDescent="0.2"/>
    <row r="866" customFormat="1" ht="15.75" hidden="1" customHeight="1" x14ac:dyDescent="0.2"/>
    <row r="867" customFormat="1" ht="15.75" hidden="1" customHeight="1" x14ac:dyDescent="0.2"/>
    <row r="868" customFormat="1" ht="15.75" hidden="1" customHeight="1" x14ac:dyDescent="0.2"/>
    <row r="869" customFormat="1" ht="15.75" hidden="1" customHeight="1" x14ac:dyDescent="0.2"/>
    <row r="870" customFormat="1" ht="15.75" hidden="1" customHeight="1" x14ac:dyDescent="0.2"/>
    <row r="871" customFormat="1" ht="15.75" hidden="1" customHeight="1" x14ac:dyDescent="0.2"/>
    <row r="872" customFormat="1" ht="15.75" hidden="1" customHeight="1" x14ac:dyDescent="0.2"/>
    <row r="873" customFormat="1" ht="15.75" hidden="1" customHeight="1" x14ac:dyDescent="0.2"/>
    <row r="874" customFormat="1" ht="15.75" hidden="1" customHeight="1" x14ac:dyDescent="0.2"/>
    <row r="875" customFormat="1" ht="15.75" hidden="1" customHeight="1" x14ac:dyDescent="0.2"/>
    <row r="876" customFormat="1" ht="15.75" hidden="1" customHeight="1" x14ac:dyDescent="0.2"/>
    <row r="877" customFormat="1" ht="15.75" hidden="1" customHeight="1" x14ac:dyDescent="0.2"/>
    <row r="878" customFormat="1" ht="15.75" hidden="1" customHeight="1" x14ac:dyDescent="0.2"/>
    <row r="879" customFormat="1" ht="15.75" hidden="1" customHeight="1" x14ac:dyDescent="0.2"/>
    <row r="880" customFormat="1" ht="15.75" hidden="1" customHeight="1" x14ac:dyDescent="0.2"/>
    <row r="881" customFormat="1" ht="15.75" hidden="1" customHeight="1" x14ac:dyDescent="0.2"/>
    <row r="882" customFormat="1" ht="15.75" hidden="1" customHeight="1" x14ac:dyDescent="0.2"/>
    <row r="883" customFormat="1" ht="15.75" hidden="1" customHeight="1" x14ac:dyDescent="0.2"/>
    <row r="884" customFormat="1" ht="15.75" hidden="1" customHeight="1" x14ac:dyDescent="0.2"/>
    <row r="885" customFormat="1" ht="15.75" hidden="1" customHeight="1" x14ac:dyDescent="0.2"/>
    <row r="886" customFormat="1" ht="15.75" hidden="1" customHeight="1" x14ac:dyDescent="0.2"/>
    <row r="887" customFormat="1" ht="15.75" hidden="1" customHeight="1" x14ac:dyDescent="0.2"/>
    <row r="888" customFormat="1" ht="15.75" hidden="1" customHeight="1" x14ac:dyDescent="0.2"/>
    <row r="889" customFormat="1" ht="15.75" hidden="1" customHeight="1" x14ac:dyDescent="0.2"/>
    <row r="890" customFormat="1" ht="15.75" hidden="1" customHeight="1" x14ac:dyDescent="0.2"/>
    <row r="891" customFormat="1" ht="15.75" hidden="1" customHeight="1" x14ac:dyDescent="0.2"/>
    <row r="892" customFormat="1" ht="15.75" hidden="1" customHeight="1" x14ac:dyDescent="0.2"/>
    <row r="893" customFormat="1" ht="15.75" hidden="1" customHeight="1" x14ac:dyDescent="0.2"/>
    <row r="894" customFormat="1" ht="15.75" hidden="1" customHeight="1" x14ac:dyDescent="0.2"/>
    <row r="895" customFormat="1" ht="15.75" hidden="1" customHeight="1" x14ac:dyDescent="0.2"/>
    <row r="896" customFormat="1" ht="15.75" hidden="1" customHeight="1" x14ac:dyDescent="0.2"/>
    <row r="897" customFormat="1" ht="15.75" hidden="1" customHeight="1" x14ac:dyDescent="0.2"/>
    <row r="898" customFormat="1" ht="15.75" hidden="1" customHeight="1" x14ac:dyDescent="0.2"/>
    <row r="899" customFormat="1" ht="15.75" hidden="1" customHeight="1" x14ac:dyDescent="0.2"/>
    <row r="900" customFormat="1" ht="15.75" hidden="1" customHeight="1" x14ac:dyDescent="0.2"/>
    <row r="901" customFormat="1" ht="15.75" hidden="1" customHeight="1" x14ac:dyDescent="0.2"/>
    <row r="902" customFormat="1" ht="15.75" hidden="1" customHeight="1" x14ac:dyDescent="0.2"/>
    <row r="903" customFormat="1" ht="15.75" hidden="1" customHeight="1" x14ac:dyDescent="0.2"/>
    <row r="904" customFormat="1" ht="15.75" hidden="1" customHeight="1" x14ac:dyDescent="0.2"/>
    <row r="905" customFormat="1" ht="15.75" hidden="1" customHeight="1" x14ac:dyDescent="0.2"/>
    <row r="906" customFormat="1" ht="15.75" hidden="1" customHeight="1" x14ac:dyDescent="0.2"/>
    <row r="907" customFormat="1" ht="15.75" hidden="1" customHeight="1" x14ac:dyDescent="0.2"/>
    <row r="908" customFormat="1" ht="15.75" hidden="1" customHeight="1" x14ac:dyDescent="0.2"/>
    <row r="909" customFormat="1" ht="15.75" hidden="1" customHeight="1" x14ac:dyDescent="0.2"/>
    <row r="910" customFormat="1" ht="15.75" hidden="1" customHeight="1" x14ac:dyDescent="0.2"/>
    <row r="911" customFormat="1" ht="15.75" hidden="1" customHeight="1" x14ac:dyDescent="0.2"/>
    <row r="912" customFormat="1" ht="15.75" hidden="1" customHeight="1" x14ac:dyDescent="0.2"/>
    <row r="913" customFormat="1" ht="15.75" hidden="1" customHeight="1" x14ac:dyDescent="0.2"/>
    <row r="914" customFormat="1" ht="15.75" hidden="1" customHeight="1" x14ac:dyDescent="0.2"/>
    <row r="915" customFormat="1" ht="15.75" hidden="1" customHeight="1" x14ac:dyDescent="0.2"/>
    <row r="916" customFormat="1" ht="15.75" hidden="1" customHeight="1" x14ac:dyDescent="0.2"/>
    <row r="917" customFormat="1" ht="15.75" hidden="1" customHeight="1" x14ac:dyDescent="0.2"/>
    <row r="918" customFormat="1" ht="15.75" hidden="1" customHeight="1" x14ac:dyDescent="0.2"/>
    <row r="919" customFormat="1" ht="15.75" hidden="1" customHeight="1" x14ac:dyDescent="0.2"/>
    <row r="920" customFormat="1" ht="15.75" hidden="1" customHeight="1" x14ac:dyDescent="0.2"/>
    <row r="921" customFormat="1" ht="15.75" hidden="1" customHeight="1" x14ac:dyDescent="0.2"/>
    <row r="922" customFormat="1" ht="15.75" hidden="1" customHeight="1" x14ac:dyDescent="0.2"/>
    <row r="923" customFormat="1" ht="15.75" hidden="1" customHeight="1" x14ac:dyDescent="0.2"/>
    <row r="924" customFormat="1" ht="15.75" hidden="1" customHeight="1" x14ac:dyDescent="0.2"/>
    <row r="925" customFormat="1" ht="15.75" hidden="1" customHeight="1" x14ac:dyDescent="0.2"/>
    <row r="926" customFormat="1" ht="15.75" hidden="1" customHeight="1" x14ac:dyDescent="0.2"/>
    <row r="927" customFormat="1" ht="15.75" hidden="1" customHeight="1" x14ac:dyDescent="0.2"/>
    <row r="928" customFormat="1" ht="15.75" hidden="1" customHeight="1" x14ac:dyDescent="0.2"/>
    <row r="929" customFormat="1" ht="15.75" hidden="1" customHeight="1" x14ac:dyDescent="0.2"/>
    <row r="930" customFormat="1" ht="15.75" hidden="1" customHeight="1" x14ac:dyDescent="0.2"/>
    <row r="931" customFormat="1" ht="15.75" hidden="1" customHeight="1" x14ac:dyDescent="0.2"/>
    <row r="932" customFormat="1" ht="15.75" hidden="1" customHeight="1" x14ac:dyDescent="0.2"/>
    <row r="933" customFormat="1" ht="15.75" hidden="1" customHeight="1" x14ac:dyDescent="0.2"/>
    <row r="934" customFormat="1" ht="15.75" hidden="1" customHeight="1" x14ac:dyDescent="0.2"/>
    <row r="935" customFormat="1" ht="15.75" hidden="1" customHeight="1" x14ac:dyDescent="0.2"/>
    <row r="936" customFormat="1" ht="15.75" hidden="1" customHeight="1" x14ac:dyDescent="0.2"/>
    <row r="937" customFormat="1" ht="15.75" hidden="1" customHeight="1" x14ac:dyDescent="0.2"/>
    <row r="938" customFormat="1" ht="15.75" hidden="1" customHeight="1" x14ac:dyDescent="0.2"/>
    <row r="939" customFormat="1" ht="15.75" hidden="1" customHeight="1" x14ac:dyDescent="0.2"/>
    <row r="940" customFormat="1" ht="15.75" hidden="1" customHeight="1" x14ac:dyDescent="0.2"/>
    <row r="941" customFormat="1" ht="15.75" hidden="1" customHeight="1" x14ac:dyDescent="0.2"/>
    <row r="942" customFormat="1" ht="15.75" hidden="1" customHeight="1" x14ac:dyDescent="0.2"/>
    <row r="943" customFormat="1" ht="15.75" hidden="1" customHeight="1" x14ac:dyDescent="0.2"/>
    <row r="944" customFormat="1" ht="15.75" hidden="1" customHeight="1" x14ac:dyDescent="0.2"/>
    <row r="945" customFormat="1" ht="15.75" hidden="1" customHeight="1" x14ac:dyDescent="0.2"/>
    <row r="946" customFormat="1" ht="15.75" hidden="1" customHeight="1" x14ac:dyDescent="0.2"/>
    <row r="947" customFormat="1" ht="15.75" hidden="1" customHeight="1" x14ac:dyDescent="0.2"/>
    <row r="948" customFormat="1" ht="15.75" hidden="1" customHeight="1" x14ac:dyDescent="0.2"/>
    <row r="949" customFormat="1" ht="15.75" hidden="1" customHeight="1" x14ac:dyDescent="0.2"/>
    <row r="950" customFormat="1" ht="15.75" hidden="1" customHeight="1" x14ac:dyDescent="0.2"/>
    <row r="951" customFormat="1" ht="15.75" hidden="1" customHeight="1" x14ac:dyDescent="0.2"/>
    <row r="952" customFormat="1" ht="15.75" hidden="1" customHeight="1" x14ac:dyDescent="0.2"/>
    <row r="953" customFormat="1" ht="15.75" hidden="1" customHeight="1" x14ac:dyDescent="0.2"/>
    <row r="954" customFormat="1" ht="15.75" hidden="1" customHeight="1" x14ac:dyDescent="0.2"/>
    <row r="955" customFormat="1" ht="15.75" hidden="1" customHeight="1" x14ac:dyDescent="0.2"/>
    <row r="956" customFormat="1" ht="15.75" hidden="1" customHeight="1" x14ac:dyDescent="0.2"/>
    <row r="957" customFormat="1" ht="15.75" hidden="1" customHeight="1" x14ac:dyDescent="0.2"/>
    <row r="958" customFormat="1" ht="15.75" hidden="1" customHeight="1" x14ac:dyDescent="0.2"/>
    <row r="959" customFormat="1" ht="15.75" hidden="1" customHeight="1" x14ac:dyDescent="0.2"/>
    <row r="960" customFormat="1" ht="15.75" hidden="1" customHeight="1" x14ac:dyDescent="0.2"/>
    <row r="961" customFormat="1" ht="15.75" hidden="1" customHeight="1" x14ac:dyDescent="0.2"/>
    <row r="962" customFormat="1" ht="15.75" hidden="1" customHeight="1" x14ac:dyDescent="0.2"/>
    <row r="963" customFormat="1" ht="15.75" hidden="1" customHeight="1" x14ac:dyDescent="0.2"/>
    <row r="964" customFormat="1" ht="15.75" hidden="1" customHeight="1" x14ac:dyDescent="0.2"/>
    <row r="965" customFormat="1" ht="15.75" hidden="1" customHeight="1" x14ac:dyDescent="0.2"/>
    <row r="966" customFormat="1" ht="15.75" hidden="1" customHeight="1" x14ac:dyDescent="0.2"/>
    <row r="967" customFormat="1" ht="15.75" hidden="1" customHeight="1" x14ac:dyDescent="0.2"/>
    <row r="968" customFormat="1" ht="15.75" hidden="1" customHeight="1" x14ac:dyDescent="0.2"/>
    <row r="969" customFormat="1" ht="15.75" hidden="1" customHeight="1" x14ac:dyDescent="0.2"/>
    <row r="970" customFormat="1" ht="15.75" hidden="1" customHeight="1" x14ac:dyDescent="0.2"/>
    <row r="971" customFormat="1" ht="15.75" hidden="1" customHeight="1" x14ac:dyDescent="0.2"/>
    <row r="972" customFormat="1" ht="15.75" hidden="1" customHeight="1" x14ac:dyDescent="0.2"/>
    <row r="973" customFormat="1" ht="15.75" hidden="1" customHeight="1" x14ac:dyDescent="0.2"/>
    <row r="974" customFormat="1" ht="15.75" hidden="1" customHeight="1" x14ac:dyDescent="0.2"/>
    <row r="975" customFormat="1" ht="15.75" hidden="1" customHeight="1" x14ac:dyDescent="0.2"/>
    <row r="976" customFormat="1" ht="15.75" hidden="1" customHeight="1" x14ac:dyDescent="0.2"/>
    <row r="977" customFormat="1" ht="15.75" hidden="1" customHeight="1" x14ac:dyDescent="0.2"/>
    <row r="978" customFormat="1" ht="15.75" hidden="1" customHeight="1" x14ac:dyDescent="0.2"/>
    <row r="979" customFormat="1" ht="15.75" hidden="1" customHeight="1" x14ac:dyDescent="0.2"/>
    <row r="980" customFormat="1" ht="15.75" hidden="1" customHeight="1" x14ac:dyDescent="0.2"/>
    <row r="981" customFormat="1" ht="15.75" hidden="1" customHeight="1" x14ac:dyDescent="0.2"/>
    <row r="982" customFormat="1" ht="15.75" hidden="1" customHeight="1" x14ac:dyDescent="0.2"/>
    <row r="983" customFormat="1" ht="15.75" hidden="1" customHeight="1" x14ac:dyDescent="0.2"/>
    <row r="984" customFormat="1" ht="15.75" hidden="1" customHeight="1" x14ac:dyDescent="0.2"/>
    <row r="985" customFormat="1" ht="15.75" hidden="1" customHeight="1" x14ac:dyDescent="0.2"/>
    <row r="986" customFormat="1" ht="15.75" hidden="1" customHeight="1" x14ac:dyDescent="0.2"/>
    <row r="987" customFormat="1" ht="15.75" hidden="1" customHeight="1" x14ac:dyDescent="0.2"/>
    <row r="988" customFormat="1" ht="15.75" hidden="1" customHeight="1" x14ac:dyDescent="0.2"/>
    <row r="989" customFormat="1" ht="15.75" hidden="1" customHeight="1" x14ac:dyDescent="0.2"/>
    <row r="990" customFormat="1" ht="15.75" hidden="1" customHeight="1" x14ac:dyDescent="0.2"/>
    <row r="991" customFormat="1" ht="15.75" hidden="1" customHeight="1" x14ac:dyDescent="0.2"/>
    <row r="992" customFormat="1" ht="15.75" hidden="1" customHeight="1" x14ac:dyDescent="0.2"/>
    <row r="993" customFormat="1" ht="15.75" hidden="1" customHeight="1" x14ac:dyDescent="0.2"/>
    <row r="994" customFormat="1" ht="15.75" hidden="1" customHeight="1" x14ac:dyDescent="0.2"/>
    <row r="995" customFormat="1" ht="15.75" hidden="1" customHeight="1" x14ac:dyDescent="0.2"/>
    <row r="996" customFormat="1" ht="15.75" hidden="1" customHeight="1" x14ac:dyDescent="0.2"/>
    <row r="997" customFormat="1" ht="15.75" hidden="1" customHeight="1" x14ac:dyDescent="0.2"/>
    <row r="998" customFormat="1" ht="15.75" hidden="1" customHeight="1" x14ac:dyDescent="0.2"/>
    <row r="999" customFormat="1" ht="15.75" hidden="1" customHeight="1" x14ac:dyDescent="0.2"/>
    <row r="1000" customFormat="1" ht="15.75" hidden="1" customHeight="1" x14ac:dyDescent="0.2"/>
  </sheetData>
  <sheetProtection sheet="1" objects="1" scenarios="1"/>
  <mergeCells count="9">
    <mergeCell ref="N7:N8"/>
    <mergeCell ref="I8:J8"/>
    <mergeCell ref="K12:L12"/>
    <mergeCell ref="A2:D2"/>
    <mergeCell ref="I2:L2"/>
    <mergeCell ref="I3:J3"/>
    <mergeCell ref="I4:J4"/>
    <mergeCell ref="I5:J5"/>
    <mergeCell ref="I6:J6"/>
  </mergeCells>
  <conditionalFormatting sqref="C13:H43 N13:N43">
    <cfRule type="expression" dxfId="4" priority="10">
      <formula>IF($I13+$J13&lt;&gt;0,0,1)</formula>
    </cfRule>
  </conditionalFormatting>
  <conditionalFormatting sqref="L3">
    <cfRule type="cellIs" dxfId="3" priority="1" operator="lessThan">
      <formula>0</formula>
    </cfRule>
  </conditionalFormatting>
  <conditionalFormatting sqref="L6">
    <cfRule type="expression" dxfId="2" priority="8">
      <formula>$L$5&lt;$L$4</formula>
    </cfRule>
  </conditionalFormatting>
  <conditionalFormatting sqref="L7">
    <cfRule type="iconSet" priority="7">
      <iconSet iconSet="3Flags">
        <cfvo type="percent" val="0"/>
        <cfvo type="percent" val="0"/>
        <cfvo type="percent" val="1"/>
      </iconSet>
    </cfRule>
  </conditionalFormatting>
  <conditionalFormatting sqref="L8">
    <cfRule type="cellIs" dxfId="1" priority="5" operator="lessThan">
      <formula>0</formula>
    </cfRule>
  </conditionalFormatting>
  <conditionalFormatting sqref="N10">
    <cfRule type="cellIs" dxfId="0" priority="9" stopIfTrue="1" operator="lessThan">
      <formula>0.7</formula>
    </cfRule>
  </conditionalFormatting>
  <pageMargins left="0.51181102362204722" right="0.51181102362204722" top="0.78740157480314965" bottom="0.78740157480314965" header="0" footer="0"/>
  <pageSetup paperSize="9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85CA3A3-7458-459D-8990-F18AB23FF83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6" id="{C7EF8E9D-C2DD-4CBB-8AFA-77A688BFAE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K6</xm:sqref>
        </x14:conditionalFormatting>
        <x14:conditionalFormatting xmlns:xm="http://schemas.microsoft.com/office/excel/2006/main">
          <x14:cfRule type="iconSet" priority="4" id="{49B54A5A-E7C1-43AE-B0C7-FD44861221B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Flags" iconId="0"/>
              <x14:cfIcon iconSet="3Flags" iconId="0"/>
              <x14:cfIcon iconSet="3Flags" iconId="2"/>
            </x14:iconSet>
          </x14:cfRule>
          <xm:sqref>K8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48C-4C00-4D04-844F-A3B5BB4F151F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383-58D9-487D-8C78-32F2A05C6867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68C-63D6-4419-A5CD-CB94C28139CF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5</vt:i4>
      </vt:variant>
    </vt:vector>
  </HeadingPairs>
  <TitlesOfParts>
    <vt:vector size="27" baseType="lpstr">
      <vt:lpstr>Orientações Gerais RH</vt:lpstr>
      <vt:lpstr>Feriados&amp;compensaçõesIntranet</vt:lpstr>
      <vt:lpstr>Feriados</vt:lpstr>
      <vt:lpstr>Prepara_Impressão_da_Carta</vt:lpstr>
      <vt:lpstr>IMPRIMIR CARTA COMPENSAÇÃO</vt:lpstr>
      <vt:lpstr>CartaDeCompensação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 2025</vt:lpstr>
      <vt:lpstr>Planilha1</vt:lpstr>
      <vt:lpstr>Planilha2</vt:lpstr>
      <vt:lpstr>Planilha3</vt:lpstr>
      <vt:lpstr>AnoApontamento</vt:lpstr>
      <vt:lpstr>CartaDeCompensação!Area_de_impressao</vt:lpstr>
      <vt:lpstr>'IMPRIMIR CARTA COMPENSAÇÃO'!Área_de_Impressão_CARTA</vt:lpstr>
      <vt:lpstr>Feriados</vt:lpstr>
      <vt:lpstr>MesesDoAno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CONTROLE DE BANCO DE HORAS 2024</dc:title>
  <dc:creator>Adilson Gonçalves de Andrade</dc:creator>
  <cp:keywords>Recursos Humanos</cp:keywords>
  <cp:lastModifiedBy>Adilson Goncalves de Andrade</cp:lastModifiedBy>
  <cp:lastPrinted>2024-01-18T20:03:06Z</cp:lastPrinted>
  <dcterms:created xsi:type="dcterms:W3CDTF">2022-12-22T22:55:42Z</dcterms:created>
  <dcterms:modified xsi:type="dcterms:W3CDTF">2024-01-19T17:52:23Z</dcterms:modified>
  <cp:category>Uso Pessoal</cp:category>
</cp:coreProperties>
</file>