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3"/>
  <workbookPr/>
  <mc:AlternateContent xmlns:mc="http://schemas.openxmlformats.org/markup-compatibility/2006">
    <mc:Choice Requires="x15">
      <x15ac:absPath xmlns:x15ac="http://schemas.microsoft.com/office/spreadsheetml/2010/11/ac" url="P:\1 Horizon Lab Ltd\QSM\ICP-MS Results\2020 Results\TMW052920JP\"/>
    </mc:Choice>
  </mc:AlternateContent>
  <xr:revisionPtr revIDLastSave="0" documentId="11_8F9AC21C6A6B2D6114A4A33A2C6ACBEF5D3CEDB6" xr6:coauthVersionLast="45" xr6:coauthVersionMax="45" xr10:uidLastSave="{00000000-0000-0000-0000-000000000000}"/>
  <bookViews>
    <workbookView xWindow="0" yWindow="0" windowWidth="19368" windowHeight="8808" firstSheet="4" activeTab="4" xr2:uid="{00000000-000D-0000-FFFF-FFFF00000000}"/>
  </bookViews>
  <sheets>
    <sheet name="Intensities" sheetId="1" r:id="rId1"/>
    <sheet name="Intensities RSDs" sheetId="2" r:id="rId2"/>
    <sheet name="Concentrations" sheetId="3" r:id="rId3"/>
    <sheet name="Con rev" sheetId="9" r:id="rId4"/>
    <sheet name="Results" sheetId="10" r:id="rId5"/>
    <sheet name="QC review" sheetId="8" r:id="rId6"/>
    <sheet name="Concentrations RSDs" sheetId="4" r:id="rId7"/>
    <sheet name="Unfactored Concentrations" sheetId="5" r:id="rId8"/>
    <sheet name="Internal Standards" sheetId="6" r:id="rId9"/>
    <sheet name="QC" sheetId="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8" l="1"/>
  <c r="C50" i="8"/>
  <c r="D50" i="8"/>
  <c r="E50" i="8"/>
  <c r="F50" i="8"/>
  <c r="G50" i="8"/>
  <c r="H50" i="8"/>
  <c r="I50" i="8"/>
  <c r="J50" i="8"/>
  <c r="J51" i="8" s="1"/>
  <c r="J52" i="8" s="1"/>
  <c r="K50" i="8"/>
  <c r="K51" i="8" s="1"/>
  <c r="K52" i="8" s="1"/>
  <c r="L50" i="8"/>
  <c r="M50" i="8"/>
  <c r="M51" i="8" s="1"/>
  <c r="M52" i="8" s="1"/>
  <c r="N50" i="8"/>
  <c r="O50" i="8"/>
  <c r="O51" i="8" s="1"/>
  <c r="O52" i="8" s="1"/>
  <c r="P50" i="8"/>
  <c r="Q50" i="8"/>
  <c r="Q51" i="8" s="1"/>
  <c r="Q52" i="8" s="1"/>
  <c r="R50" i="8"/>
  <c r="R51" i="8" s="1"/>
  <c r="R52" i="8" s="1"/>
  <c r="S50" i="8"/>
  <c r="T50" i="8"/>
  <c r="U50" i="8"/>
  <c r="U51" i="8" s="1"/>
  <c r="U52" i="8" s="1"/>
  <c r="V50" i="8"/>
  <c r="W50" i="8"/>
  <c r="W51" i="8" s="1"/>
  <c r="W52" i="8" s="1"/>
  <c r="X50" i="8"/>
  <c r="Y50" i="8"/>
  <c r="Z50" i="8"/>
  <c r="AA50" i="8"/>
  <c r="AA51" i="8" s="1"/>
  <c r="AA52" i="8" s="1"/>
  <c r="AB50" i="8"/>
  <c r="AC50" i="8"/>
  <c r="AC51" i="8" s="1"/>
  <c r="AC52" i="8" s="1"/>
  <c r="AD50" i="8"/>
  <c r="AD51" i="8" s="1"/>
  <c r="AD52" i="8" s="1"/>
  <c r="AE50" i="8"/>
  <c r="AE51" i="8" s="1"/>
  <c r="AE52" i="8" s="1"/>
  <c r="AF50" i="8"/>
  <c r="AG50" i="8"/>
  <c r="AH50" i="8"/>
  <c r="AH51" i="8" s="1"/>
  <c r="AH52" i="8" s="1"/>
  <c r="AI50" i="8"/>
  <c r="AI51" i="8" s="1"/>
  <c r="AI52" i="8" s="1"/>
  <c r="AJ50" i="8"/>
  <c r="AK50" i="8"/>
  <c r="AK51" i="8" s="1"/>
  <c r="AK52" i="8" s="1"/>
  <c r="AL50" i="8"/>
  <c r="AM50" i="8"/>
  <c r="AM51" i="8" s="1"/>
  <c r="AM52" i="8" s="1"/>
  <c r="AN50" i="8"/>
  <c r="AO50" i="8"/>
  <c r="AO51" i="8" s="1"/>
  <c r="AO52" i="8" s="1"/>
  <c r="AP50" i="8"/>
  <c r="AP51" i="8" s="1"/>
  <c r="AP52" i="8" s="1"/>
  <c r="AQ50" i="8"/>
  <c r="AQ51" i="8" s="1"/>
  <c r="AQ52" i="8" s="1"/>
  <c r="AR50" i="8"/>
  <c r="AS50" i="8"/>
  <c r="AT50" i="8"/>
  <c r="AU50" i="8"/>
  <c r="AV50" i="8"/>
  <c r="AW50" i="8"/>
  <c r="AW51" i="8" s="1"/>
  <c r="AW52" i="8" s="1"/>
  <c r="AX50" i="8"/>
  <c r="AX51" i="8" s="1"/>
  <c r="AX52" i="8" s="1"/>
  <c r="AY50" i="8"/>
  <c r="AY51" i="8" s="1"/>
  <c r="AY52" i="8" s="1"/>
  <c r="AZ50" i="8"/>
  <c r="BA50" i="8"/>
  <c r="BA51" i="8" s="1"/>
  <c r="BA52" i="8" s="1"/>
  <c r="BB50" i="8"/>
  <c r="BB51" i="8" s="1"/>
  <c r="BC50" i="8"/>
  <c r="A50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B40" i="8"/>
  <c r="C40" i="8"/>
  <c r="D40" i="8"/>
  <c r="E40" i="8"/>
  <c r="F40" i="8"/>
  <c r="G40" i="8"/>
  <c r="H40" i="8"/>
  <c r="I40" i="8"/>
  <c r="J40" i="8"/>
  <c r="J41" i="8" s="1"/>
  <c r="K40" i="8"/>
  <c r="L40" i="8"/>
  <c r="M40" i="8"/>
  <c r="N40" i="8"/>
  <c r="O40" i="8"/>
  <c r="O41" i="8" s="1"/>
  <c r="P40" i="8"/>
  <c r="Q40" i="8"/>
  <c r="R40" i="8"/>
  <c r="R41" i="8" s="1"/>
  <c r="S40" i="8"/>
  <c r="T40" i="8"/>
  <c r="U40" i="8"/>
  <c r="U41" i="8" s="1"/>
  <c r="V40" i="8"/>
  <c r="W40" i="8"/>
  <c r="W44" i="8" s="1"/>
  <c r="X40" i="8"/>
  <c r="Y40" i="8"/>
  <c r="Z40" i="8"/>
  <c r="Z41" i="8" s="1"/>
  <c r="AA40" i="8"/>
  <c r="AB40" i="8"/>
  <c r="AC40" i="8"/>
  <c r="AD40" i="8"/>
  <c r="AE40" i="8"/>
  <c r="AE44" i="8" s="1"/>
  <c r="AF40" i="8"/>
  <c r="AG40" i="8"/>
  <c r="AH40" i="8"/>
  <c r="AH41" i="8" s="1"/>
  <c r="AI40" i="8"/>
  <c r="AJ40" i="8"/>
  <c r="AK40" i="8"/>
  <c r="AL40" i="8"/>
  <c r="AM40" i="8"/>
  <c r="AM44" i="8" s="1"/>
  <c r="AN40" i="8"/>
  <c r="AO40" i="8"/>
  <c r="AP40" i="8"/>
  <c r="AP41" i="8" s="1"/>
  <c r="AQ40" i="8"/>
  <c r="AR40" i="8"/>
  <c r="AS40" i="8"/>
  <c r="AT40" i="8"/>
  <c r="AU40" i="8"/>
  <c r="AV40" i="8"/>
  <c r="A40" i="8"/>
  <c r="A39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35" i="8"/>
  <c r="B26" i="8"/>
  <c r="B34" i="8" s="1"/>
  <c r="C26" i="8"/>
  <c r="C34" i="8" s="1"/>
  <c r="D26" i="8"/>
  <c r="D34" i="8" s="1"/>
  <c r="E26" i="8"/>
  <c r="E34" i="8" s="1"/>
  <c r="F26" i="8"/>
  <c r="F34" i="8" s="1"/>
  <c r="G26" i="8"/>
  <c r="G34" i="8" s="1"/>
  <c r="H26" i="8"/>
  <c r="H34" i="8" s="1"/>
  <c r="I26" i="8"/>
  <c r="J26" i="8"/>
  <c r="K26" i="8"/>
  <c r="K34" i="8" s="1"/>
  <c r="L26" i="8"/>
  <c r="L34" i="8" s="1"/>
  <c r="M26" i="8"/>
  <c r="M34" i="8" s="1"/>
  <c r="N26" i="8"/>
  <c r="N34" i="8" s="1"/>
  <c r="O26" i="8"/>
  <c r="P26" i="8"/>
  <c r="P34" i="8" s="1"/>
  <c r="Q26" i="8"/>
  <c r="Q34" i="8" s="1"/>
  <c r="R26" i="8"/>
  <c r="S26" i="8"/>
  <c r="S34" i="8" s="1"/>
  <c r="T26" i="8"/>
  <c r="T34" i="8" s="1"/>
  <c r="U26" i="8"/>
  <c r="U34" i="8" s="1"/>
  <c r="V26" i="8"/>
  <c r="V34" i="8" s="1"/>
  <c r="W26" i="8"/>
  <c r="X26" i="8"/>
  <c r="X34" i="8" s="1"/>
  <c r="Y26" i="8"/>
  <c r="Y34" i="8" s="1"/>
  <c r="Z26" i="8"/>
  <c r="Z34" i="8" s="1"/>
  <c r="AA26" i="8"/>
  <c r="AA34" i="8" s="1"/>
  <c r="AB26" i="8"/>
  <c r="AB34" i="8" s="1"/>
  <c r="AC26" i="8"/>
  <c r="AC34" i="8" s="1"/>
  <c r="AD26" i="8"/>
  <c r="AD34" i="8" s="1"/>
  <c r="AE26" i="8"/>
  <c r="AF26" i="8"/>
  <c r="AF34" i="8" s="1"/>
  <c r="AG26" i="8"/>
  <c r="AG34" i="8" s="1"/>
  <c r="AH26" i="8"/>
  <c r="AH34" i="8" s="1"/>
  <c r="AI26" i="8"/>
  <c r="AI34" i="8" s="1"/>
  <c r="AJ26" i="8"/>
  <c r="AJ34" i="8" s="1"/>
  <c r="AK26" i="8"/>
  <c r="AK34" i="8" s="1"/>
  <c r="AL26" i="8"/>
  <c r="AL34" i="8" s="1"/>
  <c r="AM26" i="8"/>
  <c r="AN26" i="8"/>
  <c r="AN34" i="8" s="1"/>
  <c r="AO26" i="8"/>
  <c r="AO34" i="8" s="1"/>
  <c r="AP26" i="8"/>
  <c r="AQ26" i="8"/>
  <c r="AQ34" i="8" s="1"/>
  <c r="AR26" i="8"/>
  <c r="AR34" i="8" s="1"/>
  <c r="AS26" i="8"/>
  <c r="AS34" i="8" s="1"/>
  <c r="AT26" i="8"/>
  <c r="AT34" i="8" s="1"/>
  <c r="AU26" i="8"/>
  <c r="AU34" i="8" s="1"/>
  <c r="AV26" i="8"/>
  <c r="B27" i="8"/>
  <c r="C27" i="8"/>
  <c r="D27" i="8"/>
  <c r="E27" i="8"/>
  <c r="F27" i="8"/>
  <c r="G27" i="8"/>
  <c r="H27" i="8"/>
  <c r="H29" i="8" s="1"/>
  <c r="I27" i="8"/>
  <c r="J27" i="8"/>
  <c r="K27" i="8"/>
  <c r="L27" i="8"/>
  <c r="M27" i="8"/>
  <c r="N27" i="8"/>
  <c r="O27" i="8"/>
  <c r="P27" i="8"/>
  <c r="Q27" i="8"/>
  <c r="R27" i="8"/>
  <c r="R28" i="8" s="1"/>
  <c r="S27" i="8"/>
  <c r="T27" i="8"/>
  <c r="U27" i="8"/>
  <c r="V27" i="8"/>
  <c r="W27" i="8"/>
  <c r="X27" i="8"/>
  <c r="Y27" i="8"/>
  <c r="Z27" i="8"/>
  <c r="Z31" i="8" s="1"/>
  <c r="AA27" i="8"/>
  <c r="AB27" i="8"/>
  <c r="AC27" i="8"/>
  <c r="AD27" i="8"/>
  <c r="AE27" i="8"/>
  <c r="AF27" i="8"/>
  <c r="AG27" i="8"/>
  <c r="AH27" i="8"/>
  <c r="AH28" i="8" s="1"/>
  <c r="AI27" i="8"/>
  <c r="AJ27" i="8"/>
  <c r="AK27" i="8"/>
  <c r="AL27" i="8"/>
  <c r="AM27" i="8"/>
  <c r="AN27" i="8"/>
  <c r="AO27" i="8"/>
  <c r="AP27" i="8"/>
  <c r="AP28" i="8" s="1"/>
  <c r="AQ27" i="8"/>
  <c r="AQ28" i="8" s="1"/>
  <c r="AR27" i="8"/>
  <c r="AS27" i="8"/>
  <c r="AT27" i="8"/>
  <c r="AU27" i="8"/>
  <c r="AV27" i="8"/>
  <c r="A27" i="8"/>
  <c r="A26" i="8"/>
  <c r="A34" i="8" s="1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23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22" i="8"/>
  <c r="B17" i="8"/>
  <c r="C17" i="8"/>
  <c r="D17" i="8"/>
  <c r="E17" i="8"/>
  <c r="F17" i="8"/>
  <c r="G17" i="8"/>
  <c r="H17" i="8"/>
  <c r="H18" i="8" s="1"/>
  <c r="I17" i="8"/>
  <c r="J17" i="8"/>
  <c r="K17" i="8"/>
  <c r="K18" i="8" s="1"/>
  <c r="K20" i="8" s="1"/>
  <c r="L17" i="8"/>
  <c r="M17" i="8"/>
  <c r="N17" i="8"/>
  <c r="N18" i="8" s="1"/>
  <c r="N20" i="8" s="1"/>
  <c r="O17" i="8"/>
  <c r="P17" i="8"/>
  <c r="P18" i="8" s="1"/>
  <c r="Q17" i="8"/>
  <c r="Q18" i="8" s="1"/>
  <c r="R17" i="8"/>
  <c r="S17" i="8"/>
  <c r="T17" i="8"/>
  <c r="U17" i="8"/>
  <c r="U18" i="8" s="1"/>
  <c r="V17" i="8"/>
  <c r="W17" i="8"/>
  <c r="W18" i="8" s="1"/>
  <c r="W20" i="8" s="1"/>
  <c r="X17" i="8"/>
  <c r="X18" i="8" s="1"/>
  <c r="X20" i="8" s="1"/>
  <c r="Y17" i="8"/>
  <c r="Z17" i="8"/>
  <c r="AA17" i="8"/>
  <c r="AA18" i="8" s="1"/>
  <c r="AB17" i="8"/>
  <c r="AC17" i="8"/>
  <c r="AC18" i="8" s="1"/>
  <c r="AC20" i="8" s="1"/>
  <c r="AD17" i="8"/>
  <c r="AE17" i="8"/>
  <c r="AF17" i="8"/>
  <c r="AF18" i="8" s="1"/>
  <c r="AF20" i="8" s="1"/>
  <c r="AG17" i="8"/>
  <c r="AG18" i="8" s="1"/>
  <c r="AG20" i="8" s="1"/>
  <c r="AH17" i="8"/>
  <c r="AI17" i="8"/>
  <c r="AI18" i="8" s="1"/>
  <c r="AJ17" i="8"/>
  <c r="AK17" i="8"/>
  <c r="AL17" i="8"/>
  <c r="AM17" i="8"/>
  <c r="AN17" i="8"/>
  <c r="AN18" i="8" s="1"/>
  <c r="AN20" i="8" s="1"/>
  <c r="AO17" i="8"/>
  <c r="AO18" i="8" s="1"/>
  <c r="AO20" i="8" s="1"/>
  <c r="AP17" i="8"/>
  <c r="AP18" i="8" s="1"/>
  <c r="AP20" i="8" s="1"/>
  <c r="AQ17" i="8"/>
  <c r="AR17" i="8"/>
  <c r="AS17" i="8"/>
  <c r="AT17" i="8"/>
  <c r="AU17" i="8"/>
  <c r="AV17" i="8"/>
  <c r="A17" i="8"/>
  <c r="B11" i="8"/>
  <c r="C11" i="8"/>
  <c r="D11" i="8"/>
  <c r="E11" i="8"/>
  <c r="F11" i="8"/>
  <c r="G11" i="8"/>
  <c r="H11" i="8"/>
  <c r="H12" i="8" s="1"/>
  <c r="H14" i="8" s="1"/>
  <c r="I11" i="8"/>
  <c r="J11" i="8"/>
  <c r="K11" i="8"/>
  <c r="L11" i="8"/>
  <c r="M11" i="8"/>
  <c r="N11" i="8"/>
  <c r="O11" i="8"/>
  <c r="O12" i="8" s="1"/>
  <c r="O14" i="8" s="1"/>
  <c r="P11" i="8"/>
  <c r="P12" i="8" s="1"/>
  <c r="P14" i="8" s="1"/>
  <c r="Q11" i="8"/>
  <c r="R11" i="8"/>
  <c r="S11" i="8"/>
  <c r="T11" i="8"/>
  <c r="U11" i="8"/>
  <c r="V11" i="8"/>
  <c r="W11" i="8"/>
  <c r="W12" i="8" s="1"/>
  <c r="W14" i="8" s="1"/>
  <c r="X11" i="8"/>
  <c r="X12" i="8" s="1"/>
  <c r="X14" i="8" s="1"/>
  <c r="Y11" i="8"/>
  <c r="Z11" i="8"/>
  <c r="AA11" i="8"/>
  <c r="AB11" i="8"/>
  <c r="AC11" i="8"/>
  <c r="AC12" i="8" s="1"/>
  <c r="AC14" i="8" s="1"/>
  <c r="AD11" i="8"/>
  <c r="AE11" i="8"/>
  <c r="AE12" i="8" s="1"/>
  <c r="AE14" i="8" s="1"/>
  <c r="AF11" i="8"/>
  <c r="AF12" i="8" s="1"/>
  <c r="AF14" i="8" s="1"/>
  <c r="AG11" i="8"/>
  <c r="AH11" i="8"/>
  <c r="AI11" i="8"/>
  <c r="AJ11" i="8"/>
  <c r="AK11" i="8"/>
  <c r="AL11" i="8"/>
  <c r="AL12" i="8" s="1"/>
  <c r="AL14" i="8" s="1"/>
  <c r="AM11" i="8"/>
  <c r="AM12" i="8" s="1"/>
  <c r="AM14" i="8" s="1"/>
  <c r="AN11" i="8"/>
  <c r="AN12" i="8" s="1"/>
  <c r="AN14" i="8" s="1"/>
  <c r="AO11" i="8"/>
  <c r="AP11" i="8"/>
  <c r="AQ11" i="8"/>
  <c r="AR11" i="8"/>
  <c r="AS11" i="8"/>
  <c r="AT11" i="8"/>
  <c r="AU11" i="8"/>
  <c r="AV11" i="8"/>
  <c r="AW11" i="8"/>
  <c r="A11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6" i="8"/>
  <c r="B2" i="8"/>
  <c r="C2" i="8"/>
  <c r="D2" i="8"/>
  <c r="E2" i="8"/>
  <c r="F2" i="8"/>
  <c r="G2" i="8"/>
  <c r="H2" i="8"/>
  <c r="I2" i="8"/>
  <c r="J2" i="8"/>
  <c r="J3" i="8" s="1"/>
  <c r="J4" i="8" s="1"/>
  <c r="K2" i="8"/>
  <c r="K3" i="8" s="1"/>
  <c r="K4" i="8" s="1"/>
  <c r="L2" i="8"/>
  <c r="L3" i="8" s="1"/>
  <c r="L4" i="8" s="1"/>
  <c r="M2" i="8"/>
  <c r="N2" i="8"/>
  <c r="O2" i="8"/>
  <c r="P2" i="8"/>
  <c r="Q2" i="8"/>
  <c r="Q3" i="8" s="1"/>
  <c r="Q4" i="8" s="1"/>
  <c r="R2" i="8"/>
  <c r="S2" i="8"/>
  <c r="S3" i="8" s="1"/>
  <c r="S4" i="8" s="1"/>
  <c r="T2" i="8"/>
  <c r="T3" i="8" s="1"/>
  <c r="T4" i="8" s="1"/>
  <c r="U2" i="8"/>
  <c r="V2" i="8"/>
  <c r="W2" i="8"/>
  <c r="W3" i="8" s="1"/>
  <c r="W4" i="8" s="1"/>
  <c r="X2" i="8"/>
  <c r="Y2" i="8"/>
  <c r="Z2" i="8"/>
  <c r="AA2" i="8"/>
  <c r="AA3" i="8" s="1"/>
  <c r="AA4" i="8" s="1"/>
  <c r="AB2" i="8"/>
  <c r="AB3" i="8" s="1"/>
  <c r="AB4" i="8" s="1"/>
  <c r="AC2" i="8"/>
  <c r="AD2" i="8"/>
  <c r="AE2" i="8"/>
  <c r="AF2" i="8"/>
  <c r="AG2" i="8"/>
  <c r="AG3" i="8" s="1"/>
  <c r="AG4" i="8" s="1"/>
  <c r="AH2" i="8"/>
  <c r="AI2" i="8"/>
  <c r="AJ2" i="8"/>
  <c r="AJ3" i="8" s="1"/>
  <c r="AJ4" i="8" s="1"/>
  <c r="AK2" i="8"/>
  <c r="AL2" i="8"/>
  <c r="AL3" i="8" s="1"/>
  <c r="AL4" i="8" s="1"/>
  <c r="AM2" i="8"/>
  <c r="AM3" i="8" s="1"/>
  <c r="AM4" i="8" s="1"/>
  <c r="AN2" i="8"/>
  <c r="AO2" i="8"/>
  <c r="AP2" i="8"/>
  <c r="AQ2" i="8"/>
  <c r="AQ3" i="8" s="1"/>
  <c r="AQ4" i="8" s="1"/>
  <c r="AR2" i="8"/>
  <c r="AR3" i="8" s="1"/>
  <c r="AR4" i="8" s="1"/>
  <c r="AS2" i="8"/>
  <c r="AT2" i="8"/>
  <c r="AU2" i="8"/>
  <c r="AV2" i="8"/>
  <c r="AW2" i="8"/>
  <c r="AW3" i="8" s="1"/>
  <c r="AX2" i="8"/>
  <c r="AY2" i="8"/>
  <c r="AZ2" i="8"/>
  <c r="AZ3" i="8" s="1"/>
  <c r="BA2" i="8"/>
  <c r="BB2" i="8"/>
  <c r="BC2" i="8"/>
  <c r="BC3" i="8" s="1"/>
  <c r="A2" i="8"/>
  <c r="BC51" i="8"/>
  <c r="AU51" i="8"/>
  <c r="AU52" i="8" s="1"/>
  <c r="AS51" i="8"/>
  <c r="AS52" i="8" s="1"/>
  <c r="Z51" i="8"/>
  <c r="Z52" i="8" s="1"/>
  <c r="BG50" i="8"/>
  <c r="BF50" i="8"/>
  <c r="BE50" i="8"/>
  <c r="BD50" i="8"/>
  <c r="AZ51" i="8"/>
  <c r="AZ52" i="8" s="1"/>
  <c r="AV51" i="8"/>
  <c r="AV52" i="8" s="1"/>
  <c r="AT51" i="8"/>
  <c r="AT52" i="8" s="1"/>
  <c r="AR51" i="8"/>
  <c r="AR52" i="8" s="1"/>
  <c r="AN51" i="8"/>
  <c r="AN52" i="8" s="1"/>
  <c r="AL51" i="8"/>
  <c r="AL52" i="8" s="1"/>
  <c r="AJ51" i="8"/>
  <c r="AJ52" i="8" s="1"/>
  <c r="AG51" i="8"/>
  <c r="AG52" i="8" s="1"/>
  <c r="AF51" i="8"/>
  <c r="AF52" i="8" s="1"/>
  <c r="AB51" i="8"/>
  <c r="AB52" i="8" s="1"/>
  <c r="Y51" i="8"/>
  <c r="Y52" i="8" s="1"/>
  <c r="X51" i="8"/>
  <c r="X52" i="8" s="1"/>
  <c r="V51" i="8"/>
  <c r="V52" i="8" s="1"/>
  <c r="T51" i="8"/>
  <c r="T52" i="8" s="1"/>
  <c r="S51" i="8"/>
  <c r="S52" i="8" s="1"/>
  <c r="P51" i="8"/>
  <c r="P52" i="8" s="1"/>
  <c r="N51" i="8"/>
  <c r="N52" i="8" s="1"/>
  <c r="L51" i="8"/>
  <c r="L52" i="8" s="1"/>
  <c r="I51" i="8"/>
  <c r="I52" i="8" s="1"/>
  <c r="H51" i="8"/>
  <c r="H52" i="8" s="1"/>
  <c r="BG47" i="8"/>
  <c r="BF47" i="8"/>
  <c r="BE47" i="8"/>
  <c r="BD47" i="8"/>
  <c r="BC47" i="8"/>
  <c r="BC48" i="8" s="1"/>
  <c r="BB47" i="8"/>
  <c r="BB48" i="8" s="1"/>
  <c r="BA47" i="8"/>
  <c r="BA48" i="8" s="1"/>
  <c r="AZ47" i="8"/>
  <c r="AZ48" i="8" s="1"/>
  <c r="AY47" i="8"/>
  <c r="AY48" i="8" s="1"/>
  <c r="AX47" i="8"/>
  <c r="AX48" i="8" s="1"/>
  <c r="AW47" i="8"/>
  <c r="AW48" i="8" s="1"/>
  <c r="AV47" i="8"/>
  <c r="AV48" i="8" s="1"/>
  <c r="AU47" i="8"/>
  <c r="AU48" i="8" s="1"/>
  <c r="AT47" i="8"/>
  <c r="AT48" i="8" s="1"/>
  <c r="AS47" i="8"/>
  <c r="AS48" i="8" s="1"/>
  <c r="AR47" i="8"/>
  <c r="AR48" i="8" s="1"/>
  <c r="AR49" i="8" s="1"/>
  <c r="AQ47" i="8"/>
  <c r="AQ48" i="8" s="1"/>
  <c r="AQ49" i="8" s="1"/>
  <c r="AP47" i="8"/>
  <c r="AP48" i="8" s="1"/>
  <c r="AP49" i="8" s="1"/>
  <c r="AO47" i="8"/>
  <c r="AO48" i="8" s="1"/>
  <c r="AO49" i="8" s="1"/>
  <c r="AN47" i="8"/>
  <c r="AN48" i="8" s="1"/>
  <c r="AN49" i="8" s="1"/>
  <c r="AM47" i="8"/>
  <c r="AM48" i="8" s="1"/>
  <c r="AM49" i="8" s="1"/>
  <c r="AL47" i="8"/>
  <c r="AL48" i="8" s="1"/>
  <c r="AL49" i="8" s="1"/>
  <c r="AK47" i="8"/>
  <c r="AK48" i="8" s="1"/>
  <c r="AK49" i="8" s="1"/>
  <c r="AJ47" i="8"/>
  <c r="AJ48" i="8" s="1"/>
  <c r="AJ49" i="8" s="1"/>
  <c r="AI47" i="8"/>
  <c r="AI48" i="8" s="1"/>
  <c r="AI49" i="8" s="1"/>
  <c r="AH47" i="8"/>
  <c r="AH48" i="8" s="1"/>
  <c r="AH49" i="8" s="1"/>
  <c r="AG47" i="8"/>
  <c r="AG48" i="8" s="1"/>
  <c r="AG49" i="8" s="1"/>
  <c r="AF47" i="8"/>
  <c r="AF48" i="8" s="1"/>
  <c r="AF49" i="8" s="1"/>
  <c r="AE47" i="8"/>
  <c r="AE48" i="8" s="1"/>
  <c r="AE49" i="8" s="1"/>
  <c r="AD47" i="8"/>
  <c r="AD48" i="8" s="1"/>
  <c r="AD49" i="8" s="1"/>
  <c r="AC47" i="8"/>
  <c r="AC48" i="8" s="1"/>
  <c r="AC49" i="8" s="1"/>
  <c r="AB47" i="8"/>
  <c r="AB48" i="8" s="1"/>
  <c r="AB49" i="8" s="1"/>
  <c r="AA47" i="8"/>
  <c r="AA48" i="8" s="1"/>
  <c r="AA49" i="8" s="1"/>
  <c r="Z47" i="8"/>
  <c r="Z48" i="8" s="1"/>
  <c r="Z49" i="8" s="1"/>
  <c r="Y47" i="8"/>
  <c r="Y48" i="8" s="1"/>
  <c r="Y49" i="8" s="1"/>
  <c r="X47" i="8"/>
  <c r="X48" i="8" s="1"/>
  <c r="X49" i="8" s="1"/>
  <c r="W47" i="8"/>
  <c r="W48" i="8" s="1"/>
  <c r="W49" i="8" s="1"/>
  <c r="V47" i="8"/>
  <c r="V48" i="8" s="1"/>
  <c r="V49" i="8" s="1"/>
  <c r="U47" i="8"/>
  <c r="U48" i="8" s="1"/>
  <c r="U49" i="8" s="1"/>
  <c r="T47" i="8"/>
  <c r="T48" i="8" s="1"/>
  <c r="T49" i="8" s="1"/>
  <c r="S47" i="8"/>
  <c r="S48" i="8" s="1"/>
  <c r="S49" i="8" s="1"/>
  <c r="R47" i="8"/>
  <c r="R48" i="8" s="1"/>
  <c r="R49" i="8" s="1"/>
  <c r="Q47" i="8"/>
  <c r="Q48" i="8" s="1"/>
  <c r="Q49" i="8" s="1"/>
  <c r="P47" i="8"/>
  <c r="P48" i="8" s="1"/>
  <c r="P49" i="8" s="1"/>
  <c r="O47" i="8"/>
  <c r="O48" i="8" s="1"/>
  <c r="O49" i="8" s="1"/>
  <c r="N47" i="8"/>
  <c r="N48" i="8" s="1"/>
  <c r="N49" i="8" s="1"/>
  <c r="M47" i="8"/>
  <c r="M48" i="8" s="1"/>
  <c r="M49" i="8" s="1"/>
  <c r="L47" i="8"/>
  <c r="L48" i="8" s="1"/>
  <c r="L49" i="8" s="1"/>
  <c r="K47" i="8"/>
  <c r="K48" i="8" s="1"/>
  <c r="K49" i="8" s="1"/>
  <c r="J47" i="8"/>
  <c r="J48" i="8" s="1"/>
  <c r="J49" i="8" s="1"/>
  <c r="I47" i="8"/>
  <c r="I48" i="8" s="1"/>
  <c r="I49" i="8" s="1"/>
  <c r="H47" i="8"/>
  <c r="H48" i="8" s="1"/>
  <c r="H49" i="8" s="1"/>
  <c r="G47" i="8"/>
  <c r="F47" i="8"/>
  <c r="E47" i="8"/>
  <c r="D47" i="8"/>
  <c r="C47" i="8"/>
  <c r="B47" i="8"/>
  <c r="A47" i="8"/>
  <c r="AQ44" i="8"/>
  <c r="AI44" i="8"/>
  <c r="AA44" i="8"/>
  <c r="S44" i="8"/>
  <c r="K44" i="8"/>
  <c r="C44" i="8"/>
  <c r="Y42" i="8"/>
  <c r="AQ41" i="8"/>
  <c r="AN42" i="8"/>
  <c r="AM41" i="8"/>
  <c r="AI41" i="8"/>
  <c r="AF42" i="8"/>
  <c r="AA41" i="8"/>
  <c r="X42" i="8"/>
  <c r="S41" i="8"/>
  <c r="P42" i="8"/>
  <c r="K41" i="8"/>
  <c r="H42" i="8"/>
  <c r="C41" i="8"/>
  <c r="AR36" i="8"/>
  <c r="AN36" i="8"/>
  <c r="AJ36" i="8"/>
  <c r="AH36" i="8"/>
  <c r="AF36" i="8"/>
  <c r="AB36" i="8"/>
  <c r="Z36" i="8"/>
  <c r="X36" i="8"/>
  <c r="T36" i="8"/>
  <c r="P36" i="8"/>
  <c r="L36" i="8"/>
  <c r="H36" i="8"/>
  <c r="AS36" i="8"/>
  <c r="AK36" i="8"/>
  <c r="AC36" i="8"/>
  <c r="U36" i="8"/>
  <c r="M36" i="8"/>
  <c r="AE31" i="8"/>
  <c r="O31" i="8"/>
  <c r="C31" i="8"/>
  <c r="AR29" i="8"/>
  <c r="AK29" i="8"/>
  <c r="AJ29" i="8"/>
  <c r="AE29" i="8"/>
  <c r="AB29" i="8"/>
  <c r="W29" i="8"/>
  <c r="U29" i="8"/>
  <c r="T29" i="8"/>
  <c r="L29" i="8"/>
  <c r="C29" i="8"/>
  <c r="AR28" i="8"/>
  <c r="AM28" i="8"/>
  <c r="AJ28" i="8"/>
  <c r="AI28" i="8"/>
  <c r="AB28" i="8"/>
  <c r="AA28" i="8"/>
  <c r="W28" i="8"/>
  <c r="T28" i="8"/>
  <c r="S28" i="8"/>
  <c r="O28" i="8"/>
  <c r="L28" i="8"/>
  <c r="K28" i="8"/>
  <c r="C28" i="8"/>
  <c r="AR31" i="8"/>
  <c r="AQ29" i="8"/>
  <c r="AN29" i="8"/>
  <c r="AL29" i="8"/>
  <c r="AJ31" i="8"/>
  <c r="AI29" i="8"/>
  <c r="AI30" i="8" s="1"/>
  <c r="AD29" i="8"/>
  <c r="AB31" i="8"/>
  <c r="AA29" i="8"/>
  <c r="Z28" i="8"/>
  <c r="X29" i="8"/>
  <c r="V29" i="8"/>
  <c r="T31" i="8"/>
  <c r="S29" i="8"/>
  <c r="N29" i="8"/>
  <c r="L31" i="8"/>
  <c r="K29" i="8"/>
  <c r="J28" i="8"/>
  <c r="AS24" i="8"/>
  <c r="AP24" i="8"/>
  <c r="AI24" i="8"/>
  <c r="AH24" i="8"/>
  <c r="AC24" i="8"/>
  <c r="Z24" i="8"/>
  <c r="U24" i="8"/>
  <c r="S24" i="8"/>
  <c r="R24" i="8"/>
  <c r="J24" i="8"/>
  <c r="AQ24" i="8"/>
  <c r="AO24" i="8"/>
  <c r="AG24" i="8"/>
  <c r="AD24" i="8"/>
  <c r="AA24" i="8"/>
  <c r="Y24" i="8"/>
  <c r="Q24" i="8"/>
  <c r="N24" i="8"/>
  <c r="K24" i="8"/>
  <c r="I24" i="8"/>
  <c r="AI19" i="8"/>
  <c r="AE19" i="8"/>
  <c r="AD19" i="8"/>
  <c r="AB19" i="8"/>
  <c r="AA19" i="8"/>
  <c r="Z19" i="8"/>
  <c r="Y19" i="8"/>
  <c r="V19" i="8"/>
  <c r="U19" i="8"/>
  <c r="T19" i="8"/>
  <c r="S19" i="8"/>
  <c r="R19" i="8"/>
  <c r="Q19" i="8"/>
  <c r="P19" i="8"/>
  <c r="O19" i="8"/>
  <c r="L19" i="8"/>
  <c r="J19" i="8"/>
  <c r="H19" i="8"/>
  <c r="AR18" i="8"/>
  <c r="AR20" i="8" s="1"/>
  <c r="AQ18" i="8"/>
  <c r="AQ20" i="8" s="1"/>
  <c r="Y18" i="8"/>
  <c r="S18" i="8"/>
  <c r="S20" i="8" s="1"/>
  <c r="I18" i="8"/>
  <c r="I20" i="8" s="1"/>
  <c r="AS18" i="8"/>
  <c r="AS20" i="8" s="1"/>
  <c r="AM18" i="8"/>
  <c r="AM20" i="8" s="1"/>
  <c r="AL18" i="8"/>
  <c r="AL20" i="8" s="1"/>
  <c r="AK18" i="8"/>
  <c r="AK20" i="8" s="1"/>
  <c r="AJ18" i="8"/>
  <c r="AJ20" i="8" s="1"/>
  <c r="AH18" i="8"/>
  <c r="AH20" i="8" s="1"/>
  <c r="AE18" i="8"/>
  <c r="AE20" i="8" s="1"/>
  <c r="AD18" i="8"/>
  <c r="AD20" i="8" s="1"/>
  <c r="AB18" i="8"/>
  <c r="AB20" i="8" s="1"/>
  <c r="Z18" i="8"/>
  <c r="Z20" i="8" s="1"/>
  <c r="V18" i="8"/>
  <c r="T18" i="8"/>
  <c r="T20" i="8" s="1"/>
  <c r="R18" i="8"/>
  <c r="O18" i="8"/>
  <c r="M18" i="8"/>
  <c r="M20" i="8" s="1"/>
  <c r="L18" i="8"/>
  <c r="L20" i="8" s="1"/>
  <c r="J18" i="8"/>
  <c r="J20" i="8" s="1"/>
  <c r="AU14" i="8"/>
  <c r="AT14" i="8"/>
  <c r="AS12" i="8"/>
  <c r="AS14" i="8" s="1"/>
  <c r="AQ12" i="8"/>
  <c r="AQ14" i="8" s="1"/>
  <c r="AK12" i="8"/>
  <c r="AK14" i="8" s="1"/>
  <c r="AI12" i="8"/>
  <c r="AI14" i="8" s="1"/>
  <c r="AD12" i="8"/>
  <c r="AD14" i="8" s="1"/>
  <c r="AA12" i="8"/>
  <c r="AA14" i="8" s="1"/>
  <c r="V12" i="8"/>
  <c r="V14" i="8" s="1"/>
  <c r="U12" i="8"/>
  <c r="U14" i="8" s="1"/>
  <c r="S12" i="8"/>
  <c r="S14" i="8" s="1"/>
  <c r="N12" i="8"/>
  <c r="N14" i="8" s="1"/>
  <c r="M12" i="8"/>
  <c r="M14" i="8" s="1"/>
  <c r="K12" i="8"/>
  <c r="K14" i="8" s="1"/>
  <c r="C12" i="8"/>
  <c r="C14" i="8" s="1"/>
  <c r="AR12" i="8"/>
  <c r="AR14" i="8" s="1"/>
  <c r="AP12" i="8"/>
  <c r="AP14" i="8" s="1"/>
  <c r="AO12" i="8"/>
  <c r="AO14" i="8" s="1"/>
  <c r="AJ12" i="8"/>
  <c r="AJ14" i="8" s="1"/>
  <c r="AH12" i="8"/>
  <c r="AH14" i="8" s="1"/>
  <c r="AG12" i="8"/>
  <c r="AG14" i="8" s="1"/>
  <c r="AB12" i="8"/>
  <c r="AB14" i="8" s="1"/>
  <c r="Z12" i="8"/>
  <c r="Z14" i="8" s="1"/>
  <c r="Y12" i="8"/>
  <c r="Y14" i="8" s="1"/>
  <c r="T12" i="8"/>
  <c r="T14" i="8" s="1"/>
  <c r="R12" i="8"/>
  <c r="R14" i="8" s="1"/>
  <c r="Q12" i="8"/>
  <c r="Q14" i="8" s="1"/>
  <c r="L12" i="8"/>
  <c r="L14" i="8" s="1"/>
  <c r="J12" i="8"/>
  <c r="J14" i="8" s="1"/>
  <c r="I12" i="8"/>
  <c r="I14" i="8" s="1"/>
  <c r="AR7" i="8"/>
  <c r="AR8" i="8" s="1"/>
  <c r="K7" i="8"/>
  <c r="K8" i="8" s="1"/>
  <c r="I7" i="8"/>
  <c r="I8" i="8" s="1"/>
  <c r="BC6" i="8"/>
  <c r="BB6" i="8"/>
  <c r="BA6" i="8"/>
  <c r="AZ6" i="8"/>
  <c r="AH7" i="8"/>
  <c r="AH8" i="8" s="1"/>
  <c r="BA3" i="8"/>
  <c r="AX3" i="8"/>
  <c r="AU3" i="8"/>
  <c r="AS3" i="8"/>
  <c r="AP3" i="8"/>
  <c r="AP4" i="8" s="1"/>
  <c r="AK3" i="8"/>
  <c r="AK4" i="8" s="1"/>
  <c r="AH3" i="8"/>
  <c r="AH4" i="8" s="1"/>
  <c r="AE3" i="8"/>
  <c r="AE4" i="8" s="1"/>
  <c r="AC3" i="8"/>
  <c r="AC4" i="8" s="1"/>
  <c r="Z3" i="8"/>
  <c r="Z4" i="8" s="1"/>
  <c r="R3" i="8"/>
  <c r="R4" i="8" s="1"/>
  <c r="O3" i="8"/>
  <c r="O4" i="8" s="1"/>
  <c r="M3" i="8"/>
  <c r="M4" i="8" s="1"/>
  <c r="BG2" i="8"/>
  <c r="BF2" i="8"/>
  <c r="BE2" i="8"/>
  <c r="BD2" i="8"/>
  <c r="BB3" i="8"/>
  <c r="AY3" i="8"/>
  <c r="AV3" i="8"/>
  <c r="AT3" i="8"/>
  <c r="AO3" i="8"/>
  <c r="AO4" i="8" s="1"/>
  <c r="AN3" i="8"/>
  <c r="AN4" i="8" s="1"/>
  <c r="AI3" i="8"/>
  <c r="AI4" i="8" s="1"/>
  <c r="AF3" i="8"/>
  <c r="AF4" i="8" s="1"/>
  <c r="AD3" i="8"/>
  <c r="AD4" i="8" s="1"/>
  <c r="Y3" i="8"/>
  <c r="Y4" i="8" s="1"/>
  <c r="X3" i="8"/>
  <c r="X4" i="8" s="1"/>
  <c r="V3" i="8"/>
  <c r="V4" i="8" s="1"/>
  <c r="U3" i="8"/>
  <c r="U4" i="8" s="1"/>
  <c r="P3" i="8"/>
  <c r="P4" i="8" s="1"/>
  <c r="N3" i="8"/>
  <c r="N4" i="8" s="1"/>
  <c r="I3" i="8"/>
  <c r="I4" i="8" s="1"/>
  <c r="H3" i="8"/>
  <c r="H4" i="8" s="1"/>
  <c r="AI20" i="8" l="1"/>
  <c r="AA20" i="8"/>
  <c r="U20" i="8"/>
  <c r="Q20" i="8"/>
  <c r="P20" i="8"/>
  <c r="H20" i="8"/>
  <c r="AN24" i="8"/>
  <c r="AK24" i="8"/>
  <c r="AF24" i="8"/>
  <c r="X24" i="8"/>
  <c r="P24" i="8"/>
  <c r="M24" i="8"/>
  <c r="H24" i="8"/>
  <c r="AP31" i="8"/>
  <c r="AP34" i="8"/>
  <c r="AP36" i="8" s="1"/>
  <c r="AM29" i="8"/>
  <c r="AM34" i="8"/>
  <c r="AM36" i="8" s="1"/>
  <c r="AE28" i="8"/>
  <c r="AE34" i="8"/>
  <c r="W31" i="8"/>
  <c r="W34" i="8"/>
  <c r="R31" i="8"/>
  <c r="R34" i="8"/>
  <c r="R36" i="8" s="1"/>
  <c r="O29" i="8"/>
  <c r="O34" i="8"/>
  <c r="O36" i="8" s="1"/>
  <c r="J31" i="8"/>
  <c r="J34" i="8"/>
  <c r="J36" i="8" s="1"/>
  <c r="I31" i="8"/>
  <c r="I34" i="8"/>
  <c r="AO36" i="8"/>
  <c r="AL36" i="8"/>
  <c r="AD36" i="8"/>
  <c r="Y36" i="8"/>
  <c r="V36" i="8"/>
  <c r="Q36" i="8"/>
  <c r="N36" i="8"/>
  <c r="AL42" i="8"/>
  <c r="AF44" i="8"/>
  <c r="AD42" i="8"/>
  <c r="V42" i="8"/>
  <c r="N42" i="8"/>
  <c r="O44" i="8"/>
  <c r="AL24" i="8"/>
  <c r="V24" i="8"/>
  <c r="W41" i="8"/>
  <c r="AO42" i="8"/>
  <c r="AG42" i="8"/>
  <c r="Q42" i="8"/>
  <c r="I42" i="8"/>
  <c r="AE41" i="8"/>
  <c r="AG36" i="8"/>
  <c r="I36" i="8"/>
  <c r="AE36" i="8"/>
  <c r="W36" i="8"/>
  <c r="C36" i="8"/>
  <c r="K36" i="8"/>
  <c r="S36" i="8"/>
  <c r="AA36" i="8"/>
  <c r="AI36" i="8"/>
  <c r="AQ36" i="8"/>
  <c r="AQ30" i="8"/>
  <c r="AH31" i="8"/>
  <c r="AM31" i="8"/>
  <c r="S30" i="8"/>
  <c r="AM30" i="8"/>
  <c r="T30" i="8"/>
  <c r="AA30" i="8"/>
  <c r="K30" i="8"/>
  <c r="W30" i="8"/>
  <c r="AE30" i="8"/>
  <c r="C30" i="8"/>
  <c r="AJ30" i="8"/>
  <c r="O30" i="8"/>
  <c r="Y20" i="8"/>
  <c r="L42" i="8"/>
  <c r="L44" i="8"/>
  <c r="T42" i="8"/>
  <c r="T44" i="8"/>
  <c r="AB42" i="8"/>
  <c r="AB44" i="8"/>
  <c r="AJ42" i="8"/>
  <c r="AJ44" i="8"/>
  <c r="AR42" i="8"/>
  <c r="AR44" i="8"/>
  <c r="AR41" i="8"/>
  <c r="M44" i="8"/>
  <c r="U44" i="8"/>
  <c r="AC44" i="8"/>
  <c r="AK44" i="8"/>
  <c r="AS44" i="8"/>
  <c r="X41" i="8"/>
  <c r="X43" i="8" s="1"/>
  <c r="AS41" i="8"/>
  <c r="AC42" i="8"/>
  <c r="AD31" i="8"/>
  <c r="N44" i="8"/>
  <c r="V44" i="8"/>
  <c r="AD44" i="8"/>
  <c r="AL44" i="8"/>
  <c r="AB41" i="8"/>
  <c r="P44" i="8"/>
  <c r="V20" i="8"/>
  <c r="O24" i="8"/>
  <c r="W24" i="8"/>
  <c r="AE24" i="8"/>
  <c r="AM24" i="8"/>
  <c r="N28" i="8"/>
  <c r="N30" i="8" s="1"/>
  <c r="AD28" i="8"/>
  <c r="AD30" i="8" s="1"/>
  <c r="O20" i="8"/>
  <c r="M31" i="8"/>
  <c r="M28" i="8"/>
  <c r="U31" i="8"/>
  <c r="U28" i="8"/>
  <c r="U30" i="8" s="1"/>
  <c r="AC31" i="8"/>
  <c r="AC28" i="8"/>
  <c r="AK31" i="8"/>
  <c r="AK28" i="8"/>
  <c r="AK30" i="8" s="1"/>
  <c r="AS31" i="8"/>
  <c r="AS28" i="8"/>
  <c r="H41" i="8"/>
  <c r="H43" i="8" s="1"/>
  <c r="AC41" i="8"/>
  <c r="M42" i="8"/>
  <c r="AN44" i="8"/>
  <c r="L30" i="8"/>
  <c r="AB30" i="8"/>
  <c r="AR30" i="8"/>
  <c r="N31" i="8"/>
  <c r="L41" i="8"/>
  <c r="AF41" i="8"/>
  <c r="AF43" i="8" s="1"/>
  <c r="AK42" i="8"/>
  <c r="M29" i="8"/>
  <c r="AC29" i="8"/>
  <c r="AS29" i="8"/>
  <c r="AS30" i="8" s="1"/>
  <c r="AL31" i="8"/>
  <c r="I41" i="8"/>
  <c r="I43" i="8" s="1"/>
  <c r="Q41" i="8"/>
  <c r="Q43" i="8" s="1"/>
  <c r="Y41" i="8"/>
  <c r="Y43" i="8" s="1"/>
  <c r="AG41" i="8"/>
  <c r="AG43" i="8" s="1"/>
  <c r="AO41" i="8"/>
  <c r="AO43" i="8" s="1"/>
  <c r="M41" i="8"/>
  <c r="AJ41" i="8"/>
  <c r="X44" i="8"/>
  <c r="R20" i="8"/>
  <c r="H28" i="8"/>
  <c r="H30" i="8" s="1"/>
  <c r="H31" i="8"/>
  <c r="P28" i="8"/>
  <c r="P31" i="8"/>
  <c r="X28" i="8"/>
  <c r="X30" i="8" s="1"/>
  <c r="X31" i="8"/>
  <c r="AF28" i="8"/>
  <c r="AF31" i="8"/>
  <c r="AN28" i="8"/>
  <c r="AN30" i="8" s="1"/>
  <c r="AN31" i="8"/>
  <c r="V28" i="8"/>
  <c r="V30" i="8" s="1"/>
  <c r="AL28" i="8"/>
  <c r="AL30" i="8" s="1"/>
  <c r="P41" i="8"/>
  <c r="P43" i="8" s="1"/>
  <c r="AK41" i="8"/>
  <c r="U42" i="8"/>
  <c r="U43" i="8" s="1"/>
  <c r="L24" i="8"/>
  <c r="T24" i="8"/>
  <c r="AB24" i="8"/>
  <c r="AJ24" i="8"/>
  <c r="AR24" i="8"/>
  <c r="I28" i="8"/>
  <c r="I29" i="8"/>
  <c r="I30" i="8" s="1"/>
  <c r="Q28" i="8"/>
  <c r="Q29" i="8"/>
  <c r="Q31" i="8"/>
  <c r="Y28" i="8"/>
  <c r="Y29" i="8"/>
  <c r="Y31" i="8"/>
  <c r="AG28" i="8"/>
  <c r="AG29" i="8"/>
  <c r="AG30" i="8" s="1"/>
  <c r="AG31" i="8"/>
  <c r="AO28" i="8"/>
  <c r="AO29" i="8"/>
  <c r="AO30" i="8" s="1"/>
  <c r="AO31" i="8"/>
  <c r="P29" i="8"/>
  <c r="P30" i="8" s="1"/>
  <c r="AF29" i="8"/>
  <c r="V31" i="8"/>
  <c r="T41" i="8"/>
  <c r="AN41" i="8"/>
  <c r="AN43" i="8" s="1"/>
  <c r="AS42" i="8"/>
  <c r="H44" i="8"/>
  <c r="N41" i="8"/>
  <c r="N43" i="8" s="1"/>
  <c r="V41" i="8"/>
  <c r="V43" i="8" s="1"/>
  <c r="AD41" i="8"/>
  <c r="AD43" i="8" s="1"/>
  <c r="AL41" i="8"/>
  <c r="AL43" i="8" s="1"/>
  <c r="C42" i="8"/>
  <c r="C43" i="8" s="1"/>
  <c r="O42" i="8"/>
  <c r="O43" i="8" s="1"/>
  <c r="W42" i="8"/>
  <c r="W43" i="8" s="1"/>
  <c r="AE42" i="8"/>
  <c r="AM42" i="8"/>
  <c r="AM43" i="8" s="1"/>
  <c r="I44" i="8"/>
  <c r="Q44" i="8"/>
  <c r="Y44" i="8"/>
  <c r="AG44" i="8"/>
  <c r="AO44" i="8"/>
  <c r="J44" i="8"/>
  <c r="R44" i="8"/>
  <c r="Z44" i="8"/>
  <c r="AH44" i="8"/>
  <c r="AP44" i="8"/>
  <c r="K31" i="8"/>
  <c r="S31" i="8"/>
  <c r="AA31" i="8"/>
  <c r="AI31" i="8"/>
  <c r="AQ31" i="8"/>
  <c r="J42" i="8"/>
  <c r="J43" i="8" s="1"/>
  <c r="R42" i="8"/>
  <c r="R43" i="8" s="1"/>
  <c r="Z42" i="8"/>
  <c r="Z43" i="8" s="1"/>
  <c r="AH42" i="8"/>
  <c r="AH43" i="8" s="1"/>
  <c r="AP42" i="8"/>
  <c r="AP43" i="8" s="1"/>
  <c r="J29" i="8"/>
  <c r="J30" i="8" s="1"/>
  <c r="R29" i="8"/>
  <c r="R30" i="8" s="1"/>
  <c r="Z29" i="8"/>
  <c r="Z30" i="8" s="1"/>
  <c r="AH29" i="8"/>
  <c r="AH30" i="8" s="1"/>
  <c r="AP29" i="8"/>
  <c r="AP30" i="8" s="1"/>
  <c r="K42" i="8"/>
  <c r="K43" i="8" s="1"/>
  <c r="S42" i="8"/>
  <c r="S43" i="8" s="1"/>
  <c r="AA42" i="8"/>
  <c r="AA43" i="8" s="1"/>
  <c r="AI42" i="8"/>
  <c r="AI43" i="8" s="1"/>
  <c r="AQ42" i="8"/>
  <c r="AQ43" i="8" s="1"/>
  <c r="AB43" i="8" l="1"/>
  <c r="AR43" i="8"/>
  <c r="L43" i="8"/>
  <c r="AE43" i="8"/>
  <c r="M43" i="8"/>
  <c r="AS43" i="8"/>
  <c r="Y30" i="8"/>
  <c r="AC30" i="8"/>
  <c r="AJ43" i="8"/>
  <c r="AF30" i="8"/>
  <c r="M30" i="8"/>
  <c r="AC43" i="8"/>
  <c r="AK43" i="8"/>
  <c r="T43" i="8"/>
  <c r="Q30" i="8"/>
</calcChain>
</file>

<file path=xl/sharedStrings.xml><?xml version="1.0" encoding="utf-8"?>
<sst xmlns="http://schemas.openxmlformats.org/spreadsheetml/2006/main" count="2212" uniqueCount="289">
  <si>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</si>
  <si>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</si>
  <si>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</si>
  <si>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</si>
  <si>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</si>
  <si>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</si>
  <si>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</si>
  <si>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Be 9
(cps)</t>
  </si>
  <si>
    <t>Mg 24
(cps)</t>
  </si>
  <si>
    <t>In 115
(cps)</t>
  </si>
  <si>
    <t>U 238
(cps)</t>
  </si>
  <si>
    <t>CeO 156
(cps)</t>
  </si>
  <si>
    <t>Ce 140 (IS)
(cps)</t>
  </si>
  <si>
    <t>Ce++ 70
(cps)</t>
  </si>
  <si>
    <t>Bkgd 220
(cps)</t>
  </si>
  <si>
    <t>Daily Performance Check</t>
  </si>
  <si>
    <t/>
  </si>
  <si>
    <t>5/29/2020 10:21:28 AM</t>
  </si>
  <si>
    <t>C:\NexIONData\DataSet\052920\Daily Performance Check.018</t>
  </si>
  <si>
    <t>C:\NexIONData\Method\Daily Performance.mth</t>
  </si>
  <si>
    <t>5/29/2020 10:23:57 AM</t>
  </si>
  <si>
    <t>C:\NexIONData\DataSet\052920\Daily Performance Check.019</t>
  </si>
  <si>
    <t>B 10
(cps)</t>
  </si>
  <si>
    <t>Al 27
(cps)</t>
  </si>
  <si>
    <t>Ti 47
(cps)</t>
  </si>
  <si>
    <t>V-1 51
(cps)</t>
  </si>
  <si>
    <t>V 51
(cps)</t>
  </si>
  <si>
    <t>Sc 45 (IS)
(cps)</t>
  </si>
  <si>
    <t>Cr 52
(cps)</t>
  </si>
  <si>
    <t>Mn 55
(cps)</t>
  </si>
  <si>
    <t>Fe-1 57
(cps)</t>
  </si>
  <si>
    <t>Fe-2 57
(cps)</t>
  </si>
  <si>
    <t>Co 59
(cps)</t>
  </si>
  <si>
    <t>Ni 60
(cps)</t>
  </si>
  <si>
    <t>Cu 65
(cps)</t>
  </si>
  <si>
    <t>Zn 66
(cps)</t>
  </si>
  <si>
    <t>Ge 72 (IS)
(cps)</t>
  </si>
  <si>
    <t>As 75
(cps)</t>
  </si>
  <si>
    <t>As-1 75
(cps)</t>
  </si>
  <si>
    <t>Se 82
(cps)</t>
  </si>
  <si>
    <t>Sr 87
(cps)</t>
  </si>
  <si>
    <t>Mo 98
(cps)</t>
  </si>
  <si>
    <t>Rh 103 (IS)
(cps)</t>
  </si>
  <si>
    <t>Ag 107
(cps)</t>
  </si>
  <si>
    <t>Cd 111
(cps)</t>
  </si>
  <si>
    <t>In 115 (IS)
(cps)</t>
  </si>
  <si>
    <t>Sb 121
(cps)</t>
  </si>
  <si>
    <t>Sn 118
(cps)</t>
  </si>
  <si>
    <t>Ba 137
(cps)</t>
  </si>
  <si>
    <t>Tb 159 (IS)
(cps)</t>
  </si>
  <si>
    <t>Tl 205
(cps)</t>
  </si>
  <si>
    <t>Pb 208
(cps)</t>
  </si>
  <si>
    <t>Th 232
(cps)</t>
  </si>
  <si>
    <t>Na 23
(cps)</t>
  </si>
  <si>
    <t>K 39
(cps)</t>
  </si>
  <si>
    <t>Ca 44
(cps)</t>
  </si>
  <si>
    <t>Sc-1 45 (IS)
(cps)</t>
  </si>
  <si>
    <t>Cl 35
(cps)</t>
  </si>
  <si>
    <t>Rinse</t>
  </si>
  <si>
    <t>5/29/2020 10:31:04 AM</t>
  </si>
  <si>
    <t>C:\NexIONData\DataSet\052920\Rinse.020</t>
  </si>
  <si>
    <t>C:\NexIONData_icpms\Method\HorizonLabTMW (no Hg).mth</t>
  </si>
  <si>
    <t>5/29/2020 10:37:14 AM</t>
  </si>
  <si>
    <t>C:\NexIONData\DataSet\052920\Rinse.021</t>
  </si>
  <si>
    <t>5/29/2020 10:41:20 AM</t>
  </si>
  <si>
    <t>C:\NexIONData\DataSet\052920\Rinse.022</t>
  </si>
  <si>
    <t>5/29/2020 10:44:59 AM</t>
  </si>
  <si>
    <t>C:\NexIONData\DataSet\052920\Rinse.023</t>
  </si>
  <si>
    <t>Standard Blank</t>
  </si>
  <si>
    <t>5/29/2020 10:48:37 AM</t>
  </si>
  <si>
    <t>C:\NexIONData\DataSet\052920\Standard Blank.024</t>
  </si>
  <si>
    <t>5/29/2020 10:52:15 AM</t>
  </si>
  <si>
    <t>C:\NexIONData\DataSet\052920\Standard Blank.025</t>
  </si>
  <si>
    <t xml:space="preserve">20 ppm Ca </t>
  </si>
  <si>
    <t>5/29/2020 10:55:53 AM</t>
  </si>
  <si>
    <t>C:\NexIONData\DataSet\052920\20 ppm Ca .026</t>
  </si>
  <si>
    <t>20 ppm Cl</t>
  </si>
  <si>
    <t>5/29/2020 10:59:32 AM</t>
  </si>
  <si>
    <t>C:\NexIONData\DataSet\052920\20 ppm Cl.027</t>
  </si>
  <si>
    <t>S</t>
  </si>
  <si>
    <t>5/29/2020 11:03:12 AM</t>
  </si>
  <si>
    <t>C:\NexIONData\DataSet\052920\Rinse.028</t>
  </si>
  <si>
    <t>5/29/2020 11:06:50 AM</t>
  </si>
  <si>
    <t>C:\NexIONData\DataSet\052920\Rinse.029</t>
  </si>
  <si>
    <t>5/29/2020 11:26:15 AM</t>
  </si>
  <si>
    <t>C:\NexIONData\DataSet\052920\Standard Blank.030</t>
  </si>
  <si>
    <t>5/29/2020 11:29:53 AM</t>
  </si>
  <si>
    <t>C:\NexIONData\DataSet\052920\Standard Blank.031</t>
  </si>
  <si>
    <t>std blank</t>
  </si>
  <si>
    <t>5/29/2020 11:33:31 AM</t>
  </si>
  <si>
    <t>C:\NexIONData\DataSet\052920\std blank.032</t>
  </si>
  <si>
    <t>1ppb</t>
  </si>
  <si>
    <t>5/29/2020 11:37:10 AM</t>
  </si>
  <si>
    <t>C:\NexIONData\DataSet\052920\1ppb.033</t>
  </si>
  <si>
    <t>10ppb</t>
  </si>
  <si>
    <t>5/29/2020 11:40:49 AM</t>
  </si>
  <si>
    <t>C:\NexIONData\DataSet\052920\10ppb.034</t>
  </si>
  <si>
    <t>50ppb</t>
  </si>
  <si>
    <t>5/29/2020 11:44:29 AM</t>
  </si>
  <si>
    <t>C:\NexIONData\DataSet\052920\50ppb.035</t>
  </si>
  <si>
    <t>100ppb</t>
  </si>
  <si>
    <t>5/29/2020 11:48:09 AM</t>
  </si>
  <si>
    <t>C:\NexIONData\DataSet\052920\100ppb.036</t>
  </si>
  <si>
    <t>100 PPB</t>
  </si>
  <si>
    <t>5/29/2020 11:51:50 AM</t>
  </si>
  <si>
    <t>C:\NexIONData\DataSet\052920\100 PPB.037</t>
  </si>
  <si>
    <t>1000 PPB</t>
  </si>
  <si>
    <t>5/29/2020 11:55:30 AM</t>
  </si>
  <si>
    <t>C:\NexIONData\DataSet\052920\1000 PPB.038</t>
  </si>
  <si>
    <t>5000 PPB</t>
  </si>
  <si>
    <t>5/29/2020 11:59:08 AM</t>
  </si>
  <si>
    <t>C:\NexIONData\DataSet\052920\5000 PPB.039</t>
  </si>
  <si>
    <t>10000 PPB</t>
  </si>
  <si>
    <t>5/29/2020 12:02:47 PM</t>
  </si>
  <si>
    <t>C:\NexIONData\DataSet\052920\10000 PPB.040</t>
  </si>
  <si>
    <t>20ppb verification std</t>
  </si>
  <si>
    <t>5/29/2020 12:06:31 PM</t>
  </si>
  <si>
    <t>Passed</t>
  </si>
  <si>
    <t>C:\NexIONData\DataSet\052920\20ppb verification std.041</t>
  </si>
  <si>
    <t>Ca+B+Sn+Ti check</t>
  </si>
  <si>
    <t>5/29/2020 12:10:25 PM</t>
  </si>
  <si>
    <t>C:\NexIONData\DataSet\052920\Ca+B+Sn+Ti check.042</t>
  </si>
  <si>
    <t>Verification Check</t>
  </si>
  <si>
    <t>5/29/2020 12:14:49 PM</t>
  </si>
  <si>
    <t>C:\NexIONData\DataSet\052920\Verification Check.043</t>
  </si>
  <si>
    <t>5/29/2020 12:18:29 PM</t>
  </si>
  <si>
    <t>C:\NexIONData\DataSet\052920\Rinse.044</t>
  </si>
  <si>
    <t>CRM 1_3</t>
  </si>
  <si>
    <t>5/29/2020 12:22:07 PM</t>
  </si>
  <si>
    <t>C:\NexIONData\DataSet\052920\CRM 1_3.045</t>
  </si>
  <si>
    <t>CRM</t>
  </si>
  <si>
    <t>5/29/2020 12:25:47 PM</t>
  </si>
  <si>
    <t>Failed</t>
  </si>
  <si>
    <t>C:\NexIONData\DataSet\052920\CRM.046</t>
  </si>
  <si>
    <t>5/29/2020 12:29:27 PM</t>
  </si>
  <si>
    <t>C:\NexIONData\DataSet\052920\Rinse.047</t>
  </si>
  <si>
    <t>B, Ca, Ti, Sn check</t>
  </si>
  <si>
    <t>5/29/2020 12:33:05 PM</t>
  </si>
  <si>
    <t>C:\NexIONData\DataSet\052920\B, Ca, Ti, Sn check.048</t>
  </si>
  <si>
    <t>5/29/2020 12:36:45 PM</t>
  </si>
  <si>
    <t>C:\NexIONData\DataSet\052920\Rinse.049</t>
  </si>
  <si>
    <t>2 ppb verification check</t>
  </si>
  <si>
    <t>5/29/2020 12:40:23 PM</t>
  </si>
  <si>
    <t>C:\NexIONData\DataSet\052920\2 ppb verification check.050</t>
  </si>
  <si>
    <t>5/29/2020 12:44:04 PM</t>
  </si>
  <si>
    <t>C:\NexIONData\DataSet\052920\Rinse.051</t>
  </si>
  <si>
    <t>Sample blank</t>
  </si>
  <si>
    <t>5/29/2020 12:47:44 PM</t>
  </si>
  <si>
    <t>C:\NexIONData\DataSet\052920\Sample blank.052</t>
  </si>
  <si>
    <t>5/29/2020 12:51:25 PM</t>
  </si>
  <si>
    <t>C:\NexIONData\DataSet\052920\Rinse.053</t>
  </si>
  <si>
    <t>Spike Blank</t>
  </si>
  <si>
    <t>5/29/2020 12:55:03 PM</t>
  </si>
  <si>
    <t>C:\NexIONData\DataSet\052920\Spike Blank.054</t>
  </si>
  <si>
    <t>5/29/2020 12:58:43 PM</t>
  </si>
  <si>
    <t>C:\NexIONData\DataSet\052920\Rinse.055</t>
  </si>
  <si>
    <t>5/29/2020 1:02:22 PM</t>
  </si>
  <si>
    <t>C:\NexIONData\DataSet\052920\Rinse.056</t>
  </si>
  <si>
    <t>Mi1+HL 200520A 1_99</t>
  </si>
  <si>
    <t>5/29/2020 1:16:47 PM</t>
  </si>
  <si>
    <t>C:\NexIONData\DataSet\052920\Mi1+HL 200520A 1_99.057</t>
  </si>
  <si>
    <t>Mi1+HL 200520A 1_99 Duplicate</t>
  </si>
  <si>
    <t>5/29/2020 1:20:27 PM</t>
  </si>
  <si>
    <t>C:\NexIONData\DataSet\052920\Mi1+HL 200520A 1_99 Duplicate.058</t>
  </si>
  <si>
    <t>Mi1+HL 200520A 1_9</t>
  </si>
  <si>
    <t>5/29/2020 1:24:06 PM</t>
  </si>
  <si>
    <t>C:\NexIONData\DataSet\052920\Mi1+HL 200520A 1_9.059</t>
  </si>
  <si>
    <t>Mi1+HL 200520A</t>
  </si>
  <si>
    <t>5/29/2020 1:27:46 PM</t>
  </si>
  <si>
    <t>C:\NexIONData\DataSet\052920\Mi1+HL 200520A.060</t>
  </si>
  <si>
    <t>5/29/2020 1:31:26 PM</t>
  </si>
  <si>
    <t>C:\NexIONData\DataSet\052920\Mi1+HL 200520A.061</t>
  </si>
  <si>
    <t>5/29/2020 1:35:06 PM</t>
  </si>
  <si>
    <t>C:\NexIONData\DataSet\052920\Rinse.062</t>
  </si>
  <si>
    <t>Mi1+HL 200520A 1_99 Spike</t>
  </si>
  <si>
    <t>5/29/2020 1:38:45 PM</t>
  </si>
  <si>
    <t>C:\NexIONData\DataSet\052920\Mi1+HL 200520A 1_99 Spike.063</t>
  </si>
  <si>
    <t>5/29/2020 1:42:26 PM</t>
  </si>
  <si>
    <t>C:\NexIONData\DataSet\052920\Rinse.064</t>
  </si>
  <si>
    <t>Be 9</t>
  </si>
  <si>
    <t>Mg 24</t>
  </si>
  <si>
    <t>In 115</t>
  </si>
  <si>
    <t>U 238</t>
  </si>
  <si>
    <t>CeO 156</t>
  </si>
  <si>
    <t>Ce 140 (IS)</t>
  </si>
  <si>
    <t>Ce++ 70</t>
  </si>
  <si>
    <t>Bkgd 220</t>
  </si>
  <si>
    <t>B 10</t>
  </si>
  <si>
    <t>Al 27</t>
  </si>
  <si>
    <t>Ti 47</t>
  </si>
  <si>
    <t>V-1 51</t>
  </si>
  <si>
    <t>V 51</t>
  </si>
  <si>
    <t>Sc 45 (IS)</t>
  </si>
  <si>
    <t>Cr 52</t>
  </si>
  <si>
    <t>Mn 55</t>
  </si>
  <si>
    <t>Fe-1 57</t>
  </si>
  <si>
    <t>Fe-2 57</t>
  </si>
  <si>
    <t>Co 59</t>
  </si>
  <si>
    <t>Ni 60</t>
  </si>
  <si>
    <t>Cu 65</t>
  </si>
  <si>
    <t>Zn 66</t>
  </si>
  <si>
    <t>Ge 72 (IS)</t>
  </si>
  <si>
    <t>As 75</t>
  </si>
  <si>
    <t>As-1 75</t>
  </si>
  <si>
    <t>Se 82</t>
  </si>
  <si>
    <t>Sr 87</t>
  </si>
  <si>
    <t>Mo 98</t>
  </si>
  <si>
    <t>Rh 103 (IS)</t>
  </si>
  <si>
    <t>Ag 107</t>
  </si>
  <si>
    <t>Cd 111</t>
  </si>
  <si>
    <t>In 115 (IS)</t>
  </si>
  <si>
    <t>Sb 121</t>
  </si>
  <si>
    <t>Sn 118</t>
  </si>
  <si>
    <t>Ba 137</t>
  </si>
  <si>
    <t>Tb 159 (IS)</t>
  </si>
  <si>
    <t>Tl 205</t>
  </si>
  <si>
    <t>Pb 208</t>
  </si>
  <si>
    <t>Th 232</t>
  </si>
  <si>
    <t>Na 23</t>
  </si>
  <si>
    <t>K 39</t>
  </si>
  <si>
    <t>Ca 44</t>
  </si>
  <si>
    <t>Sc-1 45 (IS)</t>
  </si>
  <si>
    <t>Cl 35</t>
  </si>
  <si>
    <t>Be 9
(mg/L)</t>
  </si>
  <si>
    <t>Mg 24
(ug/L)</t>
  </si>
  <si>
    <t>In 115
(ug/L)</t>
  </si>
  <si>
    <t>U 238
(mg/L)</t>
  </si>
  <si>
    <t>CeO 156
(mg/L)</t>
  </si>
  <si>
    <t>Ce++ 70
(mg/L)</t>
  </si>
  <si>
    <t>Bkgd 220
(ug/L)</t>
  </si>
  <si>
    <t>Be 9
(ug/L)</t>
  </si>
  <si>
    <t>B 10
(ug/L)</t>
  </si>
  <si>
    <t>Al 27
(ug/L)</t>
  </si>
  <si>
    <t>Ti 47
(ug/L)</t>
  </si>
  <si>
    <t>V-1 51
(ug/L)</t>
  </si>
  <si>
    <t>V 51
(ug/L)</t>
  </si>
  <si>
    <t>Cr 52
(ug/L)</t>
  </si>
  <si>
    <t>Mn 55
(ug/L)</t>
  </si>
  <si>
    <t>Fe-1 57
(mg/L)</t>
  </si>
  <si>
    <t>Fe-2 57
(ug/L)</t>
  </si>
  <si>
    <t>Co 59
(ug/L)</t>
  </si>
  <si>
    <t>Ni 60
(ug/L)</t>
  </si>
  <si>
    <t>Cu 65
(ug/L)</t>
  </si>
  <si>
    <t>Zn 66
(ug/L)</t>
  </si>
  <si>
    <t>As 75
(ug/L)</t>
  </si>
  <si>
    <t>As-1 75
(ug/L)</t>
  </si>
  <si>
    <t>Se 82
(ug/L)</t>
  </si>
  <si>
    <t>Sr 87
(ug/L)</t>
  </si>
  <si>
    <t>Mo 98
(ug/L)</t>
  </si>
  <si>
    <t>Ag 107
(ug/L)</t>
  </si>
  <si>
    <t>Cd 111
(ug/L)</t>
  </si>
  <si>
    <t>Sb 121
(ug/L)</t>
  </si>
  <si>
    <t>Sn 118
(ug/L)</t>
  </si>
  <si>
    <t>Ba 137
(ug/L)</t>
  </si>
  <si>
    <t>Tl 205
(ug/L)</t>
  </si>
  <si>
    <t>Pb 208
(ug/L)</t>
  </si>
  <si>
    <t>Th 232
(ug/L)</t>
  </si>
  <si>
    <t>U 238
(ug/L)</t>
  </si>
  <si>
    <t>Na 23
(ug/L)</t>
  </si>
  <si>
    <t>K 39
(ug/L)</t>
  </si>
  <si>
    <t>Ca 44
(ug/L)</t>
  </si>
  <si>
    <t>Cl 35
(ug/L)</t>
  </si>
  <si>
    <t>average</t>
  </si>
  <si>
    <t>% recovery 90-110%</t>
  </si>
  <si>
    <t>Pass</t>
  </si>
  <si>
    <t>% recovery 85-115%</t>
  </si>
  <si>
    <t>target</t>
  </si>
  <si>
    <t>% recovery 85-115</t>
  </si>
  <si>
    <t>not required for customers</t>
  </si>
  <si>
    <t>avg</t>
  </si>
  <si>
    <t>std</t>
  </si>
  <si>
    <t>%RSD (±25%)</t>
  </si>
  <si>
    <t>%RPD (±25%)</t>
  </si>
  <si>
    <t>% recovery 70-130%</t>
  </si>
  <si>
    <t>Row Index Number</t>
  </si>
  <si>
    <t>Sc 45</t>
  </si>
  <si>
    <t>Ge 72</t>
  </si>
  <si>
    <t>Rh 103</t>
  </si>
  <si>
    <t>Tb 159</t>
  </si>
  <si>
    <t>Sc-1 45</t>
  </si>
  <si>
    <t>QC Standards</t>
  </si>
  <si>
    <t>QC STD 1</t>
  </si>
  <si>
    <t xml:space="preserve">  RSD</t>
  </si>
  <si>
    <t>% Recovery</t>
  </si>
  <si>
    <t>QC STD 3</t>
  </si>
  <si>
    <t>Samples, Blanks &amp; Calibration Standards</t>
  </si>
  <si>
    <t>IS % Recovery</t>
  </si>
  <si>
    <t>Sample RSD</t>
  </si>
  <si>
    <t>Sample Concentration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</si>
</sst>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&quot;  ug/L&quot;"/>
    <numFmt numFmtId="168" formatCode="0.0&quot;  mg/L&quot;"/>
  </numFmts>
  <fonts count="24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8"/>
      <color rgb="FFFF0000"/>
      <name val="Tahoma"/>
      <family val="2"/>
    </font>
    <font>
      <sz val="8"/>
      <color rgb="FFFF0000"/>
      <name val="Tahoma"/>
      <family val="2"/>
    </font>
    <font>
      <b/>
      <sz val="8"/>
      <color indexed="64"/>
      <name val="Tahoma"/>
      <family val="2"/>
    </font>
    <font>
      <sz val="8"/>
      <color rgb="FF000000"/>
      <name val="Tahoma"/>
      <family val="2"/>
    </font>
    <font>
      <i/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551A8B"/>
      <name val="Tahoma"/>
      <family val="2"/>
    </font>
    <font>
      <sz val="10"/>
      <color indexed="64"/>
      <name val="Tahoma"/>
      <family val="2"/>
    </font>
    <font>
      <i/>
      <sz val="8"/>
      <color indexed="64"/>
      <name val="Tahoma"/>
      <family val="2"/>
    </font>
    <font>
      <sz val="10"/>
      <color rgb="FFFF0000"/>
      <name val="Arial"/>
      <family val="2"/>
    </font>
    <font>
      <i/>
      <sz val="8"/>
      <color rgb="FFFF0000"/>
      <name val="Tahoma"/>
      <family val="2"/>
    </font>
    <font>
      <i/>
      <sz val="10"/>
      <color rgb="FFFF0000"/>
      <name val="Arial"/>
      <family val="2"/>
    </font>
    <font>
      <b/>
      <sz val="8"/>
      <color theme="8" tint="-0.24997711111789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0"/>
      <name val="Tahoma"/>
      <family val="2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indexed="11"/>
      </patternFill>
    </fill>
    <fill>
      <patternFill patternType="solid">
        <fgColor rgb="FFFFFFFF"/>
      </patternFill>
    </fill>
    <fill>
      <patternFill patternType="solid">
        <fgColor rgb="FFFA8072"/>
        <bgColor indexed="12"/>
      </patternFill>
    </fill>
    <fill>
      <patternFill patternType="solid">
        <fgColor rgb="FFFA8072"/>
      </patternFill>
    </fill>
    <fill>
      <patternFill patternType="solid">
        <fgColor rgb="FFFFFFFF"/>
        <bgColor indexed="12"/>
      </patternFill>
    </fill>
    <fill>
      <patternFill patternType="solid">
        <fgColor indexed="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12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theme="9" tint="-0.499984740745262"/>
        <bgColor indexed="12"/>
      </patternFill>
    </fill>
    <fill>
      <patternFill patternType="solid">
        <fgColor theme="9" tint="-0.499984740745262"/>
        <bgColor indexed="65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164" fontId="5" fillId="6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top"/>
    </xf>
    <xf numFmtId="0" fontId="7" fillId="5" borderId="2" xfId="0" applyFont="1" applyFill="1" applyBorder="1" applyAlignment="1">
      <alignment horizontal="right" vertical="top"/>
    </xf>
    <xf numFmtId="165" fontId="8" fillId="6" borderId="2" xfId="0" applyNumberFormat="1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right" vertical="top"/>
    </xf>
    <xf numFmtId="0" fontId="0" fillId="4" borderId="3" xfId="0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66" fontId="2" fillId="0" borderId="2" xfId="0" applyNumberFormat="1" applyFont="1" applyBorder="1" applyAlignment="1">
      <alignment horizontal="left" vertical="center"/>
    </xf>
    <xf numFmtId="166" fontId="5" fillId="6" borderId="2" xfId="0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top"/>
    </xf>
    <xf numFmtId="165" fontId="9" fillId="0" borderId="2" xfId="0" applyNumberFormat="1" applyFont="1" applyBorder="1" applyAlignment="1">
      <alignment horizontal="right" vertical="center"/>
    </xf>
    <xf numFmtId="165" fontId="9" fillId="3" borderId="2" xfId="0" applyNumberFormat="1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left" vertical="center"/>
    </xf>
    <xf numFmtId="0" fontId="0" fillId="3" borderId="4" xfId="0" applyFill="1" applyBorder="1"/>
    <xf numFmtId="0" fontId="0" fillId="3" borderId="0" xfId="0" applyFill="1"/>
    <xf numFmtId="0" fontId="10" fillId="8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/>
    </xf>
    <xf numFmtId="0" fontId="0" fillId="5" borderId="2" xfId="0" applyFill="1" applyBorder="1" applyAlignment="1">
      <alignment horizontal="right" vertical="top"/>
    </xf>
    <xf numFmtId="0" fontId="0" fillId="9" borderId="2" xfId="0" applyFill="1" applyBorder="1"/>
    <xf numFmtId="0" fontId="11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5" fontId="11" fillId="0" borderId="2" xfId="0" applyNumberFormat="1" applyFont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3" fillId="2" borderId="1" xfId="0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right" vertical="center"/>
    </xf>
    <xf numFmtId="167" fontId="11" fillId="0" borderId="2" xfId="0" applyNumberFormat="1" applyFont="1" applyBorder="1" applyAlignment="1">
      <alignment horizontal="right" vertical="center"/>
    </xf>
    <xf numFmtId="168" fontId="11" fillId="0" borderId="2" xfId="0" applyNumberFormat="1" applyFont="1" applyBorder="1" applyAlignment="1">
      <alignment horizontal="right" vertical="center"/>
    </xf>
    <xf numFmtId="166" fontId="2" fillId="3" borderId="2" xfId="0" applyNumberFormat="1" applyFon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top"/>
    </xf>
    <xf numFmtId="166" fontId="4" fillId="3" borderId="2" xfId="0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165" fontId="11" fillId="3" borderId="2" xfId="0" applyNumberFormat="1" applyFont="1" applyFill="1" applyBorder="1" applyAlignment="1">
      <alignment horizontal="right" vertical="center"/>
    </xf>
    <xf numFmtId="167" fontId="11" fillId="3" borderId="2" xfId="0" applyNumberFormat="1" applyFont="1" applyFill="1" applyBorder="1" applyAlignment="1">
      <alignment horizontal="right" vertical="center"/>
    </xf>
    <xf numFmtId="168" fontId="11" fillId="3" borderId="2" xfId="0" applyNumberFormat="1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top"/>
    </xf>
    <xf numFmtId="0" fontId="13" fillId="0" borderId="2" xfId="0" applyFont="1" applyBorder="1" applyAlignment="1">
      <alignment horizontal="right" vertical="center"/>
    </xf>
    <xf numFmtId="0" fontId="14" fillId="5" borderId="2" xfId="0" applyFont="1" applyFill="1" applyBorder="1" applyAlignment="1">
      <alignment horizontal="right" vertical="top"/>
    </xf>
    <xf numFmtId="0" fontId="12" fillId="4" borderId="2" xfId="0" applyFont="1" applyFill="1" applyBorder="1" applyAlignment="1">
      <alignment horizontal="right" vertical="top"/>
    </xf>
    <xf numFmtId="0" fontId="13" fillId="3" borderId="2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top"/>
    </xf>
    <xf numFmtId="165" fontId="0" fillId="0" borderId="0" xfId="0" applyNumberFormat="1"/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left" vertical="center"/>
    </xf>
    <xf numFmtId="166" fontId="2" fillId="11" borderId="2" xfId="0" applyNumberFormat="1" applyFont="1" applyFill="1" applyBorder="1" applyAlignment="1">
      <alignment horizontal="left" vertical="center"/>
    </xf>
    <xf numFmtId="0" fontId="0" fillId="12" borderId="0" xfId="0" applyFont="1" applyFill="1" applyBorder="1"/>
    <xf numFmtId="9" fontId="4" fillId="12" borderId="7" xfId="0" applyNumberFormat="1" applyFont="1" applyFill="1" applyBorder="1" applyAlignment="1">
      <alignment horizontal="left" vertical="center"/>
    </xf>
    <xf numFmtId="9" fontId="6" fillId="12" borderId="7" xfId="0" applyNumberFormat="1" applyFont="1" applyFill="1" applyBorder="1" applyAlignment="1">
      <alignment horizontal="left" vertical="center"/>
    </xf>
    <xf numFmtId="9" fontId="2" fillId="13" borderId="2" xfId="0" applyNumberFormat="1" applyFont="1" applyFill="1" applyBorder="1" applyAlignment="1">
      <alignment horizontal="left" vertical="center"/>
    </xf>
    <xf numFmtId="9" fontId="0" fillId="12" borderId="0" xfId="0" applyNumberFormat="1" applyFont="1" applyFill="1" applyBorder="1"/>
    <xf numFmtId="9" fontId="17" fillId="13" borderId="2" xfId="0" applyNumberFormat="1" applyFont="1" applyFill="1" applyBorder="1" applyAlignment="1">
      <alignment horizontal="left" vertical="center"/>
    </xf>
    <xf numFmtId="9" fontId="16" fillId="13" borderId="2" xfId="0" applyNumberFormat="1" applyFont="1" applyFill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166" fontId="2" fillId="13" borderId="2" xfId="0" applyNumberFormat="1" applyFont="1" applyFill="1" applyBorder="1" applyAlignment="1">
      <alignment horizontal="left" vertical="center"/>
    </xf>
    <xf numFmtId="0" fontId="4" fillId="12" borderId="7" xfId="0" applyFont="1" applyFill="1" applyBorder="1" applyAlignment="1">
      <alignment horizontal="left" vertical="center"/>
    </xf>
    <xf numFmtId="9" fontId="2" fillId="11" borderId="2" xfId="0" applyNumberFormat="1" applyFont="1" applyFill="1" applyBorder="1" applyAlignment="1">
      <alignment horizontal="left" vertical="center"/>
    </xf>
    <xf numFmtId="166" fontId="5" fillId="11" borderId="2" xfId="0" applyNumberFormat="1" applyFont="1" applyFill="1" applyBorder="1" applyAlignment="1">
      <alignment horizontal="left" vertical="center"/>
    </xf>
    <xf numFmtId="0" fontId="0" fillId="13" borderId="0" xfId="0" applyFill="1"/>
    <xf numFmtId="9" fontId="6" fillId="10" borderId="7" xfId="0" applyNumberFormat="1" applyFont="1" applyFill="1" applyBorder="1" applyAlignment="1">
      <alignment horizontal="left" vertical="center"/>
    </xf>
    <xf numFmtId="9" fontId="17" fillId="11" borderId="2" xfId="0" applyNumberFormat="1" applyFont="1" applyFill="1" applyBorder="1" applyAlignment="1">
      <alignment horizontal="left" vertical="center"/>
    </xf>
    <xf numFmtId="9" fontId="18" fillId="12" borderId="0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166" fontId="2" fillId="0" borderId="2" xfId="0" applyNumberFormat="1" applyFont="1" applyFill="1" applyBorder="1" applyAlignment="1">
      <alignment horizontal="left" vertical="center"/>
    </xf>
    <xf numFmtId="2" fontId="2" fillId="0" borderId="2" xfId="0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10" fontId="0" fillId="0" borderId="0" xfId="0" applyNumberFormat="1" applyFont="1" applyFill="1" applyBorder="1"/>
    <xf numFmtId="10" fontId="2" fillId="13" borderId="2" xfId="0" applyNumberFormat="1" applyFont="1" applyFill="1" applyBorder="1" applyAlignment="1">
      <alignment horizontal="left" vertical="center"/>
    </xf>
    <xf numFmtId="10" fontId="19" fillId="13" borderId="2" xfId="0" applyNumberFormat="1" applyFont="1" applyFill="1" applyBorder="1" applyAlignment="1">
      <alignment horizontal="left" vertical="center"/>
    </xf>
    <xf numFmtId="10" fontId="17" fillId="13" borderId="2" xfId="0" applyNumberFormat="1" applyFont="1" applyFill="1" applyBorder="1" applyAlignment="1">
      <alignment horizontal="left" vertical="center"/>
    </xf>
    <xf numFmtId="10" fontId="0" fillId="12" borderId="0" xfId="0" applyNumberFormat="1" applyFont="1" applyFill="1" applyBorder="1"/>
    <xf numFmtId="0" fontId="17" fillId="12" borderId="8" xfId="0" applyFont="1" applyFill="1" applyBorder="1" applyAlignment="1">
      <alignment horizontal="left" vertical="center"/>
    </xf>
    <xf numFmtId="166" fontId="17" fillId="13" borderId="8" xfId="0" applyNumberFormat="1" applyFont="1" applyFill="1" applyBorder="1" applyAlignment="1">
      <alignment vertical="center"/>
    </xf>
    <xf numFmtId="0" fontId="20" fillId="12" borderId="8" xfId="0" applyFont="1" applyFill="1" applyBorder="1"/>
    <xf numFmtId="2" fontId="20" fillId="13" borderId="8" xfId="0" applyNumberFormat="1" applyFont="1" applyFill="1" applyBorder="1" applyAlignment="1">
      <alignment vertical="center"/>
    </xf>
    <xf numFmtId="9" fontId="0" fillId="13" borderId="0" xfId="0" applyNumberFormat="1" applyFill="1"/>
    <xf numFmtId="0" fontId="3" fillId="2" borderId="2" xfId="0" applyFont="1" applyFill="1" applyBorder="1" applyAlignment="1">
      <alignment horizontal="center" vertical="center"/>
    </xf>
    <xf numFmtId="9" fontId="4" fillId="11" borderId="2" xfId="0" applyNumberFormat="1" applyFont="1" applyFill="1" applyBorder="1" applyAlignment="1">
      <alignment horizontal="left" vertical="center"/>
    </xf>
    <xf numFmtId="9" fontId="3" fillId="11" borderId="2" xfId="0" applyNumberFormat="1" applyFont="1" applyFill="1" applyBorder="1" applyAlignment="1">
      <alignment horizontal="left" vertical="center"/>
    </xf>
    <xf numFmtId="10" fontId="4" fillId="13" borderId="2" xfId="0" applyNumberFormat="1" applyFont="1" applyFill="1" applyBorder="1" applyAlignment="1">
      <alignment horizontal="left" vertical="center"/>
    </xf>
    <xf numFmtId="2" fontId="21" fillId="13" borderId="8" xfId="0" applyNumberFormat="1" applyFont="1" applyFill="1" applyBorder="1" applyAlignment="1">
      <alignment vertical="center"/>
    </xf>
    <xf numFmtId="0" fontId="0" fillId="14" borderId="2" xfId="0" applyFill="1" applyBorder="1" applyAlignment="1">
      <alignment horizontal="left" vertical="top"/>
    </xf>
    <xf numFmtId="0" fontId="22" fillId="15" borderId="2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left" vertical="center"/>
    </xf>
    <xf numFmtId="166" fontId="22" fillId="15" borderId="2" xfId="0" applyNumberFormat="1" applyFont="1" applyFill="1" applyBorder="1" applyAlignment="1">
      <alignment horizontal="left" vertical="center"/>
    </xf>
    <xf numFmtId="0" fontId="23" fillId="16" borderId="2" xfId="0" applyFont="1" applyFill="1" applyBorder="1" applyAlignment="1">
      <alignment horizontal="left" vertical="top"/>
    </xf>
    <xf numFmtId="0" fontId="23" fillId="17" borderId="0" xfId="0" applyFont="1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Internal Standards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'Internal Standards'!$B$1</c:f>
              <c:strCache>
                <c:ptCount val="1"/>
                <c:pt idx="0">
                  <c:v>Sc 45</c:v>
                </c:pt>
              </c:strCache>
            </c:strRef>
          </c:tx>
          <c:spPr>
            <a:ln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Standards'!$B$2:$B$48</c:f>
              <c:numCache>
                <c:formatCode>0.0%</c:formatCode>
                <c:ptCount val="47"/>
                <c:pt idx="14">
                  <c:v>1</c:v>
                </c:pt>
                <c:pt idx="15">
                  <c:v>0.99743622648840302</c:v>
                </c:pt>
                <c:pt idx="16">
                  <c:v>1.0001020971752406</c:v>
                </c:pt>
                <c:pt idx="17">
                  <c:v>1.0331688198062849</c:v>
                </c:pt>
                <c:pt idx="18">
                  <c:v>1.0584570138986871</c:v>
                </c:pt>
                <c:pt idx="19">
                  <c:v>1.0017611762728997</c:v>
                </c:pt>
                <c:pt idx="20">
                  <c:v>1.0535123909811326</c:v>
                </c:pt>
                <c:pt idx="21">
                  <c:v>1.1051267671142162</c:v>
                </c:pt>
                <c:pt idx="22">
                  <c:v>1.1234822794045183</c:v>
                </c:pt>
                <c:pt idx="23">
                  <c:v>1.0594928748224821</c:v>
                </c:pt>
                <c:pt idx="24">
                  <c:v>1.0099785808634445</c:v>
                </c:pt>
                <c:pt idx="25">
                  <c:v>1.0523318923924134</c:v>
                </c:pt>
                <c:pt idx="26">
                  <c:v>1.0634952258935453</c:v>
                </c:pt>
                <c:pt idx="27">
                  <c:v>1.0233455117301855</c:v>
                </c:pt>
                <c:pt idx="28">
                  <c:v>1.0912521864039177</c:v>
                </c:pt>
                <c:pt idx="29">
                  <c:v>1.0520489981360173</c:v>
                </c:pt>
                <c:pt idx="30">
                  <c:v>1.0197153899438536</c:v>
                </c:pt>
                <c:pt idx="31">
                  <c:v>1.0418945832485478</c:v>
                </c:pt>
                <c:pt idx="32">
                  <c:v>1.0202953586198729</c:v>
                </c:pt>
                <c:pt idx="33">
                  <c:v>1.0206335555128574</c:v>
                </c:pt>
                <c:pt idx="34">
                  <c:v>1.0203123748157463</c:v>
                </c:pt>
                <c:pt idx="35">
                  <c:v>1.0534904117281294</c:v>
                </c:pt>
                <c:pt idx="36">
                  <c:v>1.0703215564714363</c:v>
                </c:pt>
                <c:pt idx="37">
                  <c:v>1.0573467071179454</c:v>
                </c:pt>
                <c:pt idx="38">
                  <c:v>1.0497610287992023</c:v>
                </c:pt>
                <c:pt idx="39">
                  <c:v>1.0142283757828336</c:v>
                </c:pt>
                <c:pt idx="40">
                  <c:v>1.019365848920287</c:v>
                </c:pt>
                <c:pt idx="41">
                  <c:v>1.0972638666043684</c:v>
                </c:pt>
                <c:pt idx="42">
                  <c:v>1.0999538435686933</c:v>
                </c:pt>
                <c:pt idx="43">
                  <c:v>1.1181597551369413</c:v>
                </c:pt>
                <c:pt idx="44">
                  <c:v>1.0411416165811482</c:v>
                </c:pt>
                <c:pt idx="45">
                  <c:v>1.0375022776887184</c:v>
                </c:pt>
                <c:pt idx="46">
                  <c:v>1.0240105613855719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43DE-8EEE-68AC95112CA4}"/>
            </c:ext>
          </c:extLst>
        </c:ser>
        <c:ser>
          <c:idx val="1"/>
          <c:order val="1"/>
          <c:tx>
            <c:strRef>
              <c:f>'Internal Standards'!$C$1</c:f>
              <c:strCache>
                <c:ptCount val="1"/>
                <c:pt idx="0">
                  <c:v>Ge 72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Standards'!$C$2:$C$48</c:f>
              <c:numCache>
                <c:formatCode>0.0%</c:formatCode>
                <c:ptCount val="47"/>
                <c:pt idx="14">
                  <c:v>1</c:v>
                </c:pt>
                <c:pt idx="15">
                  <c:v>0.9913783817365398</c:v>
                </c:pt>
                <c:pt idx="16">
                  <c:v>0.99552042222330006</c:v>
                </c:pt>
                <c:pt idx="17">
                  <c:v>1.0200179947079846</c:v>
                </c:pt>
                <c:pt idx="18">
                  <c:v>1.0263053571439433</c:v>
                </c:pt>
                <c:pt idx="19">
                  <c:v>0.96183576039806995</c:v>
                </c:pt>
                <c:pt idx="20">
                  <c:v>1.0011971524230874</c:v>
                </c:pt>
                <c:pt idx="21">
                  <c:v>1.0085187137556217</c:v>
                </c:pt>
                <c:pt idx="22">
                  <c:v>1.0115519730310032</c:v>
                </c:pt>
                <c:pt idx="23">
                  <c:v>1.0027692331655587</c:v>
                </c:pt>
                <c:pt idx="24">
                  <c:v>0.97870730342181955</c:v>
                </c:pt>
                <c:pt idx="25">
                  <c:v>1.0037535840903276</c:v>
                </c:pt>
                <c:pt idx="26">
                  <c:v>1.0126902453086088</c:v>
                </c:pt>
                <c:pt idx="27">
                  <c:v>0.97778662499388858</c:v>
                </c:pt>
                <c:pt idx="28">
                  <c:v>0.96367907957659538</c:v>
                </c:pt>
                <c:pt idx="29">
                  <c:v>0.99678052021701935</c:v>
                </c:pt>
                <c:pt idx="30">
                  <c:v>0.97764081007156545</c:v>
                </c:pt>
                <c:pt idx="31">
                  <c:v>0.97830985748158183</c:v>
                </c:pt>
                <c:pt idx="32">
                  <c:v>0.97244898413603653</c:v>
                </c:pt>
                <c:pt idx="33">
                  <c:v>0.96264434124453946</c:v>
                </c:pt>
                <c:pt idx="34">
                  <c:v>0.97916734388408389</c:v>
                </c:pt>
                <c:pt idx="35">
                  <c:v>0.99104822634060663</c:v>
                </c:pt>
                <c:pt idx="36">
                  <c:v>1.0151596946238302</c:v>
                </c:pt>
                <c:pt idx="37">
                  <c:v>0.99469759675805836</c:v>
                </c:pt>
                <c:pt idx="38">
                  <c:v>0.98382406674351652</c:v>
                </c:pt>
                <c:pt idx="39">
                  <c:v>0.97897186739038655</c:v>
                </c:pt>
                <c:pt idx="40">
                  <c:v>0.99150029846887466</c:v>
                </c:pt>
                <c:pt idx="41">
                  <c:v>1.012178980737698</c:v>
                </c:pt>
                <c:pt idx="42">
                  <c:v>0.92093249246400288</c:v>
                </c:pt>
                <c:pt idx="43">
                  <c:v>0.92802492558993988</c:v>
                </c:pt>
                <c:pt idx="44">
                  <c:v>0.96770779421889019</c:v>
                </c:pt>
                <c:pt idx="45">
                  <c:v>0.98533736583752973</c:v>
                </c:pt>
                <c:pt idx="46">
                  <c:v>0.9638322469725733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7-43DE-8EEE-68AC95112CA4}"/>
            </c:ext>
          </c:extLst>
        </c:ser>
        <c:ser>
          <c:idx val="2"/>
          <c:order val="2"/>
          <c:tx>
            <c:strRef>
              <c:f>'Internal Standards'!$D$1</c:f>
              <c:strCache>
                <c:ptCount val="1"/>
                <c:pt idx="0">
                  <c:v>Rh 103</c:v>
                </c:pt>
              </c:strCache>
            </c:strRef>
          </c:tx>
          <c:spPr>
            <a:ln>
              <a:solidFill>
                <a:srgbClr val="FFD7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Standards'!$D$2:$D$48</c:f>
              <c:numCache>
                <c:formatCode>0.0%</c:formatCode>
                <c:ptCount val="47"/>
                <c:pt idx="14">
                  <c:v>1</c:v>
                </c:pt>
                <c:pt idx="15">
                  <c:v>0.99952569725266005</c:v>
                </c:pt>
                <c:pt idx="16">
                  <c:v>0.99333055270587456</c:v>
                </c:pt>
                <c:pt idx="17">
                  <c:v>1.0223420661066305</c:v>
                </c:pt>
                <c:pt idx="18">
                  <c:v>1.0201052479718209</c:v>
                </c:pt>
                <c:pt idx="19">
                  <c:v>0.96697142392190083</c:v>
                </c:pt>
                <c:pt idx="20">
                  <c:v>0.99917804224156381</c:v>
                </c:pt>
                <c:pt idx="21">
                  <c:v>0.98229567375412286</c:v>
                </c:pt>
                <c:pt idx="22">
                  <c:v>0.97554289441201025</c:v>
                </c:pt>
                <c:pt idx="23">
                  <c:v>0.9959947689865758</c:v>
                </c:pt>
                <c:pt idx="24">
                  <c:v>0.97134512690390329</c:v>
                </c:pt>
                <c:pt idx="25">
                  <c:v>0.97583179388483587</c:v>
                </c:pt>
                <c:pt idx="26">
                  <c:v>1.0400376726332416</c:v>
                </c:pt>
                <c:pt idx="27">
                  <c:v>0.95987020140786838</c:v>
                </c:pt>
                <c:pt idx="28">
                  <c:v>0.95592700089853666</c:v>
                </c:pt>
                <c:pt idx="29">
                  <c:v>1.0090203262102739</c:v>
                </c:pt>
                <c:pt idx="30">
                  <c:v>0.96708078963434485</c:v>
                </c:pt>
                <c:pt idx="31">
                  <c:v>0.99213330467110428</c:v>
                </c:pt>
                <c:pt idx="32">
                  <c:v>0.9728878518998948</c:v>
                </c:pt>
                <c:pt idx="33">
                  <c:v>0.98355077588957296</c:v>
                </c:pt>
                <c:pt idx="34">
                  <c:v>0.97421869007792272</c:v>
                </c:pt>
                <c:pt idx="35">
                  <c:v>1.0078638755491434</c:v>
                </c:pt>
                <c:pt idx="36">
                  <c:v>1.0022961461677704</c:v>
                </c:pt>
                <c:pt idx="37">
                  <c:v>1.0085857453523173</c:v>
                </c:pt>
                <c:pt idx="38">
                  <c:v>1.0110791585450933</c:v>
                </c:pt>
                <c:pt idx="39">
                  <c:v>0.95993083189320283</c:v>
                </c:pt>
                <c:pt idx="40">
                  <c:v>0.97646911833165329</c:v>
                </c:pt>
                <c:pt idx="41">
                  <c:v>0.99448189664892572</c:v>
                </c:pt>
                <c:pt idx="42">
                  <c:v>0.88193933237710875</c:v>
                </c:pt>
                <c:pt idx="43">
                  <c:v>0.9010756405989766</c:v>
                </c:pt>
                <c:pt idx="44">
                  <c:v>0.99914819639303065</c:v>
                </c:pt>
                <c:pt idx="45">
                  <c:v>0.9633426619528549</c:v>
                </c:pt>
                <c:pt idx="46">
                  <c:v>0.99824308748304591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7-43DE-8EEE-68AC95112CA4}"/>
            </c:ext>
          </c:extLst>
        </c:ser>
        <c:ser>
          <c:idx val="3"/>
          <c:order val="3"/>
          <c:tx>
            <c:strRef>
              <c:f>'Internal Standards'!$E$1</c:f>
              <c:strCache>
                <c:ptCount val="1"/>
                <c:pt idx="0">
                  <c:v>In 115</c:v>
                </c:pt>
              </c:strCache>
            </c:strRef>
          </c:tx>
          <c:spPr>
            <a:ln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Standards'!$E$2:$E$48</c:f>
              <c:numCache>
                <c:formatCode>0.0%</c:formatCode>
                <c:ptCount val="47"/>
                <c:pt idx="14">
                  <c:v>1</c:v>
                </c:pt>
                <c:pt idx="15">
                  <c:v>0.98619463253334283</c:v>
                </c:pt>
                <c:pt idx="16">
                  <c:v>0.98969530777065007</c:v>
                </c:pt>
                <c:pt idx="17">
                  <c:v>1.0412193414941373</c:v>
                </c:pt>
                <c:pt idx="18">
                  <c:v>1.0554937971841065</c:v>
                </c:pt>
                <c:pt idx="19">
                  <c:v>1.0091219359100172</c:v>
                </c:pt>
                <c:pt idx="20">
                  <c:v>1.0464687933471519</c:v>
                </c:pt>
                <c:pt idx="21">
                  <c:v>1.0740173738834675</c:v>
                </c:pt>
                <c:pt idx="22">
                  <c:v>1.0580612716458362</c:v>
                </c:pt>
                <c:pt idx="23">
                  <c:v>1.0294809666588922</c:v>
                </c:pt>
                <c:pt idx="24">
                  <c:v>1.0023775118061113</c:v>
                </c:pt>
                <c:pt idx="25">
                  <c:v>1.0350248481966149</c:v>
                </c:pt>
                <c:pt idx="26">
                  <c:v>1.0682342005979253</c:v>
                </c:pt>
                <c:pt idx="27">
                  <c:v>1.001832402892129</c:v>
                </c:pt>
                <c:pt idx="28">
                  <c:v>1.0257830401253774</c:v>
                </c:pt>
                <c:pt idx="29">
                  <c:v>1.035320282612272</c:v>
                </c:pt>
                <c:pt idx="30">
                  <c:v>1.0085419799783404</c:v>
                </c:pt>
                <c:pt idx="31">
                  <c:v>1.0243796264427156</c:v>
                </c:pt>
                <c:pt idx="32">
                  <c:v>1.0063762810896735</c:v>
                </c:pt>
                <c:pt idx="33">
                  <c:v>1.0161084003398662</c:v>
                </c:pt>
                <c:pt idx="34">
                  <c:v>1.0070774450880198</c:v>
                </c:pt>
                <c:pt idx="35">
                  <c:v>1.0442366481387249</c:v>
                </c:pt>
                <c:pt idx="36">
                  <c:v>1.0505821991176036</c:v>
                </c:pt>
                <c:pt idx="37">
                  <c:v>1.0499686245633411</c:v>
                </c:pt>
                <c:pt idx="38">
                  <c:v>1.0546221373174951</c:v>
                </c:pt>
                <c:pt idx="39">
                  <c:v>1.013544097754651</c:v>
                </c:pt>
                <c:pt idx="40">
                  <c:v>1.0357824552112078</c:v>
                </c:pt>
                <c:pt idx="41">
                  <c:v>1.0700924132896719</c:v>
                </c:pt>
                <c:pt idx="42">
                  <c:v>0.96600671000578009</c:v>
                </c:pt>
                <c:pt idx="43">
                  <c:v>0.99828784448368779</c:v>
                </c:pt>
                <c:pt idx="44">
                  <c:v>1.022437339014447</c:v>
                </c:pt>
                <c:pt idx="45">
                  <c:v>1.0196088635995295</c:v>
                </c:pt>
                <c:pt idx="46">
                  <c:v>1.0282824834979665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7-43DE-8EEE-68AC95112CA4}"/>
            </c:ext>
          </c:extLst>
        </c:ser>
        <c:ser>
          <c:idx val="4"/>
          <c:order val="4"/>
          <c:tx>
            <c:strRef>
              <c:f>'Internal Standards'!$F$1</c:f>
              <c:strCache>
                <c:ptCount val="1"/>
                <c:pt idx="0">
                  <c:v>Tb 159</c:v>
                </c:pt>
              </c:strCache>
            </c:strRef>
          </c:tx>
          <c:spPr>
            <a:ln>
              <a:solidFill>
                <a:srgbClr val="FFA5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Standards'!$F$2:$F$48</c:f>
              <c:numCache>
                <c:formatCode>0.0%</c:formatCode>
                <c:ptCount val="47"/>
                <c:pt idx="14">
                  <c:v>1</c:v>
                </c:pt>
                <c:pt idx="15">
                  <c:v>1.0094236395980081</c:v>
                </c:pt>
                <c:pt idx="16">
                  <c:v>1.0160650509646707</c:v>
                </c:pt>
                <c:pt idx="17">
                  <c:v>1.0351877694315819</c:v>
                </c:pt>
                <c:pt idx="18">
                  <c:v>1.0703743215725645</c:v>
                </c:pt>
                <c:pt idx="19">
                  <c:v>0.99430641521974705</c:v>
                </c:pt>
                <c:pt idx="20">
                  <c:v>1.0226877842697475</c:v>
                </c:pt>
                <c:pt idx="21">
                  <c:v>1.0354893447444555</c:v>
                </c:pt>
                <c:pt idx="22">
                  <c:v>1.038760558931451</c:v>
                </c:pt>
                <c:pt idx="23">
                  <c:v>1.030111181658957</c:v>
                </c:pt>
                <c:pt idx="24">
                  <c:v>0.98877677574921352</c:v>
                </c:pt>
                <c:pt idx="25">
                  <c:v>1.0027997823448758</c:v>
                </c:pt>
                <c:pt idx="26">
                  <c:v>1.0933773211654223</c:v>
                </c:pt>
                <c:pt idx="27">
                  <c:v>0.96651608777956388</c:v>
                </c:pt>
                <c:pt idx="28">
                  <c:v>1.0105705295003782</c:v>
                </c:pt>
                <c:pt idx="29">
                  <c:v>1.0306698948935413</c:v>
                </c:pt>
                <c:pt idx="30">
                  <c:v>0.99426401264602138</c:v>
                </c:pt>
                <c:pt idx="31">
                  <c:v>1.0158952555166267</c:v>
                </c:pt>
                <c:pt idx="32">
                  <c:v>0.98542930623159164</c:v>
                </c:pt>
                <c:pt idx="33">
                  <c:v>1.0127942839755362</c:v>
                </c:pt>
                <c:pt idx="34">
                  <c:v>0.99437452928254932</c:v>
                </c:pt>
                <c:pt idx="35">
                  <c:v>1.0447782734084887</c:v>
                </c:pt>
                <c:pt idx="36">
                  <c:v>1.0142891986568781</c:v>
                </c:pt>
                <c:pt idx="37">
                  <c:v>1.0496745382636408</c:v>
                </c:pt>
                <c:pt idx="38">
                  <c:v>1.0406358836584693</c:v>
                </c:pt>
                <c:pt idx="39">
                  <c:v>0.98583381880017162</c:v>
                </c:pt>
                <c:pt idx="40">
                  <c:v>1.0010181062945933</c:v>
                </c:pt>
                <c:pt idx="41">
                  <c:v>1.041190513114103</c:v>
                </c:pt>
                <c:pt idx="42">
                  <c:v>0.96197562803922243</c:v>
                </c:pt>
                <c:pt idx="43">
                  <c:v>0.97145490424210734</c:v>
                </c:pt>
                <c:pt idx="44">
                  <c:v>1.0269249811071206</c:v>
                </c:pt>
                <c:pt idx="45">
                  <c:v>1.0008040478661591</c:v>
                </c:pt>
                <c:pt idx="46">
                  <c:v>1.0351196658878139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7-43DE-8EEE-68AC95112CA4}"/>
            </c:ext>
          </c:extLst>
        </c:ser>
        <c:ser>
          <c:idx val="5"/>
          <c:order val="5"/>
          <c:tx>
            <c:strRef>
              <c:f>'Internal Standards'!$G$1</c:f>
              <c:strCache>
                <c:ptCount val="1"/>
                <c:pt idx="0">
                  <c:v>Sc-1 45</c:v>
                </c:pt>
              </c:strCache>
            </c:strRef>
          </c:tx>
          <c:spPr>
            <a:ln>
              <a:solidFill>
                <a:srgbClr val="7CFC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'Internal Standards'!$G$2:$G$48</c:f>
              <c:numCache>
                <c:formatCode>0.0%</c:formatCode>
                <c:ptCount val="47"/>
                <c:pt idx="14">
                  <c:v>1</c:v>
                </c:pt>
                <c:pt idx="15">
                  <c:v>0.99743622648840302</c:v>
                </c:pt>
                <c:pt idx="16">
                  <c:v>1.0001020971752406</c:v>
                </c:pt>
                <c:pt idx="17">
                  <c:v>1.0331688198062849</c:v>
                </c:pt>
                <c:pt idx="18">
                  <c:v>1.0584570138986871</c:v>
                </c:pt>
                <c:pt idx="19">
                  <c:v>1.0017611762728997</c:v>
                </c:pt>
                <c:pt idx="20">
                  <c:v>1.0535123909811326</c:v>
                </c:pt>
                <c:pt idx="21">
                  <c:v>1.1051267671142162</c:v>
                </c:pt>
                <c:pt idx="22">
                  <c:v>1.1234822794045183</c:v>
                </c:pt>
                <c:pt idx="23">
                  <c:v>1.0594928748224821</c:v>
                </c:pt>
                <c:pt idx="24">
                  <c:v>1.0099785808634445</c:v>
                </c:pt>
                <c:pt idx="25">
                  <c:v>1.0523318923924134</c:v>
                </c:pt>
                <c:pt idx="26">
                  <c:v>1.0634952258935453</c:v>
                </c:pt>
                <c:pt idx="27">
                  <c:v>1.0233455117301855</c:v>
                </c:pt>
                <c:pt idx="28">
                  <c:v>1.0912521864039177</c:v>
                </c:pt>
                <c:pt idx="29">
                  <c:v>1.0520489981360173</c:v>
                </c:pt>
                <c:pt idx="30">
                  <c:v>1.0197153899438536</c:v>
                </c:pt>
                <c:pt idx="31">
                  <c:v>1.0418945832485478</c:v>
                </c:pt>
                <c:pt idx="32">
                  <c:v>1.0202953586198729</c:v>
                </c:pt>
                <c:pt idx="33">
                  <c:v>1.0206335555128574</c:v>
                </c:pt>
                <c:pt idx="34">
                  <c:v>1.0203123748157463</c:v>
                </c:pt>
                <c:pt idx="35">
                  <c:v>1.0534904117281294</c:v>
                </c:pt>
                <c:pt idx="36">
                  <c:v>1.0703215564714363</c:v>
                </c:pt>
                <c:pt idx="37">
                  <c:v>1.0573467071179454</c:v>
                </c:pt>
                <c:pt idx="38">
                  <c:v>1.0497610287992023</c:v>
                </c:pt>
                <c:pt idx="39">
                  <c:v>1.0142283757828336</c:v>
                </c:pt>
                <c:pt idx="40">
                  <c:v>1.019365848920287</c:v>
                </c:pt>
                <c:pt idx="41">
                  <c:v>1.0972638666043684</c:v>
                </c:pt>
                <c:pt idx="42">
                  <c:v>1.0999538435686933</c:v>
                </c:pt>
                <c:pt idx="43">
                  <c:v>1.1181597551369413</c:v>
                </c:pt>
                <c:pt idx="44">
                  <c:v>1.0411416165811482</c:v>
                </c:pt>
                <c:pt idx="45">
                  <c:v>1.0375022776887184</c:v>
                </c:pt>
                <c:pt idx="46">
                  <c:v>1.0240105613855719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B7-43DE-8EEE-68AC9511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5312"/>
        <c:axId val="131013368"/>
      </c:lineChart>
      <c:catAx>
        <c:axId val="1097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Index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3368"/>
        <c:crosses val="autoZero"/>
        <c:auto val="1"/>
        <c:lblAlgn val="ctr"/>
        <c:lblOffset val="100"/>
        <c:noMultiLvlLbl val="0"/>
      </c:catAx>
      <c:valAx>
        <c:axId val="13101336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Recovery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0979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22225</xdr:rowOff>
    </xdr:from>
    <xdr:to>
      <xdr:col>16</xdr:col>
      <xdr:colOff>406400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20%20Results/TMW012320AM/TMW012320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20%20Results/TMW011420JP/TMW011420JP%20Review%20Q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19%20Results/TMW040419AM/TMW040419AM%20ReviewQ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20%20Results/TMW032320AM/TM032320AM%20QC%20revi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20%20Results/TMW010920JP/TMW010920JP%20Revi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Horizon%20Lab%20Ltd/QSM/ICP-MS%20Results/2019%20Results/TMW053019AM/TMW053019AM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Concentrations RSDs"/>
      <sheetName val="Unfactored Concentrations"/>
      <sheetName val="Internal Standards"/>
      <sheetName val="QC"/>
      <sheetName val="QC re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QC review"/>
      <sheetName val="Concentrations RSDs"/>
      <sheetName val="Unfactored Concentrations"/>
      <sheetName val="Internal Standards"/>
      <sheetName val="Q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QC review"/>
      <sheetName val="Concentrations RSDs"/>
      <sheetName val="Unfactored Concentrations"/>
      <sheetName val="Internal Standards"/>
      <sheetName val="Q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Con review"/>
      <sheetName val="Final results"/>
      <sheetName val="QC review"/>
      <sheetName val="Concentrations RSDs"/>
      <sheetName val="Unfactored Concentrations"/>
      <sheetName val="Internal Standards"/>
      <sheetName val="Q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Conc review"/>
      <sheetName val="Final results"/>
      <sheetName val="Conc unfactored"/>
      <sheetName val="QC review"/>
      <sheetName val="Concentrations RSDs"/>
      <sheetName val="Unfactored Concentrations"/>
      <sheetName val="Internal Standards"/>
      <sheetName val="QC"/>
    </sheetNames>
    <sheetDataSet>
      <sheetData sheetId="0"/>
      <sheetData sheetId="1"/>
      <sheetData sheetId="2">
        <row r="121">
          <cell r="A121">
            <v>117</v>
          </cell>
          <cell r="B121" t="str">
            <v>2 ppb verification check</v>
          </cell>
          <cell r="C121" t="str">
            <v/>
          </cell>
          <cell r="D121" t="str">
            <v>1/9/2020 3:04:55 PM</v>
          </cell>
          <cell r="E121" t="str">
            <v>Passed</v>
          </cell>
          <cell r="F121" t="str">
            <v>C:\NexIONData\DataSet\010920\2 ppb verification check.059</v>
          </cell>
          <cell r="G121" t="str">
            <v>C:\NexIONData_icpms\Method\HorizonLabTMW (no Hg).mth</v>
          </cell>
          <cell r="H121">
            <v>2.2429696110502602</v>
          </cell>
          <cell r="I121">
            <v>1.9702294751529099</v>
          </cell>
          <cell r="J121">
            <v>2.8029129444228098</v>
          </cell>
          <cell r="K121">
            <v>4.7002411067039399E-3</v>
          </cell>
          <cell r="L121">
            <v>2.02176275242401</v>
          </cell>
          <cell r="M121">
            <v>2.0427387638902199</v>
          </cell>
          <cell r="N121">
            <v>0.95410443639529097</v>
          </cell>
          <cell r="O121">
            <v>2.0595519441606598</v>
          </cell>
          <cell r="P121">
            <v>2.0227744752827101</v>
          </cell>
          <cell r="Q121">
            <v>200.180010824655</v>
          </cell>
          <cell r="R121">
            <v>196.929282107375</v>
          </cell>
          <cell r="S121">
            <v>2.0435836207928002</v>
          </cell>
          <cell r="T121">
            <v>2.0228135723636398</v>
          </cell>
          <cell r="U121">
            <v>2.01368520191394</v>
          </cell>
          <cell r="V121">
            <v>1.17343099575447</v>
          </cell>
          <cell r="W121">
            <v>0.98017590126653098</v>
          </cell>
          <cell r="X121">
            <v>2.0503191884166698</v>
          </cell>
          <cell r="Y121">
            <v>2.0232388621450998</v>
          </cell>
          <cell r="Z121">
            <v>2.08031220803535</v>
          </cell>
          <cell r="AA121">
            <v>191.978059035142</v>
          </cell>
          <cell r="AB121">
            <v>1.90671617449922</v>
          </cell>
          <cell r="AC121">
            <v>0.97563770769380997</v>
          </cell>
          <cell r="AD121">
            <v>2.01719162783164</v>
          </cell>
          <cell r="AE121">
            <v>2.0705939196718499</v>
          </cell>
          <cell r="AF121">
            <v>0.96316431286218995</v>
          </cell>
          <cell r="AG121">
            <v>2.0174075063026899</v>
          </cell>
          <cell r="AH121">
            <v>3.5985702338922299E-5</v>
          </cell>
          <cell r="AI121">
            <v>2.16291140622425</v>
          </cell>
          <cell r="AJ121">
            <v>0.96544452471186604</v>
          </cell>
          <cell r="AK121">
            <v>2.0186236115235698</v>
          </cell>
          <cell r="AL121">
            <v>2.0296547859696199</v>
          </cell>
          <cell r="AM121">
            <v>1.8860851625680499</v>
          </cell>
          <cell r="AN121">
            <v>2.0324074398362999</v>
          </cell>
          <cell r="AO121">
            <v>201.51664809117901</v>
          </cell>
          <cell r="AP121">
            <v>202.397957982962</v>
          </cell>
          <cell r="AQ121">
            <v>208.20984858155799</v>
          </cell>
          <cell r="AR121">
            <v>284.48072054870602</v>
          </cell>
          <cell r="AS121">
            <v>0.95410443639529097</v>
          </cell>
          <cell r="AT121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ties"/>
      <sheetName val="Intensities RSDs"/>
      <sheetName val="Concentrations"/>
      <sheetName val="Qc review"/>
      <sheetName val="Conc rev"/>
      <sheetName val="Concentrations RSDs"/>
      <sheetName val="Unfactored Concentrations"/>
      <sheetName val="Internal Standards"/>
      <sheetName val="Q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T49"/>
  <sheetViews>
    <sheetView topLeftCell="A2" workbookViewId="0"/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46">
      <c r="A2" s="2">
        <v>1</v>
      </c>
      <c r="B2" s="3" t="s">
        <v>15</v>
      </c>
      <c r="C2" s="4" t="s">
        <v>16</v>
      </c>
      <c r="D2" s="3" t="s">
        <v>17</v>
      </c>
      <c r="E2" s="3" t="s">
        <v>16</v>
      </c>
      <c r="F2" s="3" t="s">
        <v>18</v>
      </c>
      <c r="G2" s="3" t="s">
        <v>19</v>
      </c>
      <c r="H2" s="5">
        <v>11259.302340043099</v>
      </c>
      <c r="I2" s="5">
        <v>159883.087839896</v>
      </c>
      <c r="J2" s="5">
        <v>217038.841335401</v>
      </c>
      <c r="K2" s="5">
        <v>94298.897686479206</v>
      </c>
      <c r="L2" s="5">
        <v>4198.3503190952397</v>
      </c>
      <c r="M2" s="5">
        <v>179785.77586541601</v>
      </c>
      <c r="N2" s="5">
        <v>6398.5662170627602</v>
      </c>
      <c r="O2" s="5">
        <v>2.20000018277779</v>
      </c>
    </row>
    <row r="3" spans="1:46">
      <c r="A3" s="6">
        <v>2</v>
      </c>
      <c r="B3" s="7" t="s">
        <v>15</v>
      </c>
      <c r="C3" s="8" t="s">
        <v>16</v>
      </c>
      <c r="D3" s="7" t="s">
        <v>20</v>
      </c>
      <c r="E3" s="7" t="s">
        <v>16</v>
      </c>
      <c r="F3" s="7" t="s">
        <v>21</v>
      </c>
      <c r="G3" s="7" t="s">
        <v>19</v>
      </c>
      <c r="H3" s="9">
        <v>11420.630171778401</v>
      </c>
      <c r="I3" s="9">
        <v>165944.87435912</v>
      </c>
      <c r="J3" s="9">
        <v>220027.76175873901</v>
      </c>
      <c r="K3" s="9">
        <v>95571.296137921803</v>
      </c>
      <c r="L3" s="9">
        <v>4155.9379996051603</v>
      </c>
      <c r="M3" s="9">
        <v>181931.29727071099</v>
      </c>
      <c r="N3" s="9">
        <v>6255.1024998871599</v>
      </c>
      <c r="O3" s="9">
        <v>2.1000001596389</v>
      </c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" t="s">
        <v>32</v>
      </c>
      <c r="T4" s="1" t="s">
        <v>33</v>
      </c>
      <c r="U4" s="1" t="s">
        <v>34</v>
      </c>
      <c r="V4" s="10" t="s">
        <v>35</v>
      </c>
      <c r="W4" s="1" t="s">
        <v>36</v>
      </c>
      <c r="X4" s="1" t="s">
        <v>37</v>
      </c>
      <c r="Y4" s="1" t="s">
        <v>38</v>
      </c>
      <c r="Z4" s="1" t="s">
        <v>39</v>
      </c>
      <c r="AA4" s="1" t="s">
        <v>40</v>
      </c>
      <c r="AB4" s="1" t="s">
        <v>41</v>
      </c>
      <c r="AC4" s="1" t="s">
        <v>42</v>
      </c>
      <c r="AD4" s="1" t="s">
        <v>43</v>
      </c>
      <c r="AE4" s="1" t="s">
        <v>44</v>
      </c>
      <c r="AF4" s="1" t="s">
        <v>45</v>
      </c>
      <c r="AG4" s="1" t="s">
        <v>46</v>
      </c>
      <c r="AH4" s="1" t="s">
        <v>47</v>
      </c>
      <c r="AI4" s="1" t="s">
        <v>48</v>
      </c>
      <c r="AJ4" s="1" t="s">
        <v>49</v>
      </c>
      <c r="AK4" s="1" t="s">
        <v>50</v>
      </c>
      <c r="AL4" s="1" t="s">
        <v>51</v>
      </c>
      <c r="AM4" s="1" t="s">
        <v>52</v>
      </c>
      <c r="AN4" s="1" t="s">
        <v>10</v>
      </c>
      <c r="AO4" s="10" t="s">
        <v>53</v>
      </c>
      <c r="AP4" s="10" t="s">
        <v>8</v>
      </c>
      <c r="AQ4" s="1" t="s">
        <v>54</v>
      </c>
      <c r="AR4" s="10" t="s">
        <v>55</v>
      </c>
      <c r="AS4" s="1" t="s">
        <v>56</v>
      </c>
      <c r="AT4" s="1" t="s">
        <v>57</v>
      </c>
    </row>
    <row r="5" spans="1:46">
      <c r="A5" s="2">
        <v>3</v>
      </c>
      <c r="B5" s="3" t="s">
        <v>58</v>
      </c>
      <c r="C5" s="4" t="s">
        <v>16</v>
      </c>
      <c r="D5" s="3" t="s">
        <v>59</v>
      </c>
      <c r="E5" s="3" t="s">
        <v>16</v>
      </c>
      <c r="F5" s="3" t="s">
        <v>60</v>
      </c>
      <c r="G5" s="3" t="s">
        <v>61</v>
      </c>
      <c r="H5" s="5">
        <v>26.666694013363799</v>
      </c>
      <c r="I5" s="5">
        <v>4428.6967161681396</v>
      </c>
      <c r="J5" s="5">
        <v>12391.566843688601</v>
      </c>
      <c r="K5" s="5">
        <v>165.33429980570199</v>
      </c>
      <c r="L5" s="5">
        <v>3184.36006088354</v>
      </c>
      <c r="M5" s="5">
        <v>23112.811474292699</v>
      </c>
      <c r="N5" s="5">
        <v>11027822.4579594</v>
      </c>
      <c r="O5" s="5">
        <v>70275.3312508128</v>
      </c>
      <c r="P5" s="5">
        <v>4350.6629419747896</v>
      </c>
      <c r="Q5" s="5">
        <v>29616.8626749537</v>
      </c>
      <c r="R5" s="5">
        <v>29616.8626749537</v>
      </c>
      <c r="S5" s="5">
        <v>505.34232942787202</v>
      </c>
      <c r="T5" s="5">
        <v>376.67170715505102</v>
      </c>
      <c r="U5" s="5">
        <v>5822.5399119828098</v>
      </c>
      <c r="V5" s="5">
        <v>4002.5647424900899</v>
      </c>
      <c r="W5" s="5">
        <v>851495.46688069799</v>
      </c>
      <c r="X5" s="5">
        <v>481.93109593059597</v>
      </c>
      <c r="Y5" s="5">
        <v>189.334607622037</v>
      </c>
      <c r="Z5" s="5">
        <v>-759.30285976142295</v>
      </c>
      <c r="AA5" s="5">
        <v>34.057078329951402</v>
      </c>
      <c r="AB5" s="5">
        <v>20.4924005062859</v>
      </c>
      <c r="AC5" s="5">
        <v>2388403.3556425902</v>
      </c>
      <c r="AD5" s="5">
        <v>278.66941209397203</v>
      </c>
      <c r="AE5" s="5">
        <v>985.32068114246601</v>
      </c>
      <c r="AF5" s="5">
        <v>2844639.4888888798</v>
      </c>
      <c r="AG5" s="5">
        <v>49.333419666819701</v>
      </c>
      <c r="AH5" s="5">
        <v>268.669246845244</v>
      </c>
      <c r="AI5" s="5">
        <v>570.01145806546901</v>
      </c>
      <c r="AJ5" s="5">
        <v>2311183.8999576098</v>
      </c>
      <c r="AK5" s="5">
        <v>18.6666790800084</v>
      </c>
      <c r="AL5" s="5">
        <v>1670.03706821177</v>
      </c>
      <c r="AM5" s="5">
        <v>236.001951709493</v>
      </c>
      <c r="AN5" s="5">
        <v>451.34144588645302</v>
      </c>
      <c r="AO5" s="5">
        <v>62545.074806885699</v>
      </c>
      <c r="AP5" s="5">
        <v>31930.7130755525</v>
      </c>
      <c r="AQ5" s="5">
        <v>2270942.1231505298</v>
      </c>
      <c r="AR5" s="5">
        <v>33864.7965456577</v>
      </c>
      <c r="AS5" s="5">
        <v>11027822.4579594</v>
      </c>
      <c r="AT5" s="5">
        <v>554020.21528201399</v>
      </c>
    </row>
    <row r="6" spans="1:46">
      <c r="A6" s="2">
        <v>4</v>
      </c>
      <c r="B6" s="11" t="s">
        <v>58</v>
      </c>
      <c r="C6" s="12" t="s">
        <v>16</v>
      </c>
      <c r="D6" s="11" t="s">
        <v>62</v>
      </c>
      <c r="E6" s="11" t="s">
        <v>16</v>
      </c>
      <c r="F6" s="11" t="s">
        <v>63</v>
      </c>
      <c r="G6" s="11" t="s">
        <v>61</v>
      </c>
      <c r="H6" s="13">
        <v>14.6666744133375</v>
      </c>
      <c r="I6" s="13">
        <v>4481.3705682739401</v>
      </c>
      <c r="J6" s="13">
        <v>19764.044973464999</v>
      </c>
      <c r="K6" s="13">
        <v>184.00121082144801</v>
      </c>
      <c r="L6" s="13">
        <v>3987.22339677542</v>
      </c>
      <c r="M6" s="13">
        <v>22268.804326400299</v>
      </c>
      <c r="N6" s="13">
        <v>11499499.5829292</v>
      </c>
      <c r="O6" s="13">
        <v>68995.552936340202</v>
      </c>
      <c r="P6" s="13">
        <v>5239.6438342874699</v>
      </c>
      <c r="Q6" s="13">
        <v>28690.120257854502</v>
      </c>
      <c r="R6" s="13">
        <v>28690.120257854502</v>
      </c>
      <c r="S6" s="13">
        <v>1078.7164848632401</v>
      </c>
      <c r="T6" s="13">
        <v>526.01027336478103</v>
      </c>
      <c r="U6" s="13">
        <v>6559.5080211088898</v>
      </c>
      <c r="V6" s="13">
        <v>10887.326179560599</v>
      </c>
      <c r="W6" s="13">
        <v>960337.25522402697</v>
      </c>
      <c r="X6" s="13">
        <v>526.78836503338198</v>
      </c>
      <c r="Y6" s="13">
        <v>278.002761621324</v>
      </c>
      <c r="Z6" s="13">
        <v>-761.18016069672899</v>
      </c>
      <c r="AA6" s="13">
        <v>123.247364384485</v>
      </c>
      <c r="AB6" s="13">
        <v>30.866791387344701</v>
      </c>
      <c r="AC6" s="13">
        <v>2694409.81837162</v>
      </c>
      <c r="AD6" s="13">
        <v>312.00342173102001</v>
      </c>
      <c r="AE6" s="13">
        <v>884.080501498118</v>
      </c>
      <c r="AF6" s="13">
        <v>3021355.1816377202</v>
      </c>
      <c r="AG6" s="13">
        <v>52.0001031335552</v>
      </c>
      <c r="AH6" s="13">
        <v>321.336995588972</v>
      </c>
      <c r="AI6" s="13">
        <v>635.34768165590401</v>
      </c>
      <c r="AJ6" s="13">
        <v>2560003.2013869402</v>
      </c>
      <c r="AK6" s="13">
        <v>27.3333613800304</v>
      </c>
      <c r="AL6" s="13">
        <v>2002.7232669279899</v>
      </c>
      <c r="AM6" s="13">
        <v>118.66717729561</v>
      </c>
      <c r="AN6" s="13">
        <v>511.34669670634298</v>
      </c>
      <c r="AO6" s="13">
        <v>202302.68209090599</v>
      </c>
      <c r="AP6" s="13">
        <v>39740.996210113299</v>
      </c>
      <c r="AQ6" s="13">
        <v>2321326.9749884298</v>
      </c>
      <c r="AR6" s="13">
        <v>36943.089892568503</v>
      </c>
      <c r="AS6" s="13">
        <v>11499499.5829292</v>
      </c>
      <c r="AT6" s="13">
        <v>614947.41016187205</v>
      </c>
    </row>
    <row r="7" spans="1:46">
      <c r="A7" s="2">
        <v>5</v>
      </c>
      <c r="B7" s="3" t="s">
        <v>58</v>
      </c>
      <c r="C7" s="4" t="s">
        <v>16</v>
      </c>
      <c r="D7" s="3" t="s">
        <v>64</v>
      </c>
      <c r="E7" s="3" t="s">
        <v>16</v>
      </c>
      <c r="F7" s="3" t="s">
        <v>65</v>
      </c>
      <c r="G7" s="3" t="s">
        <v>61</v>
      </c>
      <c r="H7" s="5">
        <v>75.333839997008496</v>
      </c>
      <c r="I7" s="5">
        <v>13420.8111294102</v>
      </c>
      <c r="J7" s="5">
        <v>1153153.8537597901</v>
      </c>
      <c r="K7" s="5">
        <v>1375.5029732723999</v>
      </c>
      <c r="L7" s="5">
        <v>8698.6045976745099</v>
      </c>
      <c r="M7" s="5">
        <v>30270.4975968703</v>
      </c>
      <c r="N7" s="5">
        <v>12965607.1345654</v>
      </c>
      <c r="O7" s="5">
        <v>83995.737301612098</v>
      </c>
      <c r="P7" s="5">
        <v>15093.6003997552</v>
      </c>
      <c r="Q7" s="5">
        <v>45068.411737018803</v>
      </c>
      <c r="R7" s="5">
        <v>45068.411737018803</v>
      </c>
      <c r="S7" s="5">
        <v>2819.3798822221102</v>
      </c>
      <c r="T7" s="5">
        <v>2176.4046250503802</v>
      </c>
      <c r="U7" s="5">
        <v>10038.3473742559</v>
      </c>
      <c r="V7" s="5">
        <v>42029.860619605497</v>
      </c>
      <c r="W7" s="5">
        <v>972392.205371605</v>
      </c>
      <c r="X7" s="5">
        <v>337.601405507876</v>
      </c>
      <c r="Y7" s="5">
        <v>347.33798042123499</v>
      </c>
      <c r="Z7" s="5">
        <v>-714.634289490328</v>
      </c>
      <c r="AA7" s="5">
        <v>3283.8780478961098</v>
      </c>
      <c r="AB7" s="5">
        <v>364.49641565317302</v>
      </c>
      <c r="AC7" s="5">
        <v>2683443.3340221802</v>
      </c>
      <c r="AD7" s="5">
        <v>798.041658155351</v>
      </c>
      <c r="AE7" s="5">
        <v>1080.29712663756</v>
      </c>
      <c r="AF7" s="5">
        <v>3139027.1889597801</v>
      </c>
      <c r="AG7" s="5">
        <v>283.34046032048298</v>
      </c>
      <c r="AH7" s="5">
        <v>9327.4003085636195</v>
      </c>
      <c r="AI7" s="5">
        <v>3883.3276537357301</v>
      </c>
      <c r="AJ7" s="5">
        <v>2753731.36435798</v>
      </c>
      <c r="AK7" s="5">
        <v>444.68562523774699</v>
      </c>
      <c r="AL7" s="5">
        <v>5954.3731625433402</v>
      </c>
      <c r="AM7" s="5">
        <v>2152.4615542363599</v>
      </c>
      <c r="AN7" s="5">
        <v>2343.2252261466101</v>
      </c>
      <c r="AO7" s="5">
        <v>4993107.2305407897</v>
      </c>
      <c r="AP7" s="5">
        <v>347425.14284346998</v>
      </c>
      <c r="AQ7" s="5">
        <v>2733382.6386603098</v>
      </c>
      <c r="AR7" s="5">
        <v>98934.798862276395</v>
      </c>
      <c r="AS7" s="5">
        <v>12965607.1345654</v>
      </c>
      <c r="AT7" s="5">
        <v>690264.91511824296</v>
      </c>
    </row>
    <row r="8" spans="1:46">
      <c r="A8" s="2">
        <v>6</v>
      </c>
      <c r="B8" s="11" t="s">
        <v>58</v>
      </c>
      <c r="C8" s="12" t="s">
        <v>16</v>
      </c>
      <c r="D8" s="11" t="s">
        <v>66</v>
      </c>
      <c r="E8" s="11" t="s">
        <v>16</v>
      </c>
      <c r="F8" s="11" t="s">
        <v>67</v>
      </c>
      <c r="G8" s="11" t="s">
        <v>61</v>
      </c>
      <c r="H8" s="13">
        <v>151.334138010961</v>
      </c>
      <c r="I8" s="13">
        <v>43809.373291902601</v>
      </c>
      <c r="J8" s="13">
        <v>2897436.9700325401</v>
      </c>
      <c r="K8" s="13">
        <v>2567.5657022819901</v>
      </c>
      <c r="L8" s="13">
        <v>10852.1284999258</v>
      </c>
      <c r="M8" s="13">
        <v>51120.670514789599</v>
      </c>
      <c r="N8" s="13">
        <v>8778500.3843641393</v>
      </c>
      <c r="O8" s="13">
        <v>138890.58490110599</v>
      </c>
      <c r="P8" s="13">
        <v>24995.945365918102</v>
      </c>
      <c r="Q8" s="13">
        <v>91796.676211837999</v>
      </c>
      <c r="R8" s="13">
        <v>91796.676211837999</v>
      </c>
      <c r="S8" s="13">
        <v>3728.4931209398201</v>
      </c>
      <c r="T8" s="13">
        <v>3131.6774070880701</v>
      </c>
      <c r="U8" s="13">
        <v>10106.908717116699</v>
      </c>
      <c r="V8" s="13">
        <v>348666.98196121998</v>
      </c>
      <c r="W8" s="13">
        <v>618551.51650090504</v>
      </c>
      <c r="X8" s="13">
        <v>-1021.12028253335</v>
      </c>
      <c r="Y8" s="13">
        <v>368.004765382051</v>
      </c>
      <c r="Z8" s="13">
        <v>-334.350799028712</v>
      </c>
      <c r="AA8" s="13">
        <v>8992.7506835917502</v>
      </c>
      <c r="AB8" s="13">
        <v>821.60350908636497</v>
      </c>
      <c r="AC8" s="13">
        <v>1836977.3885849901</v>
      </c>
      <c r="AD8" s="13">
        <v>2633.5772642214101</v>
      </c>
      <c r="AE8" s="13">
        <v>1197.3117238688401</v>
      </c>
      <c r="AF8" s="13">
        <v>2227760.9860592</v>
      </c>
      <c r="AG8" s="13">
        <v>577.34504942537899</v>
      </c>
      <c r="AH8" s="13">
        <v>15868.1720804549</v>
      </c>
      <c r="AI8" s="13">
        <v>5590.4326532229397</v>
      </c>
      <c r="AJ8" s="13">
        <v>1946148.23849667</v>
      </c>
      <c r="AK8" s="13">
        <v>920.02987175150599</v>
      </c>
      <c r="AL8" s="13">
        <v>59878.029083015601</v>
      </c>
      <c r="AM8" s="13">
        <v>4514.7169429163896</v>
      </c>
      <c r="AN8" s="13">
        <v>3243.71050025879</v>
      </c>
      <c r="AO8" s="13">
        <v>12911357.473484199</v>
      </c>
      <c r="AP8" s="13">
        <v>947220.684721092</v>
      </c>
      <c r="AQ8" s="13">
        <v>3943828.9802312101</v>
      </c>
      <c r="AR8" s="13">
        <v>251307.879230961</v>
      </c>
      <c r="AS8" s="13">
        <v>8778500.3843641393</v>
      </c>
      <c r="AT8" s="13">
        <v>500549.27911881398</v>
      </c>
    </row>
    <row r="9" spans="1:46">
      <c r="A9" s="2">
        <v>7</v>
      </c>
      <c r="B9" s="3" t="s">
        <v>68</v>
      </c>
      <c r="C9" s="4" t="s">
        <v>16</v>
      </c>
      <c r="D9" s="3" t="s">
        <v>69</v>
      </c>
      <c r="E9" s="3" t="s">
        <v>16</v>
      </c>
      <c r="F9" s="3" t="s">
        <v>70</v>
      </c>
      <c r="G9" s="3" t="s">
        <v>61</v>
      </c>
      <c r="H9" s="5">
        <v>13.3333416400061</v>
      </c>
      <c r="I9" s="5">
        <v>11978.3564535557</v>
      </c>
      <c r="J9" s="5">
        <v>124755.615131097</v>
      </c>
      <c r="K9" s="5">
        <v>448.67385051027202</v>
      </c>
      <c r="L9" s="5">
        <v>3775.8332607397701</v>
      </c>
      <c r="M9" s="5">
        <v>41709.198149104501</v>
      </c>
      <c r="N9" s="5">
        <v>8395262.3414227702</v>
      </c>
      <c r="O9" s="5">
        <v>124162.58936460099</v>
      </c>
      <c r="P9" s="5">
        <v>5769.8318990262896</v>
      </c>
      <c r="Q9" s="5">
        <v>75395.7752938005</v>
      </c>
      <c r="R9" s="5">
        <v>75395.7752938005</v>
      </c>
      <c r="S9" s="5">
        <v>442.67354441381298</v>
      </c>
      <c r="T9" s="5">
        <v>504.00890761106598</v>
      </c>
      <c r="U9" s="5">
        <v>5339.6653693851704</v>
      </c>
      <c r="V9" s="5">
        <v>17102.441693848101</v>
      </c>
      <c r="W9" s="5">
        <v>607813.02777322498</v>
      </c>
      <c r="X9" s="5">
        <v>-1076.1174766669001</v>
      </c>
      <c r="Y9" s="5">
        <v>174.00106330652099</v>
      </c>
      <c r="Z9" s="5">
        <v>-357.81194672322198</v>
      </c>
      <c r="AA9" s="5">
        <v>584.83174625477704</v>
      </c>
      <c r="AB9" s="5">
        <v>37.214204199130201</v>
      </c>
      <c r="AC9" s="5">
        <v>1766945.5574970101</v>
      </c>
      <c r="AD9" s="5">
        <v>742.68613744825097</v>
      </c>
      <c r="AE9" s="5">
        <v>857.90431931938099</v>
      </c>
      <c r="AF9" s="5">
        <v>2148266.0525384499</v>
      </c>
      <c r="AG9" s="5">
        <v>68.000162960392998</v>
      </c>
      <c r="AH9" s="5">
        <v>426.67307680351098</v>
      </c>
      <c r="AI9" s="5">
        <v>712.017766257218</v>
      </c>
      <c r="AJ9" s="5">
        <v>1860629.03073435</v>
      </c>
      <c r="AK9" s="5">
        <v>14.0000075133376</v>
      </c>
      <c r="AL9" s="5">
        <v>1286.02135631592</v>
      </c>
      <c r="AM9" s="5">
        <v>136.667325836538</v>
      </c>
      <c r="AN9" s="5">
        <v>120.667196569086</v>
      </c>
      <c r="AO9" s="5">
        <v>337890.04520654102</v>
      </c>
      <c r="AP9" s="5">
        <v>124122.40588453</v>
      </c>
      <c r="AQ9" s="5">
        <v>3639436.4847948998</v>
      </c>
      <c r="AR9" s="5">
        <v>61374.529200754099</v>
      </c>
      <c r="AS9" s="5">
        <v>8395262.3414227702</v>
      </c>
      <c r="AT9" s="5">
        <v>440240.986511442</v>
      </c>
    </row>
    <row r="10" spans="1:46">
      <c r="A10" s="2">
        <v>8</v>
      </c>
      <c r="B10" s="11" t="s">
        <v>68</v>
      </c>
      <c r="C10" s="12" t="s">
        <v>16</v>
      </c>
      <c r="D10" s="11" t="s">
        <v>71</v>
      </c>
      <c r="E10" s="11" t="s">
        <v>16</v>
      </c>
      <c r="F10" s="11" t="s">
        <v>72</v>
      </c>
      <c r="G10" s="11" t="s">
        <v>61</v>
      </c>
      <c r="H10" s="13">
        <v>19.333348686679699</v>
      </c>
      <c r="I10" s="13">
        <v>12588.2138158654</v>
      </c>
      <c r="J10" s="13">
        <v>198543.85279567799</v>
      </c>
      <c r="K10" s="13">
        <v>626.68043727647205</v>
      </c>
      <c r="L10" s="13">
        <v>4019.2321054315198</v>
      </c>
      <c r="M10" s="13">
        <v>42252.0654961541</v>
      </c>
      <c r="N10" s="13">
        <v>8391115.6227425206</v>
      </c>
      <c r="O10" s="13">
        <v>124756.381137125</v>
      </c>
      <c r="P10" s="13">
        <v>6005.93053457717</v>
      </c>
      <c r="Q10" s="13">
        <v>75271.788756072507</v>
      </c>
      <c r="R10" s="13">
        <v>75271.788756072507</v>
      </c>
      <c r="S10" s="13">
        <v>397.33906492559601</v>
      </c>
      <c r="T10" s="13">
        <v>568.011320159506</v>
      </c>
      <c r="U10" s="13">
        <v>5342.3322008793302</v>
      </c>
      <c r="V10" s="13">
        <v>18161.819635901302</v>
      </c>
      <c r="W10" s="13">
        <v>608360.51116930495</v>
      </c>
      <c r="X10" s="13">
        <v>-1067.8634098615501</v>
      </c>
      <c r="Y10" s="13">
        <v>179.33445936040599</v>
      </c>
      <c r="Z10" s="13">
        <v>-336.61497054474103</v>
      </c>
      <c r="AA10" s="13">
        <v>799.40546065695003</v>
      </c>
      <c r="AB10" s="13">
        <v>37.734719888981502</v>
      </c>
      <c r="AC10" s="13">
        <v>1768327.2477116799</v>
      </c>
      <c r="AD10" s="13">
        <v>1724.1052979885999</v>
      </c>
      <c r="AE10" s="13">
        <v>833.83365672402101</v>
      </c>
      <c r="AF10" s="13">
        <v>2140832.38296407</v>
      </c>
      <c r="AG10" s="13">
        <v>69.333505347103298</v>
      </c>
      <c r="AH10" s="13">
        <v>720.68557740203403</v>
      </c>
      <c r="AI10" s="13">
        <v>793.35538478688898</v>
      </c>
      <c r="AJ10" s="13">
        <v>1846823.22674491</v>
      </c>
      <c r="AK10" s="13">
        <v>38.6667240667568</v>
      </c>
      <c r="AL10" s="13">
        <v>1874.71431387856</v>
      </c>
      <c r="AM10" s="13">
        <v>427.33975499696498</v>
      </c>
      <c r="AN10" s="13">
        <v>144.00078400458199</v>
      </c>
      <c r="AO10" s="13">
        <v>479096.23901952902</v>
      </c>
      <c r="AP10" s="13">
        <v>145544.66002374899</v>
      </c>
      <c r="AQ10" s="13">
        <v>3616808.45129993</v>
      </c>
      <c r="AR10" s="13">
        <v>66610.310590036606</v>
      </c>
      <c r="AS10" s="13">
        <v>8391115.6227425206</v>
      </c>
      <c r="AT10" s="13">
        <v>437307.403970121</v>
      </c>
    </row>
    <row r="11" spans="1:46">
      <c r="A11" s="2">
        <v>9</v>
      </c>
      <c r="B11" s="3" t="s">
        <v>73</v>
      </c>
      <c r="C11" s="4" t="s">
        <v>16</v>
      </c>
      <c r="D11" s="3" t="s">
        <v>74</v>
      </c>
      <c r="E11" s="3" t="s">
        <v>16</v>
      </c>
      <c r="F11" s="3" t="s">
        <v>75</v>
      </c>
      <c r="G11" s="3" t="s">
        <v>61</v>
      </c>
      <c r="H11" s="5">
        <v>17.3333459333438</v>
      </c>
      <c r="I11" s="5">
        <v>14845.7100515989</v>
      </c>
      <c r="J11" s="5">
        <v>130031.143237727</v>
      </c>
      <c r="K11" s="5">
        <v>485.341583020315</v>
      </c>
      <c r="L11" s="5">
        <v>2061.4820658777298</v>
      </c>
      <c r="M11" s="5">
        <v>43098.126303401303</v>
      </c>
      <c r="N11" s="5">
        <v>8523689.3714262508</v>
      </c>
      <c r="O11" s="5">
        <v>127546.18428087499</v>
      </c>
      <c r="P11" s="5">
        <v>9351.0618648715808</v>
      </c>
      <c r="Q11" s="5">
        <v>285645.58136549901</v>
      </c>
      <c r="R11" s="5">
        <v>285645.58136549901</v>
      </c>
      <c r="S11" s="5">
        <v>4332.6571782406199</v>
      </c>
      <c r="T11" s="5">
        <v>17547.4509589632</v>
      </c>
      <c r="U11" s="5">
        <v>5973.9155616897797</v>
      </c>
      <c r="V11" s="5">
        <v>9647.3019298437594</v>
      </c>
      <c r="W11" s="5">
        <v>595456.63393434405</v>
      </c>
      <c r="X11" s="5">
        <v>-964.40373838876803</v>
      </c>
      <c r="Y11" s="5">
        <v>145.334106324277</v>
      </c>
      <c r="Z11" s="5">
        <v>-347.92702789081397</v>
      </c>
      <c r="AA11" s="5">
        <v>6039.8048622727702</v>
      </c>
      <c r="AB11" s="5">
        <v>178.54862983122001</v>
      </c>
      <c r="AC11" s="5">
        <v>1738196.7568184501</v>
      </c>
      <c r="AD11" s="5">
        <v>1475.4102341984101</v>
      </c>
      <c r="AE11" s="5">
        <v>1699.54786156456</v>
      </c>
      <c r="AF11" s="5">
        <v>2143348.6999313198</v>
      </c>
      <c r="AG11" s="5">
        <v>183.33451088090399</v>
      </c>
      <c r="AH11" s="5">
        <v>739.35261879361599</v>
      </c>
      <c r="AI11" s="5">
        <v>1183.3823750802801</v>
      </c>
      <c r="AJ11" s="5">
        <v>1867642.98929047</v>
      </c>
      <c r="AK11" s="5">
        <v>32.000038173381299</v>
      </c>
      <c r="AL11" s="5">
        <v>2124.7276540121302</v>
      </c>
      <c r="AM11" s="5">
        <v>396.005533531308</v>
      </c>
      <c r="AN11" s="5">
        <v>228.00182533466199</v>
      </c>
      <c r="AO11" s="5">
        <v>304663.30406588799</v>
      </c>
      <c r="AP11" s="5">
        <v>193397.05503186499</v>
      </c>
      <c r="AQ11" s="5">
        <v>3869753.7459079698</v>
      </c>
      <c r="AR11" s="5">
        <v>67639957.642194003</v>
      </c>
      <c r="AS11" s="5">
        <v>8523689.3714262508</v>
      </c>
      <c r="AT11" s="5">
        <v>454670.72594114899</v>
      </c>
    </row>
    <row r="12" spans="1:46">
      <c r="A12" s="2">
        <v>10</v>
      </c>
      <c r="B12" s="11" t="s">
        <v>76</v>
      </c>
      <c r="C12" s="12" t="s">
        <v>16</v>
      </c>
      <c r="D12" s="11" t="s">
        <v>77</v>
      </c>
      <c r="E12" s="11" t="s">
        <v>16</v>
      </c>
      <c r="F12" s="11" t="s">
        <v>78</v>
      </c>
      <c r="G12" s="11" t="s">
        <v>61</v>
      </c>
      <c r="H12" s="13">
        <v>12.6666723133359</v>
      </c>
      <c r="I12" s="13">
        <v>15891.508343490999</v>
      </c>
      <c r="J12" s="13">
        <v>80498.969592757698</v>
      </c>
      <c r="K12" s="13">
        <v>433.34002534529901</v>
      </c>
      <c r="L12" s="13">
        <v>16043.069300479499</v>
      </c>
      <c r="M12" s="13">
        <v>39579.043943232202</v>
      </c>
      <c r="N12" s="13">
        <v>8655978.1847620606</v>
      </c>
      <c r="O12" s="13">
        <v>120849.67754002</v>
      </c>
      <c r="P12" s="13">
        <v>6054.6161287918303</v>
      </c>
      <c r="Q12" s="13">
        <v>70811.063836039801</v>
      </c>
      <c r="R12" s="13">
        <v>70811.063836039801</v>
      </c>
      <c r="S12" s="13">
        <v>320.00359253376303</v>
      </c>
      <c r="T12" s="13">
        <v>692.01684493204903</v>
      </c>
      <c r="U12" s="13">
        <v>5156.9306485552297</v>
      </c>
      <c r="V12" s="13">
        <v>9073.5531623766092</v>
      </c>
      <c r="W12" s="13">
        <v>595451.16075151204</v>
      </c>
      <c r="X12" s="13">
        <v>-1022.6440928217301</v>
      </c>
      <c r="Y12" s="13">
        <v>1150.0464263932299</v>
      </c>
      <c r="Z12" s="13">
        <v>-352.135350169682</v>
      </c>
      <c r="AA12" s="13">
        <v>572.90810994562503</v>
      </c>
      <c r="AB12" s="13">
        <v>31.3693302533657</v>
      </c>
      <c r="AC12" s="13">
        <v>1741404.0866570601</v>
      </c>
      <c r="AD12" s="13">
        <v>9789.3604990995791</v>
      </c>
      <c r="AE12" s="13">
        <v>1159.90519500761</v>
      </c>
      <c r="AF12" s="13">
        <v>2185668.4195869602</v>
      </c>
      <c r="AG12" s="13">
        <v>57.3334507469119</v>
      </c>
      <c r="AH12" s="13">
        <v>480.67475782294201</v>
      </c>
      <c r="AI12" s="13">
        <v>784.021541552656</v>
      </c>
      <c r="AJ12" s="13">
        <v>1886245.4239372299</v>
      </c>
      <c r="AK12" s="13">
        <v>26.000023940022299</v>
      </c>
      <c r="AL12" s="13">
        <v>1654.7022386183901</v>
      </c>
      <c r="AM12" s="13">
        <v>110.000432181728</v>
      </c>
      <c r="AN12" s="13">
        <v>40.000058333421499</v>
      </c>
      <c r="AO12" s="14" t="s">
        <v>79</v>
      </c>
      <c r="AP12" s="13">
        <v>141260.31929152401</v>
      </c>
      <c r="AQ12" s="13">
        <v>4291329.2369213598</v>
      </c>
      <c r="AR12" s="13">
        <v>72619.473876918404</v>
      </c>
      <c r="AS12" s="13">
        <v>8655978.1847620606</v>
      </c>
      <c r="AT12" s="13">
        <v>6913847.4117543902</v>
      </c>
    </row>
    <row r="13" spans="1:46">
      <c r="A13" s="2">
        <v>11</v>
      </c>
      <c r="B13" s="3" t="s">
        <v>58</v>
      </c>
      <c r="C13" s="4" t="s">
        <v>16</v>
      </c>
      <c r="D13" s="3" t="s">
        <v>80</v>
      </c>
      <c r="E13" s="3" t="s">
        <v>16</v>
      </c>
      <c r="F13" s="3" t="s">
        <v>81</v>
      </c>
      <c r="G13" s="3" t="s">
        <v>61</v>
      </c>
      <c r="H13" s="5">
        <v>68.000163053727306</v>
      </c>
      <c r="I13" s="5">
        <v>44991.790457855801</v>
      </c>
      <c r="J13" s="5">
        <v>1791647.16956233</v>
      </c>
      <c r="K13" s="5">
        <v>1788.11473901362</v>
      </c>
      <c r="L13" s="5">
        <v>9633.9419507633102</v>
      </c>
      <c r="M13" s="5">
        <v>47447.582452065501</v>
      </c>
      <c r="N13" s="5">
        <v>9040216.53264823</v>
      </c>
      <c r="O13" s="5">
        <v>135035.20609364999</v>
      </c>
      <c r="P13" s="5">
        <v>13832.122100111301</v>
      </c>
      <c r="Q13" s="5">
        <v>83535.560172168494</v>
      </c>
      <c r="R13" s="5">
        <v>83535.560172168494</v>
      </c>
      <c r="S13" s="5">
        <v>1164.04892884733</v>
      </c>
      <c r="T13" s="5">
        <v>2430.8788803901898</v>
      </c>
      <c r="U13" s="5">
        <v>9024.2128163335492</v>
      </c>
      <c r="V13" s="5">
        <v>83628.924019939499</v>
      </c>
      <c r="W13" s="5">
        <v>622553.39256671502</v>
      </c>
      <c r="X13" s="5">
        <v>-1192.0541245290799</v>
      </c>
      <c r="Y13" s="5">
        <v>326.67040993632497</v>
      </c>
      <c r="Z13" s="5">
        <v>-360.100514211465</v>
      </c>
      <c r="AA13" s="5">
        <v>5415.5535236301703</v>
      </c>
      <c r="AB13" s="5">
        <v>366.69853414294198</v>
      </c>
      <c r="AC13" s="5">
        <v>1864792.97155903</v>
      </c>
      <c r="AD13" s="5">
        <v>2746.2678680140498</v>
      </c>
      <c r="AE13" s="5">
        <v>1183.4259327064501</v>
      </c>
      <c r="AF13" s="5">
        <v>2311342.4662367101</v>
      </c>
      <c r="AG13" s="5">
        <v>228.66855056926801</v>
      </c>
      <c r="AH13" s="5">
        <v>8304.5137794968105</v>
      </c>
      <c r="AI13" s="5">
        <v>3205.7024366741698</v>
      </c>
      <c r="AJ13" s="5">
        <v>2023360.21708154</v>
      </c>
      <c r="AK13" s="5">
        <v>386.00566042832298</v>
      </c>
      <c r="AL13" s="5">
        <v>15879.561110459799</v>
      </c>
      <c r="AM13" s="5">
        <v>2622.91218165899</v>
      </c>
      <c r="AN13" s="5">
        <v>1105.37821186067</v>
      </c>
      <c r="AO13" s="5">
        <v>5618511.7141134199</v>
      </c>
      <c r="AP13" s="5">
        <v>575422.29517013603</v>
      </c>
      <c r="AQ13" s="5">
        <v>3964066.7284978302</v>
      </c>
      <c r="AR13" s="5">
        <v>196373.91019766699</v>
      </c>
      <c r="AS13" s="5">
        <v>9040216.53264823</v>
      </c>
      <c r="AT13" s="5">
        <v>489762.87021611701</v>
      </c>
    </row>
    <row r="14" spans="1:46">
      <c r="A14" s="2">
        <v>12</v>
      </c>
      <c r="B14" s="11" t="s">
        <v>58</v>
      </c>
      <c r="C14" s="12" t="s">
        <v>16</v>
      </c>
      <c r="D14" s="11" t="s">
        <v>82</v>
      </c>
      <c r="E14" s="11" t="s">
        <v>16</v>
      </c>
      <c r="F14" s="11" t="s">
        <v>83</v>
      </c>
      <c r="G14" s="11" t="s">
        <v>61</v>
      </c>
      <c r="H14" s="13">
        <v>18.6666790800084</v>
      </c>
      <c r="I14" s="13">
        <v>41321.438744021099</v>
      </c>
      <c r="J14" s="13">
        <v>1033445.46247391</v>
      </c>
      <c r="K14" s="13">
        <v>1294.06103275177</v>
      </c>
      <c r="L14" s="13">
        <v>6345.4183803645201</v>
      </c>
      <c r="M14" s="13">
        <v>46097.595558576802</v>
      </c>
      <c r="N14" s="13">
        <v>9056482.0972960498</v>
      </c>
      <c r="O14" s="13">
        <v>135198.74234992801</v>
      </c>
      <c r="P14" s="13">
        <v>8228.3804200848699</v>
      </c>
      <c r="Q14" s="13">
        <v>79625.968412902206</v>
      </c>
      <c r="R14" s="13">
        <v>79625.968412902206</v>
      </c>
      <c r="S14" s="13">
        <v>524.67644496476305</v>
      </c>
      <c r="T14" s="13">
        <v>950.69954862193697</v>
      </c>
      <c r="U14" s="13">
        <v>5624.4418014695102</v>
      </c>
      <c r="V14" s="13">
        <v>21388.417047694598</v>
      </c>
      <c r="W14" s="13">
        <v>619668.27115227096</v>
      </c>
      <c r="X14" s="13">
        <v>-1183.72785695577</v>
      </c>
      <c r="Y14" s="13">
        <v>228.001831868148</v>
      </c>
      <c r="Z14" s="13">
        <v>-353.21328523036101</v>
      </c>
      <c r="AA14" s="13">
        <v>3550.7909274919102</v>
      </c>
      <c r="AB14" s="13">
        <v>89.661889582154004</v>
      </c>
      <c r="AC14" s="13">
        <v>1867158.4377667201</v>
      </c>
      <c r="AD14" s="13">
        <v>1016.70286677638</v>
      </c>
      <c r="AE14" s="13">
        <v>1084.1928611486801</v>
      </c>
      <c r="AF14" s="13">
        <v>2279129.6577124302</v>
      </c>
      <c r="AG14" s="13">
        <v>71.333514540467206</v>
      </c>
      <c r="AH14" s="13">
        <v>1925.4723215809199</v>
      </c>
      <c r="AI14" s="13">
        <v>1403.40461427989</v>
      </c>
      <c r="AJ14" s="13">
        <v>1996200.0451334701</v>
      </c>
      <c r="AK14" s="13">
        <v>67.333507540489194</v>
      </c>
      <c r="AL14" s="13">
        <v>3261.4922226405001</v>
      </c>
      <c r="AM14" s="13">
        <v>816.69010133497102</v>
      </c>
      <c r="AN14" s="13">
        <v>259.33605463751201</v>
      </c>
      <c r="AO14" s="13">
        <v>991766.83257485402</v>
      </c>
      <c r="AP14" s="13">
        <v>379587.60739452398</v>
      </c>
      <c r="AQ14" s="13">
        <v>3722311.5099217398</v>
      </c>
      <c r="AR14" s="13">
        <v>133262.709517134</v>
      </c>
      <c r="AS14" s="13">
        <v>9056482.0972960498</v>
      </c>
      <c r="AT14" s="13">
        <v>468359.81178885099</v>
      </c>
    </row>
    <row r="15" spans="1:46">
      <c r="A15" s="2">
        <v>13</v>
      </c>
      <c r="B15" s="3" t="s">
        <v>68</v>
      </c>
      <c r="C15" s="4" t="s">
        <v>16</v>
      </c>
      <c r="D15" s="3" t="s">
        <v>84</v>
      </c>
      <c r="E15" s="3" t="s">
        <v>16</v>
      </c>
      <c r="F15" s="3" t="s">
        <v>85</v>
      </c>
      <c r="G15" s="3" t="s">
        <v>61</v>
      </c>
      <c r="H15" s="5">
        <v>16.000009800006399</v>
      </c>
      <c r="I15" s="5">
        <v>10341.745819636501</v>
      </c>
      <c r="J15" s="5">
        <v>39765.364973569303</v>
      </c>
      <c r="K15" s="5">
        <v>222.668408000331</v>
      </c>
      <c r="L15" s="5">
        <v>2276.6023734206701</v>
      </c>
      <c r="M15" s="5">
        <v>40075.030309079601</v>
      </c>
      <c r="N15" s="5">
        <v>8356347.4478430701</v>
      </c>
      <c r="O15" s="5">
        <v>120248.65377065301</v>
      </c>
      <c r="P15" s="5">
        <v>5599.76406669476</v>
      </c>
      <c r="Q15" s="5">
        <v>73831.385652551398</v>
      </c>
      <c r="R15" s="5">
        <v>73831.385652551398</v>
      </c>
      <c r="S15" s="5">
        <v>234.76314102607</v>
      </c>
      <c r="T15" s="5">
        <v>588.03832355196505</v>
      </c>
      <c r="U15" s="5">
        <v>5217.6196928047802</v>
      </c>
      <c r="V15" s="5">
        <v>13588.5262716708</v>
      </c>
      <c r="W15" s="5">
        <v>604844.89010128204</v>
      </c>
      <c r="X15" s="5">
        <v>-121.088545563675</v>
      </c>
      <c r="Y15" s="5">
        <v>-8.4272141224680297</v>
      </c>
      <c r="Z15" s="5">
        <v>10.338111767187399</v>
      </c>
      <c r="AA15" s="5">
        <v>187.60641001932399</v>
      </c>
      <c r="AB15" s="5">
        <v>32.839825136244698</v>
      </c>
      <c r="AC15" s="5">
        <v>1770242.0710843699</v>
      </c>
      <c r="AD15" s="5">
        <v>494.00862830559697</v>
      </c>
      <c r="AE15" s="5">
        <v>993.61168493214802</v>
      </c>
      <c r="AF15" s="5">
        <v>2136960.4988203398</v>
      </c>
      <c r="AG15" s="5">
        <v>61.333465026949497</v>
      </c>
      <c r="AH15" s="5">
        <v>407.33914150282999</v>
      </c>
      <c r="AI15" s="5">
        <v>693.35020831861902</v>
      </c>
      <c r="AJ15" s="5">
        <v>1861874.2676663101</v>
      </c>
      <c r="AK15" s="5">
        <v>20.000014373343902</v>
      </c>
      <c r="AL15" s="5">
        <v>1292.6888724467899</v>
      </c>
      <c r="AM15" s="5">
        <v>61.333466520292603</v>
      </c>
      <c r="AN15" s="5">
        <v>25.333356200021001</v>
      </c>
      <c r="AO15" s="5">
        <v>328975.67447879899</v>
      </c>
      <c r="AP15" s="5">
        <v>93768.821858872398</v>
      </c>
      <c r="AQ15" s="5">
        <v>3856592.422305</v>
      </c>
      <c r="AR15" s="5">
        <v>55614.042103119398</v>
      </c>
      <c r="AS15" s="5">
        <v>8356347.4478430701</v>
      </c>
      <c r="AT15" s="5">
        <v>447648.48824353999</v>
      </c>
    </row>
    <row r="16" spans="1:46">
      <c r="A16" s="2">
        <v>14</v>
      </c>
      <c r="B16" s="11" t="s">
        <v>68</v>
      </c>
      <c r="C16" s="12" t="s">
        <v>16</v>
      </c>
      <c r="D16" s="11" t="s">
        <v>86</v>
      </c>
      <c r="E16" s="11" t="s">
        <v>16</v>
      </c>
      <c r="F16" s="11" t="s">
        <v>87</v>
      </c>
      <c r="G16" s="11" t="s">
        <v>61</v>
      </c>
      <c r="H16" s="13">
        <v>16.666676606672699</v>
      </c>
      <c r="I16" s="13">
        <v>10948.861003665999</v>
      </c>
      <c r="J16" s="13">
        <v>67047.968420620193</v>
      </c>
      <c r="K16" s="13">
        <v>284.66956054337197</v>
      </c>
      <c r="L16" s="13">
        <v>2308.2178195220999</v>
      </c>
      <c r="M16" s="13">
        <v>40712.156567084297</v>
      </c>
      <c r="N16" s="13">
        <v>8532025.2459662203</v>
      </c>
      <c r="O16" s="13">
        <v>121696.154832081</v>
      </c>
      <c r="P16" s="13">
        <v>5735.8182033081703</v>
      </c>
      <c r="Q16" s="13">
        <v>72875.499248311302</v>
      </c>
      <c r="R16" s="13">
        <v>72875.499248311302</v>
      </c>
      <c r="S16" s="13">
        <v>249.914704728309</v>
      </c>
      <c r="T16" s="13">
        <v>575.25240491493798</v>
      </c>
      <c r="U16" s="13">
        <v>5471.0478589948898</v>
      </c>
      <c r="V16" s="13">
        <v>14355.2207648476</v>
      </c>
      <c r="W16" s="13">
        <v>611904.61541081895</v>
      </c>
      <c r="X16" s="13">
        <v>-45.960923095625503</v>
      </c>
      <c r="Y16" s="13">
        <v>-11.4609961694931</v>
      </c>
      <c r="Z16" s="13">
        <v>51.834595619908903</v>
      </c>
      <c r="AA16" s="13">
        <v>311.50483822514201</v>
      </c>
      <c r="AB16" s="13">
        <v>35.2141964888784</v>
      </c>
      <c r="AC16" s="13">
        <v>1795566.7559362999</v>
      </c>
      <c r="AD16" s="13">
        <v>1071.3740376138101</v>
      </c>
      <c r="AE16" s="13">
        <v>955.72404719540805</v>
      </c>
      <c r="AF16" s="13">
        <v>2164782.5763756102</v>
      </c>
      <c r="AG16" s="13">
        <v>71.333513700461197</v>
      </c>
      <c r="AH16" s="13">
        <v>622.68027440486298</v>
      </c>
      <c r="AI16" s="13">
        <v>768.68736412443195</v>
      </c>
      <c r="AJ16" s="13">
        <v>1909804.5497968099</v>
      </c>
      <c r="AK16" s="13">
        <v>31.333368846708101</v>
      </c>
      <c r="AL16" s="13">
        <v>1666.7032719598401</v>
      </c>
      <c r="AM16" s="13">
        <v>172.00104029965499</v>
      </c>
      <c r="AN16" s="13">
        <v>61.333467360298002</v>
      </c>
      <c r="AO16" s="13">
        <v>439589.13276446197</v>
      </c>
      <c r="AP16" s="13">
        <v>102547.513036271</v>
      </c>
      <c r="AQ16" s="13">
        <v>3892151.6037883498</v>
      </c>
      <c r="AR16" s="13">
        <v>58739.850247669099</v>
      </c>
      <c r="AS16" s="13">
        <v>8532025.2459662203</v>
      </c>
      <c r="AT16" s="13">
        <v>458993.76872136502</v>
      </c>
    </row>
    <row r="17" spans="1:46">
      <c r="A17" s="2">
        <v>15</v>
      </c>
      <c r="B17" s="3" t="s">
        <v>88</v>
      </c>
      <c r="C17" s="4" t="s">
        <v>16</v>
      </c>
      <c r="D17" s="3" t="s">
        <v>89</v>
      </c>
      <c r="E17" s="3" t="s">
        <v>16</v>
      </c>
      <c r="F17" s="3" t="s">
        <v>90</v>
      </c>
      <c r="G17" s="3" t="s">
        <v>61</v>
      </c>
      <c r="H17" s="5">
        <v>16.6666767933397</v>
      </c>
      <c r="I17" s="5">
        <v>11341.167284102399</v>
      </c>
      <c r="J17" s="5">
        <v>71596.807670938797</v>
      </c>
      <c r="K17" s="5">
        <v>277.33605729375103</v>
      </c>
      <c r="L17" s="5">
        <v>2219.15060618487</v>
      </c>
      <c r="M17" s="5">
        <v>40918.6582616124</v>
      </c>
      <c r="N17" s="5">
        <v>8550612.7305768095</v>
      </c>
      <c r="O17" s="5">
        <v>122245.48650965899</v>
      </c>
      <c r="P17" s="5">
        <v>5746.4891093182296</v>
      </c>
      <c r="Q17" s="5">
        <v>75378.519778235001</v>
      </c>
      <c r="R17" s="5">
        <v>75378.519778235001</v>
      </c>
      <c r="S17" s="5">
        <v>291.94103105225201</v>
      </c>
      <c r="T17" s="5">
        <v>582.69628828870304</v>
      </c>
      <c r="U17" s="5">
        <v>5519.0659538829104</v>
      </c>
      <c r="V17" s="5">
        <v>13045.301465938001</v>
      </c>
      <c r="W17" s="5">
        <v>616015.31660586398</v>
      </c>
      <c r="X17" s="5">
        <v>-196.77519114992799</v>
      </c>
      <c r="Y17" s="5">
        <v>-10.6773640156767</v>
      </c>
      <c r="Z17" s="5">
        <v>16.0465100354944</v>
      </c>
      <c r="AA17" s="5">
        <v>291.97046835452801</v>
      </c>
      <c r="AB17" s="5">
        <v>40.547545201784502</v>
      </c>
      <c r="AC17" s="5">
        <v>1806434.3467301701</v>
      </c>
      <c r="AD17" s="5">
        <v>1100.0424432012201</v>
      </c>
      <c r="AE17" s="5">
        <v>957.63052251750605</v>
      </c>
      <c r="AF17" s="5">
        <v>2188911.9576298902</v>
      </c>
      <c r="AG17" s="5">
        <v>68.000162680391199</v>
      </c>
      <c r="AH17" s="5">
        <v>603.34609455701695</v>
      </c>
      <c r="AI17" s="5">
        <v>730.68535873165899</v>
      </c>
      <c r="AJ17" s="5">
        <v>1885033.0596113701</v>
      </c>
      <c r="AK17" s="5">
        <v>25.3333614267003</v>
      </c>
      <c r="AL17" s="5">
        <v>1723.3727306675601</v>
      </c>
      <c r="AM17" s="5">
        <v>180.66783282768401</v>
      </c>
      <c r="AN17" s="5">
        <v>56.000110973555699</v>
      </c>
      <c r="AO17" s="5">
        <v>432610.99893417401</v>
      </c>
      <c r="AP17" s="5">
        <v>103979.26773784299</v>
      </c>
      <c r="AQ17" s="5">
        <v>3891437.4691892699</v>
      </c>
      <c r="AR17" s="5">
        <v>58301.407088855602</v>
      </c>
      <c r="AS17" s="5">
        <v>8550612.7305768095</v>
      </c>
      <c r="AT17" s="5">
        <v>455248.06753841799</v>
      </c>
    </row>
    <row r="18" spans="1:46">
      <c r="A18" s="2">
        <v>16</v>
      </c>
      <c r="B18" s="11" t="s">
        <v>91</v>
      </c>
      <c r="C18" s="12" t="s">
        <v>16</v>
      </c>
      <c r="D18" s="11" t="s">
        <v>92</v>
      </c>
      <c r="E18" s="11" t="s">
        <v>16</v>
      </c>
      <c r="F18" s="11" t="s">
        <v>93</v>
      </c>
      <c r="G18" s="11" t="s">
        <v>61</v>
      </c>
      <c r="H18" s="13">
        <v>8842.06896236793</v>
      </c>
      <c r="I18" s="13">
        <v>10754.0534512659</v>
      </c>
      <c r="J18" s="13">
        <v>191964.94637137701</v>
      </c>
      <c r="K18" s="13">
        <v>8802.0441943913193</v>
      </c>
      <c r="L18" s="13">
        <v>113497.661485556</v>
      </c>
      <c r="M18" s="13">
        <v>150059.07498161899</v>
      </c>
      <c r="N18" s="13">
        <v>8528690.8961502295</v>
      </c>
      <c r="O18" s="13">
        <v>216520.520476743</v>
      </c>
      <c r="P18" s="13">
        <v>158429.02100844</v>
      </c>
      <c r="Q18" s="13">
        <v>76052.380100117094</v>
      </c>
      <c r="R18" s="13">
        <v>76052.380100117094</v>
      </c>
      <c r="S18" s="13">
        <v>123537.414144978</v>
      </c>
      <c r="T18" s="13">
        <v>27642.692998905201</v>
      </c>
      <c r="U18" s="13">
        <v>34893.904900832102</v>
      </c>
      <c r="V18" s="13">
        <v>30755.106832697998</v>
      </c>
      <c r="W18" s="13">
        <v>610704.26770164398</v>
      </c>
      <c r="X18" s="13">
        <v>4944.8848405293802</v>
      </c>
      <c r="Y18" s="13">
        <v>4767.0548792756799</v>
      </c>
      <c r="Z18" s="13">
        <v>1568.7837313683999</v>
      </c>
      <c r="AA18" s="13">
        <v>14204.510948701</v>
      </c>
      <c r="AB18" s="13">
        <v>37287.973094500703</v>
      </c>
      <c r="AC18" s="13">
        <v>1805577.54995662</v>
      </c>
      <c r="AD18" s="13">
        <v>58887.598769650001</v>
      </c>
      <c r="AE18" s="13">
        <v>15347.471231212599</v>
      </c>
      <c r="AF18" s="13">
        <v>2158693.2237026501</v>
      </c>
      <c r="AG18" s="13">
        <v>39180.321865977698</v>
      </c>
      <c r="AH18" s="13">
        <v>41612.5198575947</v>
      </c>
      <c r="AI18" s="13">
        <v>19515.991586694301</v>
      </c>
      <c r="AJ18" s="13">
        <v>1902796.93179548</v>
      </c>
      <c r="AK18" s="13">
        <v>70831.167935848003</v>
      </c>
      <c r="AL18" s="13">
        <v>89802.102219409906</v>
      </c>
      <c r="AM18" s="13">
        <v>45918.701529333899</v>
      </c>
      <c r="AN18" s="13">
        <v>79366.541537365905</v>
      </c>
      <c r="AO18" s="13">
        <v>456239.38079981401</v>
      </c>
      <c r="AP18" s="13">
        <v>188880.95636048299</v>
      </c>
      <c r="AQ18" s="13">
        <v>4006413.1396419099</v>
      </c>
      <c r="AR18" s="13">
        <v>66586.1575130071</v>
      </c>
      <c r="AS18" s="13">
        <v>8528690.8961502295</v>
      </c>
      <c r="AT18" s="13">
        <v>453596.824662411</v>
      </c>
    </row>
    <row r="19" spans="1:46">
      <c r="A19" s="2">
        <v>17</v>
      </c>
      <c r="B19" s="3" t="s">
        <v>94</v>
      </c>
      <c r="C19" s="4" t="s">
        <v>16</v>
      </c>
      <c r="D19" s="3" t="s">
        <v>95</v>
      </c>
      <c r="E19" s="3" t="s">
        <v>16</v>
      </c>
      <c r="F19" s="3" t="s">
        <v>96</v>
      </c>
      <c r="G19" s="3" t="s">
        <v>61</v>
      </c>
      <c r="H19" s="5">
        <v>88090.772728322001</v>
      </c>
      <c r="I19" s="5">
        <v>40145.6941587576</v>
      </c>
      <c r="J19" s="5">
        <v>1056062.1530499801</v>
      </c>
      <c r="K19" s="5">
        <v>86324.040702623606</v>
      </c>
      <c r="L19" s="5">
        <v>1121187.5788092799</v>
      </c>
      <c r="M19" s="5">
        <v>1141195.6477433001</v>
      </c>
      <c r="N19" s="5">
        <v>8551485.7239831798</v>
      </c>
      <c r="O19" s="5">
        <v>1092650.9989662601</v>
      </c>
      <c r="P19" s="5">
        <v>1516641.85570921</v>
      </c>
      <c r="Q19" s="5">
        <v>104428.450268336</v>
      </c>
      <c r="R19" s="5">
        <v>104428.450268336</v>
      </c>
      <c r="S19" s="5">
        <v>1227560.4709536899</v>
      </c>
      <c r="T19" s="5">
        <v>267904.71483382903</v>
      </c>
      <c r="U19" s="5">
        <v>280151.16589099</v>
      </c>
      <c r="V19" s="5">
        <v>164915.15124795001</v>
      </c>
      <c r="W19" s="5">
        <v>613255.82808349002</v>
      </c>
      <c r="X19" s="5">
        <v>52707.840630784798</v>
      </c>
      <c r="Y19" s="5">
        <v>48828.159533477497</v>
      </c>
      <c r="Z19" s="5">
        <v>15800.818649655401</v>
      </c>
      <c r="AA19" s="5">
        <v>140222.93554996201</v>
      </c>
      <c r="AB19" s="5">
        <v>371072.28935209097</v>
      </c>
      <c r="AC19" s="5">
        <v>1794386.42806435</v>
      </c>
      <c r="AD19" s="5">
        <v>682031.91430607997</v>
      </c>
      <c r="AE19" s="5">
        <v>147246.22801191101</v>
      </c>
      <c r="AF19" s="5">
        <v>2166355.89358937</v>
      </c>
      <c r="AG19" s="5">
        <v>394822.38951297302</v>
      </c>
      <c r="AH19" s="5">
        <v>424213.72793962702</v>
      </c>
      <c r="AI19" s="5">
        <v>185171.74185501199</v>
      </c>
      <c r="AJ19" s="5">
        <v>1915316.21178412</v>
      </c>
      <c r="AK19" s="5">
        <v>714707.47648674296</v>
      </c>
      <c r="AL19" s="5">
        <v>890099.39585217705</v>
      </c>
      <c r="AM19" s="5">
        <v>687029.52252159105</v>
      </c>
      <c r="AN19" s="5">
        <v>792215.40285472502</v>
      </c>
      <c r="AO19" s="5">
        <v>1167544.26887277</v>
      </c>
      <c r="AP19" s="5">
        <v>765720.49860835797</v>
      </c>
      <c r="AQ19" s="5">
        <v>4955887.5497886203</v>
      </c>
      <c r="AR19" s="5">
        <v>97900.352632310605</v>
      </c>
      <c r="AS19" s="5">
        <v>8551485.7239831798</v>
      </c>
      <c r="AT19" s="5">
        <v>449532.19087772298</v>
      </c>
    </row>
    <row r="20" spans="1:46">
      <c r="A20" s="2">
        <v>18</v>
      </c>
      <c r="B20" s="11" t="s">
        <v>97</v>
      </c>
      <c r="C20" s="12" t="s">
        <v>16</v>
      </c>
      <c r="D20" s="11" t="s">
        <v>98</v>
      </c>
      <c r="E20" s="11" t="s">
        <v>16</v>
      </c>
      <c r="F20" s="11" t="s">
        <v>99</v>
      </c>
      <c r="G20" s="11" t="s">
        <v>61</v>
      </c>
      <c r="H20" s="13">
        <v>431942.89715396002</v>
      </c>
      <c r="I20" s="13">
        <v>170610.91774313</v>
      </c>
      <c r="J20" s="13">
        <v>4850155.7491636202</v>
      </c>
      <c r="K20" s="13">
        <v>429024.07781016402</v>
      </c>
      <c r="L20" s="13">
        <v>5651757.4814864099</v>
      </c>
      <c r="M20" s="13">
        <v>5579517.0028153397</v>
      </c>
      <c r="N20" s="13">
        <v>8834226.4634706397</v>
      </c>
      <c r="O20" s="13">
        <v>4890104.4951210497</v>
      </c>
      <c r="P20" s="13">
        <v>7549718.8212251803</v>
      </c>
      <c r="Q20" s="13">
        <v>236800.685067321</v>
      </c>
      <c r="R20" s="13">
        <v>236800.685067321</v>
      </c>
      <c r="S20" s="13">
        <v>6035044.1222460102</v>
      </c>
      <c r="T20" s="13">
        <v>1334881.9131438399</v>
      </c>
      <c r="U20" s="13">
        <v>1354989.6540602499</v>
      </c>
      <c r="V20" s="13">
        <v>792230.11324279697</v>
      </c>
      <c r="W20" s="13">
        <v>628346.70795371803</v>
      </c>
      <c r="X20" s="13">
        <v>252530.34656503599</v>
      </c>
      <c r="Y20" s="13">
        <v>237378.156151587</v>
      </c>
      <c r="Z20" s="13">
        <v>77706.597342976806</v>
      </c>
      <c r="AA20" s="13">
        <v>702603.19133835298</v>
      </c>
      <c r="AB20" s="13">
        <v>1823528.09532885</v>
      </c>
      <c r="AC20" s="13">
        <v>1846793.8223220999</v>
      </c>
      <c r="AD20" s="13">
        <v>3358289.8839719598</v>
      </c>
      <c r="AE20" s="13">
        <v>727655.61859551002</v>
      </c>
      <c r="AF20" s="13">
        <v>2279137.4671120299</v>
      </c>
      <c r="AG20" s="13">
        <v>1914315.5077855401</v>
      </c>
      <c r="AH20" s="13">
        <v>2092663.11672234</v>
      </c>
      <c r="AI20" s="13">
        <v>919702.53074655996</v>
      </c>
      <c r="AJ20" s="13">
        <v>1951363.16828388</v>
      </c>
      <c r="AK20" s="13">
        <v>3467543.48706622</v>
      </c>
      <c r="AL20" s="13">
        <v>4410507.13997046</v>
      </c>
      <c r="AM20" s="13">
        <v>3492544.7693870398</v>
      </c>
      <c r="AN20" s="13">
        <v>3822203.9047893598</v>
      </c>
      <c r="AO20" s="13">
        <v>5656489.7889618203</v>
      </c>
      <c r="AP20" s="13">
        <v>3615239.68633227</v>
      </c>
      <c r="AQ20" s="13">
        <v>10026862.9068677</v>
      </c>
      <c r="AR20" s="13">
        <v>310419.98165684001</v>
      </c>
      <c r="AS20" s="13">
        <v>8834226.4634706397</v>
      </c>
      <c r="AT20" s="13">
        <v>457256.68194088398</v>
      </c>
    </row>
    <row r="21" spans="1:46">
      <c r="A21" s="2">
        <v>19</v>
      </c>
      <c r="B21" s="3" t="s">
        <v>100</v>
      </c>
      <c r="C21" s="4" t="s">
        <v>16</v>
      </c>
      <c r="D21" s="3" t="s">
        <v>101</v>
      </c>
      <c r="E21" s="3" t="s">
        <v>16</v>
      </c>
      <c r="F21" s="3" t="s">
        <v>102</v>
      </c>
      <c r="G21" s="3" t="s">
        <v>61</v>
      </c>
      <c r="H21" s="5">
        <v>826335.46506233595</v>
      </c>
      <c r="I21" s="5">
        <v>325610.48305213201</v>
      </c>
      <c r="J21" s="5">
        <v>9621766.2163290605</v>
      </c>
      <c r="K21" s="5">
        <v>841152.71580315998</v>
      </c>
      <c r="L21" s="5">
        <v>11349312.1279564</v>
      </c>
      <c r="M21" s="5">
        <v>11284915.9169647</v>
      </c>
      <c r="N21" s="5">
        <v>9050456.0178104304</v>
      </c>
      <c r="O21" s="5">
        <v>9668594.9884976093</v>
      </c>
      <c r="P21" s="5">
        <v>14987363.0896923</v>
      </c>
      <c r="Q21" s="5">
        <v>394177.088030693</v>
      </c>
      <c r="R21" s="5">
        <v>394177.088030693</v>
      </c>
      <c r="S21" s="5">
        <v>12099756.2501166</v>
      </c>
      <c r="T21" s="5">
        <v>2649119.40221217</v>
      </c>
      <c r="U21" s="5">
        <v>2654501.6278444701</v>
      </c>
      <c r="V21" s="5">
        <v>1512021.62277338</v>
      </c>
      <c r="W21" s="5">
        <v>632219.81951532105</v>
      </c>
      <c r="X21" s="5">
        <v>481916.58299620502</v>
      </c>
      <c r="Y21" s="5">
        <v>453527.65392254601</v>
      </c>
      <c r="Z21" s="5">
        <v>151175.559044066</v>
      </c>
      <c r="AA21" s="5">
        <v>1374873.2548569599</v>
      </c>
      <c r="AB21" s="5">
        <v>3899075.2856894899</v>
      </c>
      <c r="AC21" s="5">
        <v>1842753.1572159899</v>
      </c>
      <c r="AD21" s="5">
        <v>6754493.6082032798</v>
      </c>
      <c r="AE21" s="5">
        <v>1419238.7666352501</v>
      </c>
      <c r="AF21" s="5">
        <v>2310382.9938604599</v>
      </c>
      <c r="AG21" s="5">
        <v>3919052.5375135499</v>
      </c>
      <c r="AH21" s="5">
        <v>4216430.1147526801</v>
      </c>
      <c r="AI21" s="5">
        <v>1815614.2530233599</v>
      </c>
      <c r="AJ21" s="5">
        <v>2017690.98232338</v>
      </c>
      <c r="AK21" s="5">
        <v>7074195.8615783397</v>
      </c>
      <c r="AL21" s="5">
        <v>8827029.6488393601</v>
      </c>
      <c r="AM21" s="5">
        <v>7062419.6626229696</v>
      </c>
      <c r="AN21" s="5">
        <v>7689039.3509717304</v>
      </c>
      <c r="AO21" s="5">
        <v>10972158.044330901</v>
      </c>
      <c r="AP21" s="5">
        <v>6879841.8519208096</v>
      </c>
      <c r="AQ21" s="5">
        <v>16286040.1980471</v>
      </c>
      <c r="AR21" s="5">
        <v>549974.93276847096</v>
      </c>
      <c r="AS21" s="5">
        <v>9050456.0178104304</v>
      </c>
      <c r="AT21" s="5">
        <v>448334.09685032698</v>
      </c>
    </row>
    <row r="22" spans="1:46">
      <c r="A22" s="2">
        <v>20</v>
      </c>
      <c r="B22" s="11" t="s">
        <v>103</v>
      </c>
      <c r="C22" s="12" t="s">
        <v>16</v>
      </c>
      <c r="D22" s="11" t="s">
        <v>104</v>
      </c>
      <c r="E22" s="11" t="s">
        <v>16</v>
      </c>
      <c r="F22" s="11" t="s">
        <v>105</v>
      </c>
      <c r="G22" s="11" t="s">
        <v>61</v>
      </c>
      <c r="H22" s="13">
        <v>750.02040272850604</v>
      </c>
      <c r="I22" s="13">
        <v>8079.6176752869096</v>
      </c>
      <c r="J22" s="13">
        <v>88495.500542027206</v>
      </c>
      <c r="K22" s="13">
        <v>1022.03695878498</v>
      </c>
      <c r="L22" s="13">
        <v>11643.0615294499</v>
      </c>
      <c r="M22" s="13">
        <v>47747.108588867501</v>
      </c>
      <c r="N22" s="13">
        <v>8565671.8668366503</v>
      </c>
      <c r="O22" s="13">
        <v>124165.306509143</v>
      </c>
      <c r="P22" s="13">
        <v>17436.755406089502</v>
      </c>
      <c r="Q22" s="13">
        <v>384808.44156947703</v>
      </c>
      <c r="R22" s="13">
        <v>384808.44156947703</v>
      </c>
      <c r="S22" s="13">
        <v>10656.4000486939</v>
      </c>
      <c r="T22" s="13">
        <v>2715.3233781147001</v>
      </c>
      <c r="U22" s="13">
        <v>9182.9513432566691</v>
      </c>
      <c r="V22" s="13">
        <v>7694.7454849096403</v>
      </c>
      <c r="W22" s="13">
        <v>592505.56046445901</v>
      </c>
      <c r="X22" s="13">
        <v>401.54544334041901</v>
      </c>
      <c r="Y22" s="13">
        <v>424.28464158098899</v>
      </c>
      <c r="Z22" s="13">
        <v>191.617198047664</v>
      </c>
      <c r="AA22" s="13">
        <v>1471.9531328958999</v>
      </c>
      <c r="AB22" s="13">
        <v>3967.7705052075598</v>
      </c>
      <c r="AC22" s="13">
        <v>1746770.3924791</v>
      </c>
      <c r="AD22" s="13">
        <v>18493.467832656901</v>
      </c>
      <c r="AE22" s="13">
        <v>2235.6832687388501</v>
      </c>
      <c r="AF22" s="13">
        <v>2208879.07222006</v>
      </c>
      <c r="AG22" s="13">
        <v>3451.75496710982</v>
      </c>
      <c r="AH22" s="13">
        <v>4902.1824639226097</v>
      </c>
      <c r="AI22" s="13">
        <v>2084.1544755966402</v>
      </c>
      <c r="AJ22" s="13">
        <v>1874300.4640728901</v>
      </c>
      <c r="AK22" s="13">
        <v>7302.5501692534399</v>
      </c>
      <c r="AL22" s="13">
        <v>8876.4201181067292</v>
      </c>
      <c r="AM22" s="13">
        <v>7021.7936211044498</v>
      </c>
      <c r="AN22" s="13">
        <v>6486.8365626353298</v>
      </c>
      <c r="AO22" s="13">
        <v>10947258.301080899</v>
      </c>
      <c r="AP22" s="13">
        <v>6860707.5741242999</v>
      </c>
      <c r="AQ22" s="13">
        <v>16851988.916852299</v>
      </c>
      <c r="AR22" s="13">
        <v>383203.57224908302</v>
      </c>
      <c r="AS22" s="13">
        <v>8565671.8668366503</v>
      </c>
      <c r="AT22" s="13">
        <v>432576.32221993798</v>
      </c>
    </row>
    <row r="23" spans="1:46">
      <c r="A23" s="2">
        <v>21</v>
      </c>
      <c r="B23" s="3" t="s">
        <v>106</v>
      </c>
      <c r="C23" s="4" t="s">
        <v>16</v>
      </c>
      <c r="D23" s="3" t="s">
        <v>107</v>
      </c>
      <c r="E23" s="3" t="s">
        <v>16</v>
      </c>
      <c r="F23" s="3" t="s">
        <v>108</v>
      </c>
      <c r="G23" s="3" t="s">
        <v>61</v>
      </c>
      <c r="H23" s="5">
        <v>84.666920020765701</v>
      </c>
      <c r="I23" s="5">
        <v>7703.4109967438899</v>
      </c>
      <c r="J23" s="5">
        <v>93632.682835746207</v>
      </c>
      <c r="K23" s="5">
        <v>575.34500756523403</v>
      </c>
      <c r="L23" s="5">
        <v>1392.5472963393499</v>
      </c>
      <c r="M23" s="5">
        <v>40940.636143868302</v>
      </c>
      <c r="N23" s="5">
        <v>9008176.4621436801</v>
      </c>
      <c r="O23" s="5">
        <v>123796.77239944</v>
      </c>
      <c r="P23" s="5">
        <v>11756.169238222499</v>
      </c>
      <c r="Q23" s="5">
        <v>3354851.6419960102</v>
      </c>
      <c r="R23" s="5">
        <v>3354851.6419960102</v>
      </c>
      <c r="S23" s="5">
        <v>4426.1224166358197</v>
      </c>
      <c r="T23" s="5">
        <v>1386.3831656724201</v>
      </c>
      <c r="U23" s="5">
        <v>6356.0812182714699</v>
      </c>
      <c r="V23" s="5">
        <v>6924.3708227736097</v>
      </c>
      <c r="W23" s="5">
        <v>616752.780834798</v>
      </c>
      <c r="X23" s="5">
        <v>-135.16244149688501</v>
      </c>
      <c r="Y23" s="5">
        <v>19.2588415875306</v>
      </c>
      <c r="Z23" s="5">
        <v>48.7876946529706</v>
      </c>
      <c r="AA23" s="5">
        <v>933.04536774511303</v>
      </c>
      <c r="AB23" s="5">
        <v>593.454825207667</v>
      </c>
      <c r="AC23" s="5">
        <v>1804949.53400377</v>
      </c>
      <c r="AD23" s="5">
        <v>4924.1824527836898</v>
      </c>
      <c r="AE23" s="5">
        <v>1287.27446654757</v>
      </c>
      <c r="AF23" s="5">
        <v>2290628.0550441002</v>
      </c>
      <c r="AG23" s="5">
        <v>272.66927083155701</v>
      </c>
      <c r="AH23" s="5">
        <v>1050.7055586218801</v>
      </c>
      <c r="AI23" s="5">
        <v>813.35649923349195</v>
      </c>
      <c r="AJ23" s="5">
        <v>1927800.2830091701</v>
      </c>
      <c r="AK23" s="5">
        <v>600.01262154594201</v>
      </c>
      <c r="AL23" s="5">
        <v>1756.0406980289099</v>
      </c>
      <c r="AM23" s="5">
        <v>2072.8199289698</v>
      </c>
      <c r="AN23" s="5">
        <v>424.67300647506499</v>
      </c>
      <c r="AO23" s="5">
        <v>113423899.13641</v>
      </c>
      <c r="AP23" s="5">
        <v>69846388.195447505</v>
      </c>
      <c r="AQ23" s="5">
        <v>130603237.236757</v>
      </c>
      <c r="AR23" s="5">
        <v>3708322.1173100602</v>
      </c>
      <c r="AS23" s="5">
        <v>9008176.4621436801</v>
      </c>
      <c r="AT23" s="5">
        <v>449744.05055621202</v>
      </c>
    </row>
    <row r="24" spans="1:46">
      <c r="A24" s="2">
        <v>22</v>
      </c>
      <c r="B24" s="11" t="s">
        <v>109</v>
      </c>
      <c r="C24" s="12" t="s">
        <v>16</v>
      </c>
      <c r="D24" s="11" t="s">
        <v>110</v>
      </c>
      <c r="E24" s="11" t="s">
        <v>16</v>
      </c>
      <c r="F24" s="11" t="s">
        <v>111</v>
      </c>
      <c r="G24" s="11" t="s">
        <v>61</v>
      </c>
      <c r="H24" s="13">
        <v>46.666748146817099</v>
      </c>
      <c r="I24" s="13">
        <v>7235.8340111421603</v>
      </c>
      <c r="J24" s="13">
        <v>64079.637790795503</v>
      </c>
      <c r="K24" s="13">
        <v>1606.75718018815</v>
      </c>
      <c r="L24" s="13">
        <v>671.31334240455396</v>
      </c>
      <c r="M24" s="13">
        <v>39284.880681055103</v>
      </c>
      <c r="N24" s="13">
        <v>9449511.0037880093</v>
      </c>
      <c r="O24" s="13">
        <v>133700.75356969601</v>
      </c>
      <c r="P24" s="13">
        <v>37680.968257439803</v>
      </c>
      <c r="Q24" s="13">
        <v>16590303.6437495</v>
      </c>
      <c r="R24" s="13">
        <v>16590303.6437495</v>
      </c>
      <c r="S24" s="13">
        <v>17774.882328860102</v>
      </c>
      <c r="T24" s="13">
        <v>3959.4597628360898</v>
      </c>
      <c r="U24" s="13">
        <v>27724.214082188901</v>
      </c>
      <c r="V24" s="13">
        <v>6517.4926982751304</v>
      </c>
      <c r="W24" s="13">
        <v>621262.97475710802</v>
      </c>
      <c r="X24" s="13">
        <v>-144.53799585268399</v>
      </c>
      <c r="Y24" s="13">
        <v>48.7917264307995</v>
      </c>
      <c r="Z24" s="13">
        <v>56.006914865737102</v>
      </c>
      <c r="AA24" s="13">
        <v>3271.7106548080001</v>
      </c>
      <c r="AB24" s="13">
        <v>875.24113474086005</v>
      </c>
      <c r="AC24" s="13">
        <v>1774452.6437138999</v>
      </c>
      <c r="AD24" s="13">
        <v>2860.28655954654</v>
      </c>
      <c r="AE24" s="13">
        <v>1386.32338017354</v>
      </c>
      <c r="AF24" s="13">
        <v>2350929.4723957698</v>
      </c>
      <c r="AG24" s="13">
        <v>244.00210179158</v>
      </c>
      <c r="AH24" s="13">
        <v>966.69946614260004</v>
      </c>
      <c r="AI24" s="13">
        <v>30906.0673205405</v>
      </c>
      <c r="AJ24" s="13">
        <v>1951931.64771861</v>
      </c>
      <c r="AK24" s="13">
        <v>242.00205759756199</v>
      </c>
      <c r="AL24" s="13">
        <v>1803.3765208980999</v>
      </c>
      <c r="AM24" s="13">
        <v>2345.5313256787999</v>
      </c>
      <c r="AN24" s="13">
        <v>164.000970859228</v>
      </c>
      <c r="AO24" s="13">
        <v>583520184.90743601</v>
      </c>
      <c r="AP24" s="13">
        <v>361350239.91952199</v>
      </c>
      <c r="AQ24" s="13">
        <v>664063340.86488497</v>
      </c>
      <c r="AR24" s="13">
        <v>18823472.108182799</v>
      </c>
      <c r="AS24" s="13">
        <v>9449511.0037880093</v>
      </c>
      <c r="AT24" s="13">
        <v>464723.41537218902</v>
      </c>
    </row>
    <row r="25" spans="1:46">
      <c r="A25" s="2">
        <v>23</v>
      </c>
      <c r="B25" s="3" t="s">
        <v>112</v>
      </c>
      <c r="C25" s="4" t="s">
        <v>16</v>
      </c>
      <c r="D25" s="3" t="s">
        <v>113</v>
      </c>
      <c r="E25" s="3" t="s">
        <v>16</v>
      </c>
      <c r="F25" s="3" t="s">
        <v>114</v>
      </c>
      <c r="G25" s="3" t="s">
        <v>61</v>
      </c>
      <c r="H25" s="5">
        <v>44.000071400120497</v>
      </c>
      <c r="I25" s="5">
        <v>7568.0049687565897</v>
      </c>
      <c r="J25" s="5">
        <v>105540.18675978899</v>
      </c>
      <c r="K25" s="5">
        <v>3006.3164223510198</v>
      </c>
      <c r="L25" s="5">
        <v>906.78368392264997</v>
      </c>
      <c r="M25" s="5">
        <v>38498.706824574503</v>
      </c>
      <c r="N25" s="5">
        <v>9606461.88085372</v>
      </c>
      <c r="O25" s="5">
        <v>140923.002774008</v>
      </c>
      <c r="P25" s="5">
        <v>71036.193333854899</v>
      </c>
      <c r="Q25" s="5">
        <v>33260839.172529802</v>
      </c>
      <c r="R25" s="5">
        <v>33260839.172529802</v>
      </c>
      <c r="S25" s="5">
        <v>34971.557064234301</v>
      </c>
      <c r="T25" s="5">
        <v>5921.3033388444301</v>
      </c>
      <c r="U25" s="5">
        <v>16643.6929005005</v>
      </c>
      <c r="V25" s="5">
        <v>8135.6648714880002</v>
      </c>
      <c r="W25" s="5">
        <v>623131.50892997999</v>
      </c>
      <c r="X25" s="5">
        <v>84.058747761773304</v>
      </c>
      <c r="Y25" s="5">
        <v>97.535395861903993</v>
      </c>
      <c r="Z25" s="5">
        <v>61.892363121780299</v>
      </c>
      <c r="AA25" s="5">
        <v>6306.1796316650598</v>
      </c>
      <c r="AB25" s="5">
        <v>1121.7148535070801</v>
      </c>
      <c r="AC25" s="5">
        <v>1762254.1911744201</v>
      </c>
      <c r="AD25" s="5">
        <v>1981.47111143145</v>
      </c>
      <c r="AE25" s="5">
        <v>1432.2900775022899</v>
      </c>
      <c r="AF25" s="5">
        <v>2316002.96941065</v>
      </c>
      <c r="AG25" s="5">
        <v>372.67153700377298</v>
      </c>
      <c r="AH25" s="5">
        <v>1137.37872025551</v>
      </c>
      <c r="AI25" s="5">
        <v>1495.4116513378499</v>
      </c>
      <c r="AJ25" s="5">
        <v>1958097.9946061701</v>
      </c>
      <c r="AK25" s="5">
        <v>230.66853876193699</v>
      </c>
      <c r="AL25" s="5">
        <v>2233.3989632748298</v>
      </c>
      <c r="AM25" s="5">
        <v>1816.7872299543101</v>
      </c>
      <c r="AN25" s="5">
        <v>190.00131876278499</v>
      </c>
      <c r="AO25" s="15" t="s">
        <v>79</v>
      </c>
      <c r="AP25" s="5">
        <v>732299897.75899196</v>
      </c>
      <c r="AQ25" s="15" t="s">
        <v>79</v>
      </c>
      <c r="AR25" s="5">
        <v>38592258.175853901</v>
      </c>
      <c r="AS25" s="5">
        <v>9606461.88085372</v>
      </c>
      <c r="AT25" s="5">
        <v>467178.26833138801</v>
      </c>
    </row>
    <row r="26" spans="1:46">
      <c r="A26" s="2">
        <v>24</v>
      </c>
      <c r="B26" s="11" t="s">
        <v>115</v>
      </c>
      <c r="C26" s="12" t="s">
        <v>16</v>
      </c>
      <c r="D26" s="11" t="s">
        <v>116</v>
      </c>
      <c r="E26" s="11" t="s">
        <v>117</v>
      </c>
      <c r="F26" s="11" t="s">
        <v>118</v>
      </c>
      <c r="G26" s="11" t="s">
        <v>61</v>
      </c>
      <c r="H26" s="13">
        <v>172864.547876547</v>
      </c>
      <c r="I26" s="13">
        <v>8251.7186803891891</v>
      </c>
      <c r="J26" s="13">
        <v>2057097.21082382</v>
      </c>
      <c r="K26" s="13">
        <v>610.67990041067003</v>
      </c>
      <c r="L26" s="13">
        <v>2394937.9239783301</v>
      </c>
      <c r="M26" s="13">
        <v>2425741.7063613301</v>
      </c>
      <c r="N26" s="13">
        <v>9059313.2634125408</v>
      </c>
      <c r="O26" s="13">
        <v>2098647.7488969299</v>
      </c>
      <c r="P26" s="13">
        <v>3095103.0221496401</v>
      </c>
      <c r="Q26" s="13">
        <v>6382183.6550551504</v>
      </c>
      <c r="R26" s="13">
        <v>6382183.6550551504</v>
      </c>
      <c r="S26" s="13">
        <v>2454993.65511481</v>
      </c>
      <c r="T26" s="13">
        <v>518729.98493674898</v>
      </c>
      <c r="U26" s="13">
        <v>537804.98919688095</v>
      </c>
      <c r="V26" s="13">
        <v>318231.708551255</v>
      </c>
      <c r="W26" s="13">
        <v>617721.20665110101</v>
      </c>
      <c r="X26" s="13">
        <v>103081.124330017</v>
      </c>
      <c r="Y26" s="13">
        <v>95560.748508481003</v>
      </c>
      <c r="Z26" s="13">
        <v>30950.6454015462</v>
      </c>
      <c r="AA26" s="13">
        <v>29336506.255442102</v>
      </c>
      <c r="AB26" s="13">
        <v>740212.08295971202</v>
      </c>
      <c r="AC26" s="13">
        <v>1799199.1598609299</v>
      </c>
      <c r="AD26" s="13">
        <v>1324203.114078</v>
      </c>
      <c r="AE26" s="13">
        <v>283086.558349656</v>
      </c>
      <c r="AF26" s="13">
        <v>2253443.19807202</v>
      </c>
      <c r="AG26" s="13">
        <v>777428.14019872795</v>
      </c>
      <c r="AH26" s="13">
        <v>486.00834997812501</v>
      </c>
      <c r="AI26" s="13">
        <v>367923.138802409</v>
      </c>
      <c r="AJ26" s="13">
        <v>1941793.6325024699</v>
      </c>
      <c r="AK26" s="13">
        <v>1379518.4185571801</v>
      </c>
      <c r="AL26" s="13">
        <v>1727854.3664881701</v>
      </c>
      <c r="AM26" s="13">
        <v>1375554.89619874</v>
      </c>
      <c r="AN26" s="13">
        <v>1528507.7943631399</v>
      </c>
      <c r="AO26" s="13">
        <v>222677470.475813</v>
      </c>
      <c r="AP26" s="13">
        <v>139585824.26542401</v>
      </c>
      <c r="AQ26" s="13">
        <v>257680166.35231599</v>
      </c>
      <c r="AR26" s="13">
        <v>11797839.521099599</v>
      </c>
      <c r="AS26" s="13">
        <v>9059313.2634125408</v>
      </c>
      <c r="AT26" s="13">
        <v>464480.92832073697</v>
      </c>
    </row>
    <row r="27" spans="1:46">
      <c r="A27" s="2">
        <v>25</v>
      </c>
      <c r="B27" s="3" t="s">
        <v>119</v>
      </c>
      <c r="C27" s="4" t="s">
        <v>16</v>
      </c>
      <c r="D27" s="3" t="s">
        <v>120</v>
      </c>
      <c r="E27" s="3" t="s">
        <v>117</v>
      </c>
      <c r="F27" s="3" t="s">
        <v>121</v>
      </c>
      <c r="G27" s="3" t="s">
        <v>61</v>
      </c>
      <c r="H27" s="5">
        <v>148.00080780464299</v>
      </c>
      <c r="I27" s="5">
        <v>71030.166053940193</v>
      </c>
      <c r="J27" s="5">
        <v>77925.286922483006</v>
      </c>
      <c r="K27" s="5">
        <v>173024.25653804501</v>
      </c>
      <c r="L27" s="5">
        <v>1307.3272527944901</v>
      </c>
      <c r="M27" s="5">
        <v>42209.912401905603</v>
      </c>
      <c r="N27" s="5">
        <v>8635935.7111408692</v>
      </c>
      <c r="O27" s="5">
        <v>122240.15163062701</v>
      </c>
      <c r="P27" s="5">
        <v>6997.7163463495499</v>
      </c>
      <c r="Q27" s="5">
        <v>77379.867931579807</v>
      </c>
      <c r="R27" s="5">
        <v>77379.867931579807</v>
      </c>
      <c r="S27" s="5">
        <v>1722.6672810688699</v>
      </c>
      <c r="T27" s="5">
        <v>3459.8015594937901</v>
      </c>
      <c r="U27" s="5">
        <v>5963.2466837645698</v>
      </c>
      <c r="V27" s="5">
        <v>6052.61855797099</v>
      </c>
      <c r="W27" s="5">
        <v>602898.68938186404</v>
      </c>
      <c r="X27" s="5">
        <v>20.121980764117001</v>
      </c>
      <c r="Y27" s="5">
        <v>-7.98826690755521</v>
      </c>
      <c r="Z27" s="5">
        <v>93.935528747505401</v>
      </c>
      <c r="AA27" s="5">
        <v>16606.560119264399</v>
      </c>
      <c r="AB27" s="5">
        <v>697.71495319021994</v>
      </c>
      <c r="AC27" s="5">
        <v>1754671.19976818</v>
      </c>
      <c r="AD27" s="5">
        <v>7403.27148494218</v>
      </c>
      <c r="AE27" s="5">
        <v>1526.6120255989399</v>
      </c>
      <c r="AF27" s="5">
        <v>2194116.12165169</v>
      </c>
      <c r="AG27" s="5">
        <v>614.68011536611402</v>
      </c>
      <c r="AH27" s="5">
        <v>851053.694154809</v>
      </c>
      <c r="AI27" s="5">
        <v>972.03335568698901</v>
      </c>
      <c r="AJ27" s="5">
        <v>1863876.91086321</v>
      </c>
      <c r="AK27" s="5">
        <v>1134.71173193652</v>
      </c>
      <c r="AL27" s="5">
        <v>2276.7358633365002</v>
      </c>
      <c r="AM27" s="5">
        <v>2771.60286525928</v>
      </c>
      <c r="AN27" s="5">
        <v>905.36232015088603</v>
      </c>
      <c r="AO27" s="5">
        <v>527876.40736809804</v>
      </c>
      <c r="AP27" s="5">
        <v>187784.49590721601</v>
      </c>
      <c r="AQ27" s="5">
        <v>4502482.90263585</v>
      </c>
      <c r="AR27" s="5">
        <v>7306160.3600799097</v>
      </c>
      <c r="AS27" s="5">
        <v>8635935.7111408692</v>
      </c>
      <c r="AT27" s="5">
        <v>939930.86993297201</v>
      </c>
    </row>
    <row r="28" spans="1:46">
      <c r="A28" s="2">
        <v>26</v>
      </c>
      <c r="B28" s="11" t="s">
        <v>122</v>
      </c>
      <c r="C28" s="12" t="s">
        <v>16</v>
      </c>
      <c r="D28" s="11" t="s">
        <v>123</v>
      </c>
      <c r="E28" s="11" t="s">
        <v>117</v>
      </c>
      <c r="F28" s="11" t="s">
        <v>124</v>
      </c>
      <c r="G28" s="11" t="s">
        <v>61</v>
      </c>
      <c r="H28" s="13">
        <v>173873.74643876101</v>
      </c>
      <c r="I28" s="13">
        <v>7820.8171543777098</v>
      </c>
      <c r="J28" s="13">
        <v>2018296.27748441</v>
      </c>
      <c r="K28" s="13">
        <v>617.34705159236603</v>
      </c>
      <c r="L28" s="13">
        <v>2372276.1399285099</v>
      </c>
      <c r="M28" s="13">
        <v>2366091.9765438698</v>
      </c>
      <c r="N28" s="13">
        <v>8998082.4758825507</v>
      </c>
      <c r="O28" s="13">
        <v>1961558.46781891</v>
      </c>
      <c r="P28" s="13">
        <v>3082174.0296052801</v>
      </c>
      <c r="Q28" s="13">
        <v>6424181.61164237</v>
      </c>
      <c r="R28" s="13">
        <v>6424181.61164237</v>
      </c>
      <c r="S28" s="13">
        <v>2458681.5862613199</v>
      </c>
      <c r="T28" s="13">
        <v>516638.05554667901</v>
      </c>
      <c r="U28" s="13">
        <v>535617.99990299495</v>
      </c>
      <c r="V28" s="13">
        <v>317495.74067714199</v>
      </c>
      <c r="W28" s="13">
        <v>618327.58189767401</v>
      </c>
      <c r="X28" s="13">
        <v>102277.494621436</v>
      </c>
      <c r="Y28" s="13">
        <v>95353.423627022901</v>
      </c>
      <c r="Z28" s="13">
        <v>30872.788314534599</v>
      </c>
      <c r="AA28" s="13">
        <v>29195664.083993699</v>
      </c>
      <c r="AB28" s="13">
        <v>730806.66642309399</v>
      </c>
      <c r="AC28" s="13">
        <v>1762776.0691048801</v>
      </c>
      <c r="AD28" s="13">
        <v>1311020.48136051</v>
      </c>
      <c r="AE28" s="13">
        <v>283186.962055802</v>
      </c>
      <c r="AF28" s="13">
        <v>2265578.26666163</v>
      </c>
      <c r="AG28" s="13">
        <v>776955.00193228805</v>
      </c>
      <c r="AH28" s="13">
        <v>1349.39834393924</v>
      </c>
      <c r="AI28" s="13">
        <v>366597.60251780698</v>
      </c>
      <c r="AJ28" s="13">
        <v>1890310.7418911799</v>
      </c>
      <c r="AK28" s="13">
        <v>1366168.2073627899</v>
      </c>
      <c r="AL28" s="13">
        <v>1707705.3906256701</v>
      </c>
      <c r="AM28" s="13">
        <v>1370585.6141029201</v>
      </c>
      <c r="AN28" s="13">
        <v>1530261.4915944401</v>
      </c>
      <c r="AO28" s="13">
        <v>220720472.63593599</v>
      </c>
      <c r="AP28" s="13">
        <v>139249695.92051601</v>
      </c>
      <c r="AQ28" s="13">
        <v>254403150.22558701</v>
      </c>
      <c r="AR28" s="13">
        <v>11656588.9020133</v>
      </c>
      <c r="AS28" s="13">
        <v>8998082.4758825507</v>
      </c>
      <c r="AT28" s="13">
        <v>462605.45854396297</v>
      </c>
    </row>
    <row r="29" spans="1:46">
      <c r="A29" s="2">
        <v>27</v>
      </c>
      <c r="B29" s="3" t="s">
        <v>58</v>
      </c>
      <c r="C29" s="4" t="s">
        <v>16</v>
      </c>
      <c r="D29" s="3" t="s">
        <v>125</v>
      </c>
      <c r="E29" s="3" t="s">
        <v>117</v>
      </c>
      <c r="F29" s="3" t="s">
        <v>126</v>
      </c>
      <c r="G29" s="3" t="s">
        <v>61</v>
      </c>
      <c r="H29" s="5">
        <v>154.00086375836901</v>
      </c>
      <c r="I29" s="5">
        <v>33946.364843396797</v>
      </c>
      <c r="J29" s="5">
        <v>614277.969902543</v>
      </c>
      <c r="K29" s="5">
        <v>987.36831541849995</v>
      </c>
      <c r="L29" s="5">
        <v>2421.9499921273</v>
      </c>
      <c r="M29" s="5">
        <v>44868.285301461197</v>
      </c>
      <c r="N29" s="5">
        <v>9093535.8174330108</v>
      </c>
      <c r="O29" s="5">
        <v>130156.26931172</v>
      </c>
      <c r="P29" s="5">
        <v>9611.2715408083895</v>
      </c>
      <c r="Q29" s="5">
        <v>79473.982792422496</v>
      </c>
      <c r="R29" s="5">
        <v>79473.982792422496</v>
      </c>
      <c r="S29" s="5">
        <v>2089.1229715762101</v>
      </c>
      <c r="T29" s="5">
        <v>1142.7886850493901</v>
      </c>
      <c r="U29" s="5">
        <v>5703.8109899353403</v>
      </c>
      <c r="V29" s="5">
        <v>12971.427703993801</v>
      </c>
      <c r="W29" s="5">
        <v>623832.70208745298</v>
      </c>
      <c r="X29" s="5">
        <v>-6.5682391322778102</v>
      </c>
      <c r="Y29" s="5">
        <v>47.956523937224297</v>
      </c>
      <c r="Z29" s="5">
        <v>74.6792806125884</v>
      </c>
      <c r="AA29" s="5">
        <v>13936.839947005001</v>
      </c>
      <c r="AB29" s="5">
        <v>991.57008006204705</v>
      </c>
      <c r="AC29" s="5">
        <v>1878759.7737379901</v>
      </c>
      <c r="AD29" s="5">
        <v>10345.837149950101</v>
      </c>
      <c r="AE29" s="5">
        <v>1576.9488593307799</v>
      </c>
      <c r="AF29" s="5">
        <v>2338270.6152380002</v>
      </c>
      <c r="AG29" s="5">
        <v>636.01514371650296</v>
      </c>
      <c r="AH29" s="5">
        <v>2096.8228853075002</v>
      </c>
      <c r="AI29" s="5">
        <v>1426.7401966104001</v>
      </c>
      <c r="AJ29" s="5">
        <v>2061052.39702614</v>
      </c>
      <c r="AK29" s="5">
        <v>1174.0525718363599</v>
      </c>
      <c r="AL29" s="5">
        <v>3797.5401210052401</v>
      </c>
      <c r="AM29" s="5">
        <v>9119.6027543103191</v>
      </c>
      <c r="AN29" s="5">
        <v>1329.4023683394901</v>
      </c>
      <c r="AO29" s="5">
        <v>994906.63526471902</v>
      </c>
      <c r="AP29" s="5">
        <v>342490.99455881899</v>
      </c>
      <c r="AQ29" s="5">
        <v>4306367.3770739902</v>
      </c>
      <c r="AR29" s="5">
        <v>132368.69202489601</v>
      </c>
      <c r="AS29" s="5">
        <v>9093535.8174330108</v>
      </c>
      <c r="AT29" s="5">
        <v>470295.87133971701</v>
      </c>
    </row>
    <row r="30" spans="1:46">
      <c r="A30" s="2">
        <v>28</v>
      </c>
      <c r="B30" s="11" t="s">
        <v>127</v>
      </c>
      <c r="C30" s="12" t="s">
        <v>16</v>
      </c>
      <c r="D30" s="11" t="s">
        <v>128</v>
      </c>
      <c r="E30" s="11" t="s">
        <v>117</v>
      </c>
      <c r="F30" s="11" t="s">
        <v>129</v>
      </c>
      <c r="G30" s="11" t="s">
        <v>61</v>
      </c>
      <c r="H30" s="13">
        <v>46042.7719323243</v>
      </c>
      <c r="I30" s="13">
        <v>9098.8988257482597</v>
      </c>
      <c r="J30" s="13">
        <v>3073854.1687488002</v>
      </c>
      <c r="K30" s="13">
        <v>509.34247055157198</v>
      </c>
      <c r="L30" s="13">
        <v>824896.29765451106</v>
      </c>
      <c r="M30" s="13">
        <v>859667.47013763397</v>
      </c>
      <c r="N30" s="13">
        <v>8750231.1603787597</v>
      </c>
      <c r="O30" s="13">
        <v>595052.49818903301</v>
      </c>
      <c r="P30" s="13">
        <v>1455378.82193945</v>
      </c>
      <c r="Q30" s="13">
        <v>144710.83951930399</v>
      </c>
      <c r="R30" s="13">
        <v>144710.83951930399</v>
      </c>
      <c r="S30" s="13">
        <v>731248.63029514905</v>
      </c>
      <c r="T30" s="13">
        <v>383285.77065538598</v>
      </c>
      <c r="U30" s="13">
        <v>137256.918940092</v>
      </c>
      <c r="V30" s="13">
        <v>305976.69117292197</v>
      </c>
      <c r="W30" s="13">
        <v>602331.53736858896</v>
      </c>
      <c r="X30" s="13">
        <v>100366.984621251</v>
      </c>
      <c r="Y30" s="13">
        <v>99071.489979485501</v>
      </c>
      <c r="Z30" s="13">
        <v>4408.69181319378</v>
      </c>
      <c r="AA30" s="13">
        <v>839383.11176765198</v>
      </c>
      <c r="AB30" s="13">
        <v>892869.63481387205</v>
      </c>
      <c r="AC30" s="13">
        <v>1733942.5002259801</v>
      </c>
      <c r="AD30" s="13">
        <v>29205.949466985399</v>
      </c>
      <c r="AE30" s="13">
        <v>38319.316387038401</v>
      </c>
      <c r="AF30" s="13">
        <v>2192922.9262316599</v>
      </c>
      <c r="AG30" s="13">
        <v>97088.130092158899</v>
      </c>
      <c r="AH30" s="13">
        <v>641.34795947186399</v>
      </c>
      <c r="AI30" s="13">
        <v>218537.70856362401</v>
      </c>
      <c r="AJ30" s="13">
        <v>1821914.77811072</v>
      </c>
      <c r="AK30" s="13">
        <v>165559.909881181</v>
      </c>
      <c r="AL30" s="13">
        <v>838660.06022547896</v>
      </c>
      <c r="AM30" s="13">
        <v>7884.8442526939198</v>
      </c>
      <c r="AN30" s="13">
        <v>185738.601067343</v>
      </c>
      <c r="AO30" s="13">
        <v>165810471.61180699</v>
      </c>
      <c r="AP30" s="13">
        <v>154125162.642232</v>
      </c>
      <c r="AQ30" s="13">
        <v>80728702.442197502</v>
      </c>
      <c r="AR30" s="13">
        <v>30482221.5622846</v>
      </c>
      <c r="AS30" s="13">
        <v>8750231.1603787597</v>
      </c>
      <c r="AT30" s="13">
        <v>456699.31953862199</v>
      </c>
    </row>
    <row r="31" spans="1:46">
      <c r="A31" s="2">
        <v>29</v>
      </c>
      <c r="B31" s="16" t="s">
        <v>130</v>
      </c>
      <c r="C31" s="4" t="s">
        <v>16</v>
      </c>
      <c r="D31" s="3" t="s">
        <v>131</v>
      </c>
      <c r="E31" s="16" t="s">
        <v>132</v>
      </c>
      <c r="F31" s="3" t="s">
        <v>133</v>
      </c>
      <c r="G31" s="3" t="s">
        <v>61</v>
      </c>
      <c r="H31" s="5">
        <v>173950.88495299601</v>
      </c>
      <c r="I31" s="5">
        <v>15017.3335236885</v>
      </c>
      <c r="J31" s="5">
        <v>12717076.9853411</v>
      </c>
      <c r="K31" s="5">
        <v>1067.37336863414</v>
      </c>
      <c r="L31" s="5">
        <v>3660374.9661229602</v>
      </c>
      <c r="M31" s="5">
        <v>3683711.0568058998</v>
      </c>
      <c r="N31" s="5">
        <v>9330874.8373351209</v>
      </c>
      <c r="O31" s="5">
        <v>2050058.58345851</v>
      </c>
      <c r="P31" s="5">
        <v>6189444.0211630696</v>
      </c>
      <c r="Q31" s="5">
        <v>355224.15187468502</v>
      </c>
      <c r="R31" s="5">
        <v>355224.15187468502</v>
      </c>
      <c r="S31" s="5">
        <v>3069163.1285505602</v>
      </c>
      <c r="T31" s="5">
        <v>1472460.9444081199</v>
      </c>
      <c r="U31" s="5">
        <v>500659.04351715202</v>
      </c>
      <c r="V31" s="5">
        <v>993166.22334967798</v>
      </c>
      <c r="W31" s="5">
        <v>593641.073311824</v>
      </c>
      <c r="X31" s="5">
        <v>355391.00717950898</v>
      </c>
      <c r="Y31" s="5">
        <v>352457.94179446402</v>
      </c>
      <c r="Z31" s="5">
        <v>14293.3894175226</v>
      </c>
      <c r="AA31" s="5">
        <v>3781329.2907766099</v>
      </c>
      <c r="AB31" s="5">
        <v>4082870.92379107</v>
      </c>
      <c r="AC31" s="5">
        <v>1726819.3673898799</v>
      </c>
      <c r="AD31" s="5">
        <v>119509.484601345</v>
      </c>
      <c r="AE31" s="5">
        <v>135614.35775484299</v>
      </c>
      <c r="AF31" s="5">
        <v>2245348.7624643799</v>
      </c>
      <c r="AG31" s="5">
        <v>369147.67559114099</v>
      </c>
      <c r="AH31" s="5">
        <v>1293.3921950128699</v>
      </c>
      <c r="AI31" s="5">
        <v>866944.89995960298</v>
      </c>
      <c r="AJ31" s="5">
        <v>1904958.85717718</v>
      </c>
      <c r="AK31" s="5">
        <v>647003.66067247197</v>
      </c>
      <c r="AL31" s="5">
        <v>3233749.27830745</v>
      </c>
      <c r="AM31" s="5">
        <v>13311.564564116199</v>
      </c>
      <c r="AN31" s="5">
        <v>754031.74849951698</v>
      </c>
      <c r="AO31" s="5">
        <v>696081242.97285104</v>
      </c>
      <c r="AP31" s="5">
        <v>644957785.60091496</v>
      </c>
      <c r="AQ31" s="5">
        <v>327843695.94840699</v>
      </c>
      <c r="AR31" s="17">
        <v>128029500.78923</v>
      </c>
      <c r="AS31" s="5">
        <v>9330874.8373351209</v>
      </c>
      <c r="AT31" s="5">
        <v>466609.35811755201</v>
      </c>
    </row>
    <row r="32" spans="1:46">
      <c r="A32" s="2">
        <v>30</v>
      </c>
      <c r="B32" s="11" t="s">
        <v>58</v>
      </c>
      <c r="C32" s="12" t="s">
        <v>16</v>
      </c>
      <c r="D32" s="11" t="s">
        <v>134</v>
      </c>
      <c r="E32" s="11" t="s">
        <v>117</v>
      </c>
      <c r="F32" s="11" t="s">
        <v>135</v>
      </c>
      <c r="G32" s="11" t="s">
        <v>61</v>
      </c>
      <c r="H32" s="13">
        <v>170.66781467510501</v>
      </c>
      <c r="I32" s="13">
        <v>40826.389049737001</v>
      </c>
      <c r="J32" s="13">
        <v>604375.29932426196</v>
      </c>
      <c r="K32" s="13">
        <v>918.69718743075498</v>
      </c>
      <c r="L32" s="13">
        <v>4876.1898569682198</v>
      </c>
      <c r="M32" s="13">
        <v>49037.064252981101</v>
      </c>
      <c r="N32" s="13">
        <v>8995663.55665241</v>
      </c>
      <c r="O32" s="13">
        <v>139316.760197675</v>
      </c>
      <c r="P32" s="13">
        <v>11354.6459495828</v>
      </c>
      <c r="Q32" s="13">
        <v>81439.410003274403</v>
      </c>
      <c r="R32" s="13">
        <v>81439.410003274403</v>
      </c>
      <c r="S32" s="13">
        <v>2690.7544629649201</v>
      </c>
      <c r="T32" s="13">
        <v>1716.7733673340799</v>
      </c>
      <c r="U32" s="13">
        <v>5549.7484306121896</v>
      </c>
      <c r="V32" s="13">
        <v>12887.908295605301</v>
      </c>
      <c r="W32" s="13">
        <v>614032.06774804497</v>
      </c>
      <c r="X32" s="13">
        <v>47.569939670057501</v>
      </c>
      <c r="Y32" s="13">
        <v>188.81479819739201</v>
      </c>
      <c r="Z32" s="13">
        <v>58.3609890785673</v>
      </c>
      <c r="AA32" s="13">
        <v>5566.3868620779504</v>
      </c>
      <c r="AB32" s="13">
        <v>3363.20071339172</v>
      </c>
      <c r="AC32" s="13">
        <v>1822728.9738151201</v>
      </c>
      <c r="AD32" s="13">
        <v>5704.4909922816796</v>
      </c>
      <c r="AE32" s="13">
        <v>1470.2786331047901</v>
      </c>
      <c r="AF32" s="13">
        <v>2266224.9465867602</v>
      </c>
      <c r="AG32" s="13">
        <v>506.01008120197503</v>
      </c>
      <c r="AH32" s="13">
        <v>1839.4539930713099</v>
      </c>
      <c r="AI32" s="13">
        <v>1602.0929018674401</v>
      </c>
      <c r="AJ32" s="13">
        <v>1942846.8254205</v>
      </c>
      <c r="AK32" s="13">
        <v>834.02701838818405</v>
      </c>
      <c r="AL32" s="13">
        <v>4478.2949884183899</v>
      </c>
      <c r="AM32" s="13">
        <v>1040.0386684423099</v>
      </c>
      <c r="AN32" s="13">
        <v>976.03998706821505</v>
      </c>
      <c r="AO32" s="13">
        <v>1024641.59770316</v>
      </c>
      <c r="AP32" s="13">
        <v>614591.40107206395</v>
      </c>
      <c r="AQ32" s="13">
        <v>4341873.4411078198</v>
      </c>
      <c r="AR32" s="13">
        <v>175142.32045946899</v>
      </c>
      <c r="AS32" s="13">
        <v>8995663.55665241</v>
      </c>
      <c r="AT32" s="13">
        <v>473479.50268977502</v>
      </c>
    </row>
    <row r="33" spans="1:46">
      <c r="A33" s="2">
        <v>31</v>
      </c>
      <c r="B33" s="3" t="s">
        <v>136</v>
      </c>
      <c r="C33" s="4" t="s">
        <v>16</v>
      </c>
      <c r="D33" s="3" t="s">
        <v>137</v>
      </c>
      <c r="E33" s="3" t="s">
        <v>117</v>
      </c>
      <c r="F33" s="3" t="s">
        <v>138</v>
      </c>
      <c r="G33" s="3" t="s">
        <v>61</v>
      </c>
      <c r="H33" s="5">
        <v>42.000062393426902</v>
      </c>
      <c r="I33" s="5">
        <v>75306.658345885706</v>
      </c>
      <c r="J33" s="5">
        <v>66353.774956012101</v>
      </c>
      <c r="K33" s="5">
        <v>169319.53778413599</v>
      </c>
      <c r="L33" s="5">
        <v>4155.4248781626502</v>
      </c>
      <c r="M33" s="5">
        <v>40874.641013911198</v>
      </c>
      <c r="N33" s="5">
        <v>8719191.39481901</v>
      </c>
      <c r="O33" s="5">
        <v>123105.489158293</v>
      </c>
      <c r="P33" s="5">
        <v>5104.9127764067998</v>
      </c>
      <c r="Q33" s="5">
        <v>73379.628478270999</v>
      </c>
      <c r="R33" s="5">
        <v>73379.628478270999</v>
      </c>
      <c r="S33" s="5">
        <v>396.99107938582199</v>
      </c>
      <c r="T33" s="5">
        <v>3435.2128714679402</v>
      </c>
      <c r="U33" s="5">
        <v>5697.8035154355603</v>
      </c>
      <c r="V33" s="5">
        <v>7031.1430354602999</v>
      </c>
      <c r="W33" s="5">
        <v>602241.71314304904</v>
      </c>
      <c r="X33" s="5">
        <v>-105.26851701190201</v>
      </c>
      <c r="Y33" s="5">
        <v>-35.546402549138001</v>
      </c>
      <c r="Z33" s="5">
        <v>25.5369603377723</v>
      </c>
      <c r="AA33" s="5">
        <v>1539.3797374599999</v>
      </c>
      <c r="AB33" s="5">
        <v>313.08050813784399</v>
      </c>
      <c r="AC33" s="5">
        <v>1746967.9544584099</v>
      </c>
      <c r="AD33" s="5">
        <v>2016.80910512576</v>
      </c>
      <c r="AE33" s="5">
        <v>1241.7599564629099</v>
      </c>
      <c r="AF33" s="5">
        <v>2207609.5997463102</v>
      </c>
      <c r="AG33" s="5">
        <v>121.333849748869</v>
      </c>
      <c r="AH33" s="5">
        <v>833279.68672976596</v>
      </c>
      <c r="AI33" s="5">
        <v>692.01676148600404</v>
      </c>
      <c r="AJ33" s="5">
        <v>1874220.53381961</v>
      </c>
      <c r="AK33" s="5">
        <v>149.33412545759001</v>
      </c>
      <c r="AL33" s="5">
        <v>1299.3552795345199</v>
      </c>
      <c r="AM33" s="5">
        <v>239.33534099686599</v>
      </c>
      <c r="AN33" s="5">
        <v>107.33374722164</v>
      </c>
      <c r="AO33" s="5">
        <v>189181.811789742</v>
      </c>
      <c r="AP33" s="5">
        <v>97983.751683342096</v>
      </c>
      <c r="AQ33" s="5">
        <v>4148354.7686335398</v>
      </c>
      <c r="AR33" s="5">
        <v>7183721.0283121997</v>
      </c>
      <c r="AS33" s="5">
        <v>8719191.39481901</v>
      </c>
      <c r="AT33" s="5">
        <v>953290.54951697902</v>
      </c>
    </row>
    <row r="34" spans="1:46">
      <c r="A34" s="2">
        <v>32</v>
      </c>
      <c r="B34" s="11" t="s">
        <v>58</v>
      </c>
      <c r="C34" s="12" t="s">
        <v>16</v>
      </c>
      <c r="D34" s="11" t="s">
        <v>139</v>
      </c>
      <c r="E34" s="11" t="s">
        <v>117</v>
      </c>
      <c r="F34" s="11" t="s">
        <v>140</v>
      </c>
      <c r="G34" s="11" t="s">
        <v>61</v>
      </c>
      <c r="H34" s="13">
        <v>78.666934534395494</v>
      </c>
      <c r="I34" s="13">
        <v>38566.778309234898</v>
      </c>
      <c r="J34" s="13">
        <v>584829.74654258299</v>
      </c>
      <c r="K34" s="13">
        <v>959.36624918406903</v>
      </c>
      <c r="L34" s="13">
        <v>3895.1778311580802</v>
      </c>
      <c r="M34" s="13">
        <v>45104.6318346072</v>
      </c>
      <c r="N34" s="13">
        <v>8908837.0874440502</v>
      </c>
      <c r="O34" s="13">
        <v>133574.912526061</v>
      </c>
      <c r="P34" s="13">
        <v>7644.7293054943902</v>
      </c>
      <c r="Q34" s="13">
        <v>77942.017446989805</v>
      </c>
      <c r="R34" s="13">
        <v>77942.017446989805</v>
      </c>
      <c r="S34" s="13">
        <v>927.65112356891598</v>
      </c>
      <c r="T34" s="13">
        <v>901.15221448375405</v>
      </c>
      <c r="U34" s="13">
        <v>5066.2321165840603</v>
      </c>
      <c r="V34" s="13">
        <v>15146.800705117899</v>
      </c>
      <c r="W34" s="13">
        <v>602653.85659515404</v>
      </c>
      <c r="X34" s="13">
        <v>-277.33200256819998</v>
      </c>
      <c r="Y34" s="13">
        <v>8.8442421896523395</v>
      </c>
      <c r="Z34" s="13">
        <v>50.543375909646599</v>
      </c>
      <c r="AA34" s="13">
        <v>3384.0225808509499</v>
      </c>
      <c r="AB34" s="13">
        <v>559.74748448355103</v>
      </c>
      <c r="AC34" s="13">
        <v>1792223.6780927901</v>
      </c>
      <c r="AD34" s="13">
        <v>1870.7901397585099</v>
      </c>
      <c r="AE34" s="13">
        <v>1263.1811017597699</v>
      </c>
      <c r="AF34" s="13">
        <v>2242276.8134729001</v>
      </c>
      <c r="AG34" s="13">
        <v>232.00231572026399</v>
      </c>
      <c r="AH34" s="13">
        <v>2860.9565636515699</v>
      </c>
      <c r="AI34" s="13">
        <v>1194.7181041890699</v>
      </c>
      <c r="AJ34" s="13">
        <v>1914996.1417511799</v>
      </c>
      <c r="AK34" s="13">
        <v>317.33771568402199</v>
      </c>
      <c r="AL34" s="13">
        <v>2521.4236511181498</v>
      </c>
      <c r="AM34" s="13">
        <v>1392.73668695881</v>
      </c>
      <c r="AN34" s="13">
        <v>455.34339012269999</v>
      </c>
      <c r="AO34" s="13">
        <v>633059.69892165903</v>
      </c>
      <c r="AP34" s="13">
        <v>279891.81276543299</v>
      </c>
      <c r="AQ34" s="13">
        <v>4063526.2017521798</v>
      </c>
      <c r="AR34" s="13">
        <v>109624.14716428499</v>
      </c>
      <c r="AS34" s="13">
        <v>8908837.0874440502</v>
      </c>
      <c r="AT34" s="13">
        <v>467336.60161470401</v>
      </c>
    </row>
    <row r="35" spans="1:46">
      <c r="A35" s="2">
        <v>33</v>
      </c>
      <c r="B35" s="3" t="s">
        <v>141</v>
      </c>
      <c r="C35" s="4" t="s">
        <v>16</v>
      </c>
      <c r="D35" s="3" t="s">
        <v>142</v>
      </c>
      <c r="E35" s="3" t="s">
        <v>117</v>
      </c>
      <c r="F35" s="3" t="s">
        <v>143</v>
      </c>
      <c r="G35" s="3" t="s">
        <v>61</v>
      </c>
      <c r="H35" s="5">
        <v>18120.152920853601</v>
      </c>
      <c r="I35" s="5">
        <v>10245.007101557499</v>
      </c>
      <c r="J35" s="5">
        <v>281743.00497722998</v>
      </c>
      <c r="K35" s="5">
        <v>341.33742128907602</v>
      </c>
      <c r="L35" s="5">
        <v>225057.90596390399</v>
      </c>
      <c r="M35" s="5">
        <v>260065.99508540699</v>
      </c>
      <c r="N35" s="5">
        <v>8724150.4823635109</v>
      </c>
      <c r="O35" s="5">
        <v>312910.53725141101</v>
      </c>
      <c r="P35" s="5">
        <v>310288.30197574402</v>
      </c>
      <c r="Q35" s="5">
        <v>683696.46082987497</v>
      </c>
      <c r="R35" s="5">
        <v>683696.46082987497</v>
      </c>
      <c r="S35" s="5">
        <v>240647.47113554299</v>
      </c>
      <c r="T35" s="5">
        <v>53482.434181683799</v>
      </c>
      <c r="U35" s="5">
        <v>58572.504978445497</v>
      </c>
      <c r="V35" s="5">
        <v>37267.891862203098</v>
      </c>
      <c r="W35" s="5">
        <v>599043.46884561097</v>
      </c>
      <c r="X35" s="5">
        <v>9952.2050900865306</v>
      </c>
      <c r="Y35" s="5">
        <v>9427.1278314067804</v>
      </c>
      <c r="Z35" s="5">
        <v>3024.22128905099</v>
      </c>
      <c r="AA35" s="5">
        <v>2905086.9364422602</v>
      </c>
      <c r="AB35" s="5">
        <v>73833.956968766506</v>
      </c>
      <c r="AC35" s="5">
        <v>1757458.0311885001</v>
      </c>
      <c r="AD35" s="5">
        <v>123471.827270439</v>
      </c>
      <c r="AE35" s="5">
        <v>29489.923262040898</v>
      </c>
      <c r="AF35" s="5">
        <v>2202869.0755522801</v>
      </c>
      <c r="AG35" s="5">
        <v>77691.360024664304</v>
      </c>
      <c r="AH35" s="5">
        <v>639.34777853593096</v>
      </c>
      <c r="AI35" s="5">
        <v>36968.445637888297</v>
      </c>
      <c r="AJ35" s="5">
        <v>1857566.8201564499</v>
      </c>
      <c r="AK35" s="5">
        <v>137043.01437102599</v>
      </c>
      <c r="AL35" s="5">
        <v>174726.18603617599</v>
      </c>
      <c r="AM35" s="5">
        <v>104878.25950841499</v>
      </c>
      <c r="AN35" s="5">
        <v>153170.871160796</v>
      </c>
      <c r="AO35" s="5">
        <v>22225616.894140702</v>
      </c>
      <c r="AP35" s="5">
        <v>13974673.054198699</v>
      </c>
      <c r="AQ35" s="5">
        <v>28692588.4511078</v>
      </c>
      <c r="AR35" s="5">
        <v>1047438.10022195</v>
      </c>
      <c r="AS35" s="5">
        <v>8724150.4823635109</v>
      </c>
      <c r="AT35" s="5">
        <v>462774.31627186399</v>
      </c>
    </row>
    <row r="36" spans="1:46">
      <c r="A36" s="2">
        <v>34</v>
      </c>
      <c r="B36" s="11" t="s">
        <v>58</v>
      </c>
      <c r="C36" s="12" t="s">
        <v>16</v>
      </c>
      <c r="D36" s="11" t="s">
        <v>144</v>
      </c>
      <c r="E36" s="11" t="s">
        <v>117</v>
      </c>
      <c r="F36" s="11" t="s">
        <v>145</v>
      </c>
      <c r="G36" s="11" t="s">
        <v>61</v>
      </c>
      <c r="H36" s="13">
        <v>235.33541706644499</v>
      </c>
      <c r="I36" s="13">
        <v>38261.987527931</v>
      </c>
      <c r="J36" s="13">
        <v>683293.41662349796</v>
      </c>
      <c r="K36" s="13">
        <v>1078.7088422455499</v>
      </c>
      <c r="L36" s="13">
        <v>5533.81928206872</v>
      </c>
      <c r="M36" s="13">
        <v>47954.261874690201</v>
      </c>
      <c r="N36" s="13">
        <v>8727042.2730221096</v>
      </c>
      <c r="O36" s="13">
        <v>135968.67020201901</v>
      </c>
      <c r="P36" s="13">
        <v>11455.9876987441</v>
      </c>
      <c r="Q36" s="13">
        <v>84172.329322398698</v>
      </c>
      <c r="R36" s="13">
        <v>84172.329322398698</v>
      </c>
      <c r="S36" s="13">
        <v>3345.1393435526602</v>
      </c>
      <c r="T36" s="13">
        <v>1619.3391549933799</v>
      </c>
      <c r="U36" s="13">
        <v>6326.0722748499802</v>
      </c>
      <c r="V36" s="13">
        <v>19120.5425286633</v>
      </c>
      <c r="W36" s="13">
        <v>593003.65865059802</v>
      </c>
      <c r="X36" s="13">
        <v>-34.814050816416099</v>
      </c>
      <c r="Y36" s="13">
        <v>106.88288581076399</v>
      </c>
      <c r="Z36" s="13">
        <v>95.758642584916402</v>
      </c>
      <c r="AA36" s="13">
        <v>10931.5752379815</v>
      </c>
      <c r="AB36" s="13">
        <v>1700.1445542471199</v>
      </c>
      <c r="AC36" s="13">
        <v>1776719.9033200301</v>
      </c>
      <c r="AD36" s="13">
        <v>8566.6273594977592</v>
      </c>
      <c r="AE36" s="13">
        <v>1519.6383550339399</v>
      </c>
      <c r="AF36" s="13">
        <v>2224171.8277521101</v>
      </c>
      <c r="AG36" s="13">
        <v>931.36505327383998</v>
      </c>
      <c r="AH36" s="13">
        <v>3441.7615213306599</v>
      </c>
      <c r="AI36" s="13">
        <v>1740.10929787075</v>
      </c>
      <c r="AJ36" s="13">
        <v>1909150.70787931</v>
      </c>
      <c r="AK36" s="13">
        <v>2296.8592319951399</v>
      </c>
      <c r="AL36" s="13">
        <v>6746.6427631916504</v>
      </c>
      <c r="AM36" s="13">
        <v>10381.8218969891</v>
      </c>
      <c r="AN36" s="13">
        <v>2083.5007212115702</v>
      </c>
      <c r="AO36" s="13">
        <v>1710652.03110274</v>
      </c>
      <c r="AP36" s="13">
        <v>480139.35029978998</v>
      </c>
      <c r="AQ36" s="13">
        <v>4459451.8665868798</v>
      </c>
      <c r="AR36" s="13">
        <v>125065.87705002401</v>
      </c>
      <c r="AS36" s="13">
        <v>8727042.2730221096</v>
      </c>
      <c r="AT36" s="13">
        <v>464119.544200823</v>
      </c>
    </row>
    <row r="37" spans="1:46">
      <c r="A37" s="2">
        <v>35</v>
      </c>
      <c r="B37" s="3" t="s">
        <v>146</v>
      </c>
      <c r="C37" s="4" t="s">
        <v>16</v>
      </c>
      <c r="D37" s="3" t="s">
        <v>147</v>
      </c>
      <c r="E37" s="3" t="s">
        <v>117</v>
      </c>
      <c r="F37" s="3" t="s">
        <v>148</v>
      </c>
      <c r="G37" s="3" t="s">
        <v>61</v>
      </c>
      <c r="H37" s="5">
        <v>36.6667139400612</v>
      </c>
      <c r="I37" s="5">
        <v>9286.3533759080092</v>
      </c>
      <c r="J37" s="5">
        <v>69738.3606616834</v>
      </c>
      <c r="K37" s="5">
        <v>298.00314438690498</v>
      </c>
      <c r="L37" s="5">
        <v>2298.54712451466</v>
      </c>
      <c r="M37" s="5">
        <v>40557.055508455698</v>
      </c>
      <c r="N37" s="5">
        <v>8724295.98126458</v>
      </c>
      <c r="O37" s="5">
        <v>121025.182443214</v>
      </c>
      <c r="P37" s="5">
        <v>4816.1457938761196</v>
      </c>
      <c r="Q37" s="5">
        <v>70760.681627053404</v>
      </c>
      <c r="R37" s="5">
        <v>70760.681627053404</v>
      </c>
      <c r="S37" s="5">
        <v>332.09992287851298</v>
      </c>
      <c r="T37" s="5">
        <v>900.72803194846404</v>
      </c>
      <c r="U37" s="5">
        <v>6729.5852254361198</v>
      </c>
      <c r="V37" s="5">
        <v>5817.2001968959103</v>
      </c>
      <c r="W37" s="5">
        <v>603182.08135287696</v>
      </c>
      <c r="X37" s="5">
        <v>-70.509767901672404</v>
      </c>
      <c r="Y37" s="5">
        <v>-20.283089279482201</v>
      </c>
      <c r="Z37" s="5">
        <v>6.9942264814687096</v>
      </c>
      <c r="AA37" s="5">
        <v>506.321078561099</v>
      </c>
      <c r="AB37" s="5">
        <v>120.036483340443</v>
      </c>
      <c r="AC37" s="5">
        <v>1759862.10298323</v>
      </c>
      <c r="AD37" s="5">
        <v>2251.5110202113801</v>
      </c>
      <c r="AE37" s="5">
        <v>1126.15590150497</v>
      </c>
      <c r="AF37" s="5">
        <v>2204403.8618125198</v>
      </c>
      <c r="AG37" s="5">
        <v>67.333492607044803</v>
      </c>
      <c r="AH37" s="5">
        <v>475.341321915538</v>
      </c>
      <c r="AI37" s="5">
        <v>704.68413466853997</v>
      </c>
      <c r="AJ37" s="5">
        <v>1874428.8613330999</v>
      </c>
      <c r="AK37" s="5">
        <v>100.667027821316</v>
      </c>
      <c r="AL37" s="5">
        <v>1263.3541080765499</v>
      </c>
      <c r="AM37" s="5">
        <v>317.33687509305599</v>
      </c>
      <c r="AN37" s="5">
        <v>47.333412153465297</v>
      </c>
      <c r="AO37" s="5">
        <v>190130.49938374001</v>
      </c>
      <c r="AP37" s="5">
        <v>103510.39739882101</v>
      </c>
      <c r="AQ37" s="5">
        <v>4024219.2891083402</v>
      </c>
      <c r="AR37" s="5">
        <v>55588.614796582202</v>
      </c>
      <c r="AS37" s="5">
        <v>8724295.98126458</v>
      </c>
      <c r="AT37" s="5">
        <v>455582.563497836</v>
      </c>
    </row>
    <row r="38" spans="1:46">
      <c r="A38" s="2">
        <v>36</v>
      </c>
      <c r="B38" s="11" t="s">
        <v>58</v>
      </c>
      <c r="C38" s="12" t="s">
        <v>16</v>
      </c>
      <c r="D38" s="11" t="s">
        <v>149</v>
      </c>
      <c r="E38" s="11" t="s">
        <v>117</v>
      </c>
      <c r="F38" s="11" t="s">
        <v>150</v>
      </c>
      <c r="G38" s="11" t="s">
        <v>61</v>
      </c>
      <c r="H38" s="13">
        <v>68.000187133915901</v>
      </c>
      <c r="I38" s="13">
        <v>36608.245626993397</v>
      </c>
      <c r="J38" s="13">
        <v>535092.961029005</v>
      </c>
      <c r="K38" s="13">
        <v>819.35735903157399</v>
      </c>
      <c r="L38" s="13">
        <v>3708.0866498733599</v>
      </c>
      <c r="M38" s="13">
        <v>45910.644949947797</v>
      </c>
      <c r="N38" s="13">
        <v>9007988.5260631498</v>
      </c>
      <c r="O38" s="13">
        <v>135042.61545746299</v>
      </c>
      <c r="P38" s="13">
        <v>7604.0341892479801</v>
      </c>
      <c r="Q38" s="13">
        <v>77037.646732686</v>
      </c>
      <c r="R38" s="13">
        <v>77037.646732686</v>
      </c>
      <c r="S38" s="13">
        <v>970.40418077154504</v>
      </c>
      <c r="T38" s="13">
        <v>875.72279908758605</v>
      </c>
      <c r="U38" s="13">
        <v>5264.9709208259701</v>
      </c>
      <c r="V38" s="13">
        <v>10470.5776151886</v>
      </c>
      <c r="W38" s="13">
        <v>610500.88692088902</v>
      </c>
      <c r="X38" s="13">
        <v>-351.47798751097201</v>
      </c>
      <c r="Y38" s="13">
        <v>9.9728686869785506</v>
      </c>
      <c r="Z38" s="13">
        <v>5.7908203485322902</v>
      </c>
      <c r="AA38" s="13">
        <v>3600.9207540132002</v>
      </c>
      <c r="AB38" s="13">
        <v>440.70154462030501</v>
      </c>
      <c r="AC38" s="13">
        <v>1820639.9216205501</v>
      </c>
      <c r="AD38" s="13">
        <v>1972.1373615042701</v>
      </c>
      <c r="AE38" s="13">
        <v>1246.0898957388699</v>
      </c>
      <c r="AF38" s="13">
        <v>2285742.0857062102</v>
      </c>
      <c r="AG38" s="13">
        <v>217.33537427563601</v>
      </c>
      <c r="AH38" s="13">
        <v>1803.4486127313701</v>
      </c>
      <c r="AI38" s="13">
        <v>1107.37666014398</v>
      </c>
      <c r="AJ38" s="13">
        <v>1969441.5853386901</v>
      </c>
      <c r="AK38" s="13">
        <v>356.67180993037601</v>
      </c>
      <c r="AL38" s="13">
        <v>2528.08890980671</v>
      </c>
      <c r="AM38" s="13">
        <v>2444.8767425159299</v>
      </c>
      <c r="AN38" s="13">
        <v>513.34508814121602</v>
      </c>
      <c r="AO38" s="13">
        <v>643711.63401319995</v>
      </c>
      <c r="AP38" s="13">
        <v>271471.93964062002</v>
      </c>
      <c r="AQ38" s="13">
        <v>3996385.7455605399</v>
      </c>
      <c r="AR38" s="13">
        <v>96729.844309591193</v>
      </c>
      <c r="AS38" s="13">
        <v>9007988.5260631498</v>
      </c>
      <c r="AT38" s="13">
        <v>465737.04132407898</v>
      </c>
    </row>
    <row r="39" spans="1:46">
      <c r="A39" s="2">
        <v>37</v>
      </c>
      <c r="B39" s="3" t="s">
        <v>151</v>
      </c>
      <c r="C39" s="4" t="s">
        <v>16</v>
      </c>
      <c r="D39" s="3" t="s">
        <v>152</v>
      </c>
      <c r="E39" s="3" t="s">
        <v>117</v>
      </c>
      <c r="F39" s="3" t="s">
        <v>153</v>
      </c>
      <c r="G39" s="3" t="s">
        <v>61</v>
      </c>
      <c r="H39" s="5">
        <v>178111.47575717801</v>
      </c>
      <c r="I39" s="5">
        <v>75482.920402895499</v>
      </c>
      <c r="J39" s="5">
        <v>2332704.6320691402</v>
      </c>
      <c r="K39" s="5">
        <v>173286.00779620701</v>
      </c>
      <c r="L39" s="5">
        <v>2402796.8171911398</v>
      </c>
      <c r="M39" s="5">
        <v>2413218.789388</v>
      </c>
      <c r="N39" s="5">
        <v>9151905.1265754495</v>
      </c>
      <c r="O39" s="5">
        <v>2047948.63285245</v>
      </c>
      <c r="P39" s="5">
        <v>3125437.89316358</v>
      </c>
      <c r="Q39" s="5">
        <v>6679441.4939320497</v>
      </c>
      <c r="R39" s="5">
        <v>6679441.4939320497</v>
      </c>
      <c r="S39" s="5">
        <v>2518137.71593461</v>
      </c>
      <c r="T39" s="5">
        <v>525732.02227145899</v>
      </c>
      <c r="U39" s="5">
        <v>537393.44758327596</v>
      </c>
      <c r="V39" s="5">
        <v>324443.56893129001</v>
      </c>
      <c r="W39" s="5">
        <v>625353.92068921099</v>
      </c>
      <c r="X39" s="5">
        <v>102198.310490866</v>
      </c>
      <c r="Y39" s="5">
        <v>95993.1082729099</v>
      </c>
      <c r="Z39" s="5">
        <v>31080.6141681558</v>
      </c>
      <c r="AA39" s="5">
        <v>278747.13507309498</v>
      </c>
      <c r="AB39" s="5">
        <v>740907.97215029597</v>
      </c>
      <c r="AC39" s="5">
        <v>1810582.1840327401</v>
      </c>
      <c r="AD39" s="5">
        <v>1317005.4877561601</v>
      </c>
      <c r="AE39" s="5">
        <v>285489.29574097099</v>
      </c>
      <c r="AF39" s="5">
        <v>2299631.9381216201</v>
      </c>
      <c r="AG39" s="5">
        <v>777666.80817881494</v>
      </c>
      <c r="AH39" s="5">
        <v>825382.33667568304</v>
      </c>
      <c r="AI39" s="5">
        <v>361105.97877306101</v>
      </c>
      <c r="AJ39" s="5">
        <v>1911968.6714749399</v>
      </c>
      <c r="AK39" s="5">
        <v>1379353.6354856</v>
      </c>
      <c r="AL39" s="5">
        <v>1734263.2815539499</v>
      </c>
      <c r="AM39" s="5">
        <v>1384594.5707183301</v>
      </c>
      <c r="AN39" s="5">
        <v>1551196.0607151701</v>
      </c>
      <c r="AO39" s="5">
        <v>234112487.96469</v>
      </c>
      <c r="AP39" s="5">
        <v>144714036.32961699</v>
      </c>
      <c r="AQ39" s="5">
        <v>262289675.01379299</v>
      </c>
      <c r="AR39" s="5">
        <v>7509952.3235623799</v>
      </c>
      <c r="AS39" s="5">
        <v>9151905.1265754495</v>
      </c>
      <c r="AT39" s="5">
        <v>470913.85497148201</v>
      </c>
    </row>
    <row r="40" spans="1:46">
      <c r="A40" s="2">
        <v>38</v>
      </c>
      <c r="B40" s="11" t="s">
        <v>58</v>
      </c>
      <c r="C40" s="12" t="s">
        <v>16</v>
      </c>
      <c r="D40" s="11" t="s">
        <v>154</v>
      </c>
      <c r="E40" s="11" t="s">
        <v>117</v>
      </c>
      <c r="F40" s="11" t="s">
        <v>155</v>
      </c>
      <c r="G40" s="11" t="s">
        <v>61</v>
      </c>
      <c r="H40" s="13">
        <v>603.34711382197895</v>
      </c>
      <c r="I40" s="13">
        <v>37565.425901201597</v>
      </c>
      <c r="J40" s="13">
        <v>787085.04379939998</v>
      </c>
      <c r="K40" s="13">
        <v>1568.08811574114</v>
      </c>
      <c r="L40" s="13">
        <v>9695.8497379089204</v>
      </c>
      <c r="M40" s="13">
        <v>52189.687850669099</v>
      </c>
      <c r="N40" s="13">
        <v>9040962.2145161703</v>
      </c>
      <c r="O40" s="13">
        <v>136921.11205805599</v>
      </c>
      <c r="P40" s="13">
        <v>20029.036655298802</v>
      </c>
      <c r="Q40" s="13">
        <v>99804.090240390797</v>
      </c>
      <c r="R40" s="13">
        <v>99804.090240390797</v>
      </c>
      <c r="S40" s="13">
        <v>9026.4995848569197</v>
      </c>
      <c r="T40" s="13">
        <v>3307.9375036066499</v>
      </c>
      <c r="U40" s="13">
        <v>8828.0816026103294</v>
      </c>
      <c r="V40" s="13">
        <v>35267.9889275362</v>
      </c>
      <c r="W40" s="13">
        <v>612748.95499400701</v>
      </c>
      <c r="X40" s="13">
        <v>162.83158571268299</v>
      </c>
      <c r="Y40" s="13">
        <v>340.23698873717598</v>
      </c>
      <c r="Z40" s="13">
        <v>141.70336833505201</v>
      </c>
      <c r="AA40" s="13">
        <v>24686.119901311398</v>
      </c>
      <c r="AB40" s="13">
        <v>4650.6082921913603</v>
      </c>
      <c r="AC40" s="13">
        <v>1821943.9320268701</v>
      </c>
      <c r="AD40" s="13">
        <v>17268.098885098701</v>
      </c>
      <c r="AE40" s="13">
        <v>2205.3309912100399</v>
      </c>
      <c r="AF40" s="13">
        <v>2298288.8774429001</v>
      </c>
      <c r="AG40" s="13">
        <v>2659.59437585962</v>
      </c>
      <c r="AH40" s="13">
        <v>7586.06694773864</v>
      </c>
      <c r="AI40" s="13">
        <v>3040.9998467557102</v>
      </c>
      <c r="AJ40" s="13">
        <v>1978671.2064592601</v>
      </c>
      <c r="AK40" s="13">
        <v>5728.5406689614601</v>
      </c>
      <c r="AL40" s="13">
        <v>15513.383061267101</v>
      </c>
      <c r="AM40" s="13">
        <v>21786.315150421698</v>
      </c>
      <c r="AN40" s="13">
        <v>6026.6724817556697</v>
      </c>
      <c r="AO40" s="13">
        <v>3340993.98434164</v>
      </c>
      <c r="AP40" s="13">
        <v>905117.230999158</v>
      </c>
      <c r="AQ40" s="13">
        <v>5240998.4110496398</v>
      </c>
      <c r="AR40" s="13">
        <v>169010.08623320499</v>
      </c>
      <c r="AS40" s="13">
        <v>9040962.2145161703</v>
      </c>
      <c r="AT40" s="13">
        <v>477357.68050350097</v>
      </c>
    </row>
    <row r="41" spans="1:46">
      <c r="A41" s="2">
        <v>39</v>
      </c>
      <c r="B41" s="3" t="s">
        <v>58</v>
      </c>
      <c r="C41" s="4" t="s">
        <v>16</v>
      </c>
      <c r="D41" s="3" t="s">
        <v>156</v>
      </c>
      <c r="E41" s="3" t="s">
        <v>117</v>
      </c>
      <c r="F41" s="3" t="s">
        <v>157</v>
      </c>
      <c r="G41" s="3" t="s">
        <v>61</v>
      </c>
      <c r="H41" s="5">
        <v>84.000303241255807</v>
      </c>
      <c r="I41" s="5">
        <v>35859.031989148301</v>
      </c>
      <c r="J41" s="5">
        <v>526788.26725063205</v>
      </c>
      <c r="K41" s="5">
        <v>878.02729269048302</v>
      </c>
      <c r="L41" s="5">
        <v>2334.5959355936898</v>
      </c>
      <c r="M41" s="5">
        <v>44360.523929892901</v>
      </c>
      <c r="N41" s="5">
        <v>8976100.0169138703</v>
      </c>
      <c r="O41" s="5">
        <v>130273.318932414</v>
      </c>
      <c r="P41" s="5">
        <v>7722.09251110685</v>
      </c>
      <c r="Q41" s="5">
        <v>77141.135745164196</v>
      </c>
      <c r="R41" s="5">
        <v>77141.135745164196</v>
      </c>
      <c r="S41" s="5">
        <v>1064.5912933944301</v>
      </c>
      <c r="T41" s="5">
        <v>912.50506213792198</v>
      </c>
      <c r="U41" s="5">
        <v>5168.9358524163699</v>
      </c>
      <c r="V41" s="5">
        <v>10662.8785261086</v>
      </c>
      <c r="W41" s="5">
        <v>606050.69395947596</v>
      </c>
      <c r="X41" s="5">
        <v>-45.378265138770601</v>
      </c>
      <c r="Y41" s="5">
        <v>11.377563741919399</v>
      </c>
      <c r="Z41" s="5">
        <v>74.226432072750598</v>
      </c>
      <c r="AA41" s="5">
        <v>3323.55768220966</v>
      </c>
      <c r="AB41" s="5">
        <v>486.55733143347101</v>
      </c>
      <c r="AC41" s="5">
        <v>1826448.1192588899</v>
      </c>
      <c r="AD41" s="5">
        <v>3560.4468091782601</v>
      </c>
      <c r="AE41" s="5">
        <v>1276.60380457627</v>
      </c>
      <c r="AF41" s="5">
        <v>2308475.0071554501</v>
      </c>
      <c r="AG41" s="5">
        <v>306.00353975692099</v>
      </c>
      <c r="AH41" s="5">
        <v>1726.77281654424</v>
      </c>
      <c r="AI41" s="5">
        <v>1113.37703241995</v>
      </c>
      <c r="AJ41" s="5">
        <v>1961633.04371411</v>
      </c>
      <c r="AK41" s="5">
        <v>458.00804114668</v>
      </c>
      <c r="AL41" s="5">
        <v>2444.7485327404902</v>
      </c>
      <c r="AM41" s="5">
        <v>3913.2038892873302</v>
      </c>
      <c r="AN41" s="5">
        <v>608.01513423779397</v>
      </c>
      <c r="AO41" s="5">
        <v>629267.72883102996</v>
      </c>
      <c r="AP41" s="5">
        <v>278351.20095860597</v>
      </c>
      <c r="AQ41" s="5">
        <v>4102012.7448978899</v>
      </c>
      <c r="AR41" s="5">
        <v>93626.627638770398</v>
      </c>
      <c r="AS41" s="5">
        <v>8976100.0169138703</v>
      </c>
      <c r="AT41" s="5">
        <v>465260.98846489401</v>
      </c>
    </row>
    <row r="42" spans="1:46">
      <c r="A42" s="2">
        <v>40</v>
      </c>
      <c r="B42" s="18" t="s">
        <v>158</v>
      </c>
      <c r="C42" s="12" t="s">
        <v>16</v>
      </c>
      <c r="D42" s="11" t="s">
        <v>159</v>
      </c>
      <c r="E42" s="18" t="s">
        <v>132</v>
      </c>
      <c r="F42" s="11" t="s">
        <v>160</v>
      </c>
      <c r="G42" s="11" t="s">
        <v>61</v>
      </c>
      <c r="H42" s="13">
        <v>31.3333692200424</v>
      </c>
      <c r="I42" s="13">
        <v>11053.6188491065</v>
      </c>
      <c r="J42" s="13">
        <v>164922.211768665</v>
      </c>
      <c r="K42" s="13">
        <v>619.34706451690397</v>
      </c>
      <c r="L42" s="13">
        <v>1750.2649201403699</v>
      </c>
      <c r="M42" s="13">
        <v>41265.482876994698</v>
      </c>
      <c r="N42" s="13">
        <v>8672274.0616809409</v>
      </c>
      <c r="O42" s="13">
        <v>121742.587034761</v>
      </c>
      <c r="P42" s="13">
        <v>16650.365778822499</v>
      </c>
      <c r="Q42" s="13">
        <v>71234.626690095203</v>
      </c>
      <c r="R42" s="13">
        <v>71234.626690095203</v>
      </c>
      <c r="S42" s="13">
        <v>266.01653472048702</v>
      </c>
      <c r="T42" s="13">
        <v>440.13599732686703</v>
      </c>
      <c r="U42" s="13">
        <v>8000.2396687411301</v>
      </c>
      <c r="V42" s="17">
        <v>11686.7821763375</v>
      </c>
      <c r="W42" s="13">
        <v>603061.66483872302</v>
      </c>
      <c r="X42" s="13">
        <v>-265.83662052523198</v>
      </c>
      <c r="Y42" s="13">
        <v>-12.097042416513901</v>
      </c>
      <c r="Z42" s="13">
        <v>34.3343764659923</v>
      </c>
      <c r="AA42" s="13">
        <v>21779.850888488501</v>
      </c>
      <c r="AB42" s="13">
        <v>634.65278122375003</v>
      </c>
      <c r="AC42" s="13">
        <v>1734052.0252171401</v>
      </c>
      <c r="AD42" s="13">
        <v>905.36204376450905</v>
      </c>
      <c r="AE42" s="13">
        <v>1069.9454889839401</v>
      </c>
      <c r="AF42" s="13">
        <v>2218558.7951603499</v>
      </c>
      <c r="AG42" s="13">
        <v>50.000088993494302</v>
      </c>
      <c r="AH42" s="13">
        <v>333.337225098803</v>
      </c>
      <c r="AI42" s="13">
        <v>12911.1653199313</v>
      </c>
      <c r="AJ42" s="13">
        <v>1858329.3397212501</v>
      </c>
      <c r="AK42" s="13">
        <v>75.333537313897907</v>
      </c>
      <c r="AL42" s="13">
        <v>1461.3616488544201</v>
      </c>
      <c r="AM42" s="13">
        <v>100.000352334583</v>
      </c>
      <c r="AN42" s="13">
        <v>2621.5738588816498</v>
      </c>
      <c r="AO42" s="13">
        <v>11116894.762762399</v>
      </c>
      <c r="AP42" s="13">
        <v>27051544.5219393</v>
      </c>
      <c r="AQ42" s="13">
        <v>8940823.5340084694</v>
      </c>
      <c r="AR42" s="13">
        <v>2289267.8845023899</v>
      </c>
      <c r="AS42" s="13">
        <v>8672274.0616809409</v>
      </c>
      <c r="AT42" s="13">
        <v>497338.71547824302</v>
      </c>
    </row>
    <row r="43" spans="1:46">
      <c r="A43" s="2">
        <v>41</v>
      </c>
      <c r="B43" s="3" t="s">
        <v>161</v>
      </c>
      <c r="C43" s="4" t="s">
        <v>16</v>
      </c>
      <c r="D43" s="3" t="s">
        <v>162</v>
      </c>
      <c r="E43" s="3" t="s">
        <v>117</v>
      </c>
      <c r="F43" s="3" t="s">
        <v>163</v>
      </c>
      <c r="G43" s="3" t="s">
        <v>61</v>
      </c>
      <c r="H43" s="5">
        <v>29.333363666698201</v>
      </c>
      <c r="I43" s="5">
        <v>12031.067833872599</v>
      </c>
      <c r="J43" s="5">
        <v>256521.137187741</v>
      </c>
      <c r="K43" s="5">
        <v>642.01459976912395</v>
      </c>
      <c r="L43" s="5">
        <v>2276.21750684466</v>
      </c>
      <c r="M43" s="5">
        <v>42125.061237237001</v>
      </c>
      <c r="N43" s="5">
        <v>8716202.6048930399</v>
      </c>
      <c r="O43" s="5">
        <v>124420.808983639</v>
      </c>
      <c r="P43" s="5">
        <v>20313.098682141001</v>
      </c>
      <c r="Q43" s="5">
        <v>75176.6757013483</v>
      </c>
      <c r="R43" s="5">
        <v>75176.6757013483</v>
      </c>
      <c r="S43" s="5">
        <v>332.20012126594099</v>
      </c>
      <c r="T43" s="5">
        <v>731.64753445357701</v>
      </c>
      <c r="U43" s="5">
        <v>8708.6536485944507</v>
      </c>
      <c r="V43" s="5">
        <v>19041.351717998601</v>
      </c>
      <c r="W43" s="5">
        <v>610779.37027611199</v>
      </c>
      <c r="X43" s="5">
        <v>-187.94206156338899</v>
      </c>
      <c r="Y43" s="5">
        <v>-14.8493819341513</v>
      </c>
      <c r="Z43" s="5">
        <v>20.3699138941824</v>
      </c>
      <c r="AA43" s="5">
        <v>22446.724721742299</v>
      </c>
      <c r="AB43" s="5">
        <v>724.94941769015702</v>
      </c>
      <c r="AC43" s="5">
        <v>1763927.3538756201</v>
      </c>
      <c r="AD43" s="5">
        <v>2826.2854366302799</v>
      </c>
      <c r="AE43" s="5">
        <v>1120.17058492704</v>
      </c>
      <c r="AF43" s="5">
        <v>2267236.6017150502</v>
      </c>
      <c r="AG43" s="5">
        <v>96.666993847774506</v>
      </c>
      <c r="AH43" s="5">
        <v>411.33926461232801</v>
      </c>
      <c r="AI43" s="5">
        <v>13181.4129276637</v>
      </c>
      <c r="AJ43" s="5">
        <v>1886952.22363488</v>
      </c>
      <c r="AK43" s="5">
        <v>80.000236974073303</v>
      </c>
      <c r="AL43" s="5">
        <v>1766.70828445033</v>
      </c>
      <c r="AM43" s="5">
        <v>684.01652105583901</v>
      </c>
      <c r="AN43" s="5">
        <v>2803.6084803629201</v>
      </c>
      <c r="AO43" s="5">
        <v>11262469.427825</v>
      </c>
      <c r="AP43" s="5">
        <v>27685006.221791901</v>
      </c>
      <c r="AQ43" s="5">
        <v>9031512.7261533905</v>
      </c>
      <c r="AR43" s="5">
        <v>2320493.29373771</v>
      </c>
      <c r="AS43" s="5">
        <v>8716202.6048930399</v>
      </c>
      <c r="AT43" s="5">
        <v>505323.56448452902</v>
      </c>
    </row>
    <row r="44" spans="1:46">
      <c r="A44" s="2">
        <v>42</v>
      </c>
      <c r="B44" s="11" t="s">
        <v>164</v>
      </c>
      <c r="C44" s="12" t="s">
        <v>16</v>
      </c>
      <c r="D44" s="11" t="s">
        <v>165</v>
      </c>
      <c r="E44" s="11" t="s">
        <v>117</v>
      </c>
      <c r="F44" s="11" t="s">
        <v>166</v>
      </c>
      <c r="G44" s="11" t="s">
        <v>61</v>
      </c>
      <c r="H44" s="13">
        <v>37.3333849467421</v>
      </c>
      <c r="I44" s="13">
        <v>23304.359453921999</v>
      </c>
      <c r="J44" s="13">
        <v>297653.89059046801</v>
      </c>
      <c r="K44" s="13">
        <v>1561.4188712175601</v>
      </c>
      <c r="L44" s="13">
        <v>4273.9949838108796</v>
      </c>
      <c r="M44" s="13">
        <v>47545.052810355599</v>
      </c>
      <c r="N44" s="13">
        <v>9382278.3865892403</v>
      </c>
      <c r="O44" s="13">
        <v>138589.822336468</v>
      </c>
      <c r="P44" s="13">
        <v>130247.97920112099</v>
      </c>
      <c r="Q44" s="13">
        <v>91028.606254575207</v>
      </c>
      <c r="R44" s="13">
        <v>91028.606254575207</v>
      </c>
      <c r="S44" s="13">
        <v>229.30596007467699</v>
      </c>
      <c r="T44" s="13">
        <v>2398.5701632472401</v>
      </c>
      <c r="U44" s="13">
        <v>37541.945361107697</v>
      </c>
      <c r="V44" s="13">
        <v>68074.510912449594</v>
      </c>
      <c r="W44" s="13">
        <v>623517.75528093404</v>
      </c>
      <c r="X44" s="13">
        <v>61.217269190368299</v>
      </c>
      <c r="Y44" s="13">
        <v>5.7900786051636599</v>
      </c>
      <c r="Z44" s="13">
        <v>109.592264795977</v>
      </c>
      <c r="AA44" s="13">
        <v>219296.592751327</v>
      </c>
      <c r="AB44" s="13">
        <v>6543.6824279152897</v>
      </c>
      <c r="AC44" s="13">
        <v>1796466.2553079801</v>
      </c>
      <c r="AD44" s="13">
        <v>4348.67872188612</v>
      </c>
      <c r="AE44" s="13">
        <v>1160.76322542142</v>
      </c>
      <c r="AF44" s="13">
        <v>2342338.0792187802</v>
      </c>
      <c r="AG44" s="13">
        <v>170.66769623294101</v>
      </c>
      <c r="AH44" s="13">
        <v>786.02163129550695</v>
      </c>
      <c r="AI44" s="13">
        <v>116995.17585783399</v>
      </c>
      <c r="AJ44" s="13">
        <v>1962678.5385738099</v>
      </c>
      <c r="AK44" s="13">
        <v>254.002284120761</v>
      </c>
      <c r="AL44" s="13">
        <v>5666.4267376371499</v>
      </c>
      <c r="AM44" s="13">
        <v>1626.0929377551399</v>
      </c>
      <c r="AN44" s="13">
        <v>27448.367719493399</v>
      </c>
      <c r="AO44" s="13">
        <v>116818712.629697</v>
      </c>
      <c r="AP44" s="13">
        <v>286322485.90390199</v>
      </c>
      <c r="AQ44" s="13">
        <v>56957970.961553298</v>
      </c>
      <c r="AR44" s="13">
        <v>23434579.105181899</v>
      </c>
      <c r="AS44" s="13">
        <v>9382278.3865892403</v>
      </c>
      <c r="AT44" s="13">
        <v>968098.74253189296</v>
      </c>
    </row>
    <row r="45" spans="1:46">
      <c r="A45" s="2">
        <v>43</v>
      </c>
      <c r="B45" s="16" t="s">
        <v>167</v>
      </c>
      <c r="C45" s="4" t="s">
        <v>16</v>
      </c>
      <c r="D45" s="3" t="s">
        <v>168</v>
      </c>
      <c r="E45" s="16" t="s">
        <v>132</v>
      </c>
      <c r="F45" s="3" t="s">
        <v>169</v>
      </c>
      <c r="G45" s="3" t="s">
        <v>61</v>
      </c>
      <c r="H45" s="5">
        <v>40.000057773418902</v>
      </c>
      <c r="I45" s="5">
        <v>115958.89283427301</v>
      </c>
      <c r="J45" s="5">
        <v>422279.07137304102</v>
      </c>
      <c r="K45" s="5">
        <v>9105.5680636101006</v>
      </c>
      <c r="L45" s="5">
        <v>14699.043686217499</v>
      </c>
      <c r="M45" s="5">
        <v>68408.5437768017</v>
      </c>
      <c r="N45" s="5">
        <v>9405279.3378653601</v>
      </c>
      <c r="O45" s="5">
        <v>192393.76848376801</v>
      </c>
      <c r="P45" s="5">
        <v>1171066.6251915901</v>
      </c>
      <c r="Q45" s="5">
        <v>124322.948610224</v>
      </c>
      <c r="R45" s="5">
        <v>124322.948610224</v>
      </c>
      <c r="S45" s="5">
        <v>-3954.31394614684</v>
      </c>
      <c r="T45" s="5">
        <v>2742.0963776681401</v>
      </c>
      <c r="U45" s="5">
        <v>291985.24910302402</v>
      </c>
      <c r="V45" s="5">
        <v>547994.04574580595</v>
      </c>
      <c r="W45" s="5">
        <v>567308.52091783995</v>
      </c>
      <c r="X45" s="5">
        <v>476.042317167845</v>
      </c>
      <c r="Y45" s="5">
        <v>210.85622706416601</v>
      </c>
      <c r="Z45" s="5">
        <v>336.87065290629801</v>
      </c>
      <c r="AA45" s="5">
        <v>2332791.0599826798</v>
      </c>
      <c r="AB45" s="5">
        <v>63339.712545342001</v>
      </c>
      <c r="AC45" s="5">
        <v>1593165.5017382801</v>
      </c>
      <c r="AD45" s="5">
        <v>3783.1826330746799</v>
      </c>
      <c r="AE45" s="5">
        <v>1112.87700378517</v>
      </c>
      <c r="AF45" s="5">
        <v>2114503.6386823598</v>
      </c>
      <c r="AG45" s="5">
        <v>673.34920476083698</v>
      </c>
      <c r="AH45" s="5">
        <v>2824.9461983309302</v>
      </c>
      <c r="AI45" s="5">
        <v>1077558.35459563</v>
      </c>
      <c r="AJ45" s="5">
        <v>1813355.8613943399</v>
      </c>
      <c r="AK45" s="5">
        <v>920.02967657223803</v>
      </c>
      <c r="AL45" s="5">
        <v>38440.076195080997</v>
      </c>
      <c r="AM45" s="5">
        <v>2176.1658326577699</v>
      </c>
      <c r="AN45" s="5">
        <v>266039.10807263502</v>
      </c>
      <c r="AO45" s="19" t="s">
        <v>79</v>
      </c>
      <c r="AP45" s="19" t="s">
        <v>79</v>
      </c>
      <c r="AQ45" s="5">
        <v>531098248.03915697</v>
      </c>
      <c r="AR45" s="17">
        <v>234834480.17296901</v>
      </c>
      <c r="AS45" s="5">
        <v>9405279.3378653601</v>
      </c>
      <c r="AT45" s="5">
        <v>6324066.9101736499</v>
      </c>
    </row>
    <row r="46" spans="1:46">
      <c r="A46" s="2">
        <v>44</v>
      </c>
      <c r="B46" s="18" t="s">
        <v>167</v>
      </c>
      <c r="C46" s="12" t="s">
        <v>16</v>
      </c>
      <c r="D46" s="11" t="s">
        <v>170</v>
      </c>
      <c r="E46" s="18" t="s">
        <v>132</v>
      </c>
      <c r="F46" s="11" t="s">
        <v>171</v>
      </c>
      <c r="G46" s="11" t="s">
        <v>61</v>
      </c>
      <c r="H46" s="13">
        <v>25.333356293354498</v>
      </c>
      <c r="I46" s="13">
        <v>114760.469812365</v>
      </c>
      <c r="J46" s="13">
        <v>370262.84508856101</v>
      </c>
      <c r="K46" s="13">
        <v>9190.9563535061698</v>
      </c>
      <c r="L46" s="13">
        <v>17941.875387321099</v>
      </c>
      <c r="M46" s="13">
        <v>68177.366119605693</v>
      </c>
      <c r="N46" s="13">
        <v>9560951.0370925795</v>
      </c>
      <c r="O46" s="13">
        <v>193926.836527365</v>
      </c>
      <c r="P46" s="13">
        <v>1160485.41854496</v>
      </c>
      <c r="Q46" s="13">
        <v>128223.103664353</v>
      </c>
      <c r="R46" s="13">
        <v>128223.103664353</v>
      </c>
      <c r="S46" s="13">
        <v>-3685.8728572555201</v>
      </c>
      <c r="T46" s="13">
        <v>4041.3278842005502</v>
      </c>
      <c r="U46" s="13">
        <v>292084.79730668099</v>
      </c>
      <c r="V46" s="13">
        <v>543004.817447857</v>
      </c>
      <c r="W46" s="13">
        <v>571677.56835542002</v>
      </c>
      <c r="X46" s="13">
        <v>249.35983852495599</v>
      </c>
      <c r="Y46" s="13">
        <v>226.27151536803601</v>
      </c>
      <c r="Z46" s="13">
        <v>435.22102545162801</v>
      </c>
      <c r="AA46" s="13">
        <v>2334671.16066059</v>
      </c>
      <c r="AB46" s="13">
        <v>62715.055405865998</v>
      </c>
      <c r="AC46" s="13">
        <v>1627733.9861798801</v>
      </c>
      <c r="AD46" s="13">
        <v>2711.5931064742799</v>
      </c>
      <c r="AE46" s="13">
        <v>1101.24737775378</v>
      </c>
      <c r="AF46" s="13">
        <v>2185164.1999469101</v>
      </c>
      <c r="AG46" s="13">
        <v>639.34764888741097</v>
      </c>
      <c r="AH46" s="13">
        <v>2685.5858328017698</v>
      </c>
      <c r="AI46" s="13">
        <v>1069299.39768601</v>
      </c>
      <c r="AJ46" s="13">
        <v>1831224.61041797</v>
      </c>
      <c r="AK46" s="13">
        <v>863.35944323694105</v>
      </c>
      <c r="AL46" s="13">
        <v>37864.858753612301</v>
      </c>
      <c r="AM46" s="13">
        <v>1339.3961470470399</v>
      </c>
      <c r="AN46" s="13">
        <v>259936.93153463199</v>
      </c>
      <c r="AO46" s="13">
        <v>1142406059.4189601</v>
      </c>
      <c r="AP46" s="19" t="s">
        <v>79</v>
      </c>
      <c r="AQ46" s="13">
        <v>526394745.099787</v>
      </c>
      <c r="AR46" s="17">
        <v>232882662.76341701</v>
      </c>
      <c r="AS46" s="13">
        <v>9560951.0370925795</v>
      </c>
      <c r="AT46" s="13">
        <v>6283493.18518438</v>
      </c>
    </row>
    <row r="47" spans="1:46">
      <c r="A47" s="2">
        <v>45</v>
      </c>
      <c r="B47" s="3" t="s">
        <v>58</v>
      </c>
      <c r="C47" s="4" t="s">
        <v>16</v>
      </c>
      <c r="D47" s="3" t="s">
        <v>172</v>
      </c>
      <c r="E47" s="3" t="s">
        <v>117</v>
      </c>
      <c r="F47" s="3" t="s">
        <v>173</v>
      </c>
      <c r="G47" s="3" t="s">
        <v>61</v>
      </c>
      <c r="H47" s="5">
        <v>39.3334014201358</v>
      </c>
      <c r="I47" s="5">
        <v>33329.522883695201</v>
      </c>
      <c r="J47" s="5">
        <v>460096.33414121001</v>
      </c>
      <c r="K47" s="5">
        <v>752.02032361456497</v>
      </c>
      <c r="L47" s="5">
        <v>4491.8196751220103</v>
      </c>
      <c r="M47" s="5">
        <v>48476.753644416996</v>
      </c>
      <c r="N47" s="5">
        <v>8902398.7610720806</v>
      </c>
      <c r="O47" s="5">
        <v>144882.328339478</v>
      </c>
      <c r="P47" s="5">
        <v>7775.4577505444304</v>
      </c>
      <c r="Q47" s="5">
        <v>89127.857193705306</v>
      </c>
      <c r="R47" s="5">
        <v>89127.857193705306</v>
      </c>
      <c r="S47" s="5">
        <v>638.14364066363305</v>
      </c>
      <c r="T47" s="5">
        <v>804.135875745833</v>
      </c>
      <c r="U47" s="5">
        <v>5427.0311226332597</v>
      </c>
      <c r="V47" s="5">
        <v>8890.1258288782501</v>
      </c>
      <c r="W47" s="5">
        <v>596122.82323771203</v>
      </c>
      <c r="X47" s="5">
        <v>-101.646396661436</v>
      </c>
      <c r="Y47" s="5">
        <v>23.411860986091401</v>
      </c>
      <c r="Z47" s="5">
        <v>77.528640953886395</v>
      </c>
      <c r="AA47" s="5">
        <v>3121.2935617912799</v>
      </c>
      <c r="AB47" s="5">
        <v>296.33165488221101</v>
      </c>
      <c r="AC47" s="5">
        <v>1804895.6194378701</v>
      </c>
      <c r="AD47" s="5">
        <v>1562.7528099057799</v>
      </c>
      <c r="AE47" s="5">
        <v>1192.5196911549001</v>
      </c>
      <c r="AF47" s="5">
        <v>2238025.3172960002</v>
      </c>
      <c r="AG47" s="5">
        <v>122.00059411649499</v>
      </c>
      <c r="AH47" s="5">
        <v>1227.38619536948</v>
      </c>
      <c r="AI47" s="5">
        <v>1496.74817269498</v>
      </c>
      <c r="AJ47" s="5">
        <v>1935787.5391277</v>
      </c>
      <c r="AK47" s="5">
        <v>152.667699548261</v>
      </c>
      <c r="AL47" s="5">
        <v>1867.3803093951301</v>
      </c>
      <c r="AM47" s="5">
        <v>2210.1714693343301</v>
      </c>
      <c r="AN47" s="5">
        <v>442.00811031936502</v>
      </c>
      <c r="AO47" s="5">
        <v>1014314.15183735</v>
      </c>
      <c r="AP47" s="5">
        <v>1636365.50661633</v>
      </c>
      <c r="AQ47" s="5">
        <v>4306627.0623827502</v>
      </c>
      <c r="AR47" s="5">
        <v>203854.07139320101</v>
      </c>
      <c r="AS47" s="5">
        <v>8902398.7610720806</v>
      </c>
      <c r="AT47" s="5">
        <v>473928.64334700798</v>
      </c>
    </row>
    <row r="48" spans="1:46">
      <c r="A48" s="2">
        <v>46</v>
      </c>
      <c r="B48" s="11" t="s">
        <v>174</v>
      </c>
      <c r="C48" s="12" t="s">
        <v>16</v>
      </c>
      <c r="D48" s="11" t="s">
        <v>175</v>
      </c>
      <c r="E48" s="11" t="s">
        <v>117</v>
      </c>
      <c r="F48" s="11" t="s">
        <v>176</v>
      </c>
      <c r="G48" s="11" t="s">
        <v>61</v>
      </c>
      <c r="H48" s="13">
        <v>164708.77016991499</v>
      </c>
      <c r="I48" s="13">
        <v>68763.146773865999</v>
      </c>
      <c r="J48" s="13">
        <v>2176202.6111834398</v>
      </c>
      <c r="K48" s="13">
        <v>165189.623368161</v>
      </c>
      <c r="L48" s="13">
        <v>2310862.5256689498</v>
      </c>
      <c r="M48" s="13">
        <v>2307103.1463732398</v>
      </c>
      <c r="N48" s="13">
        <v>8871280.1836075895</v>
      </c>
      <c r="O48" s="13">
        <v>1921229.1813756099</v>
      </c>
      <c r="P48" s="13">
        <v>2975141.5299318498</v>
      </c>
      <c r="Q48" s="13">
        <v>6396116.2799380897</v>
      </c>
      <c r="R48" s="13">
        <v>6396116.2799380897</v>
      </c>
      <c r="S48" s="13">
        <v>2410055.7515295902</v>
      </c>
      <c r="T48" s="13">
        <v>509109.67708390101</v>
      </c>
      <c r="U48" s="13">
        <v>530055.197423278</v>
      </c>
      <c r="V48" s="13">
        <v>316892.20197303197</v>
      </c>
      <c r="W48" s="13">
        <v>606982.90937999403</v>
      </c>
      <c r="X48" s="13">
        <v>98742.303306305097</v>
      </c>
      <c r="Y48" s="13">
        <v>92601.837402995705</v>
      </c>
      <c r="Z48" s="13">
        <v>30015.491376364302</v>
      </c>
      <c r="AA48" s="13">
        <v>282753.01413861802</v>
      </c>
      <c r="AB48" s="13">
        <v>706263.86992373003</v>
      </c>
      <c r="AC48" s="13">
        <v>1740215.2722221101</v>
      </c>
      <c r="AD48" s="13">
        <v>1264827.7029915999</v>
      </c>
      <c r="AE48" s="13">
        <v>276343.72842689703</v>
      </c>
      <c r="AF48" s="13">
        <v>2231834.0336384298</v>
      </c>
      <c r="AG48" s="13">
        <v>752192.74263789004</v>
      </c>
      <c r="AH48" s="13">
        <v>796521.89243662904</v>
      </c>
      <c r="AI48" s="13">
        <v>381100.93454251502</v>
      </c>
      <c r="AJ48" s="13">
        <v>1886548.7164205899</v>
      </c>
      <c r="AK48" s="13">
        <v>1338410.0861948601</v>
      </c>
      <c r="AL48" s="13">
        <v>1695247.5927395499</v>
      </c>
      <c r="AM48" s="13">
        <v>1340376.5175267099</v>
      </c>
      <c r="AN48" s="13">
        <v>1508073.43518811</v>
      </c>
      <c r="AO48" s="13">
        <v>231620471.80770901</v>
      </c>
      <c r="AP48" s="13">
        <v>162505433.76739401</v>
      </c>
      <c r="AQ48" s="13">
        <v>257277795.770273</v>
      </c>
      <c r="AR48" s="13">
        <v>9220017.2315395791</v>
      </c>
      <c r="AS48" s="13">
        <v>8871280.1836075895</v>
      </c>
      <c r="AT48" s="13">
        <v>508876.99928168498</v>
      </c>
    </row>
    <row r="49" spans="1:46">
      <c r="A49" s="2">
        <v>47</v>
      </c>
      <c r="B49" s="3" t="s">
        <v>58</v>
      </c>
      <c r="C49" s="4" t="s">
        <v>16</v>
      </c>
      <c r="D49" s="3" t="s">
        <v>177</v>
      </c>
      <c r="E49" s="3" t="s">
        <v>117</v>
      </c>
      <c r="F49" s="3" t="s">
        <v>178</v>
      </c>
      <c r="G49" s="3" t="s">
        <v>61</v>
      </c>
      <c r="H49" s="5">
        <v>172.00110946097601</v>
      </c>
      <c r="I49" s="5">
        <v>32468.913056635502</v>
      </c>
      <c r="J49" s="5">
        <v>583609.92743907403</v>
      </c>
      <c r="K49" s="5">
        <v>952.69953147890897</v>
      </c>
      <c r="L49" s="5">
        <v>4260.5786291422901</v>
      </c>
      <c r="M49" s="5">
        <v>46757.725402568198</v>
      </c>
      <c r="N49" s="5">
        <v>8755917.7424285691</v>
      </c>
      <c r="O49" s="5">
        <v>135319.882105583</v>
      </c>
      <c r="P49" s="5">
        <v>9750.03366192875</v>
      </c>
      <c r="Q49" s="5">
        <v>83722.887356450097</v>
      </c>
      <c r="R49" s="5">
        <v>83722.887356450097</v>
      </c>
      <c r="S49" s="5">
        <v>2289.6543455739802</v>
      </c>
      <c r="T49" s="5">
        <v>1200.7469890366399</v>
      </c>
      <c r="U49" s="5">
        <v>5857.8683143367398</v>
      </c>
      <c r="V49" s="5">
        <v>12072.532556914901</v>
      </c>
      <c r="W49" s="5">
        <v>593735.42677375104</v>
      </c>
      <c r="X49" s="5">
        <v>-137.55188725732901</v>
      </c>
      <c r="Y49" s="5">
        <v>85.316437107700096</v>
      </c>
      <c r="Z49" s="5">
        <v>70.439766942938206</v>
      </c>
      <c r="AA49" s="5">
        <v>4862.1984225016204</v>
      </c>
      <c r="AB49" s="5">
        <v>1223.64298233144</v>
      </c>
      <c r="AC49" s="5">
        <v>1803260.5996153399</v>
      </c>
      <c r="AD49" s="5">
        <v>9523.2475568757</v>
      </c>
      <c r="AE49" s="5">
        <v>1368.98719010525</v>
      </c>
      <c r="AF49" s="5">
        <v>2250819.8239500499</v>
      </c>
      <c r="AG49" s="5">
        <v>692.01783181777796</v>
      </c>
      <c r="AH49" s="5">
        <v>2742.2660179089598</v>
      </c>
      <c r="AI49" s="5">
        <v>1648.09698100943</v>
      </c>
      <c r="AJ49" s="5">
        <v>1951234.79085241</v>
      </c>
      <c r="AK49" s="5">
        <v>1414.07340584697</v>
      </c>
      <c r="AL49" s="5">
        <v>4133.5732912332696</v>
      </c>
      <c r="AM49" s="5">
        <v>10682.6900692657</v>
      </c>
      <c r="AN49" s="5">
        <v>1566.0926179386699</v>
      </c>
      <c r="AO49" s="5">
        <v>1114451.1956060999</v>
      </c>
      <c r="AP49" s="5">
        <v>828186.04078578402</v>
      </c>
      <c r="AQ49" s="5">
        <v>4334555.0369519098</v>
      </c>
      <c r="AR49" s="5">
        <v>135205.01692978101</v>
      </c>
      <c r="AS49" s="5">
        <v>8755917.7424285691</v>
      </c>
      <c r="AT49" s="5">
        <v>462707.62692997698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R29"/>
  <sheetViews>
    <sheetView workbookViewId="0"/>
  </sheetViews>
  <sheetFormatPr defaultColWidth="9.140625" defaultRowHeight="13.15" outlineLevelRow="4"/>
  <cols>
    <col min="1" max="1" width="11.7109375" customWidth="1"/>
    <col min="2" max="2" width="5.7109375" customWidth="1"/>
    <col min="3" max="3" width="28.5703125" customWidth="1"/>
    <col min="4" max="4" width="2.85546875" customWidth="1"/>
    <col min="5" max="5" width="21.42578125" customWidth="1"/>
    <col min="6" max="44" width="10.7109375" customWidth="1"/>
  </cols>
  <sheetData>
    <row r="1" spans="1:44" outlineLevel="1">
      <c r="A1" s="44" t="s">
        <v>280</v>
      </c>
      <c r="B1" s="45"/>
      <c r="C1" s="46"/>
    </row>
    <row r="2" spans="1:44" outlineLevel="2">
      <c r="A2" s="47" t="s">
        <v>281</v>
      </c>
    </row>
    <row r="3" spans="1:44" ht="15.75" customHeight="1" outlineLevel="3">
      <c r="B3" s="48" t="s">
        <v>0</v>
      </c>
      <c r="C3" s="48" t="s">
        <v>1</v>
      </c>
      <c r="D3" s="48" t="s">
        <v>2</v>
      </c>
      <c r="E3" s="48" t="s">
        <v>3</v>
      </c>
      <c r="F3" s="48" t="s">
        <v>179</v>
      </c>
      <c r="G3" s="48" t="s">
        <v>187</v>
      </c>
      <c r="H3" s="48" t="s">
        <v>188</v>
      </c>
      <c r="I3" s="48" t="s">
        <v>189</v>
      </c>
      <c r="J3" s="48" t="s">
        <v>190</v>
      </c>
      <c r="K3" s="48" t="s">
        <v>191</v>
      </c>
      <c r="L3" s="48" t="s">
        <v>192</v>
      </c>
      <c r="M3" s="48" t="s">
        <v>193</v>
      </c>
      <c r="N3" s="48" t="s">
        <v>194</v>
      </c>
      <c r="O3" s="48" t="s">
        <v>195</v>
      </c>
      <c r="P3" s="48" t="s">
        <v>196</v>
      </c>
      <c r="Q3" s="48" t="s">
        <v>197</v>
      </c>
      <c r="R3" s="48" t="s">
        <v>198</v>
      </c>
      <c r="S3" s="48" t="s">
        <v>199</v>
      </c>
      <c r="T3" s="48" t="s">
        <v>200</v>
      </c>
      <c r="U3" s="48" t="s">
        <v>201</v>
      </c>
      <c r="V3" s="48" t="s">
        <v>202</v>
      </c>
      <c r="W3" s="48" t="s">
        <v>203</v>
      </c>
      <c r="X3" s="48" t="s">
        <v>204</v>
      </c>
      <c r="Y3" s="48" t="s">
        <v>205</v>
      </c>
      <c r="Z3" s="48" t="s">
        <v>206</v>
      </c>
      <c r="AA3" s="48" t="s">
        <v>207</v>
      </c>
      <c r="AB3" s="48" t="s">
        <v>208</v>
      </c>
      <c r="AC3" s="48" t="s">
        <v>209</v>
      </c>
      <c r="AD3" s="48" t="s">
        <v>210</v>
      </c>
      <c r="AE3" s="48" t="s">
        <v>211</v>
      </c>
      <c r="AF3" s="48" t="s">
        <v>212</v>
      </c>
      <c r="AG3" s="48" t="s">
        <v>213</v>
      </c>
      <c r="AH3" s="48" t="s">
        <v>214</v>
      </c>
      <c r="AI3" s="48" t="s">
        <v>215</v>
      </c>
      <c r="AJ3" s="48" t="s">
        <v>216</v>
      </c>
      <c r="AK3" s="48" t="s">
        <v>217</v>
      </c>
      <c r="AL3" s="48" t="s">
        <v>182</v>
      </c>
      <c r="AM3" s="48" t="s">
        <v>218</v>
      </c>
      <c r="AN3" s="48" t="s">
        <v>180</v>
      </c>
      <c r="AO3" s="48" t="s">
        <v>219</v>
      </c>
      <c r="AP3" s="48" t="s">
        <v>220</v>
      </c>
      <c r="AQ3" s="48" t="s">
        <v>221</v>
      </c>
      <c r="AR3" s="48" t="s">
        <v>222</v>
      </c>
    </row>
    <row r="4" spans="1:44" outlineLevel="3">
      <c r="B4" s="2">
        <v>24</v>
      </c>
      <c r="C4" s="3" t="s">
        <v>115</v>
      </c>
      <c r="D4" s="4" t="s">
        <v>16</v>
      </c>
      <c r="E4" s="3" t="s">
        <v>116</v>
      </c>
      <c r="F4" s="49">
        <v>20.585538560068201</v>
      </c>
      <c r="G4" s="49">
        <v>-1.19080558792205</v>
      </c>
      <c r="H4" s="49">
        <v>20.616920744403199</v>
      </c>
      <c r="I4" s="49">
        <v>3.7318435900010001E-2</v>
      </c>
      <c r="J4" s="49">
        <v>20.9745958961281</v>
      </c>
      <c r="K4" s="49">
        <v>21.127944782036799</v>
      </c>
      <c r="L4" s="50"/>
      <c r="M4" s="49">
        <v>21.154463019959302</v>
      </c>
      <c r="N4" s="49">
        <v>21.0357228920269</v>
      </c>
      <c r="O4" s="49">
        <v>2031.15309553779</v>
      </c>
      <c r="P4" s="49">
        <v>1917.6143225861299</v>
      </c>
      <c r="Q4" s="49">
        <v>20.735640798158901</v>
      </c>
      <c r="R4" s="49">
        <v>19.9582075922333</v>
      </c>
      <c r="S4" s="49">
        <v>20.448037879318999</v>
      </c>
      <c r="T4" s="49">
        <v>20.640473043376701</v>
      </c>
      <c r="U4" s="50"/>
      <c r="V4" s="49">
        <v>21.6630851297272</v>
      </c>
      <c r="W4" s="49">
        <v>21.319560563223099</v>
      </c>
      <c r="X4" s="49">
        <v>20.786973580464299</v>
      </c>
      <c r="Y4" s="49">
        <v>2170.7668143518599</v>
      </c>
      <c r="Z4" s="49">
        <v>19.706913701266402</v>
      </c>
      <c r="AA4" s="50"/>
      <c r="AB4" s="49">
        <v>20.091656322438901</v>
      </c>
      <c r="AC4" s="49">
        <v>20.222852875401401</v>
      </c>
      <c r="AD4" s="50"/>
      <c r="AE4" s="49">
        <v>20.364576891740398</v>
      </c>
      <c r="AF4" s="49">
        <v>-3.2875996914342202E-3</v>
      </c>
      <c r="AG4" s="49">
        <v>20.620059367629398</v>
      </c>
      <c r="AH4" s="50"/>
      <c r="AI4" s="49">
        <v>20.1901838763999</v>
      </c>
      <c r="AJ4" s="49">
        <v>20.173620534163501</v>
      </c>
      <c r="AK4" s="49">
        <v>20.135137802205499</v>
      </c>
      <c r="AL4" s="49">
        <v>20.520776353367602</v>
      </c>
      <c r="AM4" s="49">
        <v>1986.57609948969</v>
      </c>
      <c r="AN4" s="49">
        <v>2018.6355536230501</v>
      </c>
      <c r="AO4" s="49">
        <v>2003.7627901979099</v>
      </c>
      <c r="AP4" s="49">
        <v>3236.51551968272</v>
      </c>
      <c r="AQ4" s="50"/>
      <c r="AR4" s="50"/>
    </row>
    <row r="5" spans="1:44" outlineLevel="4">
      <c r="B5" s="51"/>
      <c r="C5" s="52" t="s">
        <v>282</v>
      </c>
      <c r="D5" s="53" t="s">
        <v>16</v>
      </c>
      <c r="E5" s="54" t="s">
        <v>16</v>
      </c>
      <c r="F5" s="55">
        <v>1.99225174183826E-2</v>
      </c>
      <c r="G5" s="55">
        <v>8.0323687979862404E-2</v>
      </c>
      <c r="H5" s="55">
        <v>4.63085335902918E-2</v>
      </c>
      <c r="I5" s="55">
        <v>0.287385655868517</v>
      </c>
      <c r="J5" s="55">
        <v>9.0427224465765895E-3</v>
      </c>
      <c r="K5" s="55">
        <v>1.7908694730726399E-2</v>
      </c>
      <c r="L5" s="32"/>
      <c r="M5" s="55">
        <v>4.53226761720186E-2</v>
      </c>
      <c r="N5" s="55">
        <v>1.2029477104594099E-2</v>
      </c>
      <c r="O5" s="55">
        <v>8.6867067858749803E-3</v>
      </c>
      <c r="P5" s="55">
        <v>8.68670678584995E-3</v>
      </c>
      <c r="Q5" s="55">
        <v>6.2425472079407603E-3</v>
      </c>
      <c r="R5" s="55">
        <v>4.4912352746295497E-3</v>
      </c>
      <c r="S5" s="55">
        <v>3.5941195353634998E-3</v>
      </c>
      <c r="T5" s="55">
        <v>2.4526541512032698E-3</v>
      </c>
      <c r="U5" s="32"/>
      <c r="V5" s="55">
        <v>1.2798689780920299E-2</v>
      </c>
      <c r="W5" s="55">
        <v>9.1517420613826603E-3</v>
      </c>
      <c r="X5" s="55">
        <v>1.4345599828135901E-2</v>
      </c>
      <c r="Y5" s="55">
        <v>4.2243917136236602E-3</v>
      </c>
      <c r="Z5" s="55">
        <v>7.3030907232838997E-3</v>
      </c>
      <c r="AA5" s="32"/>
      <c r="AB5" s="55">
        <v>1.7797571589724798E-2</v>
      </c>
      <c r="AC5" s="55">
        <v>1.27777168806697E-2</v>
      </c>
      <c r="AD5" s="32"/>
      <c r="AE5" s="55">
        <v>1.48103469068803E-2</v>
      </c>
      <c r="AF5" s="55">
        <v>0.41181843323547002</v>
      </c>
      <c r="AG5" s="55">
        <v>7.8711412850164305E-3</v>
      </c>
      <c r="AH5" s="32"/>
      <c r="AI5" s="55">
        <v>8.8977642018900904E-3</v>
      </c>
      <c r="AJ5" s="55">
        <v>9.1465552158200604E-3</v>
      </c>
      <c r="AK5" s="55">
        <v>1.7976172201464202E-2</v>
      </c>
      <c r="AL5" s="55">
        <v>6.0592760510578001E-3</v>
      </c>
      <c r="AM5" s="55">
        <v>1.35950693820092E-2</v>
      </c>
      <c r="AN5" s="55">
        <v>1.3995686915607101E-2</v>
      </c>
      <c r="AO5" s="55">
        <v>8.3847345577678003E-3</v>
      </c>
      <c r="AP5" s="55">
        <v>5.5567276935139104E-3</v>
      </c>
      <c r="AQ5" s="32"/>
      <c r="AR5" s="32"/>
    </row>
    <row r="6" spans="1:44" outlineLevel="4">
      <c r="B6" s="51"/>
      <c r="C6" s="52" t="s">
        <v>283</v>
      </c>
      <c r="D6" s="53" t="s">
        <v>16</v>
      </c>
      <c r="E6" s="54" t="s">
        <v>16</v>
      </c>
      <c r="F6" s="55">
        <v>1.02927692800341</v>
      </c>
      <c r="G6" s="32"/>
      <c r="H6" s="55">
        <v>1.03084603722016</v>
      </c>
      <c r="I6" s="32"/>
      <c r="J6" s="55">
        <v>1.04872979480641</v>
      </c>
      <c r="K6" s="32"/>
      <c r="L6" s="55">
        <v>1.0594928748224799</v>
      </c>
      <c r="M6" s="55">
        <v>1.0577231509979601</v>
      </c>
      <c r="N6" s="55">
        <v>1.0517861446013499</v>
      </c>
      <c r="O6" s="55">
        <v>1.0155765477689001</v>
      </c>
      <c r="P6" s="55">
        <v>0.95880716129306398</v>
      </c>
      <c r="Q6" s="55">
        <v>1.0367820399079499</v>
      </c>
      <c r="R6" s="55">
        <v>0.99791037961166695</v>
      </c>
      <c r="S6" s="55">
        <v>1.02240189396595</v>
      </c>
      <c r="T6" s="55">
        <v>1.03202365216883</v>
      </c>
      <c r="U6" s="32"/>
      <c r="V6" s="32"/>
      <c r="W6" s="55">
        <v>1.0659780281611499</v>
      </c>
      <c r="X6" s="55">
        <v>1.03934867902321</v>
      </c>
      <c r="Y6" s="55">
        <v>1.0853834071759301</v>
      </c>
      <c r="Z6" s="55">
        <v>0.98534568506332099</v>
      </c>
      <c r="AA6" s="55">
        <v>0.99599476898657602</v>
      </c>
      <c r="AB6" s="55">
        <v>1.0045828161219501</v>
      </c>
      <c r="AC6" s="55">
        <v>1.0111426437700699</v>
      </c>
      <c r="AD6" s="55">
        <v>1.02948096665889</v>
      </c>
      <c r="AE6" s="55">
        <v>1.01822884458702</v>
      </c>
      <c r="AF6" s="32"/>
      <c r="AG6" s="55">
        <v>1.0310029683814701</v>
      </c>
      <c r="AH6" s="55">
        <v>1.0301111816589601</v>
      </c>
      <c r="AI6" s="55">
        <v>1.00950919381999</v>
      </c>
      <c r="AJ6" s="55">
        <v>1.0086810267081801</v>
      </c>
      <c r="AK6" s="55">
        <v>1.0067568901102799</v>
      </c>
      <c r="AL6" s="55">
        <v>1.0260388176683799</v>
      </c>
      <c r="AM6" s="55">
        <v>0.99328804974484697</v>
      </c>
      <c r="AN6" s="55">
        <v>1.00931777681152</v>
      </c>
      <c r="AO6" s="55">
        <v>1.00188139509895</v>
      </c>
      <c r="AP6" s="32"/>
      <c r="AQ6" s="55">
        <v>1.0594928748224799</v>
      </c>
      <c r="AR6" s="32"/>
    </row>
    <row r="7" spans="1:44" outlineLevel="2">
      <c r="A7" s="47" t="s">
        <v>284</v>
      </c>
    </row>
    <row r="8" spans="1:44" ht="15.75" customHeight="1" outlineLevel="3">
      <c r="B8" s="48" t="s">
        <v>0</v>
      </c>
      <c r="C8" s="48" t="s">
        <v>1</v>
      </c>
      <c r="D8" s="48" t="s">
        <v>2</v>
      </c>
      <c r="E8" s="48" t="s">
        <v>3</v>
      </c>
      <c r="F8" s="48" t="s">
        <v>179</v>
      </c>
      <c r="G8" s="48" t="s">
        <v>187</v>
      </c>
      <c r="H8" s="48" t="s">
        <v>188</v>
      </c>
      <c r="I8" s="48" t="s">
        <v>189</v>
      </c>
      <c r="J8" s="48" t="s">
        <v>190</v>
      </c>
      <c r="K8" s="48" t="s">
        <v>191</v>
      </c>
      <c r="L8" s="48" t="s">
        <v>192</v>
      </c>
      <c r="M8" s="48" t="s">
        <v>193</v>
      </c>
      <c r="N8" s="48" t="s">
        <v>194</v>
      </c>
      <c r="O8" s="48" t="s">
        <v>195</v>
      </c>
      <c r="P8" s="48" t="s">
        <v>196</v>
      </c>
      <c r="Q8" s="48" t="s">
        <v>197</v>
      </c>
      <c r="R8" s="48" t="s">
        <v>198</v>
      </c>
      <c r="S8" s="48" t="s">
        <v>199</v>
      </c>
      <c r="T8" s="48" t="s">
        <v>200</v>
      </c>
      <c r="U8" s="48" t="s">
        <v>201</v>
      </c>
      <c r="V8" s="48" t="s">
        <v>202</v>
      </c>
      <c r="W8" s="48" t="s">
        <v>203</v>
      </c>
      <c r="X8" s="48" t="s">
        <v>204</v>
      </c>
      <c r="Y8" s="48" t="s">
        <v>205</v>
      </c>
      <c r="Z8" s="48" t="s">
        <v>206</v>
      </c>
      <c r="AA8" s="48" t="s">
        <v>207</v>
      </c>
      <c r="AB8" s="48" t="s">
        <v>208</v>
      </c>
      <c r="AC8" s="48" t="s">
        <v>209</v>
      </c>
      <c r="AD8" s="48" t="s">
        <v>210</v>
      </c>
      <c r="AE8" s="48" t="s">
        <v>211</v>
      </c>
      <c r="AF8" s="48" t="s">
        <v>212</v>
      </c>
      <c r="AG8" s="48" t="s">
        <v>213</v>
      </c>
      <c r="AH8" s="48" t="s">
        <v>214</v>
      </c>
      <c r="AI8" s="48" t="s">
        <v>215</v>
      </c>
      <c r="AJ8" s="48" t="s">
        <v>216</v>
      </c>
      <c r="AK8" s="48" t="s">
        <v>217</v>
      </c>
      <c r="AL8" s="48" t="s">
        <v>182</v>
      </c>
      <c r="AM8" s="48" t="s">
        <v>218</v>
      </c>
      <c r="AN8" s="48" t="s">
        <v>180</v>
      </c>
      <c r="AO8" s="48" t="s">
        <v>219</v>
      </c>
      <c r="AP8" s="48" t="s">
        <v>220</v>
      </c>
      <c r="AQ8" s="48" t="s">
        <v>221</v>
      </c>
      <c r="AR8" s="48" t="s">
        <v>222</v>
      </c>
    </row>
    <row r="9" spans="1:44" outlineLevel="3">
      <c r="B9" s="2">
        <v>25</v>
      </c>
      <c r="C9" s="3" t="s">
        <v>119</v>
      </c>
      <c r="D9" s="4" t="s">
        <v>16</v>
      </c>
      <c r="E9" s="3" t="s">
        <v>120</v>
      </c>
      <c r="F9" s="49">
        <v>1.6314207712854901E-2</v>
      </c>
      <c r="G9" s="49">
        <v>19.790712889286599</v>
      </c>
      <c r="H9" s="49">
        <v>5.4747695046123999E-2</v>
      </c>
      <c r="I9" s="49">
        <v>21.348559709903199</v>
      </c>
      <c r="J9" s="49">
        <v>-8.6526226307025705E-3</v>
      </c>
      <c r="K9" s="49">
        <v>8.5046932994335203E-3</v>
      </c>
      <c r="L9" s="50"/>
      <c r="M9" s="49">
        <v>2.99807236877788E-2</v>
      </c>
      <c r="N9" s="49">
        <v>9.6204244959287397E-3</v>
      </c>
      <c r="O9" s="49">
        <v>1.2048915630447199</v>
      </c>
      <c r="P9" s="49">
        <v>1.13753971748052</v>
      </c>
      <c r="Q9" s="49">
        <v>1.2408155857066E-2</v>
      </c>
      <c r="R9" s="49">
        <v>0.11415141606564499</v>
      </c>
      <c r="S9" s="49">
        <v>2.2065738079259298E-2</v>
      </c>
      <c r="T9" s="49">
        <v>-0.46537404626953099</v>
      </c>
      <c r="U9" s="50"/>
      <c r="V9" s="49">
        <v>4.6882718393225303E-2</v>
      </c>
      <c r="W9" s="49">
        <v>4.8143376464383298E-4</v>
      </c>
      <c r="X9" s="49">
        <v>5.3774219746440699E-2</v>
      </c>
      <c r="Y9" s="49">
        <v>1.2355104155325001</v>
      </c>
      <c r="Z9" s="49">
        <v>1.7938992678209299E-2</v>
      </c>
      <c r="AA9" s="50"/>
      <c r="AB9" s="49">
        <v>9.9096752165993895E-2</v>
      </c>
      <c r="AC9" s="49">
        <v>4.1625183638602001E-2</v>
      </c>
      <c r="AD9" s="50"/>
      <c r="AE9" s="49">
        <v>1.46828921650484E-2</v>
      </c>
      <c r="AF9" s="49">
        <v>21.2193683324099</v>
      </c>
      <c r="AG9" s="49">
        <v>1.37050734853778E-2</v>
      </c>
      <c r="AH9" s="50"/>
      <c r="AI9" s="49">
        <v>1.6935117891532799E-2</v>
      </c>
      <c r="AJ9" s="49">
        <v>6.9514174205560202E-3</v>
      </c>
      <c r="AK9" s="49">
        <v>3.95314283113136E-2</v>
      </c>
      <c r="AL9" s="49">
        <v>1.18650309587274E-2</v>
      </c>
      <c r="AM9" s="49">
        <v>0.85384297082255101</v>
      </c>
      <c r="AN9" s="49">
        <v>1.24996866259555</v>
      </c>
      <c r="AO9" s="49">
        <v>4.7883317491514203</v>
      </c>
      <c r="AP9" s="49">
        <v>2098.2652031080902</v>
      </c>
      <c r="AQ9" s="50"/>
      <c r="AR9" s="50"/>
    </row>
    <row r="10" spans="1:44" outlineLevel="4">
      <c r="B10" s="51"/>
      <c r="C10" s="52" t="s">
        <v>282</v>
      </c>
      <c r="D10" s="53" t="s">
        <v>16</v>
      </c>
      <c r="E10" s="54" t="s">
        <v>16</v>
      </c>
      <c r="F10" s="55">
        <v>0.29025622551379698</v>
      </c>
      <c r="G10" s="55">
        <v>4.4903890963056303E-2</v>
      </c>
      <c r="H10" s="55">
        <v>4.9366329551608104</v>
      </c>
      <c r="I10" s="55">
        <v>3.6858067054483801E-2</v>
      </c>
      <c r="J10" s="55">
        <v>0.34179201928763497</v>
      </c>
      <c r="K10" s="55">
        <v>1.18085916839259</v>
      </c>
      <c r="L10" s="32"/>
      <c r="M10" s="55">
        <v>1.5802495060853701</v>
      </c>
      <c r="N10" s="55">
        <v>0.25346505996016999</v>
      </c>
      <c r="O10" s="55">
        <v>0.57607597520758302</v>
      </c>
      <c r="P10" s="55">
        <v>0.57607597520758402</v>
      </c>
      <c r="Q10" s="55">
        <v>0.16524201979459899</v>
      </c>
      <c r="R10" s="55">
        <v>8.3594552479398399E-2</v>
      </c>
      <c r="S10" s="55">
        <v>9.3503451592356596E-2</v>
      </c>
      <c r="T10" s="55">
        <v>3.6384341423630902E-2</v>
      </c>
      <c r="U10" s="32"/>
      <c r="V10" s="55">
        <v>0.849174035226964</v>
      </c>
      <c r="W10" s="55">
        <v>6.1322715848383904</v>
      </c>
      <c r="X10" s="55">
        <v>0.53378209428721102</v>
      </c>
      <c r="Y10" s="55">
        <v>0.11327292885335</v>
      </c>
      <c r="Z10" s="55">
        <v>7.9780998019537197E-2</v>
      </c>
      <c r="AA10" s="32"/>
      <c r="AB10" s="55">
        <v>0.19268440524717401</v>
      </c>
      <c r="AC10" s="55">
        <v>0.119905021034278</v>
      </c>
      <c r="AD10" s="32"/>
      <c r="AE10" s="55">
        <v>0.15658839763742599</v>
      </c>
      <c r="AF10" s="55">
        <v>2.8916884048694701E-2</v>
      </c>
      <c r="AG10" s="55">
        <v>0.30685665017311697</v>
      </c>
      <c r="AH10" s="32"/>
      <c r="AI10" s="55">
        <v>3.9572038584694297E-2</v>
      </c>
      <c r="AJ10" s="55">
        <v>0.136939497466324</v>
      </c>
      <c r="AK10" s="55">
        <v>3.6287484906125898E-2</v>
      </c>
      <c r="AL10" s="55">
        <v>0.100216212206449</v>
      </c>
      <c r="AM10" s="55">
        <v>6.0822163066857303E-2</v>
      </c>
      <c r="AN10" s="55">
        <v>0.26204104602720901</v>
      </c>
      <c r="AO10" s="55">
        <v>0.31878717121245598</v>
      </c>
      <c r="AP10" s="55">
        <v>2.95114751017224E-2</v>
      </c>
      <c r="AQ10" s="32"/>
      <c r="AR10" s="32"/>
    </row>
    <row r="11" spans="1:44" outlineLevel="4">
      <c r="B11" s="51"/>
      <c r="C11" s="52" t="s">
        <v>283</v>
      </c>
      <c r="D11" s="53" t="s">
        <v>16</v>
      </c>
      <c r="E11" s="54" t="s">
        <v>16</v>
      </c>
      <c r="F11" s="32"/>
      <c r="G11" s="55">
        <v>0.98953564446432996</v>
      </c>
      <c r="H11" s="32"/>
      <c r="I11" s="55">
        <v>1.06742798549516</v>
      </c>
      <c r="J11" s="32"/>
      <c r="K11" s="32"/>
      <c r="L11" s="55">
        <v>1.0099785808634401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55">
        <v>0.97134512690390296</v>
      </c>
      <c r="AB11" s="32"/>
      <c r="AC11" s="32"/>
      <c r="AD11" s="55">
        <v>1.00237751180611</v>
      </c>
      <c r="AE11" s="32"/>
      <c r="AF11" s="55">
        <v>1.06096841662049</v>
      </c>
      <c r="AG11" s="32"/>
      <c r="AH11" s="55">
        <v>0.98877677574921397</v>
      </c>
      <c r="AI11" s="32"/>
      <c r="AJ11" s="32"/>
      <c r="AK11" s="32"/>
      <c r="AL11" s="32"/>
      <c r="AM11" s="32"/>
      <c r="AN11" s="32"/>
      <c r="AO11" s="32"/>
      <c r="AP11" s="55">
        <v>1.0491326015540501</v>
      </c>
      <c r="AQ11" s="55">
        <v>1.0099785808634401</v>
      </c>
      <c r="AR11" s="32"/>
    </row>
    <row r="12" spans="1:44" outlineLevel="1">
      <c r="A12" s="44" t="s">
        <v>285</v>
      </c>
      <c r="B12" s="56"/>
      <c r="C12" s="57"/>
    </row>
    <row r="13" spans="1:44" ht="15.75" customHeight="1" outlineLevel="2">
      <c r="B13" s="48" t="s">
        <v>0</v>
      </c>
      <c r="C13" s="48" t="s">
        <v>1</v>
      </c>
      <c r="D13" s="48" t="s">
        <v>2</v>
      </c>
      <c r="E13" s="48" t="s">
        <v>3</v>
      </c>
      <c r="F13" s="48" t="s">
        <v>179</v>
      </c>
      <c r="G13" s="48" t="s">
        <v>187</v>
      </c>
      <c r="H13" s="48" t="s">
        <v>188</v>
      </c>
      <c r="I13" s="48" t="s">
        <v>189</v>
      </c>
      <c r="J13" s="48" t="s">
        <v>190</v>
      </c>
      <c r="K13" s="48" t="s">
        <v>191</v>
      </c>
      <c r="L13" s="48" t="s">
        <v>192</v>
      </c>
      <c r="M13" s="48" t="s">
        <v>193</v>
      </c>
      <c r="N13" s="48" t="s">
        <v>194</v>
      </c>
      <c r="O13" s="48" t="s">
        <v>195</v>
      </c>
      <c r="P13" s="48" t="s">
        <v>196</v>
      </c>
      <c r="Q13" s="48" t="s">
        <v>197</v>
      </c>
      <c r="R13" s="48" t="s">
        <v>198</v>
      </c>
      <c r="S13" s="48" t="s">
        <v>199</v>
      </c>
      <c r="T13" s="58" t="s">
        <v>200</v>
      </c>
      <c r="U13" s="48" t="s">
        <v>201</v>
      </c>
      <c r="V13" s="48" t="s">
        <v>202</v>
      </c>
      <c r="W13" s="48" t="s">
        <v>203</v>
      </c>
      <c r="X13" s="48" t="s">
        <v>204</v>
      </c>
      <c r="Y13" s="48" t="s">
        <v>205</v>
      </c>
      <c r="Z13" s="48" t="s">
        <v>206</v>
      </c>
      <c r="AA13" s="48" t="s">
        <v>207</v>
      </c>
      <c r="AB13" s="48" t="s">
        <v>208</v>
      </c>
      <c r="AC13" s="48" t="s">
        <v>209</v>
      </c>
      <c r="AD13" s="48" t="s">
        <v>210</v>
      </c>
      <c r="AE13" s="48" t="s">
        <v>211</v>
      </c>
      <c r="AF13" s="48" t="s">
        <v>212</v>
      </c>
      <c r="AG13" s="48" t="s">
        <v>213</v>
      </c>
      <c r="AH13" s="48" t="s">
        <v>214</v>
      </c>
      <c r="AI13" s="48" t="s">
        <v>215</v>
      </c>
      <c r="AJ13" s="48" t="s">
        <v>216</v>
      </c>
      <c r="AK13" s="48" t="s">
        <v>217</v>
      </c>
      <c r="AL13" s="48" t="s">
        <v>182</v>
      </c>
      <c r="AM13" s="58" t="s">
        <v>218</v>
      </c>
      <c r="AN13" s="58" t="s">
        <v>180</v>
      </c>
      <c r="AO13" s="48" t="s">
        <v>219</v>
      </c>
      <c r="AP13" s="58" t="s">
        <v>220</v>
      </c>
      <c r="AQ13" s="48" t="s">
        <v>221</v>
      </c>
      <c r="AR13" s="48" t="s">
        <v>222</v>
      </c>
    </row>
    <row r="14" spans="1:44" outlineLevel="2">
      <c r="B14" s="2">
        <v>29</v>
      </c>
      <c r="C14" s="16" t="s">
        <v>130</v>
      </c>
      <c r="D14" s="4" t="s">
        <v>16</v>
      </c>
      <c r="E14" s="3" t="s">
        <v>131</v>
      </c>
      <c r="F14" s="49">
        <v>20.114627898926301</v>
      </c>
      <c r="G14" s="49">
        <v>0.81320901786936395</v>
      </c>
      <c r="H14" s="49">
        <v>127.700217070265</v>
      </c>
      <c r="I14" s="49">
        <v>8.7407376038956902E-2</v>
      </c>
      <c r="J14" s="49">
        <v>31.1345989393281</v>
      </c>
      <c r="K14" s="49">
        <v>31.335745794059601</v>
      </c>
      <c r="L14" s="50"/>
      <c r="M14" s="49">
        <v>21.5262103047443</v>
      </c>
      <c r="N14" s="49">
        <v>43.814847327156997</v>
      </c>
      <c r="O14" s="49">
        <v>94.709395286135404</v>
      </c>
      <c r="P14" s="49">
        <v>89.415265291008197</v>
      </c>
      <c r="Q14" s="49">
        <v>26.9746140324553</v>
      </c>
      <c r="R14" s="49">
        <v>58.990815227115498</v>
      </c>
      <c r="S14" s="49">
        <v>19.800204793049598</v>
      </c>
      <c r="T14" s="49">
        <v>69.015905715242098</v>
      </c>
      <c r="U14" s="50"/>
      <c r="V14" s="49">
        <v>77.608567393651796</v>
      </c>
      <c r="W14" s="49">
        <v>81.813473909994599</v>
      </c>
      <c r="X14" s="49">
        <v>9.9844391263555394</v>
      </c>
      <c r="Y14" s="49">
        <v>291.13006580400901</v>
      </c>
      <c r="Z14" s="49">
        <v>113.262464820406</v>
      </c>
      <c r="AA14" s="50"/>
      <c r="AB14" s="49">
        <v>1.8740837260697301</v>
      </c>
      <c r="AC14" s="49">
        <v>9.6858594096867598</v>
      </c>
      <c r="AD14" s="50"/>
      <c r="AE14" s="49">
        <v>9.7034199111814701</v>
      </c>
      <c r="AF14" s="49">
        <v>1.6440697176085001E-2</v>
      </c>
      <c r="AG14" s="49">
        <v>48.820518490494699</v>
      </c>
      <c r="AH14" s="50"/>
      <c r="AI14" s="49">
        <v>9.6548847067518597</v>
      </c>
      <c r="AJ14" s="49">
        <v>38.518957612785798</v>
      </c>
      <c r="AK14" s="49">
        <v>0.19582682632626999</v>
      </c>
      <c r="AL14" s="49">
        <v>10.3228839180051</v>
      </c>
      <c r="AM14" s="49">
        <v>6038.2466558241704</v>
      </c>
      <c r="AN14" s="49">
        <v>9062.1222552650106</v>
      </c>
      <c r="AO14" s="49">
        <v>2483.09728107403</v>
      </c>
      <c r="AP14" s="59">
        <v>34263.729403934798</v>
      </c>
      <c r="AQ14" s="50"/>
      <c r="AR14" s="50"/>
    </row>
    <row r="15" spans="1:44" outlineLevel="3">
      <c r="B15" s="51"/>
      <c r="C15" s="52" t="s">
        <v>286</v>
      </c>
      <c r="D15" s="53" t="s">
        <v>16</v>
      </c>
      <c r="E15" s="54" t="s">
        <v>16</v>
      </c>
      <c r="F15" s="32"/>
      <c r="G15" s="32"/>
      <c r="H15" s="32"/>
      <c r="I15" s="32"/>
      <c r="J15" s="32"/>
      <c r="K15" s="32"/>
      <c r="L15" s="55">
        <v>1.09125218640392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55">
        <v>0.95592700089853699</v>
      </c>
      <c r="AB15" s="32"/>
      <c r="AC15" s="32"/>
      <c r="AD15" s="55">
        <v>1.02578304012538</v>
      </c>
      <c r="AE15" s="32"/>
      <c r="AF15" s="32"/>
      <c r="AG15" s="32"/>
      <c r="AH15" s="55">
        <v>1.01057052950038</v>
      </c>
      <c r="AI15" s="32"/>
      <c r="AJ15" s="32"/>
      <c r="AK15" s="32"/>
      <c r="AL15" s="32"/>
      <c r="AM15" s="32"/>
      <c r="AN15" s="32"/>
      <c r="AO15" s="32"/>
      <c r="AP15" s="32"/>
      <c r="AQ15" s="55">
        <v>1.09125218640392</v>
      </c>
      <c r="AR15" s="32"/>
    </row>
    <row r="16" spans="1:44" outlineLevel="3">
      <c r="B16" s="51"/>
      <c r="C16" s="52" t="s">
        <v>287</v>
      </c>
      <c r="D16" s="53" t="s">
        <v>16</v>
      </c>
      <c r="E16" s="54" t="s">
        <v>16</v>
      </c>
      <c r="F16" s="55">
        <v>2.5658550032619101E-2</v>
      </c>
      <c r="G16" s="55">
        <v>0.852835809557276</v>
      </c>
      <c r="H16" s="55">
        <v>2.2447175492495398E-2</v>
      </c>
      <c r="I16" s="55">
        <v>0.11464351520678299</v>
      </c>
      <c r="J16" s="55">
        <v>1.87856865595133E-2</v>
      </c>
      <c r="K16" s="55">
        <v>2.74680686259944E-2</v>
      </c>
      <c r="L16" s="32"/>
      <c r="M16" s="55">
        <v>6.2653334852819598E-2</v>
      </c>
      <c r="N16" s="55">
        <v>8.8015711983524397E-3</v>
      </c>
      <c r="O16" s="55">
        <v>2.2831542061340099E-2</v>
      </c>
      <c r="P16" s="55">
        <v>2.283154206136E-2</v>
      </c>
      <c r="Q16" s="55">
        <v>4.6874890886650297E-3</v>
      </c>
      <c r="R16" s="55">
        <v>8.9857617673103803E-3</v>
      </c>
      <c r="S16" s="55">
        <v>9.4223642467991808E-3</v>
      </c>
      <c r="T16" s="55">
        <v>6.2173828240152402E-3</v>
      </c>
      <c r="U16" s="32"/>
      <c r="V16" s="55">
        <v>4.7404620479676298E-3</v>
      </c>
      <c r="W16" s="55">
        <v>4.9338556458867503E-3</v>
      </c>
      <c r="X16" s="55">
        <v>1.0160657462081399E-2</v>
      </c>
      <c r="Y16" s="55">
        <v>7.1298255953587998E-3</v>
      </c>
      <c r="Z16" s="55">
        <v>2.2650592131471602E-2</v>
      </c>
      <c r="AA16" s="32"/>
      <c r="AB16" s="55">
        <v>5.4224913285093698E-2</v>
      </c>
      <c r="AC16" s="55">
        <v>1.3344033408935601E-2</v>
      </c>
      <c r="AD16" s="32"/>
      <c r="AE16" s="55">
        <v>1.53218138380831E-2</v>
      </c>
      <c r="AF16" s="55">
        <v>0.17947154759009601</v>
      </c>
      <c r="AG16" s="55">
        <v>1.3786605096798001E-2</v>
      </c>
      <c r="AH16" s="32"/>
      <c r="AI16" s="55">
        <v>2.5295315022266798E-2</v>
      </c>
      <c r="AJ16" s="55">
        <v>2.6706220611158502E-2</v>
      </c>
      <c r="AK16" s="55">
        <v>7.6603902090471895E-2</v>
      </c>
      <c r="AL16" s="55">
        <v>3.3631129667227699E-2</v>
      </c>
      <c r="AM16" s="55">
        <v>2.4629665250112801E-2</v>
      </c>
      <c r="AN16" s="55">
        <v>2.6119285931773699E-2</v>
      </c>
      <c r="AO16" s="55">
        <v>1.7124987580548302E-2</v>
      </c>
      <c r="AP16" s="55">
        <v>1.14142908773861E-2</v>
      </c>
      <c r="AQ16" s="32"/>
      <c r="AR16" s="32"/>
    </row>
    <row r="17" spans="2:44" outlineLevel="3">
      <c r="B17" s="51"/>
      <c r="C17" s="52" t="s">
        <v>288</v>
      </c>
      <c r="D17" s="53" t="s">
        <v>16</v>
      </c>
      <c r="E17" s="54" t="s">
        <v>16</v>
      </c>
      <c r="F17" s="60">
        <v>0.51611218633211897</v>
      </c>
      <c r="G17" s="60">
        <v>0.69353377109389702</v>
      </c>
      <c r="H17" s="60">
        <v>2.8665091830059901</v>
      </c>
      <c r="I17" s="60">
        <v>1.00206888441071E-2</v>
      </c>
      <c r="J17" s="60">
        <v>0.58488481683037197</v>
      </c>
      <c r="K17" s="60">
        <v>0.86073241591794403</v>
      </c>
      <c r="L17" s="32"/>
      <c r="M17" s="60">
        <v>1.3486888623353599</v>
      </c>
      <c r="N17" s="60">
        <v>0.38563949829491401</v>
      </c>
      <c r="O17" s="61">
        <v>2.1623615420794899</v>
      </c>
      <c r="P17" s="60">
        <v>2.0414883904193202</v>
      </c>
      <c r="Q17" s="60">
        <v>0.126443208948085</v>
      </c>
      <c r="R17" s="60">
        <v>0.53007741209028503</v>
      </c>
      <c r="S17" s="60">
        <v>0.186564741721333</v>
      </c>
      <c r="T17" s="60">
        <v>0.42909830677780197</v>
      </c>
      <c r="U17" s="32"/>
      <c r="V17" s="60">
        <v>0.367900468326744</v>
      </c>
      <c r="W17" s="60">
        <v>0.40365587016043603</v>
      </c>
      <c r="X17" s="60">
        <v>0.101448465913902</v>
      </c>
      <c r="Y17" s="60">
        <v>2.0757065947479099</v>
      </c>
      <c r="Z17" s="60">
        <v>2.5654618944521599</v>
      </c>
      <c r="AA17" s="32"/>
      <c r="AB17" s="60">
        <v>0.10162202753513699</v>
      </c>
      <c r="AC17" s="60">
        <v>0.12924843155711399</v>
      </c>
      <c r="AD17" s="32"/>
      <c r="AE17" s="60">
        <v>0.14867399347187099</v>
      </c>
      <c r="AF17" s="60">
        <v>2.9506373656521001E-3</v>
      </c>
      <c r="AG17" s="60">
        <v>0.67306920904937295</v>
      </c>
      <c r="AH17" s="32"/>
      <c r="AI17" s="60">
        <v>0.24422335016095501</v>
      </c>
      <c r="AJ17" s="60">
        <v>1.02869577971892</v>
      </c>
      <c r="AK17" s="60">
        <v>1.50010990305855E-2</v>
      </c>
      <c r="AL17" s="60">
        <v>0.34717024758616899</v>
      </c>
      <c r="AM17" s="60">
        <v>148.719993830563</v>
      </c>
      <c r="AN17" s="60">
        <v>236.69616233395701</v>
      </c>
      <c r="AO17" s="60">
        <v>42.523010099685997</v>
      </c>
      <c r="AP17" s="60">
        <v>391.09617396055802</v>
      </c>
      <c r="AQ17" s="32"/>
      <c r="AR17" s="32"/>
    </row>
    <row r="18" spans="2:44" outlineLevel="2">
      <c r="B18" s="2">
        <v>40</v>
      </c>
      <c r="C18" s="18" t="s">
        <v>158</v>
      </c>
      <c r="D18" s="12" t="s">
        <v>16</v>
      </c>
      <c r="E18" s="11" t="s">
        <v>159</v>
      </c>
      <c r="F18" s="62">
        <v>0.18090207086841101</v>
      </c>
      <c r="G18" s="62">
        <v>-14.485516330210601</v>
      </c>
      <c r="H18" s="62">
        <v>100.632011713746</v>
      </c>
      <c r="I18" s="62">
        <v>4.1752985516097798</v>
      </c>
      <c r="J18" s="62">
        <v>-0.45446355239529601</v>
      </c>
      <c r="K18" s="62">
        <v>-0.211260413899027</v>
      </c>
      <c r="L18" s="63"/>
      <c r="M18" s="62">
        <v>2.2854312596238699</v>
      </c>
      <c r="N18" s="62">
        <v>7.6921583475287703</v>
      </c>
      <c r="O18" s="62">
        <v>-84.138920349013901</v>
      </c>
      <c r="P18" s="62">
        <v>-79.435665929200994</v>
      </c>
      <c r="Q18" s="62">
        <v>-1.7028658051020901E-2</v>
      </c>
      <c r="R18" s="62">
        <v>-0.51621822365778303</v>
      </c>
      <c r="S18" s="62">
        <v>10.229564538060499</v>
      </c>
      <c r="T18" s="64">
        <v>-7.51602425723663</v>
      </c>
      <c r="U18" s="63"/>
      <c r="V18" s="62">
        <v>-1.5515409462532199</v>
      </c>
      <c r="W18" s="62">
        <v>-3.5806174610922899E-2</v>
      </c>
      <c r="X18" s="62">
        <v>1.2832925269523101</v>
      </c>
      <c r="Y18" s="62">
        <v>162.96524395629501</v>
      </c>
      <c r="Z18" s="62">
        <v>1.6462721845774999</v>
      </c>
      <c r="AA18" s="63"/>
      <c r="AB18" s="62">
        <v>-0.23736853381784101</v>
      </c>
      <c r="AC18" s="62">
        <v>0.71865593877163803</v>
      </c>
      <c r="AD18" s="63"/>
      <c r="AE18" s="62">
        <v>-5.0041023022009197E-2</v>
      </c>
      <c r="AF18" s="62">
        <v>-0.68597201335922198</v>
      </c>
      <c r="AG18" s="62">
        <v>69.4473100241174</v>
      </c>
      <c r="AH18" s="63"/>
      <c r="AI18" s="62">
        <v>7.7013887637987305E-2</v>
      </c>
      <c r="AJ18" s="62">
        <v>-0.29096089430285599</v>
      </c>
      <c r="AK18" s="62">
        <v>-0.119391598272064</v>
      </c>
      <c r="AL18" s="62">
        <v>3.60082326162365</v>
      </c>
      <c r="AM18" s="62">
        <v>9973.37783735624</v>
      </c>
      <c r="AN18" s="62">
        <v>40740.626806608001</v>
      </c>
      <c r="AO18" s="62">
        <v>4124.3475504478602</v>
      </c>
      <c r="AP18" s="62">
        <v>64254.887981785803</v>
      </c>
      <c r="AQ18" s="63"/>
      <c r="AR18" s="63"/>
    </row>
    <row r="19" spans="2:44" outlineLevel="3">
      <c r="B19" s="51"/>
      <c r="C19" s="65" t="s">
        <v>286</v>
      </c>
      <c r="D19" s="66" t="s">
        <v>16</v>
      </c>
      <c r="E19" s="67" t="s">
        <v>16</v>
      </c>
      <c r="F19" s="31"/>
      <c r="G19" s="31"/>
      <c r="H19" s="31"/>
      <c r="I19" s="31"/>
      <c r="J19" s="31"/>
      <c r="K19" s="31"/>
      <c r="L19" s="68">
        <v>1.0142283757828301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68">
        <v>0.95993083189320305</v>
      </c>
      <c r="AB19" s="31"/>
      <c r="AC19" s="31"/>
      <c r="AD19" s="68">
        <v>1.0135440977546499</v>
      </c>
      <c r="AE19" s="31"/>
      <c r="AF19" s="31"/>
      <c r="AG19" s="31"/>
      <c r="AH19" s="68">
        <v>0.98583381880017196</v>
      </c>
      <c r="AI19" s="31"/>
      <c r="AJ19" s="31"/>
      <c r="AK19" s="31"/>
      <c r="AL19" s="31"/>
      <c r="AM19" s="31"/>
      <c r="AN19" s="31"/>
      <c r="AO19" s="31"/>
      <c r="AP19" s="31"/>
      <c r="AQ19" s="68">
        <v>1.0142283757828301</v>
      </c>
      <c r="AR19" s="31"/>
    </row>
    <row r="20" spans="2:44" outlineLevel="3">
      <c r="B20" s="51"/>
      <c r="C20" s="65" t="s">
        <v>287</v>
      </c>
      <c r="D20" s="66" t="s">
        <v>16</v>
      </c>
      <c r="E20" s="67" t="s">
        <v>16</v>
      </c>
      <c r="F20" s="68">
        <v>0.59118529306460499</v>
      </c>
      <c r="G20" s="68">
        <v>1.9726090590072001</v>
      </c>
      <c r="H20" s="68">
        <v>0.287747685894088</v>
      </c>
      <c r="I20" s="68">
        <v>0.36706485091904001</v>
      </c>
      <c r="J20" s="68">
        <v>0.63493644119197601</v>
      </c>
      <c r="K20" s="68">
        <v>3.3704535998339802</v>
      </c>
      <c r="L20" s="31"/>
      <c r="M20" s="68">
        <v>0.64355227738727205</v>
      </c>
      <c r="N20" s="68">
        <v>3.3234809886309197E-2</v>
      </c>
      <c r="O20" s="68">
        <v>0.60615337677258396</v>
      </c>
      <c r="P20" s="68">
        <v>0.60615337677258396</v>
      </c>
      <c r="Q20" s="68">
        <v>0.71408208545055496</v>
      </c>
      <c r="R20" s="68">
        <v>0.37406052777996501</v>
      </c>
      <c r="S20" s="68">
        <v>7.3842366364512704E-2</v>
      </c>
      <c r="T20" s="68">
        <v>0.26880586102319098</v>
      </c>
      <c r="U20" s="31"/>
      <c r="V20" s="68">
        <v>1.1164768533895899</v>
      </c>
      <c r="W20" s="68">
        <v>3.9026888161487201</v>
      </c>
      <c r="X20" s="68">
        <v>0.55173605433156803</v>
      </c>
      <c r="Y20" s="68">
        <v>2.2815809257074601E-2</v>
      </c>
      <c r="Z20" s="68">
        <v>3.1783044069759701E-2</v>
      </c>
      <c r="AA20" s="31"/>
      <c r="AB20" s="68">
        <v>0.130469238531462</v>
      </c>
      <c r="AC20" s="68">
        <v>0.49184906496710601</v>
      </c>
      <c r="AD20" s="31"/>
      <c r="AE20" s="68">
        <v>0.47899655538083502</v>
      </c>
      <c r="AF20" s="68">
        <v>2.3764053399208999E-2</v>
      </c>
      <c r="AG20" s="68">
        <v>2.4901487053691301E-2</v>
      </c>
      <c r="AH20" s="31"/>
      <c r="AI20" s="68">
        <v>0.299285115860494</v>
      </c>
      <c r="AJ20" s="68">
        <v>0.27003411438584801</v>
      </c>
      <c r="AK20" s="68">
        <v>0.140558182122343</v>
      </c>
      <c r="AL20" s="68">
        <v>1.6266592864963601E-2</v>
      </c>
      <c r="AM20" s="68">
        <v>1.54339284080572E-2</v>
      </c>
      <c r="AN20" s="68">
        <v>1.3087991764463401E-2</v>
      </c>
      <c r="AO20" s="68">
        <v>3.03872572896439E-2</v>
      </c>
      <c r="AP20" s="68">
        <v>1.21063822595291E-2</v>
      </c>
      <c r="AQ20" s="31"/>
      <c r="AR20" s="31"/>
    </row>
    <row r="21" spans="2:44" outlineLevel="3">
      <c r="B21" s="51"/>
      <c r="C21" s="65" t="s">
        <v>288</v>
      </c>
      <c r="D21" s="66" t="s">
        <v>16</v>
      </c>
      <c r="E21" s="67" t="s">
        <v>16</v>
      </c>
      <c r="F21" s="69">
        <v>0.106946643782336</v>
      </c>
      <c r="G21" s="69">
        <v>28.5742607373701</v>
      </c>
      <c r="H21" s="69">
        <v>28.9566284974971</v>
      </c>
      <c r="I21" s="69">
        <v>1.53260534038913</v>
      </c>
      <c r="J21" s="69">
        <v>0.28855547060933201</v>
      </c>
      <c r="K21" s="69">
        <v>0.71204342252839303</v>
      </c>
      <c r="L21" s="31"/>
      <c r="M21" s="69">
        <v>1.470794491943</v>
      </c>
      <c r="N21" s="69">
        <v>0.25564742029550502</v>
      </c>
      <c r="O21" s="70">
        <v>51.001090687554203</v>
      </c>
      <c r="P21" s="69">
        <v>48.150197139164099</v>
      </c>
      <c r="Q21" s="69">
        <v>1.2159859653497401E-2</v>
      </c>
      <c r="R21" s="69">
        <v>0.193096861191066</v>
      </c>
      <c r="S21" s="69">
        <v>0.75537525236889103</v>
      </c>
      <c r="T21" s="69">
        <v>2.02035137193768</v>
      </c>
      <c r="U21" s="31"/>
      <c r="V21" s="69">
        <v>1.7322595535779099</v>
      </c>
      <c r="W21" s="69">
        <v>0.139740357203117</v>
      </c>
      <c r="X21" s="69">
        <v>0.70803875537385297</v>
      </c>
      <c r="Y21" s="69">
        <v>3.7181839216394499</v>
      </c>
      <c r="Z21" s="69">
        <v>5.2323541393246201E-2</v>
      </c>
      <c r="AA21" s="31"/>
      <c r="AB21" s="69">
        <v>3.0969291858543399E-2</v>
      </c>
      <c r="AC21" s="69">
        <v>0.35347025151788802</v>
      </c>
      <c r="AD21" s="31"/>
      <c r="AE21" s="69">
        <v>2.3969477655275399E-2</v>
      </c>
      <c r="AF21" s="69">
        <v>1.6301475555831401E-2</v>
      </c>
      <c r="AG21" s="69">
        <v>1.7293412914792401</v>
      </c>
      <c r="AH21" s="31"/>
      <c r="AI21" s="69">
        <v>2.30491102846021E-2</v>
      </c>
      <c r="AJ21" s="69">
        <v>7.8569367413986096E-2</v>
      </c>
      <c r="AK21" s="69">
        <v>1.6781466013802399E-2</v>
      </c>
      <c r="AL21" s="69">
        <v>5.8573125975522403E-2</v>
      </c>
      <c r="AM21" s="69">
        <v>153.928399528261</v>
      </c>
      <c r="AN21" s="69">
        <v>533.21298812396105</v>
      </c>
      <c r="AO21" s="69">
        <v>125.327610167372</v>
      </c>
      <c r="AP21" s="69">
        <v>777.89423595071901</v>
      </c>
      <c r="AQ21" s="31"/>
      <c r="AR21" s="31"/>
    </row>
    <row r="22" spans="2:44" outlineLevel="2">
      <c r="B22" s="2">
        <v>43</v>
      </c>
      <c r="C22" s="16" t="s">
        <v>167</v>
      </c>
      <c r="D22" s="4" t="s">
        <v>16</v>
      </c>
      <c r="E22" s="3" t="s">
        <v>168</v>
      </c>
      <c r="F22" s="49">
        <v>2.4713712723140502E-3</v>
      </c>
      <c r="G22" s="49">
        <v>31.5492274829491</v>
      </c>
      <c r="H22" s="49">
        <v>3.4520926906706602</v>
      </c>
      <c r="I22" s="49">
        <v>0.99785921964533197</v>
      </c>
      <c r="J22" s="49">
        <v>0.10353224199471101</v>
      </c>
      <c r="K22" s="49">
        <v>0.20005270693261401</v>
      </c>
      <c r="L22" s="50"/>
      <c r="M22" s="49">
        <v>0.93223659286968197</v>
      </c>
      <c r="N22" s="49">
        <v>8.6508001366790008</v>
      </c>
      <c r="O22" s="49">
        <v>19.1724972203695</v>
      </c>
      <c r="P22" s="49">
        <v>18.100779970890802</v>
      </c>
      <c r="Q22" s="49">
        <v>-3.8949482164155898E-2</v>
      </c>
      <c r="R22" s="49">
        <v>9.0789890777643503E-2</v>
      </c>
      <c r="S22" s="49">
        <v>12.0113539929777</v>
      </c>
      <c r="T22" s="49">
        <v>39.507345027755598</v>
      </c>
      <c r="U22" s="50"/>
      <c r="V22" s="49">
        <v>0.151115971429478</v>
      </c>
      <c r="W22" s="49">
        <v>5.3585878550185297E-2</v>
      </c>
      <c r="X22" s="49">
        <v>0.235470500810887</v>
      </c>
      <c r="Y22" s="49">
        <v>188.173361319761</v>
      </c>
      <c r="Z22" s="49">
        <v>1.90385695300719</v>
      </c>
      <c r="AA22" s="50"/>
      <c r="AB22" s="49">
        <v>4.8256707067042499E-2</v>
      </c>
      <c r="AC22" s="49">
        <v>1.4466319311703999E-2</v>
      </c>
      <c r="AD22" s="50"/>
      <c r="AE22" s="49">
        <v>1.70286659786693E-2</v>
      </c>
      <c r="AF22" s="49">
        <v>5.8216088305806997E-2</v>
      </c>
      <c r="AG22" s="49">
        <v>64.6174342324382</v>
      </c>
      <c r="AH22" s="50"/>
      <c r="AI22" s="49">
        <v>1.40344631989512E-2</v>
      </c>
      <c r="AJ22" s="49">
        <v>0.46065827753185201</v>
      </c>
      <c r="AK22" s="49">
        <v>3.1410788136383601E-2</v>
      </c>
      <c r="AL22" s="49">
        <v>3.8265848535812501</v>
      </c>
      <c r="AM22" s="71" t="s">
        <v>79</v>
      </c>
      <c r="AN22" s="71" t="s">
        <v>79</v>
      </c>
      <c r="AO22" s="49">
        <v>4012.12513714437</v>
      </c>
      <c r="AP22" s="59">
        <v>62391.066505844901</v>
      </c>
      <c r="AQ22" s="50"/>
      <c r="AR22" s="50"/>
    </row>
    <row r="23" spans="2:44" outlineLevel="3">
      <c r="B23" s="51"/>
      <c r="C23" s="52" t="s">
        <v>286</v>
      </c>
      <c r="D23" s="53" t="s">
        <v>16</v>
      </c>
      <c r="E23" s="54" t="s">
        <v>16</v>
      </c>
      <c r="F23" s="32"/>
      <c r="G23" s="32"/>
      <c r="H23" s="32"/>
      <c r="I23" s="32"/>
      <c r="J23" s="32"/>
      <c r="K23" s="32"/>
      <c r="L23" s="55">
        <v>1.09995384356869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55">
        <v>0.88193933237710898</v>
      </c>
      <c r="AB23" s="32"/>
      <c r="AC23" s="32"/>
      <c r="AD23" s="55">
        <v>0.96600671000577998</v>
      </c>
      <c r="AE23" s="32"/>
      <c r="AF23" s="32"/>
      <c r="AG23" s="32"/>
      <c r="AH23" s="55">
        <v>0.96197562803922199</v>
      </c>
      <c r="AI23" s="32"/>
      <c r="AJ23" s="32"/>
      <c r="AK23" s="32"/>
      <c r="AL23" s="32"/>
      <c r="AM23" s="32"/>
      <c r="AN23" s="32"/>
      <c r="AO23" s="32"/>
      <c r="AP23" s="32"/>
      <c r="AQ23" s="55">
        <v>1.09995384356869</v>
      </c>
      <c r="AR23" s="32"/>
    </row>
    <row r="24" spans="2:44" outlineLevel="3">
      <c r="B24" s="51"/>
      <c r="C24" s="72" t="s">
        <v>287</v>
      </c>
      <c r="D24" s="53" t="s">
        <v>16</v>
      </c>
      <c r="E24" s="54" t="s">
        <v>16</v>
      </c>
      <c r="F24" s="55">
        <v>0.36581098667564299</v>
      </c>
      <c r="G24" s="55">
        <v>5.12991206469453E-2</v>
      </c>
      <c r="H24" s="55">
        <v>0.16905965939614201</v>
      </c>
      <c r="I24" s="55">
        <v>2.1764946439617999E-2</v>
      </c>
      <c r="J24" s="55">
        <v>8.9566413318275306E-2</v>
      </c>
      <c r="K24" s="55">
        <v>7.2024972883315899E-2</v>
      </c>
      <c r="L24" s="32"/>
      <c r="M24" s="55">
        <v>8.4392073236449802E-2</v>
      </c>
      <c r="N24" s="55">
        <v>3.6394557275085303E-2</v>
      </c>
      <c r="O24" s="55">
        <v>0.30703834214629999</v>
      </c>
      <c r="P24" s="55">
        <v>0.30703834214630099</v>
      </c>
      <c r="Q24" s="55">
        <v>0.16082209522287699</v>
      </c>
      <c r="R24" s="55">
        <v>1.15881361812988</v>
      </c>
      <c r="S24" s="55">
        <v>3.6165651519830103E-2</v>
      </c>
      <c r="T24" s="55">
        <v>3.5220235879886201E-2</v>
      </c>
      <c r="U24" s="32"/>
      <c r="V24" s="55">
        <v>0.35635203271364002</v>
      </c>
      <c r="W24" s="55">
        <v>0.145083963081967</v>
      </c>
      <c r="X24" s="55">
        <v>0.12789294170844701</v>
      </c>
      <c r="Y24" s="55">
        <v>5.3220315768524699E-2</v>
      </c>
      <c r="Z24" s="55">
        <v>2.4679358408907399E-2</v>
      </c>
      <c r="AA24" s="32"/>
      <c r="AB24" s="55">
        <v>0.28495688426644</v>
      </c>
      <c r="AC24" s="55">
        <v>0.34222516201082798</v>
      </c>
      <c r="AD24" s="32"/>
      <c r="AE24" s="55">
        <v>9.0808463296079306E-2</v>
      </c>
      <c r="AF24" s="55">
        <v>9.7184986560222897E-2</v>
      </c>
      <c r="AG24" s="55">
        <v>6.3451606494365903E-2</v>
      </c>
      <c r="AH24" s="32"/>
      <c r="AI24" s="55">
        <v>4.0217815946001503E-2</v>
      </c>
      <c r="AJ24" s="55">
        <v>4.1521100894014201E-2</v>
      </c>
      <c r="AK24" s="55">
        <v>4.6591133755065503E-2</v>
      </c>
      <c r="AL24" s="55">
        <v>4.4501902241786198E-2</v>
      </c>
      <c r="AM24" s="73" t="s">
        <v>79</v>
      </c>
      <c r="AN24" s="73" t="s">
        <v>79</v>
      </c>
      <c r="AO24" s="55">
        <v>3.3258347285648998E-2</v>
      </c>
      <c r="AP24" s="55">
        <v>3.5207181721820899E-2</v>
      </c>
      <c r="AQ24" s="32"/>
      <c r="AR24" s="32"/>
    </row>
    <row r="25" spans="2:44" outlineLevel="3">
      <c r="B25" s="51"/>
      <c r="C25" s="72" t="s">
        <v>288</v>
      </c>
      <c r="D25" s="53" t="s">
        <v>16</v>
      </c>
      <c r="E25" s="54" t="s">
        <v>16</v>
      </c>
      <c r="F25" s="60">
        <v>9.0405476356704298E-4</v>
      </c>
      <c r="G25" s="60">
        <v>1.61844762696573</v>
      </c>
      <c r="H25" s="60">
        <v>0.58360961448869197</v>
      </c>
      <c r="I25" s="60">
        <v>2.1718352469859599E-2</v>
      </c>
      <c r="J25" s="60">
        <v>9.2730115782660091E-3</v>
      </c>
      <c r="K25" s="60">
        <v>1.44087907920555E-2</v>
      </c>
      <c r="L25" s="32"/>
      <c r="M25" s="60">
        <v>7.8673378819156703E-2</v>
      </c>
      <c r="N25" s="60">
        <v>0.31484204104968</v>
      </c>
      <c r="O25" s="61">
        <v>5.8866917613468202</v>
      </c>
      <c r="P25" s="60">
        <v>5.5576334738173001</v>
      </c>
      <c r="Q25" s="60">
        <v>6.26393732948564E-3</v>
      </c>
      <c r="R25" s="60">
        <v>0.105208561821658</v>
      </c>
      <c r="S25" s="60">
        <v>0.43439844279135098</v>
      </c>
      <c r="T25" s="60">
        <v>1.3914580108656001</v>
      </c>
      <c r="U25" s="32"/>
      <c r="V25" s="60">
        <v>5.3850483594390701E-2</v>
      </c>
      <c r="W25" s="60">
        <v>7.7744516252898398E-3</v>
      </c>
      <c r="X25" s="60">
        <v>3.0115015034265599E-2</v>
      </c>
      <c r="Y25" s="60">
        <v>10.0146457086624</v>
      </c>
      <c r="Z25" s="60">
        <v>4.6985968102555002E-2</v>
      </c>
      <c r="AA25" s="32"/>
      <c r="AB25" s="60">
        <v>1.37510808907827E-2</v>
      </c>
      <c r="AC25" s="60">
        <v>4.9507384701482802E-3</v>
      </c>
      <c r="AD25" s="32"/>
      <c r="AE25" s="60">
        <v>1.5463469895051899E-3</v>
      </c>
      <c r="AF25" s="60">
        <v>5.6577297595885997E-3</v>
      </c>
      <c r="AG25" s="60">
        <v>4.1000800095922401</v>
      </c>
      <c r="AH25" s="32"/>
      <c r="AI25" s="60">
        <v>5.6443545783635104E-4</v>
      </c>
      <c r="AJ25" s="60">
        <v>1.9127038819062799E-2</v>
      </c>
      <c r="AK25" s="60">
        <v>1.4634642314142799E-3</v>
      </c>
      <c r="AL25" s="60">
        <v>0.170290305073973</v>
      </c>
      <c r="AM25" s="73" t="s">
        <v>79</v>
      </c>
      <c r="AN25" s="73" t="s">
        <v>79</v>
      </c>
      <c r="AO25" s="60">
        <v>133.43665116463001</v>
      </c>
      <c r="AP25" s="60">
        <v>2196.61361628949</v>
      </c>
      <c r="AQ25" s="32"/>
      <c r="AR25" s="32"/>
    </row>
    <row r="26" spans="2:44" outlineLevel="2">
      <c r="B26" s="2">
        <v>44</v>
      </c>
      <c r="C26" s="18" t="s">
        <v>167</v>
      </c>
      <c r="D26" s="12" t="s">
        <v>16</v>
      </c>
      <c r="E26" s="11" t="s">
        <v>170</v>
      </c>
      <c r="F26" s="62">
        <v>7.57645348105271E-4</v>
      </c>
      <c r="G26" s="62">
        <v>30.5900900984524</v>
      </c>
      <c r="H26" s="62">
        <v>2.8610772868286101</v>
      </c>
      <c r="I26" s="62">
        <v>0.99045080970102195</v>
      </c>
      <c r="J26" s="62">
        <v>0.128411279584739</v>
      </c>
      <c r="K26" s="62">
        <v>0.18842014638128499</v>
      </c>
      <c r="L26" s="63"/>
      <c r="M26" s="62">
        <v>0.93133164434434501</v>
      </c>
      <c r="N26" s="62">
        <v>8.5005542970484207</v>
      </c>
      <c r="O26" s="62">
        <v>20.310015509898001</v>
      </c>
      <c r="P26" s="62">
        <v>19.174712491780301</v>
      </c>
      <c r="Q26" s="62">
        <v>-3.6111421657947798E-2</v>
      </c>
      <c r="R26" s="62">
        <v>0.145470039476566</v>
      </c>
      <c r="S26" s="62">
        <v>11.912696653712</v>
      </c>
      <c r="T26" s="62">
        <v>38.804617048799997</v>
      </c>
      <c r="U26" s="63"/>
      <c r="V26" s="62">
        <v>9.8501913913471198E-2</v>
      </c>
      <c r="W26" s="62">
        <v>5.6937311266586001E-2</v>
      </c>
      <c r="X26" s="62">
        <v>0.30557175798784297</v>
      </c>
      <c r="Y26" s="62">
        <v>186.68629229253301</v>
      </c>
      <c r="Z26" s="62">
        <v>1.84453054506081</v>
      </c>
      <c r="AA26" s="63"/>
      <c r="AB26" s="62">
        <v>2.8912816183797499E-2</v>
      </c>
      <c r="AC26" s="62">
        <v>1.07311942576272E-2</v>
      </c>
      <c r="AD26" s="63"/>
      <c r="AE26" s="62">
        <v>1.5438129759187499E-2</v>
      </c>
      <c r="AF26" s="62">
        <v>5.2147379607601699E-2</v>
      </c>
      <c r="AG26" s="62">
        <v>61.885963540166202</v>
      </c>
      <c r="AH26" s="63"/>
      <c r="AI26" s="62">
        <v>1.3019236719830201E-2</v>
      </c>
      <c r="AJ26" s="62">
        <v>0.44855623862930599</v>
      </c>
      <c r="AK26" s="62">
        <v>1.80730115934769E-2</v>
      </c>
      <c r="AL26" s="62">
        <v>3.6999037913920398</v>
      </c>
      <c r="AM26" s="62">
        <v>9672.4492035967305</v>
      </c>
      <c r="AN26" s="74" t="s">
        <v>79</v>
      </c>
      <c r="AO26" s="62">
        <v>3909.0352651322501</v>
      </c>
      <c r="AP26" s="64">
        <v>60836.612445456798</v>
      </c>
      <c r="AQ26" s="63"/>
      <c r="AR26" s="63"/>
    </row>
    <row r="27" spans="2:44" outlineLevel="3">
      <c r="B27" s="51"/>
      <c r="C27" s="65" t="s">
        <v>286</v>
      </c>
      <c r="D27" s="66" t="s">
        <v>16</v>
      </c>
      <c r="E27" s="67" t="s">
        <v>16</v>
      </c>
      <c r="F27" s="31"/>
      <c r="G27" s="31"/>
      <c r="H27" s="31"/>
      <c r="I27" s="31"/>
      <c r="J27" s="31"/>
      <c r="K27" s="31"/>
      <c r="L27" s="68">
        <v>1.11815975513694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68">
        <v>0.90107564059897705</v>
      </c>
      <c r="AB27" s="31"/>
      <c r="AC27" s="31"/>
      <c r="AD27" s="68">
        <v>0.99828784448368801</v>
      </c>
      <c r="AE27" s="31"/>
      <c r="AF27" s="31"/>
      <c r="AG27" s="31"/>
      <c r="AH27" s="68">
        <v>0.97145490424210701</v>
      </c>
      <c r="AI27" s="31"/>
      <c r="AJ27" s="31"/>
      <c r="AK27" s="31"/>
      <c r="AL27" s="31"/>
      <c r="AM27" s="31"/>
      <c r="AN27" s="31"/>
      <c r="AO27" s="31"/>
      <c r="AP27" s="31"/>
      <c r="AQ27" s="68">
        <v>1.11815975513694</v>
      </c>
      <c r="AR27" s="31"/>
    </row>
    <row r="28" spans="2:44" outlineLevel="3">
      <c r="B28" s="51"/>
      <c r="C28" s="75" t="s">
        <v>287</v>
      </c>
      <c r="D28" s="66" t="s">
        <v>16</v>
      </c>
      <c r="E28" s="67" t="s">
        <v>16</v>
      </c>
      <c r="F28" s="68">
        <v>0.70542923477115904</v>
      </c>
      <c r="G28" s="68">
        <v>5.2217793084652596E-3</v>
      </c>
      <c r="H28" s="68">
        <v>0.125232593511162</v>
      </c>
      <c r="I28" s="68">
        <v>2.81875299674543E-2</v>
      </c>
      <c r="J28" s="68">
        <v>1.23351642611802E-2</v>
      </c>
      <c r="K28" s="68">
        <v>1.02293777059747E-2</v>
      </c>
      <c r="L28" s="31"/>
      <c r="M28" s="68">
        <v>1.7406206848925201E-2</v>
      </c>
      <c r="N28" s="68">
        <v>1.24744216451313E-2</v>
      </c>
      <c r="O28" s="68">
        <v>0.16663123645894101</v>
      </c>
      <c r="P28" s="68">
        <v>0.16663123645894101</v>
      </c>
      <c r="Q28" s="68">
        <v>2.9504765271695099E-2</v>
      </c>
      <c r="R28" s="68">
        <v>0.23217170765103901</v>
      </c>
      <c r="S28" s="68">
        <v>3.8978853573716499E-3</v>
      </c>
      <c r="T28" s="68">
        <v>7.2712885421337302E-3</v>
      </c>
      <c r="U28" s="31"/>
      <c r="V28" s="68">
        <v>0.53554211639348703</v>
      </c>
      <c r="W28" s="68">
        <v>8.6514821497597205E-2</v>
      </c>
      <c r="X28" s="68">
        <v>0.114738109512226</v>
      </c>
      <c r="Y28" s="68">
        <v>1.8683222809613199E-2</v>
      </c>
      <c r="Z28" s="68">
        <v>1.9854830083340302E-3</v>
      </c>
      <c r="AA28" s="31"/>
      <c r="AB28" s="68">
        <v>0.204006572587178</v>
      </c>
      <c r="AC28" s="68">
        <v>0.18133008344739099</v>
      </c>
      <c r="AD28" s="31"/>
      <c r="AE28" s="68">
        <v>3.36504534952594E-2</v>
      </c>
      <c r="AF28" s="68">
        <v>1.4567784941438599E-2</v>
      </c>
      <c r="AG28" s="68">
        <v>7.4790449263665701E-3</v>
      </c>
      <c r="AH28" s="31"/>
      <c r="AI28" s="68">
        <v>4.21434308799035E-2</v>
      </c>
      <c r="AJ28" s="68">
        <v>4.1663522429114799E-3</v>
      </c>
      <c r="AK28" s="68">
        <v>3.6117986530473101E-2</v>
      </c>
      <c r="AL28" s="68">
        <v>5.6797715468046902E-3</v>
      </c>
      <c r="AM28" s="68">
        <v>5.4385548184764203E-3</v>
      </c>
      <c r="AN28" s="76" t="s">
        <v>79</v>
      </c>
      <c r="AO28" s="68">
        <v>5.6436548351546899E-3</v>
      </c>
      <c r="AP28" s="68">
        <v>9.1725822259669798E-3</v>
      </c>
      <c r="AQ28" s="31"/>
      <c r="AR28" s="31"/>
    </row>
    <row r="29" spans="2:44" outlineLevel="3">
      <c r="B29" s="51"/>
      <c r="C29" s="75" t="s">
        <v>288</v>
      </c>
      <c r="D29" s="66" t="s">
        <v>16</v>
      </c>
      <c r="E29" s="67" t="s">
        <v>16</v>
      </c>
      <c r="F29" s="69">
        <v>5.3446517814182998E-4</v>
      </c>
      <c r="G29" s="69">
        <v>0.15973469952018701</v>
      </c>
      <c r="H29" s="69">
        <v>0.358300128865425</v>
      </c>
      <c r="I29" s="69">
        <v>2.7918361879737001E-2</v>
      </c>
      <c r="J29" s="69">
        <v>1.5839742266661001E-3</v>
      </c>
      <c r="K29" s="69">
        <v>1.92742084474921E-3</v>
      </c>
      <c r="L29" s="31"/>
      <c r="M29" s="69">
        <v>1.6210951246407299E-2</v>
      </c>
      <c r="N29" s="69">
        <v>0.106039498518714</v>
      </c>
      <c r="O29" s="70">
        <v>3.3842829969145698</v>
      </c>
      <c r="P29" s="69">
        <v>3.1951060512500602</v>
      </c>
      <c r="Q29" s="69">
        <v>1.0654590196449601E-3</v>
      </c>
      <c r="R29" s="69">
        <v>3.3774027477338403E-2</v>
      </c>
      <c r="S29" s="69">
        <v>4.6434325853314397E-2</v>
      </c>
      <c r="T29" s="69">
        <v>0.28215956732882702</v>
      </c>
      <c r="U29" s="31"/>
      <c r="V29" s="69">
        <v>5.2751923446029497E-2</v>
      </c>
      <c r="W29" s="69">
        <v>4.9259213207818097E-3</v>
      </c>
      <c r="X29" s="69">
        <v>3.5060725831852602E-2</v>
      </c>
      <c r="Y29" s="69">
        <v>3.4879015944019698</v>
      </c>
      <c r="Z29" s="69">
        <v>3.6622840555713501E-3</v>
      </c>
      <c r="AA29" s="31"/>
      <c r="AB29" s="69">
        <v>5.8984045334996398E-3</v>
      </c>
      <c r="AC29" s="69">
        <v>1.9458883502257E-3</v>
      </c>
      <c r="AD29" s="31"/>
      <c r="AE29" s="69">
        <v>5.1950006751532005E-4</v>
      </c>
      <c r="AF29" s="69">
        <v>7.5967181138309999E-4</v>
      </c>
      <c r="AG29" s="69">
        <v>0.46284790162838602</v>
      </c>
      <c r="AH29" s="31"/>
      <c r="AI29" s="69">
        <v>5.4867530281126596E-4</v>
      </c>
      <c r="AJ29" s="69">
        <v>1.86884329088515E-3</v>
      </c>
      <c r="AK29" s="69">
        <v>6.5276078929828499E-4</v>
      </c>
      <c r="AL29" s="69">
        <v>2.1014608280263299E-2</v>
      </c>
      <c r="AM29" s="69">
        <v>52.604145222689397</v>
      </c>
      <c r="AN29" s="76" t="s">
        <v>79</v>
      </c>
      <c r="AO29" s="69">
        <v>22.061245774853798</v>
      </c>
      <c r="AP29" s="69">
        <v>558.028830005239</v>
      </c>
      <c r="AQ29" s="31"/>
      <c r="AR2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T49"/>
  <sheetViews>
    <sheetView workbookViewId="0"/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</row>
    <row r="2" spans="1:46">
      <c r="A2" s="20">
        <v>1</v>
      </c>
      <c r="B2" s="21" t="s">
        <v>15</v>
      </c>
      <c r="C2" s="22" t="s">
        <v>16</v>
      </c>
      <c r="D2" s="21" t="s">
        <v>17</v>
      </c>
      <c r="E2" s="21" t="s">
        <v>16</v>
      </c>
      <c r="F2" s="21" t="s">
        <v>18</v>
      </c>
      <c r="G2" s="21" t="s">
        <v>19</v>
      </c>
      <c r="H2" s="23">
        <v>1.0689068164122999E-2</v>
      </c>
      <c r="I2" s="23">
        <v>1.5792353323725999E-2</v>
      </c>
      <c r="J2" s="23">
        <v>1.13469826914238E-2</v>
      </c>
      <c r="K2" s="23">
        <v>1.0063781557335E-2</v>
      </c>
      <c r="L2" s="23">
        <v>1.8082941870085099E-2</v>
      </c>
      <c r="M2" s="23">
        <v>9.5509376563489307E-3</v>
      </c>
      <c r="N2" s="23">
        <v>1.46785774098303E-2</v>
      </c>
      <c r="O2" s="23">
        <v>0.31418851888931498</v>
      </c>
    </row>
    <row r="3" spans="1:46">
      <c r="A3" s="24">
        <v>2</v>
      </c>
      <c r="B3" s="25" t="s">
        <v>15</v>
      </c>
      <c r="C3" s="26" t="s">
        <v>16</v>
      </c>
      <c r="D3" s="25" t="s">
        <v>20</v>
      </c>
      <c r="E3" s="25" t="s">
        <v>16</v>
      </c>
      <c r="F3" s="25" t="s">
        <v>21</v>
      </c>
      <c r="G3" s="25" t="s">
        <v>19</v>
      </c>
      <c r="H3" s="27">
        <v>8.3013670268436805E-3</v>
      </c>
      <c r="I3" s="27">
        <v>5.1909913573852298E-3</v>
      </c>
      <c r="J3" s="27">
        <v>3.5348187474906301E-3</v>
      </c>
      <c r="K3" s="27">
        <v>6.1926997425612099E-3</v>
      </c>
      <c r="L3" s="27">
        <v>2.2303560774914199E-2</v>
      </c>
      <c r="M3" s="27">
        <v>5.64792870792084E-3</v>
      </c>
      <c r="N3" s="27">
        <v>6.4493975327437301E-3</v>
      </c>
      <c r="O3" s="27">
        <v>0.20695882151353001</v>
      </c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179</v>
      </c>
      <c r="I4" s="1" t="s">
        <v>187</v>
      </c>
      <c r="J4" s="1" t="s">
        <v>188</v>
      </c>
      <c r="K4" s="1" t="s">
        <v>189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0" t="s">
        <v>200</v>
      </c>
      <c r="W4" s="1" t="s">
        <v>201</v>
      </c>
      <c r="X4" s="1" t="s">
        <v>202</v>
      </c>
      <c r="Y4" s="1" t="s">
        <v>203</v>
      </c>
      <c r="Z4" s="1" t="s">
        <v>204</v>
      </c>
      <c r="AA4" s="1" t="s">
        <v>205</v>
      </c>
      <c r="AB4" s="1" t="s">
        <v>206</v>
      </c>
      <c r="AC4" s="1" t="s">
        <v>207</v>
      </c>
      <c r="AD4" s="1" t="s">
        <v>208</v>
      </c>
      <c r="AE4" s="1" t="s">
        <v>209</v>
      </c>
      <c r="AF4" s="1" t="s">
        <v>210</v>
      </c>
      <c r="AG4" s="1" t="s">
        <v>211</v>
      </c>
      <c r="AH4" s="1" t="s">
        <v>212</v>
      </c>
      <c r="AI4" s="1" t="s">
        <v>213</v>
      </c>
      <c r="AJ4" s="1" t="s">
        <v>214</v>
      </c>
      <c r="AK4" s="1" t="s">
        <v>215</v>
      </c>
      <c r="AL4" s="1" t="s">
        <v>216</v>
      </c>
      <c r="AM4" s="1" t="s">
        <v>217</v>
      </c>
      <c r="AN4" s="1" t="s">
        <v>182</v>
      </c>
      <c r="AO4" s="10" t="s">
        <v>218</v>
      </c>
      <c r="AP4" s="10" t="s">
        <v>180</v>
      </c>
      <c r="AQ4" s="1" t="s">
        <v>219</v>
      </c>
      <c r="AR4" s="10" t="s">
        <v>220</v>
      </c>
      <c r="AS4" s="1" t="s">
        <v>221</v>
      </c>
      <c r="AT4" s="1" t="s">
        <v>222</v>
      </c>
    </row>
    <row r="5" spans="1:46">
      <c r="A5" s="20">
        <v>3</v>
      </c>
      <c r="B5" s="21" t="s">
        <v>58</v>
      </c>
      <c r="C5" s="22" t="s">
        <v>16</v>
      </c>
      <c r="D5" s="21" t="s">
        <v>59</v>
      </c>
      <c r="E5" s="21" t="s">
        <v>16</v>
      </c>
      <c r="F5" s="21" t="s">
        <v>60</v>
      </c>
      <c r="G5" s="21" t="s">
        <v>61</v>
      </c>
      <c r="H5" s="23">
        <v>0.38487048194302498</v>
      </c>
      <c r="I5" s="23">
        <v>0.15045699905415499</v>
      </c>
      <c r="J5" s="23">
        <v>0.23338615847342001</v>
      </c>
      <c r="K5" s="23">
        <v>0.12356157651758699</v>
      </c>
      <c r="L5" s="23">
        <v>0.14820520008437299</v>
      </c>
      <c r="M5" s="23">
        <v>5.2786643304054998E-2</v>
      </c>
      <c r="N5" s="23">
        <v>0.14924514240739301</v>
      </c>
      <c r="O5" s="23">
        <v>4.5511205355286598E-2</v>
      </c>
      <c r="P5" s="23">
        <v>3.5407685166860603E-2</v>
      </c>
      <c r="Q5" s="23">
        <v>9.7490281946968502E-2</v>
      </c>
      <c r="R5" s="23">
        <v>9.7490281946968502E-2</v>
      </c>
      <c r="S5" s="23">
        <v>9.8893600010753702E-2</v>
      </c>
      <c r="T5" s="23">
        <v>0.15021513482197901</v>
      </c>
      <c r="U5" s="23">
        <v>0.16005072849496199</v>
      </c>
      <c r="V5" s="23">
        <v>0.104784752568457</v>
      </c>
      <c r="W5" s="23">
        <v>0.151513633921388</v>
      </c>
      <c r="X5" s="23">
        <v>0.47237333339333099</v>
      </c>
      <c r="Y5" s="23">
        <v>0.153200359582327</v>
      </c>
      <c r="Z5" s="23">
        <v>5.6862842847587199E-2</v>
      </c>
      <c r="AA5" s="23">
        <v>0.28452070408528601</v>
      </c>
      <c r="AB5" s="23">
        <v>0.32298923117175998</v>
      </c>
      <c r="AC5" s="23">
        <v>0.18146346098176699</v>
      </c>
      <c r="AD5" s="23">
        <v>0.1231313870489</v>
      </c>
      <c r="AE5" s="23">
        <v>0.18654864203295901</v>
      </c>
      <c r="AF5" s="23">
        <v>9.5471414194678694E-2</v>
      </c>
      <c r="AG5" s="23">
        <v>0.14237393693495501</v>
      </c>
      <c r="AH5" s="23">
        <v>0.178713282076845</v>
      </c>
      <c r="AI5" s="23">
        <v>0.106717372154028</v>
      </c>
      <c r="AJ5" s="23">
        <v>0.13905305409004101</v>
      </c>
      <c r="AK5" s="23">
        <v>0.163663528149876</v>
      </c>
      <c r="AL5" s="23">
        <v>9.7229867692495406E-2</v>
      </c>
      <c r="AM5" s="23">
        <v>4.2373230939878E-2</v>
      </c>
      <c r="AN5" s="23">
        <v>0.45473650313318897</v>
      </c>
      <c r="AO5" s="23">
        <v>7.1055606047987399E-2</v>
      </c>
      <c r="AP5" s="23">
        <v>0.13009110094839299</v>
      </c>
      <c r="AQ5" s="23">
        <v>4.4956442761688503E-2</v>
      </c>
      <c r="AR5" s="23">
        <v>3.8019434881937902E-2</v>
      </c>
      <c r="AS5" s="23">
        <v>0.14924514240739301</v>
      </c>
      <c r="AT5" s="23">
        <v>0.13450689194717599</v>
      </c>
    </row>
    <row r="6" spans="1:46">
      <c r="A6" s="20">
        <v>4</v>
      </c>
      <c r="B6" s="28" t="s">
        <v>58</v>
      </c>
      <c r="C6" s="29" t="s">
        <v>16</v>
      </c>
      <c r="D6" s="28" t="s">
        <v>62</v>
      </c>
      <c r="E6" s="28" t="s">
        <v>16</v>
      </c>
      <c r="F6" s="28" t="s">
        <v>63</v>
      </c>
      <c r="G6" s="28" t="s">
        <v>61</v>
      </c>
      <c r="H6" s="30">
        <v>0.20829900600246501</v>
      </c>
      <c r="I6" s="30">
        <v>4.8855716261915101E-2</v>
      </c>
      <c r="J6" s="30">
        <v>0.43440942843502001</v>
      </c>
      <c r="K6" s="30">
        <v>0.18090664949112401</v>
      </c>
      <c r="L6" s="30">
        <v>3.1991102935560199E-2</v>
      </c>
      <c r="M6" s="30">
        <v>2.17266087191294E-2</v>
      </c>
      <c r="N6" s="30">
        <v>2.6479774386890802E-2</v>
      </c>
      <c r="O6" s="30">
        <v>8.2238214201293697E-3</v>
      </c>
      <c r="P6" s="30">
        <v>0.16033451916460001</v>
      </c>
      <c r="Q6" s="30">
        <v>1.8451832537254999E-2</v>
      </c>
      <c r="R6" s="30">
        <v>1.8451832537254999E-2</v>
      </c>
      <c r="S6" s="30">
        <v>0.57873204907742604</v>
      </c>
      <c r="T6" s="30">
        <v>0.30218525526653001</v>
      </c>
      <c r="U6" s="30">
        <v>4.9079436671945399E-2</v>
      </c>
      <c r="V6" s="30">
        <v>0.65333313418386796</v>
      </c>
      <c r="W6" s="30">
        <v>4.1519069047176498E-2</v>
      </c>
      <c r="X6" s="30">
        <v>0.23599789554983999</v>
      </c>
      <c r="Y6" s="30">
        <v>0.17724900962888601</v>
      </c>
      <c r="Z6" s="30">
        <v>8.31073778497185E-2</v>
      </c>
      <c r="AA6" s="30">
        <v>0.46422184533474897</v>
      </c>
      <c r="AB6" s="30">
        <v>0.44872818299864098</v>
      </c>
      <c r="AC6" s="30">
        <v>1.2028729687340201E-2</v>
      </c>
      <c r="AD6" s="30">
        <v>8.0321164318274102E-2</v>
      </c>
      <c r="AE6" s="30">
        <v>1.0827493167209601E-2</v>
      </c>
      <c r="AF6" s="30">
        <v>5.7986881487428104E-3</v>
      </c>
      <c r="AG6" s="30">
        <v>0.36690044038880099</v>
      </c>
      <c r="AH6" s="30">
        <v>0.14156782006058299</v>
      </c>
      <c r="AI6" s="30">
        <v>0.15294147720752899</v>
      </c>
      <c r="AJ6" s="30">
        <v>3.4422015219634501E-3</v>
      </c>
      <c r="AK6" s="30">
        <v>0.32994538511947002</v>
      </c>
      <c r="AL6" s="30">
        <v>0.31224330679538598</v>
      </c>
      <c r="AM6" s="30">
        <v>0.23252016624550001</v>
      </c>
      <c r="AN6" s="30">
        <v>0.83089888813879298</v>
      </c>
      <c r="AO6" s="30">
        <v>0.68554637740255098</v>
      </c>
      <c r="AP6" s="30">
        <v>0.17542353712880901</v>
      </c>
      <c r="AQ6" s="30">
        <v>6.6563969353283896E-3</v>
      </c>
      <c r="AR6" s="30">
        <v>3.9910633473477099E-2</v>
      </c>
      <c r="AS6" s="30">
        <v>2.6479774386890802E-2</v>
      </c>
      <c r="AT6" s="30">
        <v>2.1990798602490699E-2</v>
      </c>
    </row>
    <row r="7" spans="1:46">
      <c r="A7" s="20">
        <v>5</v>
      </c>
      <c r="B7" s="21" t="s">
        <v>58</v>
      </c>
      <c r="C7" s="22" t="s">
        <v>16</v>
      </c>
      <c r="D7" s="21" t="s">
        <v>64</v>
      </c>
      <c r="E7" s="21" t="s">
        <v>16</v>
      </c>
      <c r="F7" s="21" t="s">
        <v>65</v>
      </c>
      <c r="G7" s="21" t="s">
        <v>61</v>
      </c>
      <c r="H7" s="23">
        <v>1.52518347592537</v>
      </c>
      <c r="I7" s="23">
        <v>1.1801485905554201</v>
      </c>
      <c r="J7" s="23">
        <v>1.7160846435657899</v>
      </c>
      <c r="K7" s="23">
        <v>1.5307309979950701</v>
      </c>
      <c r="L7" s="23">
        <v>0.85538397682288103</v>
      </c>
      <c r="M7" s="23">
        <v>0.43332566574064701</v>
      </c>
      <c r="N7" s="23">
        <v>0.112978524756432</v>
      </c>
      <c r="O7" s="23">
        <v>0.30184011980818398</v>
      </c>
      <c r="P7" s="23">
        <v>1.2506163002358699</v>
      </c>
      <c r="Q7" s="23">
        <v>0.61961679053129304</v>
      </c>
      <c r="R7" s="23">
        <v>0.61961679053129304</v>
      </c>
      <c r="S7" s="23">
        <v>1.5317981369410401</v>
      </c>
      <c r="T7" s="23">
        <v>1.47027967190278</v>
      </c>
      <c r="U7" s="23">
        <v>0.59151467199418095</v>
      </c>
      <c r="V7" s="23">
        <v>1.5837183628274301</v>
      </c>
      <c r="W7" s="23">
        <v>3.4662399332140603E-2</v>
      </c>
      <c r="X7" s="23">
        <v>0.89161508757374597</v>
      </c>
      <c r="Y7" s="23">
        <v>0.38838573380875502</v>
      </c>
      <c r="Z7" s="23">
        <v>5.1586736156627101E-2</v>
      </c>
      <c r="AA7" s="23">
        <v>1.6985492796750301</v>
      </c>
      <c r="AB7" s="23">
        <v>1.6363147262978299</v>
      </c>
      <c r="AC7" s="23">
        <v>6.9399353175485998E-2</v>
      </c>
      <c r="AD7" s="23">
        <v>1.1417055480137901</v>
      </c>
      <c r="AE7" s="23">
        <v>0.37059344578579301</v>
      </c>
      <c r="AF7" s="23">
        <v>0.103315685497016</v>
      </c>
      <c r="AG7" s="23">
        <v>1.51813363059299</v>
      </c>
      <c r="AH7" s="23">
        <v>1.6752275686957301</v>
      </c>
      <c r="AI7" s="23">
        <v>1.50814929357677</v>
      </c>
      <c r="AJ7" s="23">
        <v>0.12186745121392401</v>
      </c>
      <c r="AK7" s="23">
        <v>1.6152570151258101</v>
      </c>
      <c r="AL7" s="23">
        <v>1.34312956550353</v>
      </c>
      <c r="AM7" s="23">
        <v>1.66445821188365</v>
      </c>
      <c r="AN7" s="23">
        <v>1.69140052654613</v>
      </c>
      <c r="AO7" s="23">
        <v>1.7093889250390599</v>
      </c>
      <c r="AP7" s="23">
        <v>1.5636509284971201</v>
      </c>
      <c r="AQ7" s="23">
        <v>0.26735709165508997</v>
      </c>
      <c r="AR7" s="23">
        <v>1.1090291910471399</v>
      </c>
      <c r="AS7" s="23">
        <v>0.112978524756432</v>
      </c>
      <c r="AT7" s="23">
        <v>0.13192390811002</v>
      </c>
    </row>
    <row r="8" spans="1:46">
      <c r="A8" s="20">
        <v>6</v>
      </c>
      <c r="B8" s="28" t="s">
        <v>58</v>
      </c>
      <c r="C8" s="29" t="s">
        <v>16</v>
      </c>
      <c r="D8" s="28" t="s">
        <v>66</v>
      </c>
      <c r="E8" s="28" t="s">
        <v>16</v>
      </c>
      <c r="F8" s="28" t="s">
        <v>67</v>
      </c>
      <c r="G8" s="28" t="s">
        <v>61</v>
      </c>
      <c r="H8" s="30">
        <v>7.6302182465020199E-2</v>
      </c>
      <c r="I8" s="30">
        <v>8.2304822511661602E-2</v>
      </c>
      <c r="J8" s="30">
        <v>0.12866041575022899</v>
      </c>
      <c r="K8" s="30">
        <v>0.103768383133341</v>
      </c>
      <c r="L8" s="30">
        <v>5.4526328053508398E-2</v>
      </c>
      <c r="M8" s="30">
        <v>1.5934347698487301E-2</v>
      </c>
      <c r="N8" s="30">
        <v>8.1462616826425104E-3</v>
      </c>
      <c r="O8" s="30">
        <v>5.5505140530336004E-3</v>
      </c>
      <c r="P8" s="30">
        <v>8.1496013584383006E-2</v>
      </c>
      <c r="Q8" s="30">
        <v>1.0641263120843E-2</v>
      </c>
      <c r="R8" s="30">
        <v>1.0641263120843E-2</v>
      </c>
      <c r="S8" s="30">
        <v>0.14295447239838299</v>
      </c>
      <c r="T8" s="30">
        <v>6.1036661288503401E-2</v>
      </c>
      <c r="U8" s="30">
        <v>2.4351573778112399E-2</v>
      </c>
      <c r="V8" s="30">
        <v>0.14730004986672099</v>
      </c>
      <c r="W8" s="30">
        <v>2.9778616569578701E-3</v>
      </c>
      <c r="X8" s="30">
        <v>0.192098884583074</v>
      </c>
      <c r="Y8" s="30">
        <v>8.9798554014847598E-2</v>
      </c>
      <c r="Z8" s="30">
        <v>1.8105890036399199E-2</v>
      </c>
      <c r="AA8" s="30">
        <v>0.17857783030628499</v>
      </c>
      <c r="AB8" s="30">
        <v>0.12805253083707199</v>
      </c>
      <c r="AC8" s="30">
        <v>8.3756913865359606E-3</v>
      </c>
      <c r="AD8" s="30">
        <v>8.6220568180628607E-2</v>
      </c>
      <c r="AE8" s="30">
        <v>2.2602597883587601E-2</v>
      </c>
      <c r="AF8" s="30">
        <v>1.02545117959366E-2</v>
      </c>
      <c r="AG8" s="30">
        <v>8.0078850874192101E-2</v>
      </c>
      <c r="AH8" s="30">
        <v>7.2320084176172805E-2</v>
      </c>
      <c r="AI8" s="30">
        <v>8.8289013844223704E-2</v>
      </c>
      <c r="AJ8" s="30">
        <v>2.1341851349237799E-3</v>
      </c>
      <c r="AK8" s="30">
        <v>0.11178601692993601</v>
      </c>
      <c r="AL8" s="30">
        <v>0.18755706343422399</v>
      </c>
      <c r="AM8" s="30">
        <v>8.7771613610368601E-2</v>
      </c>
      <c r="AN8" s="30">
        <v>0.190972264110571</v>
      </c>
      <c r="AO8" s="30">
        <v>5.49920394655221E-2</v>
      </c>
      <c r="AP8" s="30">
        <v>0.13831007210973201</v>
      </c>
      <c r="AQ8" s="30">
        <v>3.3773925851650001E-3</v>
      </c>
      <c r="AR8" s="30">
        <v>0.13115244180664901</v>
      </c>
      <c r="AS8" s="30">
        <v>8.1462616826425104E-3</v>
      </c>
      <c r="AT8" s="30">
        <v>8.0784428440302293E-3</v>
      </c>
    </row>
    <row r="9" spans="1:46">
      <c r="A9" s="20">
        <v>7</v>
      </c>
      <c r="B9" s="21" t="s">
        <v>68</v>
      </c>
      <c r="C9" s="22" t="s">
        <v>16</v>
      </c>
      <c r="D9" s="21" t="s">
        <v>69</v>
      </c>
      <c r="E9" s="21" t="s">
        <v>16</v>
      </c>
      <c r="F9" s="21" t="s">
        <v>70</v>
      </c>
      <c r="G9" s="21" t="s">
        <v>61</v>
      </c>
      <c r="H9" s="23">
        <v>0.70887267254800002</v>
      </c>
      <c r="I9" s="23">
        <v>3.1835827389188998E-2</v>
      </c>
      <c r="J9" s="23">
        <v>0.30748326337962401</v>
      </c>
      <c r="K9" s="23">
        <v>0.17151099774460701</v>
      </c>
      <c r="L9" s="23">
        <v>5.4872664857976497E-2</v>
      </c>
      <c r="M9" s="23">
        <v>1.0474639127399399E-2</v>
      </c>
      <c r="N9" s="23">
        <v>1.5957184560099799E-2</v>
      </c>
      <c r="O9" s="23">
        <v>7.2179951470200997E-3</v>
      </c>
      <c r="P9" s="23">
        <v>1.9126988069299699E-2</v>
      </c>
      <c r="Q9" s="23">
        <v>7.4468264099757896E-3</v>
      </c>
      <c r="R9" s="23">
        <v>7.4468264099757896E-3</v>
      </c>
      <c r="S9" s="23">
        <v>6.4899950287362798E-2</v>
      </c>
      <c r="T9" s="23">
        <v>5.33883574342933E-2</v>
      </c>
      <c r="U9" s="23">
        <v>3.8160676409341399E-2</v>
      </c>
      <c r="V9" s="23">
        <v>0.17580358314722899</v>
      </c>
      <c r="W9" s="23">
        <v>1.84412885329409E-2</v>
      </c>
      <c r="X9" s="23">
        <v>3.3477530154439099E-2</v>
      </c>
      <c r="Y9" s="23">
        <v>7.1782035367591396E-2</v>
      </c>
      <c r="Z9" s="23">
        <v>0.117215628102406</v>
      </c>
      <c r="AA9" s="23">
        <v>0.24748938584720501</v>
      </c>
      <c r="AB9" s="23">
        <v>0.29890988244455702</v>
      </c>
      <c r="AC9" s="23">
        <v>8.5009778297956799E-3</v>
      </c>
      <c r="AD9" s="23">
        <v>0.113535631072853</v>
      </c>
      <c r="AE9" s="23">
        <v>2.9610347832027099E-2</v>
      </c>
      <c r="AF9" s="23">
        <v>1.6794866828831499E-2</v>
      </c>
      <c r="AG9" s="23">
        <v>0.101885568167257</v>
      </c>
      <c r="AH9" s="23">
        <v>9.5185678201081494E-2</v>
      </c>
      <c r="AI9" s="23">
        <v>4.3878926417937301E-2</v>
      </c>
      <c r="AJ9" s="23">
        <v>1.6729576396444699E-2</v>
      </c>
      <c r="AK9" s="23">
        <v>0.37796460655672298</v>
      </c>
      <c r="AL9" s="23">
        <v>6.9847138925929697E-2</v>
      </c>
      <c r="AM9" s="23">
        <v>0.111770650456557</v>
      </c>
      <c r="AN9" s="23">
        <v>0.244347456634146</v>
      </c>
      <c r="AO9" s="23">
        <v>7.4803410348289702E-3</v>
      </c>
      <c r="AP9" s="23">
        <v>9.9521012300964898E-2</v>
      </c>
      <c r="AQ9" s="23">
        <v>2.62531985212997E-3</v>
      </c>
      <c r="AR9" s="23">
        <v>5.9190789411050097E-2</v>
      </c>
      <c r="AS9" s="23">
        <v>1.5957184560099799E-2</v>
      </c>
      <c r="AT9" s="23">
        <v>1.64197772247986E-2</v>
      </c>
    </row>
    <row r="10" spans="1:46">
      <c r="A10" s="20">
        <v>8</v>
      </c>
      <c r="B10" s="28" t="s">
        <v>68</v>
      </c>
      <c r="C10" s="29" t="s">
        <v>16</v>
      </c>
      <c r="D10" s="28" t="s">
        <v>71</v>
      </c>
      <c r="E10" s="28" t="s">
        <v>16</v>
      </c>
      <c r="F10" s="28" t="s">
        <v>72</v>
      </c>
      <c r="G10" s="28" t="s">
        <v>61</v>
      </c>
      <c r="H10" s="30">
        <v>0.51029841544278898</v>
      </c>
      <c r="I10" s="30">
        <v>3.0264945341748301E-2</v>
      </c>
      <c r="J10" s="30">
        <v>0.140094666522493</v>
      </c>
      <c r="K10" s="30">
        <v>5.2668762489389599E-2</v>
      </c>
      <c r="L10" s="30">
        <v>1.7872784418242499E-2</v>
      </c>
      <c r="M10" s="30">
        <v>1.00077172476864E-2</v>
      </c>
      <c r="N10" s="30">
        <v>1.50043567292007E-2</v>
      </c>
      <c r="O10" s="30">
        <v>3.3406492473704499E-3</v>
      </c>
      <c r="P10" s="30">
        <v>4.4172103038189199E-2</v>
      </c>
      <c r="Q10" s="30">
        <v>6.3822061776851796E-3</v>
      </c>
      <c r="R10" s="30">
        <v>6.3822061776851796E-3</v>
      </c>
      <c r="S10" s="30">
        <v>0.2364376929276</v>
      </c>
      <c r="T10" s="30">
        <v>6.1090501853548099E-2</v>
      </c>
      <c r="U10" s="30">
        <v>1.43115841800237E-2</v>
      </c>
      <c r="V10" s="30">
        <v>0.19165494152967699</v>
      </c>
      <c r="W10" s="30">
        <v>1.1043759673392099E-2</v>
      </c>
      <c r="X10" s="30">
        <v>5.5313065420132299E-2</v>
      </c>
      <c r="Y10" s="30">
        <v>2.3215753065620501E-2</v>
      </c>
      <c r="Z10" s="30">
        <v>8.7819881622321294E-2</v>
      </c>
      <c r="AA10" s="30">
        <v>6.9553055982401496E-2</v>
      </c>
      <c r="AB10" s="30">
        <v>0.189200799854056</v>
      </c>
      <c r="AC10" s="30">
        <v>1.50357176200113E-2</v>
      </c>
      <c r="AD10" s="30">
        <v>0.135083149664081</v>
      </c>
      <c r="AE10" s="30">
        <v>5.0958391709339301E-2</v>
      </c>
      <c r="AF10" s="30">
        <v>1.39426542378691E-2</v>
      </c>
      <c r="AG10" s="30">
        <v>0.18319816320480101</v>
      </c>
      <c r="AH10" s="30">
        <v>0.245880053889351</v>
      </c>
      <c r="AI10" s="30">
        <v>3.9245782550734402E-2</v>
      </c>
      <c r="AJ10" s="30">
        <v>5.4493096286602699E-3</v>
      </c>
      <c r="AK10" s="30">
        <v>0.38126493159871999</v>
      </c>
      <c r="AL10" s="30">
        <v>0.22102070445453401</v>
      </c>
      <c r="AM10" s="30">
        <v>8.4027716604012107E-2</v>
      </c>
      <c r="AN10" s="30">
        <v>0.34694620307704999</v>
      </c>
      <c r="AO10" s="30">
        <v>0.21435699759093599</v>
      </c>
      <c r="AP10" s="30">
        <v>4.5411427109417202E-2</v>
      </c>
      <c r="AQ10" s="30">
        <v>2.95132589403549E-3</v>
      </c>
      <c r="AR10" s="30">
        <v>2.1103252008008701E-2</v>
      </c>
      <c r="AS10" s="30">
        <v>1.50043567292007E-2</v>
      </c>
      <c r="AT10" s="30">
        <v>8.6296908377472403E-3</v>
      </c>
    </row>
    <row r="11" spans="1:46">
      <c r="A11" s="20">
        <v>9</v>
      </c>
      <c r="B11" s="21" t="s">
        <v>73</v>
      </c>
      <c r="C11" s="22" t="s">
        <v>16</v>
      </c>
      <c r="D11" s="21" t="s">
        <v>74</v>
      </c>
      <c r="E11" s="21" t="s">
        <v>16</v>
      </c>
      <c r="F11" s="21" t="s">
        <v>75</v>
      </c>
      <c r="G11" s="21" t="s">
        <v>61</v>
      </c>
      <c r="H11" s="23">
        <v>0.54528676720322999</v>
      </c>
      <c r="I11" s="23">
        <v>6.6765458068313802E-3</v>
      </c>
      <c r="J11" s="23">
        <v>0.101902146400599</v>
      </c>
      <c r="K11" s="23">
        <v>3.1203314000392599E-2</v>
      </c>
      <c r="L11" s="23">
        <v>5.9287266720393396E-3</v>
      </c>
      <c r="M11" s="23">
        <v>3.7991083131920598E-3</v>
      </c>
      <c r="N11" s="23">
        <v>1.18934653657087E-2</v>
      </c>
      <c r="O11" s="23">
        <v>1.0525734690743E-3</v>
      </c>
      <c r="P11" s="23">
        <v>3.4196897792105801E-2</v>
      </c>
      <c r="Q11" s="23">
        <v>2.7660134294998199E-2</v>
      </c>
      <c r="R11" s="23">
        <v>2.7660134294998199E-2</v>
      </c>
      <c r="S11" s="23">
        <v>2.4402996397250899E-2</v>
      </c>
      <c r="T11" s="23">
        <v>4.4105868962885597E-2</v>
      </c>
      <c r="U11" s="23">
        <v>1.0270530940757E-2</v>
      </c>
      <c r="V11" s="23">
        <v>0.144922677754909</v>
      </c>
      <c r="W11" s="23">
        <v>3.3486203614899301E-3</v>
      </c>
      <c r="X11" s="23">
        <v>0.24820297606466099</v>
      </c>
      <c r="Y11" s="23">
        <v>0.26158986489372599</v>
      </c>
      <c r="Z11" s="23">
        <v>6.9692852290058005E-2</v>
      </c>
      <c r="AA11" s="23">
        <v>4.0942409986338101E-3</v>
      </c>
      <c r="AB11" s="23">
        <v>9.9500599131419995E-2</v>
      </c>
      <c r="AC11" s="23">
        <v>8.8543633369445492E-3</v>
      </c>
      <c r="AD11" s="23">
        <v>0.118701463205934</v>
      </c>
      <c r="AE11" s="23">
        <v>3.9617132836799199E-2</v>
      </c>
      <c r="AF11" s="23">
        <v>7.42959962055054E-3</v>
      </c>
      <c r="AG11" s="23">
        <v>3.8311712456299697E-2</v>
      </c>
      <c r="AH11" s="23">
        <v>0.109697234994363</v>
      </c>
      <c r="AI11" s="23">
        <v>3.0298313367663102E-2</v>
      </c>
      <c r="AJ11" s="23">
        <v>1.2463757005144901E-2</v>
      </c>
      <c r="AK11" s="23">
        <v>0.31250032721390397</v>
      </c>
      <c r="AL11" s="23">
        <v>7.6629205033816705E-2</v>
      </c>
      <c r="AM11" s="23">
        <v>0.110767832962695</v>
      </c>
      <c r="AN11" s="23">
        <v>6.9625607117353494E-2</v>
      </c>
      <c r="AO11" s="23">
        <v>0.183906359517089</v>
      </c>
      <c r="AP11" s="23">
        <v>1.1086481717864799E-2</v>
      </c>
      <c r="AQ11" s="23">
        <v>1.7242190338467599E-2</v>
      </c>
      <c r="AR11" s="23">
        <v>4.7825360292442099E-3</v>
      </c>
      <c r="AS11" s="23">
        <v>1.18934653657087E-2</v>
      </c>
      <c r="AT11" s="23">
        <v>9.8923624377441396E-4</v>
      </c>
    </row>
    <row r="12" spans="1:46">
      <c r="A12" s="20">
        <v>10</v>
      </c>
      <c r="B12" s="28" t="s">
        <v>76</v>
      </c>
      <c r="C12" s="29" t="s">
        <v>16</v>
      </c>
      <c r="D12" s="28" t="s">
        <v>77</v>
      </c>
      <c r="E12" s="28" t="s">
        <v>16</v>
      </c>
      <c r="F12" s="28" t="s">
        <v>78</v>
      </c>
      <c r="G12" s="28" t="s">
        <v>61</v>
      </c>
      <c r="H12" s="30">
        <v>9.1160611137129505E-2</v>
      </c>
      <c r="I12" s="30">
        <v>3.6152739543615899E-2</v>
      </c>
      <c r="J12" s="30">
        <v>0.22321805732990099</v>
      </c>
      <c r="K12" s="30">
        <v>0.165278155351714</v>
      </c>
      <c r="L12" s="30">
        <v>0.10496234647623801</v>
      </c>
      <c r="M12" s="30">
        <v>8.6076913196960394E-3</v>
      </c>
      <c r="N12" s="30">
        <v>1.5993565080547001E-2</v>
      </c>
      <c r="O12" s="30">
        <v>1.9589311116724501E-3</v>
      </c>
      <c r="P12" s="30">
        <v>5.3115087638911903E-3</v>
      </c>
      <c r="Q12" s="30">
        <v>2.0206772127012401E-3</v>
      </c>
      <c r="R12" s="30">
        <v>2.0206772127012401E-3</v>
      </c>
      <c r="S12" s="30">
        <v>5.9621888973430702E-2</v>
      </c>
      <c r="T12" s="30">
        <v>8.6851665570693501E-2</v>
      </c>
      <c r="U12" s="30">
        <v>6.8198439206700297E-3</v>
      </c>
      <c r="V12" s="30">
        <v>5.5364263162952197E-2</v>
      </c>
      <c r="W12" s="30">
        <v>1.66972332911813E-2</v>
      </c>
      <c r="X12" s="30">
        <v>0.23258492471471301</v>
      </c>
      <c r="Y12" s="30">
        <v>6.6636664718028801E-2</v>
      </c>
      <c r="Z12" s="30">
        <v>9.4090859976677696E-2</v>
      </c>
      <c r="AA12" s="30">
        <v>0.12048259538744201</v>
      </c>
      <c r="AB12" s="30">
        <v>0.42237992337639702</v>
      </c>
      <c r="AC12" s="30">
        <v>2.5868799435854201E-2</v>
      </c>
      <c r="AD12" s="30">
        <v>5.8108669162066397E-2</v>
      </c>
      <c r="AE12" s="30">
        <v>6.2015133147034503E-2</v>
      </c>
      <c r="AF12" s="30">
        <v>2.1929584401064298E-2</v>
      </c>
      <c r="AG12" s="30">
        <v>0.17557790216657301</v>
      </c>
      <c r="AH12" s="30">
        <v>2.9225603797077799E-2</v>
      </c>
      <c r="AI12" s="30">
        <v>4.4186211402753597E-2</v>
      </c>
      <c r="AJ12" s="30">
        <v>1.17602241323889E-2</v>
      </c>
      <c r="AK12" s="30">
        <v>0.133234806640572</v>
      </c>
      <c r="AL12" s="30">
        <v>6.6031938315980102E-2</v>
      </c>
      <c r="AM12" s="30">
        <v>0.17533970499433399</v>
      </c>
      <c r="AN12" s="30">
        <v>0.25000033541713201</v>
      </c>
      <c r="AO12" s="31" t="s">
        <v>79</v>
      </c>
      <c r="AP12" s="30">
        <v>5.4217740709353902E-2</v>
      </c>
      <c r="AQ12" s="30">
        <v>9.2337747855486107E-3</v>
      </c>
      <c r="AR12" s="30">
        <v>1.64154211987332E-2</v>
      </c>
      <c r="AS12" s="30">
        <v>1.5993565080547001E-2</v>
      </c>
      <c r="AT12" s="30">
        <v>9.6904931267808008E-3</v>
      </c>
    </row>
    <row r="13" spans="1:46">
      <c r="A13" s="20">
        <v>11</v>
      </c>
      <c r="B13" s="21" t="s">
        <v>58</v>
      </c>
      <c r="C13" s="22" t="s">
        <v>16</v>
      </c>
      <c r="D13" s="21" t="s">
        <v>80</v>
      </c>
      <c r="E13" s="21" t="s">
        <v>16</v>
      </c>
      <c r="F13" s="21" t="s">
        <v>81</v>
      </c>
      <c r="G13" s="21" t="s">
        <v>61</v>
      </c>
      <c r="H13" s="23">
        <v>0.10604588652425601</v>
      </c>
      <c r="I13" s="23">
        <v>9.0615657441638395E-2</v>
      </c>
      <c r="J13" s="23">
        <v>0.26590382040122601</v>
      </c>
      <c r="K13" s="23">
        <v>0.19507836598841</v>
      </c>
      <c r="L13" s="23">
        <v>0.113620448508279</v>
      </c>
      <c r="M13" s="23">
        <v>1.0708293902653401E-2</v>
      </c>
      <c r="N13" s="23">
        <v>1.24854513012717E-2</v>
      </c>
      <c r="O13" s="23">
        <v>1.0718115501124499E-3</v>
      </c>
      <c r="P13" s="23">
        <v>0.14639658380957299</v>
      </c>
      <c r="Q13" s="23">
        <v>1.48372386517858E-2</v>
      </c>
      <c r="R13" s="23">
        <v>1.48372386517858E-2</v>
      </c>
      <c r="S13" s="23">
        <v>0.218221371794419</v>
      </c>
      <c r="T13" s="23">
        <v>0.19811382204399899</v>
      </c>
      <c r="U13" s="23">
        <v>0.125936811056933</v>
      </c>
      <c r="V13" s="23">
        <v>0.21564732870299699</v>
      </c>
      <c r="W13" s="23">
        <v>1.38142880484062E-2</v>
      </c>
      <c r="X13" s="23">
        <v>4.3761122527772797E-2</v>
      </c>
      <c r="Y13" s="23">
        <v>5.7867807996924397E-2</v>
      </c>
      <c r="Z13" s="23">
        <v>8.3167577882634805E-2</v>
      </c>
      <c r="AA13" s="23">
        <v>0.26493599671611101</v>
      </c>
      <c r="AB13" s="23">
        <v>0.21580496017679199</v>
      </c>
      <c r="AC13" s="23">
        <v>1.5701139506944701E-2</v>
      </c>
      <c r="AD13" s="23">
        <v>0.149343602751662</v>
      </c>
      <c r="AE13" s="23">
        <v>1.90333982417519E-2</v>
      </c>
      <c r="AF13" s="23">
        <v>1.0329618835606499E-2</v>
      </c>
      <c r="AG13" s="23">
        <v>0.20997488265770101</v>
      </c>
      <c r="AH13" s="23">
        <v>0.25027505972877701</v>
      </c>
      <c r="AI13" s="23">
        <v>0.19871238283593301</v>
      </c>
      <c r="AJ13" s="23">
        <v>4.3337551702174E-3</v>
      </c>
      <c r="AK13" s="23">
        <v>0.35796749492426799</v>
      </c>
      <c r="AL13" s="23">
        <v>0.255389410733669</v>
      </c>
      <c r="AM13" s="23">
        <v>0.17201847268502601</v>
      </c>
      <c r="AN13" s="23">
        <v>0.27238677224679902</v>
      </c>
      <c r="AO13" s="23">
        <v>0.28514510872531101</v>
      </c>
      <c r="AP13" s="23">
        <v>0.236784637883799</v>
      </c>
      <c r="AQ13" s="23">
        <v>2.6989256251657798E-2</v>
      </c>
      <c r="AR13" s="23">
        <v>0.20963715754213</v>
      </c>
      <c r="AS13" s="23">
        <v>1.24854513012717E-2</v>
      </c>
      <c r="AT13" s="23">
        <v>3.2602864777037603E-2</v>
      </c>
    </row>
    <row r="14" spans="1:46">
      <c r="A14" s="20">
        <v>12</v>
      </c>
      <c r="B14" s="28" t="s">
        <v>58</v>
      </c>
      <c r="C14" s="29" t="s">
        <v>16</v>
      </c>
      <c r="D14" s="28" t="s">
        <v>82</v>
      </c>
      <c r="E14" s="28" t="s">
        <v>16</v>
      </c>
      <c r="F14" s="28" t="s">
        <v>83</v>
      </c>
      <c r="G14" s="28" t="s">
        <v>61</v>
      </c>
      <c r="H14" s="30">
        <v>0.163663528149876</v>
      </c>
      <c r="I14" s="30">
        <v>0.10417912026918</v>
      </c>
      <c r="J14" s="30">
        <v>0.37167118390564602</v>
      </c>
      <c r="K14" s="30">
        <v>0.24911903723348799</v>
      </c>
      <c r="L14" s="30">
        <v>0.100280987924389</v>
      </c>
      <c r="M14" s="30">
        <v>5.8219028209031904E-3</v>
      </c>
      <c r="N14" s="30">
        <v>2.43481989506174E-3</v>
      </c>
      <c r="O14" s="30">
        <v>1.4506088343244599E-3</v>
      </c>
      <c r="P14" s="30">
        <v>8.4924016825092097E-2</v>
      </c>
      <c r="Q14" s="30">
        <v>7.4541243372130001E-3</v>
      </c>
      <c r="R14" s="30">
        <v>7.4541243372130001E-3</v>
      </c>
      <c r="S14" s="30">
        <v>0.149464547247212</v>
      </c>
      <c r="T14" s="30">
        <v>0.24336994736765999</v>
      </c>
      <c r="U14" s="30">
        <v>4.4850992975312497E-2</v>
      </c>
      <c r="V14" s="30">
        <v>0.40550918704775801</v>
      </c>
      <c r="W14" s="30">
        <v>1.24076844468666E-2</v>
      </c>
      <c r="X14" s="30">
        <v>0.10168427798207599</v>
      </c>
      <c r="Y14" s="30">
        <v>0.101163621013431</v>
      </c>
      <c r="Z14" s="30">
        <v>0.111319622963042</v>
      </c>
      <c r="AA14" s="30">
        <v>0.39881619701899401</v>
      </c>
      <c r="AB14" s="30">
        <v>0.184050569382333</v>
      </c>
      <c r="AC14" s="30">
        <v>1.5191315223217801E-2</v>
      </c>
      <c r="AD14" s="30">
        <v>3.04981766483499E-2</v>
      </c>
      <c r="AE14" s="30">
        <v>4.9607812924084303E-2</v>
      </c>
      <c r="AF14" s="30">
        <v>3.2997030870469202E-3</v>
      </c>
      <c r="AG14" s="30">
        <v>0.16187426656491399</v>
      </c>
      <c r="AH14" s="30">
        <v>0.32679358361222299</v>
      </c>
      <c r="AI14" s="30">
        <v>0.22616192811309099</v>
      </c>
      <c r="AJ14" s="30">
        <v>1.3988211876109401E-2</v>
      </c>
      <c r="AK14" s="30">
        <v>0.38308099205868601</v>
      </c>
      <c r="AL14" s="30">
        <v>0.47291686307145298</v>
      </c>
      <c r="AM14" s="30">
        <v>7.64453341272648E-2</v>
      </c>
      <c r="AN14" s="30">
        <v>0.48386063888379699</v>
      </c>
      <c r="AO14" s="30">
        <v>0.39623619624471801</v>
      </c>
      <c r="AP14" s="30">
        <v>0.30242202803660301</v>
      </c>
      <c r="AQ14" s="30">
        <v>5.5156052451509497E-3</v>
      </c>
      <c r="AR14" s="30">
        <v>0.23907734515131099</v>
      </c>
      <c r="AS14" s="30">
        <v>2.43481989506174E-3</v>
      </c>
      <c r="AT14" s="30">
        <v>1.13553676880246E-3</v>
      </c>
    </row>
    <row r="15" spans="1:46">
      <c r="A15" s="20">
        <v>13</v>
      </c>
      <c r="B15" s="21" t="s">
        <v>68</v>
      </c>
      <c r="C15" s="22" t="s">
        <v>16</v>
      </c>
      <c r="D15" s="21" t="s">
        <v>84</v>
      </c>
      <c r="E15" s="21" t="s">
        <v>16</v>
      </c>
      <c r="F15" s="21" t="s">
        <v>85</v>
      </c>
      <c r="G15" s="21" t="s">
        <v>61</v>
      </c>
      <c r="H15" s="23">
        <v>0.37500019031260501</v>
      </c>
      <c r="I15" s="23">
        <v>3.9372254078242901E-2</v>
      </c>
      <c r="J15" s="23">
        <v>5.1365214392915699E-2</v>
      </c>
      <c r="K15" s="23">
        <v>7.2043724662606598E-2</v>
      </c>
      <c r="L15" s="23">
        <v>5.0437971473154201E-2</v>
      </c>
      <c r="M15" s="23">
        <v>8.5647441250066795E-3</v>
      </c>
      <c r="N15" s="23">
        <v>1.1048177939312001E-2</v>
      </c>
      <c r="O15" s="23">
        <v>7.2075132642968401E-3</v>
      </c>
      <c r="P15" s="23">
        <v>1.21288556415802E-2</v>
      </c>
      <c r="Q15" s="23">
        <v>6.5265638931312903E-3</v>
      </c>
      <c r="R15" s="23">
        <v>6.5265638931312903E-3</v>
      </c>
      <c r="S15" s="23">
        <v>8.3916301744426297E-2</v>
      </c>
      <c r="T15" s="23">
        <v>1.55557500253786E-2</v>
      </c>
      <c r="U15" s="23">
        <v>2.43256350482811E-2</v>
      </c>
      <c r="V15" s="23">
        <v>0.124476744397936</v>
      </c>
      <c r="W15" s="23">
        <v>1.8327057153344799E-2</v>
      </c>
      <c r="X15" s="23">
        <v>1.5797466583245801</v>
      </c>
      <c r="Y15" s="23">
        <v>0.97768178182430199</v>
      </c>
      <c r="Z15" s="23">
        <v>1.8528552645557099</v>
      </c>
      <c r="AA15" s="23">
        <v>0.103258050807331</v>
      </c>
      <c r="AB15" s="23">
        <v>0.17010882020217299</v>
      </c>
      <c r="AC15" s="23">
        <v>1.8000790366638E-2</v>
      </c>
      <c r="AD15" s="23">
        <v>0.123533769759681</v>
      </c>
      <c r="AE15" s="23">
        <v>5.8525402482971202E-2</v>
      </c>
      <c r="AF15" s="23">
        <v>5.7490177057219899E-3</v>
      </c>
      <c r="AG15" s="23">
        <v>1.8826679178463999E-2</v>
      </c>
      <c r="AH15" s="23">
        <v>1.5000462598547299E-2</v>
      </c>
      <c r="AI15" s="23">
        <v>6.6556521726837695E-2</v>
      </c>
      <c r="AJ15" s="23">
        <v>1.06712165706076E-2</v>
      </c>
      <c r="AK15" s="23">
        <v>0.200000136266762</v>
      </c>
      <c r="AL15" s="23">
        <v>7.7581902688748303E-2</v>
      </c>
      <c r="AM15" s="23">
        <v>0.13178676308967399</v>
      </c>
      <c r="AN15" s="23">
        <v>0.16434220600654201</v>
      </c>
      <c r="AO15" s="23">
        <v>2.5481032028011202E-2</v>
      </c>
      <c r="AP15" s="23">
        <v>2.0790614735727402E-2</v>
      </c>
      <c r="AQ15" s="23">
        <v>2.3843123887889199E-3</v>
      </c>
      <c r="AR15" s="23">
        <v>1.4318531833116101E-3</v>
      </c>
      <c r="AS15" s="23">
        <v>1.1048177939312001E-2</v>
      </c>
      <c r="AT15" s="23">
        <v>9.3818263172769298E-3</v>
      </c>
    </row>
    <row r="16" spans="1:46">
      <c r="A16" s="20">
        <v>14</v>
      </c>
      <c r="B16" s="28" t="s">
        <v>68</v>
      </c>
      <c r="C16" s="29" t="s">
        <v>16</v>
      </c>
      <c r="D16" s="28" t="s">
        <v>86</v>
      </c>
      <c r="E16" s="28" t="s">
        <v>16</v>
      </c>
      <c r="F16" s="28" t="s">
        <v>87</v>
      </c>
      <c r="G16" s="28" t="s">
        <v>61</v>
      </c>
      <c r="H16" s="30">
        <v>0.18330313844000801</v>
      </c>
      <c r="I16" s="30">
        <v>9.0675644377380404E-3</v>
      </c>
      <c r="J16" s="30">
        <v>5.6291153352019202E-2</v>
      </c>
      <c r="K16" s="30">
        <v>0.17456529857427699</v>
      </c>
      <c r="L16" s="30">
        <v>5.1492770553118801E-2</v>
      </c>
      <c r="M16" s="30">
        <v>7.8226502752797005E-3</v>
      </c>
      <c r="N16" s="30">
        <v>1.6842421720531901E-2</v>
      </c>
      <c r="O16" s="30">
        <v>3.7933986420450902E-3</v>
      </c>
      <c r="P16" s="30">
        <v>1.9151564957344099E-2</v>
      </c>
      <c r="Q16" s="30">
        <v>1.6891180494878699E-2</v>
      </c>
      <c r="R16" s="30">
        <v>1.6891180494878699E-2</v>
      </c>
      <c r="S16" s="30">
        <v>0.10662949664846801</v>
      </c>
      <c r="T16" s="30">
        <v>4.85665043066036E-2</v>
      </c>
      <c r="U16" s="30">
        <v>2.4727358391853499E-2</v>
      </c>
      <c r="V16" s="30">
        <v>4.9689740196796298E-2</v>
      </c>
      <c r="W16" s="30">
        <v>1.1622182726547499E-2</v>
      </c>
      <c r="X16" s="30">
        <v>3.6869805493779402</v>
      </c>
      <c r="Y16" s="30">
        <v>0.38673041537281699</v>
      </c>
      <c r="Z16" s="30">
        <v>1.59328962690488</v>
      </c>
      <c r="AA16" s="30">
        <v>0.111029290683332</v>
      </c>
      <c r="AB16" s="30">
        <v>0.13328807590733499</v>
      </c>
      <c r="AC16" s="30">
        <v>9.9615852743177996E-3</v>
      </c>
      <c r="AD16" s="30">
        <v>0.140853435854012</v>
      </c>
      <c r="AE16" s="30">
        <v>3.3406894068264498E-2</v>
      </c>
      <c r="AF16" s="30">
        <v>1.14988844807661E-2</v>
      </c>
      <c r="AG16" s="30">
        <v>0.13830544157675101</v>
      </c>
      <c r="AH16" s="30">
        <v>6.43482134613277E-2</v>
      </c>
      <c r="AI16" s="30">
        <v>3.5326921800225002E-2</v>
      </c>
      <c r="AJ16" s="30">
        <v>1.6702435937941299E-2</v>
      </c>
      <c r="AK16" s="30">
        <v>0.22416307562731999</v>
      </c>
      <c r="AL16" s="30">
        <v>6.8414699250430394E-2</v>
      </c>
      <c r="AM16" s="30">
        <v>8.3850548330349106E-2</v>
      </c>
      <c r="AN16" s="30">
        <v>0.16412719283586899</v>
      </c>
      <c r="AO16" s="30">
        <v>3.8132086618290699E-2</v>
      </c>
      <c r="AP16" s="30">
        <v>2.0592635328903701E-2</v>
      </c>
      <c r="AQ16" s="30">
        <v>1.6167987556108001E-3</v>
      </c>
      <c r="AR16" s="30">
        <v>4.65069249056182E-3</v>
      </c>
      <c r="AS16" s="30">
        <v>1.6842421720531901E-2</v>
      </c>
      <c r="AT16" s="30">
        <v>3.2735840452648999E-3</v>
      </c>
    </row>
    <row r="17" spans="1:46">
      <c r="A17" s="20">
        <v>15</v>
      </c>
      <c r="B17" s="21" t="s">
        <v>88</v>
      </c>
      <c r="C17" s="22" t="s">
        <v>16</v>
      </c>
      <c r="D17" s="21" t="s">
        <v>89</v>
      </c>
      <c r="E17" s="21" t="s">
        <v>16</v>
      </c>
      <c r="F17" s="21" t="s">
        <v>90</v>
      </c>
      <c r="G17" s="21" t="s">
        <v>61</v>
      </c>
      <c r="H17" s="23">
        <v>0.249800043898249</v>
      </c>
      <c r="I17" s="23">
        <v>1.4508934600521901E-2</v>
      </c>
      <c r="J17" s="23">
        <v>6.5495334727982996E-2</v>
      </c>
      <c r="K17" s="23">
        <v>0.13343108101671999</v>
      </c>
      <c r="L17" s="23">
        <v>2.3501493826628101E-2</v>
      </c>
      <c r="M17" s="23">
        <v>4.9074824431009504E-3</v>
      </c>
      <c r="N17" s="23">
        <v>9.7501605973347207E-3</v>
      </c>
      <c r="O17" s="23">
        <v>5.2844877085843501E-3</v>
      </c>
      <c r="P17" s="23">
        <v>1.74170379433705E-2</v>
      </c>
      <c r="Q17" s="23">
        <v>2.1654662036450199E-2</v>
      </c>
      <c r="R17" s="23">
        <v>2.1654662036450199E-2</v>
      </c>
      <c r="S17" s="23">
        <v>3.38114551359373E-2</v>
      </c>
      <c r="T17" s="23">
        <v>0.10930792967960801</v>
      </c>
      <c r="U17" s="23">
        <v>8.9315464006786E-3</v>
      </c>
      <c r="V17" s="23">
        <v>6.0583603955094802E-2</v>
      </c>
      <c r="W17" s="23">
        <v>2.00652898337032E-2</v>
      </c>
      <c r="X17" s="23">
        <v>0.25858970135273901</v>
      </c>
      <c r="Y17" s="23">
        <v>0.224626476515384</v>
      </c>
      <c r="Z17" s="23">
        <v>0.34019628635836702</v>
      </c>
      <c r="AA17" s="23">
        <v>3.7183664893071199E-2</v>
      </c>
      <c r="AB17" s="23">
        <v>0.148250089127237</v>
      </c>
      <c r="AC17" s="23">
        <v>2.5692268715430799E-2</v>
      </c>
      <c r="AD17" s="23">
        <v>5.6949383346218997E-2</v>
      </c>
      <c r="AE17" s="23">
        <v>5.5883413778666298E-2</v>
      </c>
      <c r="AF17" s="23">
        <v>1.38571459685381E-2</v>
      </c>
      <c r="AG17" s="23">
        <v>8.8235503028179604E-2</v>
      </c>
      <c r="AH17" s="23">
        <v>4.9206456465501897E-2</v>
      </c>
      <c r="AI17" s="23">
        <v>2.19553214712126E-2</v>
      </c>
      <c r="AJ17" s="23">
        <v>5.2895116018729102E-3</v>
      </c>
      <c r="AK17" s="23">
        <v>0.61322028114039695</v>
      </c>
      <c r="AL17" s="23">
        <v>4.4304556505104502E-2</v>
      </c>
      <c r="AM17" s="23">
        <v>0.17654542901666501</v>
      </c>
      <c r="AN17" s="23">
        <v>0.12876995048929599</v>
      </c>
      <c r="AO17" s="23">
        <v>2.3831557743856199E-2</v>
      </c>
      <c r="AP17" s="23">
        <v>3.0412291425559901E-2</v>
      </c>
      <c r="AQ17" s="23">
        <v>4.7738589354976496E-3</v>
      </c>
      <c r="AR17" s="23">
        <v>1.4154485818007601E-2</v>
      </c>
      <c r="AS17" s="23">
        <v>9.7501605973347207E-3</v>
      </c>
      <c r="AT17" s="23">
        <v>1.25181093946695E-2</v>
      </c>
    </row>
    <row r="18" spans="1:46">
      <c r="A18" s="20">
        <v>16</v>
      </c>
      <c r="B18" s="28" t="s">
        <v>91</v>
      </c>
      <c r="C18" s="29" t="s">
        <v>16</v>
      </c>
      <c r="D18" s="28" t="s">
        <v>92</v>
      </c>
      <c r="E18" s="28" t="s">
        <v>16</v>
      </c>
      <c r="F18" s="28" t="s">
        <v>93</v>
      </c>
      <c r="G18" s="28" t="s">
        <v>61</v>
      </c>
      <c r="H18" s="30">
        <v>7.3769300798861596E-3</v>
      </c>
      <c r="I18" s="30">
        <v>5.1812058856005101E-2</v>
      </c>
      <c r="J18" s="30">
        <v>3.6431067984745602E-2</v>
      </c>
      <c r="K18" s="30">
        <v>4.5148779229316101E-3</v>
      </c>
      <c r="L18" s="30">
        <v>8.7062658032859997E-3</v>
      </c>
      <c r="M18" s="30">
        <v>4.8742802805378897E-3</v>
      </c>
      <c r="N18" s="30">
        <v>2.1839141099759302E-3</v>
      </c>
      <c r="O18" s="30">
        <v>4.5193451131620198E-3</v>
      </c>
      <c r="P18" s="30">
        <v>8.4002149619649604E-3</v>
      </c>
      <c r="Q18" s="30">
        <v>9.3732775854497297E-3</v>
      </c>
      <c r="R18" s="30">
        <v>9.3732775854497297E-3</v>
      </c>
      <c r="S18" s="30">
        <v>1.43829975145935E-2</v>
      </c>
      <c r="T18" s="30">
        <v>1.9934815479640901E-2</v>
      </c>
      <c r="U18" s="30">
        <v>1.6904209611526898E-2</v>
      </c>
      <c r="V18" s="30">
        <v>4.08715579237314E-2</v>
      </c>
      <c r="W18" s="30">
        <v>1.5069996345165501E-2</v>
      </c>
      <c r="X18" s="30">
        <v>7.1691713464740195E-2</v>
      </c>
      <c r="Y18" s="30">
        <v>1.5280343729716501E-2</v>
      </c>
      <c r="Z18" s="30">
        <v>5.5872056733963199E-2</v>
      </c>
      <c r="AA18" s="30">
        <v>2.2060210893099098E-2</v>
      </c>
      <c r="AB18" s="30">
        <v>1.50519347306622E-2</v>
      </c>
      <c r="AC18" s="30">
        <v>1.8603266961056301E-2</v>
      </c>
      <c r="AD18" s="30">
        <v>7.7031368226545494E-2</v>
      </c>
      <c r="AE18" s="30">
        <v>8.6626515841531204E-3</v>
      </c>
      <c r="AF18" s="30">
        <v>1.4628070318073399E-2</v>
      </c>
      <c r="AG18" s="30">
        <v>3.17697041277341E-3</v>
      </c>
      <c r="AH18" s="30">
        <v>6.9352724588634604E-3</v>
      </c>
      <c r="AI18" s="30">
        <v>1.9671471091841398E-2</v>
      </c>
      <c r="AJ18" s="30">
        <v>2.6273761671296901E-3</v>
      </c>
      <c r="AK18" s="30">
        <v>6.7394240886708198E-3</v>
      </c>
      <c r="AL18" s="30">
        <v>6.2399922585528698E-3</v>
      </c>
      <c r="AM18" s="30">
        <v>8.51273621028905E-2</v>
      </c>
      <c r="AN18" s="30">
        <v>1.13917608886005E-2</v>
      </c>
      <c r="AO18" s="30">
        <v>3.1118535760467299E-2</v>
      </c>
      <c r="AP18" s="30">
        <v>2.4658249370446701E-2</v>
      </c>
      <c r="AQ18" s="30">
        <v>2.4176585438034498E-3</v>
      </c>
      <c r="AR18" s="30">
        <v>6.91701948333841E-3</v>
      </c>
      <c r="AS18" s="30">
        <v>2.1839141099759302E-3</v>
      </c>
      <c r="AT18" s="30">
        <v>4.9347049433894497E-3</v>
      </c>
    </row>
    <row r="19" spans="1:46">
      <c r="A19" s="20">
        <v>17</v>
      </c>
      <c r="B19" s="21" t="s">
        <v>94</v>
      </c>
      <c r="C19" s="22" t="s">
        <v>16</v>
      </c>
      <c r="D19" s="21" t="s">
        <v>95</v>
      </c>
      <c r="E19" s="21" t="s">
        <v>16</v>
      </c>
      <c r="F19" s="21" t="s">
        <v>96</v>
      </c>
      <c r="G19" s="21" t="s">
        <v>61</v>
      </c>
      <c r="H19" s="23">
        <v>6.7174374607566001E-3</v>
      </c>
      <c r="I19" s="23">
        <v>2.8904690710443801E-2</v>
      </c>
      <c r="J19" s="23">
        <v>7.0656876347742698E-3</v>
      </c>
      <c r="K19" s="23">
        <v>8.3236553290799604E-3</v>
      </c>
      <c r="L19" s="23">
        <v>6.5459979991817404E-3</v>
      </c>
      <c r="M19" s="23">
        <v>4.3242442735272396E-3</v>
      </c>
      <c r="N19" s="23">
        <v>4.2397078210654499E-2</v>
      </c>
      <c r="O19" s="23">
        <v>5.6715154424164804E-3</v>
      </c>
      <c r="P19" s="23">
        <v>5.7795514711414904E-3</v>
      </c>
      <c r="Q19" s="23">
        <v>1.52456624515276E-2</v>
      </c>
      <c r="R19" s="23">
        <v>1.52456624515276E-2</v>
      </c>
      <c r="S19" s="23">
        <v>9.3755912584194794E-3</v>
      </c>
      <c r="T19" s="23">
        <v>9.3637559415692701E-3</v>
      </c>
      <c r="U19" s="23">
        <v>1.0835814006822E-2</v>
      </c>
      <c r="V19" s="23">
        <v>9.1456010303466607E-3</v>
      </c>
      <c r="W19" s="23">
        <v>2.7417104988298999E-2</v>
      </c>
      <c r="X19" s="23">
        <v>1.44652287914267E-2</v>
      </c>
      <c r="Y19" s="23">
        <v>5.6393406199310003E-3</v>
      </c>
      <c r="Z19" s="23">
        <v>4.7982099546269499E-3</v>
      </c>
      <c r="AA19" s="23">
        <v>1.52361193053427E-2</v>
      </c>
      <c r="AB19" s="23">
        <v>1.1052506241829E-2</v>
      </c>
      <c r="AC19" s="23">
        <v>4.3994944381957397E-2</v>
      </c>
      <c r="AD19" s="23">
        <v>1.39407454784679E-2</v>
      </c>
      <c r="AE19" s="23">
        <v>1.1830098643900401E-2</v>
      </c>
      <c r="AF19" s="23">
        <v>5.1069435750742E-2</v>
      </c>
      <c r="AG19" s="23">
        <v>5.9797716255886799E-3</v>
      </c>
      <c r="AH19" s="23">
        <v>3.0882696085464999E-3</v>
      </c>
      <c r="AI19" s="23">
        <v>6.7930829338395003E-3</v>
      </c>
      <c r="AJ19" s="23">
        <v>3.8020043889317998E-2</v>
      </c>
      <c r="AK19" s="23">
        <v>2.3690130585022701E-2</v>
      </c>
      <c r="AL19" s="23">
        <v>1.7396613795393999E-2</v>
      </c>
      <c r="AM19" s="23">
        <v>2.6324343518366999E-2</v>
      </c>
      <c r="AN19" s="23">
        <v>1.69040172626834E-2</v>
      </c>
      <c r="AO19" s="23">
        <v>8.6708215403599603E-3</v>
      </c>
      <c r="AP19" s="23">
        <v>1.25204334519332E-2</v>
      </c>
      <c r="AQ19" s="23">
        <v>3.1258474176556802E-3</v>
      </c>
      <c r="AR19" s="23">
        <v>1.3673934459875799E-2</v>
      </c>
      <c r="AS19" s="23">
        <v>4.2397078210654499E-2</v>
      </c>
      <c r="AT19" s="23">
        <v>1.4725822868956399E-2</v>
      </c>
    </row>
    <row r="20" spans="1:46">
      <c r="A20" s="20">
        <v>18</v>
      </c>
      <c r="B20" s="28" t="s">
        <v>97</v>
      </c>
      <c r="C20" s="29" t="s">
        <v>16</v>
      </c>
      <c r="D20" s="28" t="s">
        <v>98</v>
      </c>
      <c r="E20" s="28" t="s">
        <v>16</v>
      </c>
      <c r="F20" s="28" t="s">
        <v>99</v>
      </c>
      <c r="G20" s="28" t="s">
        <v>61</v>
      </c>
      <c r="H20" s="30">
        <v>2.93442056927708E-3</v>
      </c>
      <c r="I20" s="30">
        <v>1.6525569418226201E-2</v>
      </c>
      <c r="J20" s="30">
        <v>1.43856222997217E-2</v>
      </c>
      <c r="K20" s="30">
        <v>1.16404161567012E-2</v>
      </c>
      <c r="L20" s="30">
        <v>1.45834555467786E-2</v>
      </c>
      <c r="M20" s="30">
        <v>1.5895151783495501E-2</v>
      </c>
      <c r="N20" s="30">
        <v>1.48996183825779E-2</v>
      </c>
      <c r="O20" s="30">
        <v>1.346815490255E-2</v>
      </c>
      <c r="P20" s="30">
        <v>1.3839434908583199E-2</v>
      </c>
      <c r="Q20" s="30">
        <v>9.1555063486546892E-3</v>
      </c>
      <c r="R20" s="30">
        <v>9.1555063486546892E-3</v>
      </c>
      <c r="S20" s="30">
        <v>1.60462721796382E-2</v>
      </c>
      <c r="T20" s="30">
        <v>7.4969758464363302E-3</v>
      </c>
      <c r="U20" s="30">
        <v>7.2248817251368298E-3</v>
      </c>
      <c r="V20" s="30">
        <v>9.0944572733224795E-3</v>
      </c>
      <c r="W20" s="30">
        <v>9.1249868237845196E-3</v>
      </c>
      <c r="X20" s="30">
        <v>2.1242269988075602E-2</v>
      </c>
      <c r="Y20" s="30">
        <v>1.5004955191659E-2</v>
      </c>
      <c r="Z20" s="30">
        <v>2.30697150740591E-2</v>
      </c>
      <c r="AA20" s="30">
        <v>1.55870533430207E-2</v>
      </c>
      <c r="AB20" s="30">
        <v>2.5477001409649901E-3</v>
      </c>
      <c r="AC20" s="30">
        <v>1.6529252059052299E-2</v>
      </c>
      <c r="AD20" s="30">
        <v>1.8803632375723502E-2</v>
      </c>
      <c r="AE20" s="30">
        <v>8.3938962636216606E-3</v>
      </c>
      <c r="AF20" s="30">
        <v>7.3249341694412501E-3</v>
      </c>
      <c r="AG20" s="30">
        <v>8.4626148140669599E-3</v>
      </c>
      <c r="AH20" s="30">
        <v>1.55874929816957E-2</v>
      </c>
      <c r="AI20" s="30">
        <v>1.54171532118386E-2</v>
      </c>
      <c r="AJ20" s="30">
        <v>6.6541059048121597E-3</v>
      </c>
      <c r="AK20" s="30">
        <v>2.5709389422798899E-2</v>
      </c>
      <c r="AL20" s="30">
        <v>1.4811668485196199E-2</v>
      </c>
      <c r="AM20" s="30">
        <v>1.46155400972568E-2</v>
      </c>
      <c r="AN20" s="30">
        <v>2.1294123850631098E-2</v>
      </c>
      <c r="AO20" s="30">
        <v>8.3689614014942904E-3</v>
      </c>
      <c r="AP20" s="30">
        <v>1.5094746707779201E-2</v>
      </c>
      <c r="AQ20" s="30">
        <v>1.29546544375377E-2</v>
      </c>
      <c r="AR20" s="30">
        <v>1.1285272981428E-2</v>
      </c>
      <c r="AS20" s="30">
        <v>1.48996183825779E-2</v>
      </c>
      <c r="AT20" s="30">
        <v>2.2992535362618E-3</v>
      </c>
    </row>
    <row r="21" spans="1:46">
      <c r="A21" s="20">
        <v>19</v>
      </c>
      <c r="B21" s="21" t="s">
        <v>100</v>
      </c>
      <c r="C21" s="22" t="s">
        <v>16</v>
      </c>
      <c r="D21" s="21" t="s">
        <v>101</v>
      </c>
      <c r="E21" s="21" t="s">
        <v>16</v>
      </c>
      <c r="F21" s="21" t="s">
        <v>102</v>
      </c>
      <c r="G21" s="21" t="s">
        <v>61</v>
      </c>
      <c r="H21" s="23">
        <v>3.4897382858858602E-3</v>
      </c>
      <c r="I21" s="23">
        <v>2.5208821247237001E-2</v>
      </c>
      <c r="J21" s="23">
        <v>1.0352264740966099E-2</v>
      </c>
      <c r="K21" s="23">
        <v>8.5072653048225907E-3</v>
      </c>
      <c r="L21" s="23">
        <v>1.6497181415984701E-2</v>
      </c>
      <c r="M21" s="23">
        <v>1.7076033005231299E-2</v>
      </c>
      <c r="N21" s="23">
        <v>1.59472655273355E-3</v>
      </c>
      <c r="O21" s="23">
        <v>1.3769473923019899E-2</v>
      </c>
      <c r="P21" s="23">
        <v>2.3908310237546401E-2</v>
      </c>
      <c r="Q21" s="23">
        <v>1.4987692014092301E-2</v>
      </c>
      <c r="R21" s="23">
        <v>1.4987692014092301E-2</v>
      </c>
      <c r="S21" s="23">
        <v>1.85189313007618E-2</v>
      </c>
      <c r="T21" s="23">
        <v>1.05569747599637E-2</v>
      </c>
      <c r="U21" s="23">
        <v>1.4755160979567699E-2</v>
      </c>
      <c r="V21" s="23">
        <v>3.9268922271270996E-3</v>
      </c>
      <c r="W21" s="23">
        <v>1.4255899461359099E-2</v>
      </c>
      <c r="X21" s="23">
        <v>4.0612058803745103E-3</v>
      </c>
      <c r="Y21" s="23">
        <v>9.5903182024482999E-3</v>
      </c>
      <c r="Z21" s="23">
        <v>7.74721778906817E-3</v>
      </c>
      <c r="AA21" s="23">
        <v>2.20845225979313E-2</v>
      </c>
      <c r="AB21" s="23">
        <v>2.2857920833989898E-2</v>
      </c>
      <c r="AC21" s="23">
        <v>8.9797274159821201E-3</v>
      </c>
      <c r="AD21" s="23">
        <v>7.4891472403103903E-3</v>
      </c>
      <c r="AE21" s="23">
        <v>9.5255980292514308E-3</v>
      </c>
      <c r="AF21" s="23">
        <v>3.3363464367925401E-3</v>
      </c>
      <c r="AG21" s="23">
        <v>1.1904351625838999E-2</v>
      </c>
      <c r="AH21" s="23">
        <v>9.1638573349349002E-3</v>
      </c>
      <c r="AI21" s="23">
        <v>1.24990087775911E-2</v>
      </c>
      <c r="AJ21" s="23">
        <v>2.16157145902258E-2</v>
      </c>
      <c r="AK21" s="23">
        <v>2.4871512733212298E-2</v>
      </c>
      <c r="AL21" s="23">
        <v>1.5834694691955E-2</v>
      </c>
      <c r="AM21" s="23">
        <v>2.01934748820638E-2</v>
      </c>
      <c r="AN21" s="23">
        <v>1.9195095502509599E-2</v>
      </c>
      <c r="AO21" s="23">
        <v>6.26978940123214E-3</v>
      </c>
      <c r="AP21" s="23">
        <v>8.2534970446260895E-3</v>
      </c>
      <c r="AQ21" s="23">
        <v>1.0353490458840601E-2</v>
      </c>
      <c r="AR21" s="23">
        <v>7.0451712717798601E-3</v>
      </c>
      <c r="AS21" s="23">
        <v>1.59472655273355E-3</v>
      </c>
      <c r="AT21" s="23">
        <v>8.5841893678003395E-3</v>
      </c>
    </row>
    <row r="22" spans="1:46">
      <c r="A22" s="20">
        <v>20</v>
      </c>
      <c r="B22" s="28" t="s">
        <v>103</v>
      </c>
      <c r="C22" s="29" t="s">
        <v>16</v>
      </c>
      <c r="D22" s="28" t="s">
        <v>104</v>
      </c>
      <c r="E22" s="28" t="s">
        <v>16</v>
      </c>
      <c r="F22" s="28" t="s">
        <v>105</v>
      </c>
      <c r="G22" s="28" t="s">
        <v>61</v>
      </c>
      <c r="H22" s="30">
        <v>0.23335134395042301</v>
      </c>
      <c r="I22" s="30">
        <v>1.0878966653941001E-2</v>
      </c>
      <c r="J22" s="30">
        <v>9.3398487583564394E-2</v>
      </c>
      <c r="K22" s="30">
        <v>0.128196091733602</v>
      </c>
      <c r="L22" s="30">
        <v>0.14268761280186201</v>
      </c>
      <c r="M22" s="30">
        <v>2.9928819300941399E-2</v>
      </c>
      <c r="N22" s="30">
        <v>1.7300540857266199E-2</v>
      </c>
      <c r="O22" s="30">
        <v>1.13216241743113E-2</v>
      </c>
      <c r="P22" s="30">
        <v>0.13044013986953101</v>
      </c>
      <c r="Q22" s="30">
        <v>2.4946107221372499E-2</v>
      </c>
      <c r="R22" s="30">
        <v>2.4946107221372499E-2</v>
      </c>
      <c r="S22" s="30">
        <v>0.151415884774668</v>
      </c>
      <c r="T22" s="30">
        <v>0.120718043741508</v>
      </c>
      <c r="U22" s="30">
        <v>2.0925082281776902E-2</v>
      </c>
      <c r="V22" s="30">
        <v>7.1501832883099095E-2</v>
      </c>
      <c r="W22" s="30">
        <v>3.3525439979681999E-2</v>
      </c>
      <c r="X22" s="30">
        <v>0.55783724434523696</v>
      </c>
      <c r="Y22" s="30">
        <v>0.17857571795264601</v>
      </c>
      <c r="Z22" s="30">
        <v>0.21670620044866901</v>
      </c>
      <c r="AA22" s="30">
        <v>9.7934031060405602E-2</v>
      </c>
      <c r="AB22" s="30">
        <v>0.114901561342374</v>
      </c>
      <c r="AC22" s="30">
        <v>4.1938330642564699E-2</v>
      </c>
      <c r="AD22" s="30">
        <v>0.14693283745951499</v>
      </c>
      <c r="AE22" s="30">
        <v>6.9222919054061804E-2</v>
      </c>
      <c r="AF22" s="30">
        <v>2.8566561972564901E-2</v>
      </c>
      <c r="AG22" s="30">
        <v>0.129669275545192</v>
      </c>
      <c r="AH22" s="30">
        <v>0.120784193531733</v>
      </c>
      <c r="AI22" s="30">
        <v>0.15572184185410101</v>
      </c>
      <c r="AJ22" s="30">
        <v>2.7357610329602999E-2</v>
      </c>
      <c r="AK22" s="30">
        <v>0.118726826937557</v>
      </c>
      <c r="AL22" s="30">
        <v>0.12920301764807501</v>
      </c>
      <c r="AM22" s="30">
        <v>0.243834763333455</v>
      </c>
      <c r="AN22" s="30">
        <v>0.17716789693197299</v>
      </c>
      <c r="AO22" s="30">
        <v>1.92696289981171E-2</v>
      </c>
      <c r="AP22" s="30">
        <v>1.7511754538568E-2</v>
      </c>
      <c r="AQ22" s="30">
        <v>1.55566309082761E-2</v>
      </c>
      <c r="AR22" s="30">
        <v>1.4425026781585699E-2</v>
      </c>
      <c r="AS22" s="30">
        <v>1.7300540857266199E-2</v>
      </c>
      <c r="AT22" s="30">
        <v>2.2183568055440198E-2</v>
      </c>
    </row>
    <row r="23" spans="1:46">
      <c r="A23" s="20">
        <v>21</v>
      </c>
      <c r="B23" s="21" t="s">
        <v>106</v>
      </c>
      <c r="C23" s="22" t="s">
        <v>16</v>
      </c>
      <c r="D23" s="21" t="s">
        <v>107</v>
      </c>
      <c r="E23" s="21" t="s">
        <v>16</v>
      </c>
      <c r="F23" s="21" t="s">
        <v>108</v>
      </c>
      <c r="G23" s="21" t="s">
        <v>61</v>
      </c>
      <c r="H23" s="23">
        <v>0.121219303159826</v>
      </c>
      <c r="I23" s="23">
        <v>2.98688112194023E-2</v>
      </c>
      <c r="J23" s="23">
        <v>0.19245610960016599</v>
      </c>
      <c r="K23" s="23">
        <v>0.107165920925265</v>
      </c>
      <c r="L23" s="23">
        <v>4.0519700507443697E-2</v>
      </c>
      <c r="M23" s="23">
        <v>1.13448649144552E-2</v>
      </c>
      <c r="N23" s="23">
        <v>2.5958725030236399E-2</v>
      </c>
      <c r="O23" s="23">
        <v>7.9706267250418007E-3</v>
      </c>
      <c r="P23" s="23">
        <v>1.4001304603312E-2</v>
      </c>
      <c r="Q23" s="23">
        <v>7.9540624969017398E-3</v>
      </c>
      <c r="R23" s="23">
        <v>7.9540624969017398E-3</v>
      </c>
      <c r="S23" s="23">
        <v>2.3426218427874401E-2</v>
      </c>
      <c r="T23" s="23">
        <v>2.6460086958721998E-2</v>
      </c>
      <c r="U23" s="23">
        <v>3.0462993263756899E-2</v>
      </c>
      <c r="V23" s="23">
        <v>0.15373053922035601</v>
      </c>
      <c r="W23" s="23">
        <v>2.5284461099579599E-2</v>
      </c>
      <c r="X23" s="23">
        <v>1.0520795036189301</v>
      </c>
      <c r="Y23" s="23">
        <v>0.15825160472701599</v>
      </c>
      <c r="Z23" s="23">
        <v>1.1180801233689901</v>
      </c>
      <c r="AA23" s="23">
        <v>0.117416681891161</v>
      </c>
      <c r="AB23" s="23">
        <v>6.2122534570391297E-2</v>
      </c>
      <c r="AC23" s="23">
        <v>1.76194913629838E-2</v>
      </c>
      <c r="AD23" s="23">
        <v>3.2590931502074198E-2</v>
      </c>
      <c r="AE23" s="23">
        <v>9.8661077972927197E-2</v>
      </c>
      <c r="AF23" s="23">
        <v>2.6301598368374899E-2</v>
      </c>
      <c r="AG23" s="23">
        <v>3.3879061150012303E-2</v>
      </c>
      <c r="AH23" s="23">
        <v>9.9305027134486898E-2</v>
      </c>
      <c r="AI23" s="23">
        <v>2.8288400458833299E-2</v>
      </c>
      <c r="AJ23" s="23">
        <v>9.3497400519147802E-3</v>
      </c>
      <c r="AK23" s="23">
        <v>5.03332743975538E-2</v>
      </c>
      <c r="AL23" s="23">
        <v>0.10836472538491999</v>
      </c>
      <c r="AM23" s="23">
        <v>0.16988629983127801</v>
      </c>
      <c r="AN23" s="23">
        <v>8.1210128048856106E-2</v>
      </c>
      <c r="AO23" s="23">
        <v>1.4868526524716701E-2</v>
      </c>
      <c r="AP23" s="23">
        <v>1.23434924559148E-2</v>
      </c>
      <c r="AQ23" s="23">
        <v>2.0255104644461001E-2</v>
      </c>
      <c r="AR23" s="23">
        <v>2.3837438604661001E-2</v>
      </c>
      <c r="AS23" s="23">
        <v>2.5958725030236399E-2</v>
      </c>
      <c r="AT23" s="23">
        <v>1.91671084447224E-2</v>
      </c>
    </row>
    <row r="24" spans="1:46">
      <c r="A24" s="20">
        <v>22</v>
      </c>
      <c r="B24" s="28" t="s">
        <v>109</v>
      </c>
      <c r="C24" s="29" t="s">
        <v>16</v>
      </c>
      <c r="D24" s="28" t="s">
        <v>110</v>
      </c>
      <c r="E24" s="28" t="s">
        <v>16</v>
      </c>
      <c r="F24" s="28" t="s">
        <v>111</v>
      </c>
      <c r="G24" s="28" t="s">
        <v>61</v>
      </c>
      <c r="H24" s="30">
        <v>0.32166707893309598</v>
      </c>
      <c r="I24" s="30">
        <v>4.0170026629088799E-2</v>
      </c>
      <c r="J24" s="30">
        <v>0.128676281386643</v>
      </c>
      <c r="K24" s="30">
        <v>5.1573916621692001E-2</v>
      </c>
      <c r="L24" s="30">
        <v>0.13845370489516101</v>
      </c>
      <c r="M24" s="30">
        <v>5.2410651352451697E-3</v>
      </c>
      <c r="N24" s="30">
        <v>1.33099443574397E-2</v>
      </c>
      <c r="O24" s="30">
        <v>5.28887032309437E-3</v>
      </c>
      <c r="P24" s="30">
        <v>1.2838650737328599E-2</v>
      </c>
      <c r="Q24" s="30">
        <v>1.2176639744573401E-2</v>
      </c>
      <c r="R24" s="30">
        <v>1.2176639744573401E-2</v>
      </c>
      <c r="S24" s="30">
        <v>1.1973976146744E-2</v>
      </c>
      <c r="T24" s="30">
        <v>2.3023315241774402E-2</v>
      </c>
      <c r="U24" s="30">
        <v>1.62227409315302E-2</v>
      </c>
      <c r="V24" s="30">
        <v>7.9864207957049696E-2</v>
      </c>
      <c r="W24" s="30">
        <v>5.5587775075117002E-3</v>
      </c>
      <c r="X24" s="30">
        <v>0.89265599148236696</v>
      </c>
      <c r="Y24" s="30">
        <v>0.137278920351976</v>
      </c>
      <c r="Z24" s="30">
        <v>0.34807631426387903</v>
      </c>
      <c r="AA24" s="30">
        <v>4.6985453954329903E-2</v>
      </c>
      <c r="AB24" s="30">
        <v>5.12524999801936E-2</v>
      </c>
      <c r="AC24" s="30">
        <v>4.9839451031670496E-3</v>
      </c>
      <c r="AD24" s="30">
        <v>3.5818368358519599E-2</v>
      </c>
      <c r="AE24" s="30">
        <v>5.5712051887395003E-2</v>
      </c>
      <c r="AF24" s="30">
        <v>8.1878438164883008E-3</v>
      </c>
      <c r="AG24" s="30">
        <v>0.11387339334140301</v>
      </c>
      <c r="AH24" s="30">
        <v>6.5242953584204094E-2</v>
      </c>
      <c r="AI24" s="30">
        <v>1.545029699312E-2</v>
      </c>
      <c r="AJ24" s="30">
        <v>6.0476974364563098E-3</v>
      </c>
      <c r="AK24" s="30">
        <v>7.5745707070572404E-2</v>
      </c>
      <c r="AL24" s="30">
        <v>5.18108463788872E-2</v>
      </c>
      <c r="AM24" s="30">
        <v>0.20616861806372799</v>
      </c>
      <c r="AN24" s="30">
        <v>0.21678631404168799</v>
      </c>
      <c r="AO24" s="30">
        <v>1.7711307850100999E-2</v>
      </c>
      <c r="AP24" s="30">
        <v>1.17955421186609E-2</v>
      </c>
      <c r="AQ24" s="30">
        <v>1.18980404901327E-2</v>
      </c>
      <c r="AR24" s="30">
        <v>2.1098671824701501E-2</v>
      </c>
      <c r="AS24" s="30">
        <v>1.33099443574397E-2</v>
      </c>
      <c r="AT24" s="30">
        <v>6.2399314380352303E-3</v>
      </c>
    </row>
    <row r="25" spans="1:46">
      <c r="A25" s="20">
        <v>23</v>
      </c>
      <c r="B25" s="21" t="s">
        <v>112</v>
      </c>
      <c r="C25" s="22" t="s">
        <v>16</v>
      </c>
      <c r="D25" s="21" t="s">
        <v>113</v>
      </c>
      <c r="E25" s="21" t="s">
        <v>16</v>
      </c>
      <c r="F25" s="21" t="s">
        <v>114</v>
      </c>
      <c r="G25" s="21" t="s">
        <v>61</v>
      </c>
      <c r="H25" s="23">
        <v>0.28386390555145802</v>
      </c>
      <c r="I25" s="23">
        <v>2.57457195411478E-2</v>
      </c>
      <c r="J25" s="23">
        <v>0.15817887137348899</v>
      </c>
      <c r="K25" s="23">
        <v>2.4620021029056301E-2</v>
      </c>
      <c r="L25" s="23">
        <v>0.12313590495804</v>
      </c>
      <c r="M25" s="23">
        <v>1.20765421673795E-2</v>
      </c>
      <c r="N25" s="23">
        <v>8.8836219995056392E-3</v>
      </c>
      <c r="O25" s="23">
        <v>3.5309031932797799E-3</v>
      </c>
      <c r="P25" s="23">
        <v>1.1856735272663999E-2</v>
      </c>
      <c r="Q25" s="23">
        <v>3.2015333377035599E-3</v>
      </c>
      <c r="R25" s="23">
        <v>3.2015333377035599E-3</v>
      </c>
      <c r="S25" s="23">
        <v>1.3153275790630499E-2</v>
      </c>
      <c r="T25" s="23">
        <v>2.5410448855325601E-2</v>
      </c>
      <c r="U25" s="23">
        <v>2.19442958265424E-2</v>
      </c>
      <c r="V25" s="23">
        <v>0.10048509176041601</v>
      </c>
      <c r="W25" s="23">
        <v>8.8364717853814303E-3</v>
      </c>
      <c r="X25" s="23">
        <v>0.52091543945978602</v>
      </c>
      <c r="Y25" s="23">
        <v>0.12844881820314399</v>
      </c>
      <c r="Z25" s="23">
        <v>0.62144293056787803</v>
      </c>
      <c r="AA25" s="23">
        <v>5.5979286481760301E-2</v>
      </c>
      <c r="AB25" s="23">
        <v>1.43956407673693E-2</v>
      </c>
      <c r="AC25" s="23">
        <v>2.1107512576630798E-3</v>
      </c>
      <c r="AD25" s="23">
        <v>6.35283027186547E-2</v>
      </c>
      <c r="AE25" s="23">
        <v>6.4163797831699704E-2</v>
      </c>
      <c r="AF25" s="23">
        <v>6.9800838107714203E-3</v>
      </c>
      <c r="AG25" s="23">
        <v>5.40245707221092E-2</v>
      </c>
      <c r="AH25" s="23">
        <v>6.0825439525172498E-2</v>
      </c>
      <c r="AI25" s="23">
        <v>3.19152602992685E-2</v>
      </c>
      <c r="AJ25" s="23">
        <v>4.9705175312274802E-3</v>
      </c>
      <c r="AK25" s="23">
        <v>8.8987999601086706E-2</v>
      </c>
      <c r="AL25" s="23">
        <v>2.8954431440015999E-2</v>
      </c>
      <c r="AM25" s="23">
        <v>0.25597907413854798</v>
      </c>
      <c r="AN25" s="23">
        <v>0.25611770155541103</v>
      </c>
      <c r="AO25" s="32" t="s">
        <v>79</v>
      </c>
      <c r="AP25" s="23">
        <v>1.8877381202171601E-2</v>
      </c>
      <c r="AQ25" s="32" t="s">
        <v>79</v>
      </c>
      <c r="AR25" s="23">
        <v>9.0952933596132202E-3</v>
      </c>
      <c r="AS25" s="23">
        <v>8.8836219995056392E-3</v>
      </c>
      <c r="AT25" s="23">
        <v>6.75437103396312E-3</v>
      </c>
    </row>
    <row r="26" spans="1:46">
      <c r="A26" s="20">
        <v>24</v>
      </c>
      <c r="B26" s="28" t="s">
        <v>115</v>
      </c>
      <c r="C26" s="29" t="s">
        <v>16</v>
      </c>
      <c r="D26" s="28" t="s">
        <v>116</v>
      </c>
      <c r="E26" s="28" t="s">
        <v>117</v>
      </c>
      <c r="F26" s="28" t="s">
        <v>118</v>
      </c>
      <c r="G26" s="28" t="s">
        <v>61</v>
      </c>
      <c r="H26" s="30">
        <v>2.0778580762149699E-2</v>
      </c>
      <c r="I26" s="30">
        <v>4.2409152487172697E-2</v>
      </c>
      <c r="J26" s="30">
        <v>4.3476076281257901E-2</v>
      </c>
      <c r="K26" s="30">
        <v>0.14441770740764101</v>
      </c>
      <c r="L26" s="30">
        <v>5.5011077134320104E-3</v>
      </c>
      <c r="M26" s="30">
        <v>1.5362081804093399E-2</v>
      </c>
      <c r="N26" s="30">
        <v>8.0224547480457903E-3</v>
      </c>
      <c r="O26" s="30">
        <v>5.01252682841304E-2</v>
      </c>
      <c r="P26" s="30">
        <v>1.7850105908710799E-2</v>
      </c>
      <c r="Q26" s="30">
        <v>1.6216782725068199E-2</v>
      </c>
      <c r="R26" s="30">
        <v>1.6216782725068199E-2</v>
      </c>
      <c r="S26" s="30">
        <v>1.06071643795681E-2</v>
      </c>
      <c r="T26" s="30">
        <v>5.4539373576028404E-3</v>
      </c>
      <c r="U26" s="30">
        <v>1.1350028504505E-2</v>
      </c>
      <c r="V26" s="30">
        <v>1.0520313363359299E-2</v>
      </c>
      <c r="W26" s="30">
        <v>8.1770833699413899E-3</v>
      </c>
      <c r="X26" s="30">
        <v>1.3161744808832299E-2</v>
      </c>
      <c r="Y26" s="30">
        <v>9.4790948033006694E-3</v>
      </c>
      <c r="Z26" s="30">
        <v>1.8643730875636502E-2</v>
      </c>
      <c r="AA26" s="30">
        <v>1.15542147463642E-2</v>
      </c>
      <c r="AB26" s="30">
        <v>2.37118681140313E-3</v>
      </c>
      <c r="AC26" s="30">
        <v>8.0197376994620203E-3</v>
      </c>
      <c r="AD26" s="30">
        <v>1.775804069656E-2</v>
      </c>
      <c r="AE26" s="30">
        <v>7.2370116239688798E-3</v>
      </c>
      <c r="AF26" s="30">
        <v>8.7906465817607794E-3</v>
      </c>
      <c r="AG26" s="30">
        <v>1.01741728441392E-2</v>
      </c>
      <c r="AH26" s="30">
        <v>0.122701983039107</v>
      </c>
      <c r="AI26" s="30">
        <v>7.7044594412683399E-3</v>
      </c>
      <c r="AJ26" s="30">
        <v>9.2649874485259704E-3</v>
      </c>
      <c r="AK26" s="30">
        <v>1.03846005789396E-2</v>
      </c>
      <c r="AL26" s="30">
        <v>1.80667286741053E-2</v>
      </c>
      <c r="AM26" s="30">
        <v>2.7109308458659501E-2</v>
      </c>
      <c r="AN26" s="30">
        <v>9.0574939856597897E-3</v>
      </c>
      <c r="AO26" s="30">
        <v>1.3922545420256701E-2</v>
      </c>
      <c r="AP26" s="30">
        <v>1.17762971005805E-2</v>
      </c>
      <c r="AQ26" s="30">
        <v>1.17744910709021E-2</v>
      </c>
      <c r="AR26" s="30">
        <v>3.1269159229300901E-3</v>
      </c>
      <c r="AS26" s="30">
        <v>8.0224547480457903E-3</v>
      </c>
      <c r="AT26" s="30">
        <v>3.6664751914170998E-3</v>
      </c>
    </row>
    <row r="27" spans="1:46">
      <c r="A27" s="20">
        <v>25</v>
      </c>
      <c r="B27" s="21" t="s">
        <v>119</v>
      </c>
      <c r="C27" s="22" t="s">
        <v>16</v>
      </c>
      <c r="D27" s="21" t="s">
        <v>120</v>
      </c>
      <c r="E27" s="21" t="s">
        <v>117</v>
      </c>
      <c r="F27" s="21" t="s">
        <v>121</v>
      </c>
      <c r="G27" s="21" t="s">
        <v>61</v>
      </c>
      <c r="H27" s="23">
        <v>0.283785393789319</v>
      </c>
      <c r="I27" s="23">
        <v>1.27543988686403E-2</v>
      </c>
      <c r="J27" s="23">
        <v>0.35119676090084301</v>
      </c>
      <c r="K27" s="23">
        <v>1.13442093252494E-2</v>
      </c>
      <c r="L27" s="23">
        <v>0.27865163872069898</v>
      </c>
      <c r="M27" s="23">
        <v>1.9629764298593502E-2</v>
      </c>
      <c r="N27" s="23">
        <v>4.3903295845702399E-2</v>
      </c>
      <c r="O27" s="23">
        <v>1.2458153787796701E-2</v>
      </c>
      <c r="P27" s="23">
        <v>5.0266130653154099E-2</v>
      </c>
      <c r="Q27" s="23">
        <v>3.5229249367877101E-2</v>
      </c>
      <c r="R27" s="23">
        <v>3.5229249367877101E-2</v>
      </c>
      <c r="S27" s="23">
        <v>0.16312324859740801</v>
      </c>
      <c r="T27" s="23">
        <v>6.8814083419606001E-2</v>
      </c>
      <c r="U27" s="23">
        <v>5.3037475346779599E-2</v>
      </c>
      <c r="V27" s="23">
        <v>6.2148492972713201E-2</v>
      </c>
      <c r="W27" s="23">
        <v>4.6933708766893199E-2</v>
      </c>
      <c r="X27" s="23">
        <v>9.0866187725194205</v>
      </c>
      <c r="Y27" s="23">
        <v>1.57628564649132</v>
      </c>
      <c r="Z27" s="23">
        <v>0.45841236789527301</v>
      </c>
      <c r="AA27" s="23">
        <v>0.13726564436240801</v>
      </c>
      <c r="AB27" s="23">
        <v>0.109234000722707</v>
      </c>
      <c r="AC27" s="23">
        <v>3.7014615690489402E-2</v>
      </c>
      <c r="AD27" s="23">
        <v>0.12620581670877501</v>
      </c>
      <c r="AE27" s="23">
        <v>7.8595665078341301E-2</v>
      </c>
      <c r="AF27" s="23">
        <v>4.0984353323871903E-2</v>
      </c>
      <c r="AG27" s="23">
        <v>0.159716146197696</v>
      </c>
      <c r="AH27" s="23">
        <v>1.74711201273882E-2</v>
      </c>
      <c r="AI27" s="23">
        <v>0.114122315613378</v>
      </c>
      <c r="AJ27" s="23">
        <v>3.5638050496623601E-2</v>
      </c>
      <c r="AK27" s="23">
        <v>8.3302043102817299E-3</v>
      </c>
      <c r="AL27" s="23">
        <v>6.9142462574876398E-2</v>
      </c>
      <c r="AM27" s="23">
        <v>6.2305986359685199E-2</v>
      </c>
      <c r="AN27" s="23">
        <v>0.12501684582556599</v>
      </c>
      <c r="AO27" s="23">
        <v>3.8496379297247897E-2</v>
      </c>
      <c r="AP27" s="23">
        <v>0.14805496918180899</v>
      </c>
      <c r="AQ27" s="23">
        <v>4.4090935966696401E-3</v>
      </c>
      <c r="AR27" s="23">
        <v>1.91639737627924E-2</v>
      </c>
      <c r="AS27" s="23">
        <v>4.3903295845702399E-2</v>
      </c>
      <c r="AT27" s="23">
        <v>1.7289798269048601E-2</v>
      </c>
    </row>
    <row r="28" spans="1:46">
      <c r="A28" s="20">
        <v>26</v>
      </c>
      <c r="B28" s="28" t="s">
        <v>122</v>
      </c>
      <c r="C28" s="29" t="s">
        <v>16</v>
      </c>
      <c r="D28" s="28" t="s">
        <v>123</v>
      </c>
      <c r="E28" s="28" t="s">
        <v>117</v>
      </c>
      <c r="F28" s="28" t="s">
        <v>124</v>
      </c>
      <c r="G28" s="28" t="s">
        <v>61</v>
      </c>
      <c r="H28" s="30">
        <v>5.8851448492751E-3</v>
      </c>
      <c r="I28" s="30">
        <v>8.4955295304115996E-2</v>
      </c>
      <c r="J28" s="30">
        <v>4.8932677270412901E-2</v>
      </c>
      <c r="K28" s="30">
        <v>0.20656986460461699</v>
      </c>
      <c r="L28" s="30">
        <v>1.40415712036135E-2</v>
      </c>
      <c r="M28" s="30">
        <v>1.52579589208445E-2</v>
      </c>
      <c r="N28" s="30">
        <v>2.74342024201151E-2</v>
      </c>
      <c r="O28" s="30">
        <v>4.6869054193104803E-3</v>
      </c>
      <c r="P28" s="30">
        <v>1.2978575205102301E-2</v>
      </c>
      <c r="Q28" s="30">
        <v>2.9560285739526401E-3</v>
      </c>
      <c r="R28" s="30">
        <v>2.9560285739526401E-3</v>
      </c>
      <c r="S28" s="30">
        <v>5.0647948745645302E-3</v>
      </c>
      <c r="T28" s="30">
        <v>5.9805473021338701E-3</v>
      </c>
      <c r="U28" s="30">
        <v>8.0056112910867894E-3</v>
      </c>
      <c r="V28" s="30">
        <v>2.1564037595138402E-2</v>
      </c>
      <c r="W28" s="30">
        <v>1.8492458338532299E-2</v>
      </c>
      <c r="X28" s="30">
        <v>2.3420259070687399E-2</v>
      </c>
      <c r="Y28" s="30">
        <v>8.8535942394471195E-3</v>
      </c>
      <c r="Z28" s="30">
        <v>2.3357725587142698E-2</v>
      </c>
      <c r="AA28" s="30">
        <v>1.20817414356864E-2</v>
      </c>
      <c r="AB28" s="30">
        <v>4.0475472636572196E-3</v>
      </c>
      <c r="AC28" s="30">
        <v>1.1442319113199101E-2</v>
      </c>
      <c r="AD28" s="30">
        <v>9.6759123437751594E-3</v>
      </c>
      <c r="AE28" s="30">
        <v>1.16393083559959E-2</v>
      </c>
      <c r="AF28" s="30">
        <v>1.24059721929199E-2</v>
      </c>
      <c r="AG28" s="30">
        <v>1.32123832559598E-2</v>
      </c>
      <c r="AH28" s="30">
        <v>0.17378363441753</v>
      </c>
      <c r="AI28" s="30">
        <v>4.99719824867924E-3</v>
      </c>
      <c r="AJ28" s="30">
        <v>2.3828560105278101E-2</v>
      </c>
      <c r="AK28" s="30">
        <v>1.1876764365762E-2</v>
      </c>
      <c r="AL28" s="30">
        <v>4.5859522706517596E-3</v>
      </c>
      <c r="AM28" s="30">
        <v>2.01816550360445E-2</v>
      </c>
      <c r="AN28" s="30">
        <v>1.11815518350458E-2</v>
      </c>
      <c r="AO28" s="30">
        <v>7.1818924458104802E-3</v>
      </c>
      <c r="AP28" s="30">
        <v>2.34874384201069E-2</v>
      </c>
      <c r="AQ28" s="30">
        <v>2.2146709910245099E-2</v>
      </c>
      <c r="AR28" s="30">
        <v>2.0281711409931201E-2</v>
      </c>
      <c r="AS28" s="30">
        <v>2.74342024201151E-2</v>
      </c>
      <c r="AT28" s="30">
        <v>2.0501356478919999E-2</v>
      </c>
    </row>
    <row r="29" spans="1:46">
      <c r="A29" s="20">
        <v>27</v>
      </c>
      <c r="B29" s="21" t="s">
        <v>58</v>
      </c>
      <c r="C29" s="22" t="s">
        <v>16</v>
      </c>
      <c r="D29" s="21" t="s">
        <v>125</v>
      </c>
      <c r="E29" s="21" t="s">
        <v>117</v>
      </c>
      <c r="F29" s="21" t="s">
        <v>126</v>
      </c>
      <c r="G29" s="21" t="s">
        <v>61</v>
      </c>
      <c r="H29" s="23">
        <v>0.24675464334882399</v>
      </c>
      <c r="I29" s="23">
        <v>5.4732041839107001E-2</v>
      </c>
      <c r="J29" s="23">
        <v>0.28158216865259</v>
      </c>
      <c r="K29" s="23">
        <v>0.194662345646722</v>
      </c>
      <c r="L29" s="23">
        <v>0.35794841566771002</v>
      </c>
      <c r="M29" s="23">
        <v>8.6773952925355106E-3</v>
      </c>
      <c r="N29" s="23">
        <v>1.9623136091373401E-2</v>
      </c>
      <c r="O29" s="23">
        <v>9.5010522993066206E-3</v>
      </c>
      <c r="P29" s="23">
        <v>0.13535328310919001</v>
      </c>
      <c r="Q29" s="23">
        <v>7.0909804834608002E-3</v>
      </c>
      <c r="R29" s="23">
        <v>7.0909804834608002E-3</v>
      </c>
      <c r="S29" s="23">
        <v>0.33300171225196601</v>
      </c>
      <c r="T29" s="23">
        <v>0.185781373890711</v>
      </c>
      <c r="U29" s="23">
        <v>8.8032963298174699E-2</v>
      </c>
      <c r="V29" s="23">
        <v>0.23034003147134099</v>
      </c>
      <c r="W29" s="23">
        <v>2.55640092405513E-2</v>
      </c>
      <c r="X29" s="23">
        <v>50.073036932742603</v>
      </c>
      <c r="Y29" s="23">
        <v>0.25215211844133401</v>
      </c>
      <c r="Z29" s="23">
        <v>0.75254375467201395</v>
      </c>
      <c r="AA29" s="23">
        <v>0.310656656637048</v>
      </c>
      <c r="AB29" s="23">
        <v>0.29503053039697202</v>
      </c>
      <c r="AC29" s="23">
        <v>3.6122763556986501E-2</v>
      </c>
      <c r="AD29" s="23">
        <v>0.19227720668963399</v>
      </c>
      <c r="AE29" s="23">
        <v>0.137409825398986</v>
      </c>
      <c r="AF29" s="23">
        <v>3.8854974842325397E-2</v>
      </c>
      <c r="AG29" s="23">
        <v>0.323219108290145</v>
      </c>
      <c r="AH29" s="23">
        <v>0.151258515163438</v>
      </c>
      <c r="AI29" s="23">
        <v>0.219493412534364</v>
      </c>
      <c r="AJ29" s="23">
        <v>6.2749111066421101E-2</v>
      </c>
      <c r="AK29" s="23">
        <v>0.36693377521050202</v>
      </c>
      <c r="AL29" s="23">
        <v>0.31942482589489402</v>
      </c>
      <c r="AM29" s="23">
        <v>0.116174305726867</v>
      </c>
      <c r="AN29" s="23">
        <v>0.41735833046533699</v>
      </c>
      <c r="AO29" s="23">
        <v>0.19786243590543101</v>
      </c>
      <c r="AP29" s="23">
        <v>0.25664682728086702</v>
      </c>
      <c r="AQ29" s="23">
        <v>1.1731754666437701E-2</v>
      </c>
      <c r="AR29" s="23">
        <v>0.131130475880992</v>
      </c>
      <c r="AS29" s="23">
        <v>1.9623136091373401E-2</v>
      </c>
      <c r="AT29" s="23">
        <v>1.6436968351403201E-2</v>
      </c>
    </row>
    <row r="30" spans="1:46">
      <c r="A30" s="20">
        <v>28</v>
      </c>
      <c r="B30" s="28" t="s">
        <v>127</v>
      </c>
      <c r="C30" s="29" t="s">
        <v>16</v>
      </c>
      <c r="D30" s="28" t="s">
        <v>128</v>
      </c>
      <c r="E30" s="28" t="s">
        <v>117</v>
      </c>
      <c r="F30" s="28" t="s">
        <v>129</v>
      </c>
      <c r="G30" s="28" t="s">
        <v>61</v>
      </c>
      <c r="H30" s="30">
        <v>2.3355702697952601E-2</v>
      </c>
      <c r="I30" s="30">
        <v>3.2984080749843797E-2</v>
      </c>
      <c r="J30" s="30">
        <v>1.6269867068327899E-2</v>
      </c>
      <c r="K30" s="30">
        <v>9.7327919077318095E-2</v>
      </c>
      <c r="L30" s="30">
        <v>8.1983986892823092E-3</v>
      </c>
      <c r="M30" s="30">
        <v>9.0655738980708906E-3</v>
      </c>
      <c r="N30" s="30">
        <v>1.58948832602544E-2</v>
      </c>
      <c r="O30" s="30">
        <v>5.9927760172087197E-3</v>
      </c>
      <c r="P30" s="30">
        <v>2.5287696041397102E-3</v>
      </c>
      <c r="Q30" s="30">
        <v>3.12025803752958E-3</v>
      </c>
      <c r="R30" s="30">
        <v>3.12025803752958E-3</v>
      </c>
      <c r="S30" s="30">
        <v>7.23855007905287E-3</v>
      </c>
      <c r="T30" s="30">
        <v>3.3266446841947401E-3</v>
      </c>
      <c r="U30" s="30">
        <v>7.3843053662533097E-3</v>
      </c>
      <c r="V30" s="30">
        <v>1.7528929104395598E-2</v>
      </c>
      <c r="W30" s="30">
        <v>1.6853576289687901E-2</v>
      </c>
      <c r="X30" s="30">
        <v>6.4795974742458996E-3</v>
      </c>
      <c r="Y30" s="30">
        <v>7.7161054995088301E-3</v>
      </c>
      <c r="Z30" s="30">
        <v>1.14052067597841E-2</v>
      </c>
      <c r="AA30" s="30">
        <v>7.7072064454260496E-3</v>
      </c>
      <c r="AB30" s="30">
        <v>3.3047619564909501E-3</v>
      </c>
      <c r="AC30" s="30">
        <v>2.5790500409518299E-2</v>
      </c>
      <c r="AD30" s="30">
        <v>7.94943755484461E-2</v>
      </c>
      <c r="AE30" s="30">
        <v>1.3158598592038301E-2</v>
      </c>
      <c r="AF30" s="30">
        <v>2.1427963454297001E-2</v>
      </c>
      <c r="AG30" s="30">
        <v>1.2887830579706399E-3</v>
      </c>
      <c r="AH30" s="30">
        <v>0.15481224377285199</v>
      </c>
      <c r="AI30" s="30">
        <v>1.2665124517103299E-2</v>
      </c>
      <c r="AJ30" s="30">
        <v>7.4937361074612603E-3</v>
      </c>
      <c r="AK30" s="30">
        <v>1.1558946708759E-2</v>
      </c>
      <c r="AL30" s="30">
        <v>1.28395109280093E-2</v>
      </c>
      <c r="AM30" s="30">
        <v>3.90426580130862E-2</v>
      </c>
      <c r="AN30" s="30">
        <v>1.8637525174813398E-2</v>
      </c>
      <c r="AO30" s="30">
        <v>1.4234771938201499E-2</v>
      </c>
      <c r="AP30" s="30">
        <v>1.9917723200843299E-2</v>
      </c>
      <c r="AQ30" s="30">
        <v>9.0241455418895999E-3</v>
      </c>
      <c r="AR30" s="30">
        <v>7.7718994919531801E-3</v>
      </c>
      <c r="AS30" s="30">
        <v>1.58948832602544E-2</v>
      </c>
      <c r="AT30" s="30">
        <v>1.2621114488411101E-2</v>
      </c>
    </row>
    <row r="31" spans="1:46">
      <c r="A31" s="20">
        <v>29</v>
      </c>
      <c r="B31" s="16" t="s">
        <v>130</v>
      </c>
      <c r="C31" s="22" t="s">
        <v>16</v>
      </c>
      <c r="D31" s="21" t="s">
        <v>131</v>
      </c>
      <c r="E31" s="16" t="s">
        <v>132</v>
      </c>
      <c r="F31" s="21" t="s">
        <v>133</v>
      </c>
      <c r="G31" s="21" t="s">
        <v>61</v>
      </c>
      <c r="H31" s="23">
        <v>1.8290422845028301E-2</v>
      </c>
      <c r="I31" s="23">
        <v>0.14543334085322199</v>
      </c>
      <c r="J31" s="23">
        <v>1.71415395277386E-2</v>
      </c>
      <c r="K31" s="23">
        <v>7.8016520998667793E-2</v>
      </c>
      <c r="L31" s="23">
        <v>1.7308233487428801E-2</v>
      </c>
      <c r="M31" s="23">
        <v>2.1731445580830101E-2</v>
      </c>
      <c r="N31" s="23">
        <v>1.0297455791250699E-2</v>
      </c>
      <c r="O31" s="23">
        <v>6.3762798467605297E-2</v>
      </c>
      <c r="P31" s="23">
        <v>1.8528455560800201E-2</v>
      </c>
      <c r="Q31" s="23">
        <v>2.0310279399347101E-2</v>
      </c>
      <c r="R31" s="23">
        <v>2.0310279399347101E-2</v>
      </c>
      <c r="S31" s="23">
        <v>1.6093148680956799E-2</v>
      </c>
      <c r="T31" s="23">
        <v>1.9681259368056099E-2</v>
      </c>
      <c r="U31" s="23">
        <v>2.0698342189452702E-2</v>
      </c>
      <c r="V31" s="23">
        <v>1.79517265665111E-2</v>
      </c>
      <c r="W31" s="23">
        <v>1.20673612525335E-2</v>
      </c>
      <c r="X31" s="23">
        <v>1.2730555418986499E-2</v>
      </c>
      <c r="Y31" s="23">
        <v>1.42629703975803E-2</v>
      </c>
      <c r="Z31" s="23">
        <v>5.6736194868833197E-3</v>
      </c>
      <c r="AA31" s="23">
        <v>1.6232067490414202E-2</v>
      </c>
      <c r="AB31" s="23">
        <v>2.09751595447412E-2</v>
      </c>
      <c r="AC31" s="23">
        <v>9.2270192043090293E-3</v>
      </c>
      <c r="AD31" s="23">
        <v>5.54514195091994E-2</v>
      </c>
      <c r="AE31" s="23">
        <v>9.1424736461264994E-3</v>
      </c>
      <c r="AF31" s="23">
        <v>4.13362693248034E-3</v>
      </c>
      <c r="AG31" s="23">
        <v>1.13595057097654E-2</v>
      </c>
      <c r="AH31" s="23">
        <v>8.9712521153330102E-2</v>
      </c>
      <c r="AI31" s="23">
        <v>1.0655291652459899E-2</v>
      </c>
      <c r="AJ31" s="23">
        <v>1.9564126110984001E-2</v>
      </c>
      <c r="AK31" s="23">
        <v>1.18574355778556E-2</v>
      </c>
      <c r="AL31" s="23">
        <v>1.16615803666413E-2</v>
      </c>
      <c r="AM31" s="23">
        <v>8.8307829950647607E-2</v>
      </c>
      <c r="AN31" s="23">
        <v>1.38468919157452E-2</v>
      </c>
      <c r="AO31" s="23">
        <v>1.7759134290269499E-2</v>
      </c>
      <c r="AP31" s="23">
        <v>1.9180633604915301E-2</v>
      </c>
      <c r="AQ31" s="23">
        <v>9.1358590206714208E-3</v>
      </c>
      <c r="AR31" s="33">
        <v>7.99809447606337E-3</v>
      </c>
      <c r="AS31" s="23">
        <v>1.0297455791250699E-2</v>
      </c>
      <c r="AT31" s="23">
        <v>5.0860070723786396E-3</v>
      </c>
    </row>
    <row r="32" spans="1:46">
      <c r="A32" s="20">
        <v>30</v>
      </c>
      <c r="B32" s="28" t="s">
        <v>58</v>
      </c>
      <c r="C32" s="29" t="s">
        <v>16</v>
      </c>
      <c r="D32" s="28" t="s">
        <v>134</v>
      </c>
      <c r="E32" s="28" t="s">
        <v>117</v>
      </c>
      <c r="F32" s="28" t="s">
        <v>135</v>
      </c>
      <c r="G32" s="28" t="s">
        <v>61</v>
      </c>
      <c r="H32" s="30">
        <v>0.434913848155</v>
      </c>
      <c r="I32" s="30">
        <v>5.89320181880909E-2</v>
      </c>
      <c r="J32" s="30">
        <v>0.33006672406804599</v>
      </c>
      <c r="K32" s="30">
        <v>0.22326340405520601</v>
      </c>
      <c r="L32" s="30">
        <v>0.31901306491144599</v>
      </c>
      <c r="M32" s="30">
        <v>3.2669271774753199E-2</v>
      </c>
      <c r="N32" s="30">
        <v>2.3035276407889001E-2</v>
      </c>
      <c r="O32" s="30">
        <v>1.24602165414075E-2</v>
      </c>
      <c r="P32" s="30">
        <v>0.21217378541880499</v>
      </c>
      <c r="Q32" s="30">
        <v>2.3272829253870499E-2</v>
      </c>
      <c r="R32" s="30">
        <v>2.3272829253870499E-2</v>
      </c>
      <c r="S32" s="30">
        <v>0.43723204957578699</v>
      </c>
      <c r="T32" s="30">
        <v>0.31049228811625901</v>
      </c>
      <c r="U32" s="30">
        <v>7.4473005671005496E-2</v>
      </c>
      <c r="V32" s="30">
        <v>0.158699535860091</v>
      </c>
      <c r="W32" s="30">
        <v>2.0490373583828402E-2</v>
      </c>
      <c r="X32" s="30">
        <v>6.1918129324778599</v>
      </c>
      <c r="Y32" s="30">
        <v>0.53991906210214602</v>
      </c>
      <c r="Z32" s="30">
        <v>1.2313385893606299</v>
      </c>
      <c r="AA32" s="30">
        <v>0.45588720001106198</v>
      </c>
      <c r="AB32" s="30">
        <v>0.37823050511166201</v>
      </c>
      <c r="AC32" s="30">
        <v>1.78201283245309E-2</v>
      </c>
      <c r="AD32" s="30">
        <v>0.15800046945810101</v>
      </c>
      <c r="AE32" s="30">
        <v>6.0340436094859201E-2</v>
      </c>
      <c r="AF32" s="30">
        <v>1.92656726448985E-2</v>
      </c>
      <c r="AG32" s="30">
        <v>0.432936301713849</v>
      </c>
      <c r="AH32" s="30">
        <v>0.168520194584203</v>
      </c>
      <c r="AI32" s="30">
        <v>0.22651475263517801</v>
      </c>
      <c r="AJ32" s="30">
        <v>2.3199565834599801E-2</v>
      </c>
      <c r="AK32" s="30">
        <v>0.40584088893907699</v>
      </c>
      <c r="AL32" s="30">
        <v>0.34324948015852402</v>
      </c>
      <c r="AM32" s="30">
        <v>0.179266158563543</v>
      </c>
      <c r="AN32" s="30">
        <v>0.54679581916235398</v>
      </c>
      <c r="AO32" s="30">
        <v>0.29211983558156901</v>
      </c>
      <c r="AP32" s="30">
        <v>0.38080994552310798</v>
      </c>
      <c r="AQ32" s="30">
        <v>2.5304082850082201E-2</v>
      </c>
      <c r="AR32" s="30">
        <v>0.25558636950179497</v>
      </c>
      <c r="AS32" s="30">
        <v>2.3035276407889001E-2</v>
      </c>
      <c r="AT32" s="30">
        <v>8.33349162506908E-3</v>
      </c>
    </row>
    <row r="33" spans="1:46">
      <c r="A33" s="20">
        <v>31</v>
      </c>
      <c r="B33" s="21" t="s">
        <v>136</v>
      </c>
      <c r="C33" s="22" t="s">
        <v>16</v>
      </c>
      <c r="D33" s="21" t="s">
        <v>137</v>
      </c>
      <c r="E33" s="21" t="s">
        <v>117</v>
      </c>
      <c r="F33" s="21" t="s">
        <v>138</v>
      </c>
      <c r="G33" s="21" t="s">
        <v>61</v>
      </c>
      <c r="H33" s="23">
        <v>0.125988329573821</v>
      </c>
      <c r="I33" s="23">
        <v>1.38596264413785E-2</v>
      </c>
      <c r="J33" s="23">
        <v>0.25625821601239201</v>
      </c>
      <c r="K33" s="23">
        <v>6.8113043530213203E-3</v>
      </c>
      <c r="L33" s="23">
        <v>5.5897580814218098E-2</v>
      </c>
      <c r="M33" s="23">
        <v>1.08386148886208E-2</v>
      </c>
      <c r="N33" s="23">
        <v>5.6171166095397001E-3</v>
      </c>
      <c r="O33" s="23">
        <v>4.72727972567778E-3</v>
      </c>
      <c r="P33" s="23">
        <v>3.70585362116762E-2</v>
      </c>
      <c r="Q33" s="23">
        <v>1.10774653314786E-2</v>
      </c>
      <c r="R33" s="23">
        <v>1.10774653314786E-2</v>
      </c>
      <c r="S33" s="23">
        <v>7.1982333566937604E-2</v>
      </c>
      <c r="T33" s="23">
        <v>5.3398268940958303E-2</v>
      </c>
      <c r="U33" s="23">
        <v>3.2538676635649702E-2</v>
      </c>
      <c r="V33" s="23">
        <v>0.26317354929683201</v>
      </c>
      <c r="W33" s="23">
        <v>3.6374020825687601E-3</v>
      </c>
      <c r="X33" s="23">
        <v>0.74648247908872101</v>
      </c>
      <c r="Y33" s="23">
        <v>0.23368351325805101</v>
      </c>
      <c r="Z33" s="23">
        <v>2.9680592576984699</v>
      </c>
      <c r="AA33" s="23">
        <v>0.105773769779846</v>
      </c>
      <c r="AB33" s="23">
        <v>0.11290424387424899</v>
      </c>
      <c r="AC33" s="23">
        <v>6.3416614782414197E-3</v>
      </c>
      <c r="AD33" s="23">
        <v>2.99901378272266E-2</v>
      </c>
      <c r="AE33" s="23">
        <v>1.31191931497958E-2</v>
      </c>
      <c r="AF33" s="23">
        <v>1.20253723549623E-2</v>
      </c>
      <c r="AG33" s="23">
        <v>5.7888450709173402E-2</v>
      </c>
      <c r="AH33" s="23">
        <v>2.1096854858040699E-2</v>
      </c>
      <c r="AI33" s="23">
        <v>8.6707302257614909E-3</v>
      </c>
      <c r="AJ33" s="23">
        <v>1.7893597865223598E-2</v>
      </c>
      <c r="AK33" s="23">
        <v>0.14933757449360799</v>
      </c>
      <c r="AL33" s="23">
        <v>5.0733238227532999E-2</v>
      </c>
      <c r="AM33" s="23">
        <v>4.60246612664768E-2</v>
      </c>
      <c r="AN33" s="23">
        <v>0.199243235455839</v>
      </c>
      <c r="AO33" s="23">
        <v>4.1497978869245902E-2</v>
      </c>
      <c r="AP33" s="23">
        <v>8.3294890070104904E-2</v>
      </c>
      <c r="AQ33" s="23">
        <v>3.1067068931397998E-3</v>
      </c>
      <c r="AR33" s="23">
        <v>7.9721680751381301E-3</v>
      </c>
      <c r="AS33" s="23">
        <v>5.6171166095397001E-3</v>
      </c>
      <c r="AT33" s="23">
        <v>2.8238119057514E-3</v>
      </c>
    </row>
    <row r="34" spans="1:46">
      <c r="A34" s="20">
        <v>32</v>
      </c>
      <c r="B34" s="28" t="s">
        <v>58</v>
      </c>
      <c r="C34" s="29" t="s">
        <v>16</v>
      </c>
      <c r="D34" s="28" t="s">
        <v>139</v>
      </c>
      <c r="E34" s="28" t="s">
        <v>117</v>
      </c>
      <c r="F34" s="28" t="s">
        <v>140</v>
      </c>
      <c r="G34" s="28" t="s">
        <v>61</v>
      </c>
      <c r="H34" s="30">
        <v>0.59587956843754597</v>
      </c>
      <c r="I34" s="30">
        <v>5.96380314706077E-2</v>
      </c>
      <c r="J34" s="30">
        <v>0.26182159956870998</v>
      </c>
      <c r="K34" s="30">
        <v>0.181001647900908</v>
      </c>
      <c r="L34" s="30">
        <v>0.11649672688546001</v>
      </c>
      <c r="M34" s="30">
        <v>1.4914698136282399E-3</v>
      </c>
      <c r="N34" s="30">
        <v>8.9796105989429602E-3</v>
      </c>
      <c r="O34" s="30">
        <v>3.8605839680730101E-3</v>
      </c>
      <c r="P34" s="30">
        <v>0.11403995079202001</v>
      </c>
      <c r="Q34" s="30">
        <v>2.1754775590604299E-2</v>
      </c>
      <c r="R34" s="30">
        <v>2.1754775590604299E-2</v>
      </c>
      <c r="S34" s="30">
        <v>0.49223444091094598</v>
      </c>
      <c r="T34" s="30">
        <v>0.232358143976472</v>
      </c>
      <c r="U34" s="30">
        <v>3.1863996112818899E-2</v>
      </c>
      <c r="V34" s="30">
        <v>0.14241092784826001</v>
      </c>
      <c r="W34" s="30">
        <v>9.6159159521539504E-3</v>
      </c>
      <c r="X34" s="30">
        <v>0.58703541409462101</v>
      </c>
      <c r="Y34" s="30">
        <v>2.6806467703857799</v>
      </c>
      <c r="Z34" s="30">
        <v>0.90697052434595005</v>
      </c>
      <c r="AA34" s="30">
        <v>0.52598124426187898</v>
      </c>
      <c r="AB34" s="30">
        <v>0.49114068915271097</v>
      </c>
      <c r="AC34" s="30">
        <v>4.2689588954346203E-3</v>
      </c>
      <c r="AD34" s="30">
        <v>0.10990127762777301</v>
      </c>
      <c r="AE34" s="30">
        <v>0.12051612158759401</v>
      </c>
      <c r="AF34" s="30">
        <v>8.6225609926891995E-3</v>
      </c>
      <c r="AG34" s="30">
        <v>0.58640221033141204</v>
      </c>
      <c r="AH34" s="30">
        <v>0.134387511487081</v>
      </c>
      <c r="AI34" s="30">
        <v>0.21098068082810401</v>
      </c>
      <c r="AJ34" s="30">
        <v>1.4524876080084501E-2</v>
      </c>
      <c r="AK34" s="30">
        <v>0.60420606806809896</v>
      </c>
      <c r="AL34" s="30">
        <v>0.35387926691955701</v>
      </c>
      <c r="AM34" s="30">
        <v>0.21713401546039601</v>
      </c>
      <c r="AN34" s="30">
        <v>0.76079891713668402</v>
      </c>
      <c r="AO34" s="30">
        <v>0.219572037260267</v>
      </c>
      <c r="AP34" s="30">
        <v>0.27788265673823298</v>
      </c>
      <c r="AQ34" s="30">
        <v>1.1720353103837299E-2</v>
      </c>
      <c r="AR34" s="30">
        <v>0.144762409208157</v>
      </c>
      <c r="AS34" s="30">
        <v>8.9796105989429602E-3</v>
      </c>
      <c r="AT34" s="30">
        <v>5.86225359696826E-3</v>
      </c>
    </row>
    <row r="35" spans="1:46">
      <c r="A35" s="20">
        <v>33</v>
      </c>
      <c r="B35" s="21" t="s">
        <v>141</v>
      </c>
      <c r="C35" s="22" t="s">
        <v>16</v>
      </c>
      <c r="D35" s="21" t="s">
        <v>142</v>
      </c>
      <c r="E35" s="21" t="s">
        <v>117</v>
      </c>
      <c r="F35" s="21" t="s">
        <v>143</v>
      </c>
      <c r="G35" s="21" t="s">
        <v>61</v>
      </c>
      <c r="H35" s="23">
        <v>1.46440976775686E-2</v>
      </c>
      <c r="I35" s="23">
        <v>2.4587996518466299E-2</v>
      </c>
      <c r="J35" s="23">
        <v>5.0192762429897397E-2</v>
      </c>
      <c r="K35" s="23">
        <v>6.0987016206910397E-2</v>
      </c>
      <c r="L35" s="23">
        <v>6.9663900983343999E-3</v>
      </c>
      <c r="M35" s="23">
        <v>4.93025421445757E-3</v>
      </c>
      <c r="N35" s="23">
        <v>1.11252382293525E-2</v>
      </c>
      <c r="O35" s="23">
        <v>4.2749451803482498E-3</v>
      </c>
      <c r="P35" s="23">
        <v>6.0258966633947699E-3</v>
      </c>
      <c r="Q35" s="23">
        <v>5.7993377305428197E-3</v>
      </c>
      <c r="R35" s="23">
        <v>5.7993377305428197E-3</v>
      </c>
      <c r="S35" s="23">
        <v>1.1040695911170901E-2</v>
      </c>
      <c r="T35" s="23">
        <v>2.7557524224841701E-2</v>
      </c>
      <c r="U35" s="23">
        <v>1.0106378697501601E-2</v>
      </c>
      <c r="V35" s="23">
        <v>1.8036828813442402E-2</v>
      </c>
      <c r="W35" s="23">
        <v>5.12248000906536E-3</v>
      </c>
      <c r="X35" s="23">
        <v>3.40967226242389E-2</v>
      </c>
      <c r="Y35" s="23">
        <v>1.00376041484957E-2</v>
      </c>
      <c r="Z35" s="23">
        <v>3.2830315124550001E-2</v>
      </c>
      <c r="AA35" s="23">
        <v>1.7615394658983399E-2</v>
      </c>
      <c r="AB35" s="23">
        <v>8.8298693476289505E-3</v>
      </c>
      <c r="AC35" s="23">
        <v>8.6622729812950196E-3</v>
      </c>
      <c r="AD35" s="23">
        <v>5.8569882349086499E-2</v>
      </c>
      <c r="AE35" s="23">
        <v>1.14258902666229E-2</v>
      </c>
      <c r="AF35" s="23">
        <v>7.6299120035494697E-3</v>
      </c>
      <c r="AG35" s="23">
        <v>7.6114062019948699E-3</v>
      </c>
      <c r="AH35" s="23">
        <v>0.120606250785268</v>
      </c>
      <c r="AI35" s="23">
        <v>1.53385130297789E-2</v>
      </c>
      <c r="AJ35" s="23">
        <v>4.2942647164045597E-3</v>
      </c>
      <c r="AK35" s="23">
        <v>1.9122072926946398E-2</v>
      </c>
      <c r="AL35" s="23">
        <v>1.43073925730525E-2</v>
      </c>
      <c r="AM35" s="23">
        <v>0.10287718075692</v>
      </c>
      <c r="AN35" s="23">
        <v>1.38799922408969E-2</v>
      </c>
      <c r="AO35" s="23">
        <v>1.99701554335458E-2</v>
      </c>
      <c r="AP35" s="23">
        <v>1.0601977603154501E-2</v>
      </c>
      <c r="AQ35" s="23">
        <v>7.7408744388655299E-3</v>
      </c>
      <c r="AR35" s="23">
        <v>9.2273023799658103E-3</v>
      </c>
      <c r="AS35" s="23">
        <v>1.11252382293525E-2</v>
      </c>
      <c r="AT35" s="23">
        <v>6.2467835539569598E-3</v>
      </c>
    </row>
    <row r="36" spans="1:46">
      <c r="A36" s="20">
        <v>34</v>
      </c>
      <c r="B36" s="28" t="s">
        <v>58</v>
      </c>
      <c r="C36" s="29" t="s">
        <v>16</v>
      </c>
      <c r="D36" s="28" t="s">
        <v>144</v>
      </c>
      <c r="E36" s="28" t="s">
        <v>117</v>
      </c>
      <c r="F36" s="28" t="s">
        <v>145</v>
      </c>
      <c r="G36" s="28" t="s">
        <v>61</v>
      </c>
      <c r="H36" s="30">
        <v>0.33538320351430101</v>
      </c>
      <c r="I36" s="30">
        <v>6.6419081976791097E-2</v>
      </c>
      <c r="J36" s="30">
        <v>0.31521084098990299</v>
      </c>
      <c r="K36" s="30">
        <v>0.23116164944871601</v>
      </c>
      <c r="L36" s="30">
        <v>0.22579393571947401</v>
      </c>
      <c r="M36" s="30">
        <v>1.6022305834215801E-2</v>
      </c>
      <c r="N36" s="30">
        <v>2.5455928264703699E-2</v>
      </c>
      <c r="O36" s="30">
        <v>3.9036520773249399E-3</v>
      </c>
      <c r="P36" s="30">
        <v>0.14331184990332799</v>
      </c>
      <c r="Q36" s="30">
        <v>3.0245278682853299E-2</v>
      </c>
      <c r="R36" s="30">
        <v>3.0245278682853299E-2</v>
      </c>
      <c r="S36" s="30">
        <v>0.336481947088137</v>
      </c>
      <c r="T36" s="30">
        <v>0.214991669358193</v>
      </c>
      <c r="U36" s="30">
        <v>7.4982814700853606E-2</v>
      </c>
      <c r="V36" s="30">
        <v>0.222619127047226</v>
      </c>
      <c r="W36" s="30">
        <v>2.4724629799697799E-2</v>
      </c>
      <c r="X36" s="30">
        <v>4.4309741248129901</v>
      </c>
      <c r="Y36" s="30">
        <v>0.44794310922400798</v>
      </c>
      <c r="Z36" s="30">
        <v>0.70202519366902705</v>
      </c>
      <c r="AA36" s="30">
        <v>0.36819312783411001</v>
      </c>
      <c r="AB36" s="30">
        <v>0.32463090275499201</v>
      </c>
      <c r="AC36" s="30">
        <v>1.03359033072779E-2</v>
      </c>
      <c r="AD36" s="30">
        <v>0.18661572731487</v>
      </c>
      <c r="AE36" s="30">
        <v>5.5787845394966201E-2</v>
      </c>
      <c r="AF36" s="30">
        <v>3.0525048436229298E-2</v>
      </c>
      <c r="AG36" s="30">
        <v>0.25927570787314203</v>
      </c>
      <c r="AH36" s="30">
        <v>0.222166591095384</v>
      </c>
      <c r="AI36" s="30">
        <v>0.216955723819652</v>
      </c>
      <c r="AJ36" s="30">
        <v>2.3016090965819899E-2</v>
      </c>
      <c r="AK36" s="30">
        <v>0.25393132290368098</v>
      </c>
      <c r="AL36" s="30">
        <v>0.26601992191490098</v>
      </c>
      <c r="AM36" s="30">
        <v>0.14232696234627601</v>
      </c>
      <c r="AN36" s="30">
        <v>0.39078517781921601</v>
      </c>
      <c r="AO36" s="30">
        <v>0.26704170022495699</v>
      </c>
      <c r="AP36" s="30">
        <v>0.30010767936756499</v>
      </c>
      <c r="AQ36" s="30">
        <v>3.0598791565184899E-2</v>
      </c>
      <c r="AR36" s="30">
        <v>0.183588361186659</v>
      </c>
      <c r="AS36" s="30">
        <v>2.5455928264703699E-2</v>
      </c>
      <c r="AT36" s="30">
        <v>2.4229983500318301E-2</v>
      </c>
    </row>
    <row r="37" spans="1:46">
      <c r="A37" s="20">
        <v>35</v>
      </c>
      <c r="B37" s="21" t="s">
        <v>146</v>
      </c>
      <c r="C37" s="22" t="s">
        <v>16</v>
      </c>
      <c r="D37" s="21" t="s">
        <v>147</v>
      </c>
      <c r="E37" s="21" t="s">
        <v>117</v>
      </c>
      <c r="F37" s="21" t="s">
        <v>148</v>
      </c>
      <c r="G37" s="21" t="s">
        <v>61</v>
      </c>
      <c r="H37" s="23">
        <v>8.3319667299465897E-2</v>
      </c>
      <c r="I37" s="23">
        <v>3.6991182266041901E-2</v>
      </c>
      <c r="J37" s="23">
        <v>0.12945065576270401</v>
      </c>
      <c r="K37" s="23">
        <v>0.132200871930027</v>
      </c>
      <c r="L37" s="23">
        <v>3.81857714023437E-2</v>
      </c>
      <c r="M37" s="23">
        <v>9.2962121739362299E-3</v>
      </c>
      <c r="N37" s="23">
        <v>3.5053918414680901E-3</v>
      </c>
      <c r="O37" s="23">
        <v>9.3999595657794002E-3</v>
      </c>
      <c r="P37" s="23">
        <v>3.7562772732651101E-2</v>
      </c>
      <c r="Q37" s="23">
        <v>2.5273854449081201E-2</v>
      </c>
      <c r="R37" s="23">
        <v>2.5273854449081201E-2</v>
      </c>
      <c r="S37" s="23">
        <v>9.5660418508482295E-2</v>
      </c>
      <c r="T37" s="23">
        <v>5.4527565409137897E-2</v>
      </c>
      <c r="U37" s="23">
        <v>2.26677140851499E-2</v>
      </c>
      <c r="V37" s="23">
        <v>0.14258985996895501</v>
      </c>
      <c r="W37" s="23">
        <v>1.59895524530997E-3</v>
      </c>
      <c r="X37" s="23">
        <v>4.0192258146223701</v>
      </c>
      <c r="Y37" s="23">
        <v>0.16984954590589699</v>
      </c>
      <c r="Z37" s="23">
        <v>1.9647428045903801</v>
      </c>
      <c r="AA37" s="23">
        <v>0.19975408009119699</v>
      </c>
      <c r="AB37" s="23">
        <v>0.114746078901549</v>
      </c>
      <c r="AC37" s="23">
        <v>3.00930947216507E-3</v>
      </c>
      <c r="AD37" s="23">
        <v>4.8248808434186899E-2</v>
      </c>
      <c r="AE37" s="23">
        <v>5.8716749164154598E-2</v>
      </c>
      <c r="AF37" s="23">
        <v>1.28004677771418E-2</v>
      </c>
      <c r="AG37" s="23">
        <v>7.4751008929373794E-2</v>
      </c>
      <c r="AH37" s="23">
        <v>0.123559524528371</v>
      </c>
      <c r="AI37" s="23">
        <v>8.7220742199064297E-2</v>
      </c>
      <c r="AJ37" s="23">
        <v>1.16243003142743E-2</v>
      </c>
      <c r="AK37" s="23">
        <v>0.16543094121781099</v>
      </c>
      <c r="AL37" s="23">
        <v>6.5319101704486904E-2</v>
      </c>
      <c r="AM37" s="23">
        <v>8.5569917877932805E-2</v>
      </c>
      <c r="AN37" s="23">
        <v>8.7957868778162099E-2</v>
      </c>
      <c r="AO37" s="23">
        <v>3.4080330355019603E-2</v>
      </c>
      <c r="AP37" s="23">
        <v>5.49568583261952E-2</v>
      </c>
      <c r="AQ37" s="23">
        <v>2.6327743576098502E-3</v>
      </c>
      <c r="AR37" s="23">
        <v>8.2265136074388297E-3</v>
      </c>
      <c r="AS37" s="23">
        <v>3.5053918414680901E-3</v>
      </c>
      <c r="AT37" s="23">
        <v>5.4720094019595497E-3</v>
      </c>
    </row>
    <row r="38" spans="1:46">
      <c r="A38" s="20">
        <v>36</v>
      </c>
      <c r="B38" s="28" t="s">
        <v>58</v>
      </c>
      <c r="C38" s="29" t="s">
        <v>16</v>
      </c>
      <c r="D38" s="28" t="s">
        <v>149</v>
      </c>
      <c r="E38" s="28" t="s">
        <v>117</v>
      </c>
      <c r="F38" s="28" t="s">
        <v>150</v>
      </c>
      <c r="G38" s="28" t="s">
        <v>61</v>
      </c>
      <c r="H38" s="30">
        <v>0.48418004696044198</v>
      </c>
      <c r="I38" s="30">
        <v>4.6234026199893599E-2</v>
      </c>
      <c r="J38" s="30">
        <v>0.230022527778034</v>
      </c>
      <c r="K38" s="30">
        <v>0.18381669182010699</v>
      </c>
      <c r="L38" s="30">
        <v>0.13488206659443</v>
      </c>
      <c r="M38" s="30">
        <v>7.46520042658362E-3</v>
      </c>
      <c r="N38" s="30">
        <v>7.1079814704880402E-3</v>
      </c>
      <c r="O38" s="30">
        <v>4.0751043117069697E-3</v>
      </c>
      <c r="P38" s="30">
        <v>9.02531062529182E-2</v>
      </c>
      <c r="Q38" s="30">
        <v>9.2109952421039008E-3</v>
      </c>
      <c r="R38" s="30">
        <v>9.2109952421039008E-3</v>
      </c>
      <c r="S38" s="30">
        <v>0.43625475952839299</v>
      </c>
      <c r="T38" s="30">
        <v>8.6527699459912594E-2</v>
      </c>
      <c r="U38" s="30">
        <v>3.7362745622863701E-2</v>
      </c>
      <c r="V38" s="30">
        <v>0.17154799897672801</v>
      </c>
      <c r="W38" s="30">
        <v>5.30269059141549E-3</v>
      </c>
      <c r="X38" s="30">
        <v>0.54301058796683999</v>
      </c>
      <c r="Y38" s="30">
        <v>0.79120349819209401</v>
      </c>
      <c r="Z38" s="30">
        <v>3.3163693535718699</v>
      </c>
      <c r="AA38" s="30">
        <v>0.41389504912817099</v>
      </c>
      <c r="AB38" s="30">
        <v>0.48416674486560002</v>
      </c>
      <c r="AC38" s="30">
        <v>8.1846141997003394E-3</v>
      </c>
      <c r="AD38" s="30">
        <v>0.117115987663532</v>
      </c>
      <c r="AE38" s="30">
        <v>6.4976144938910005E-2</v>
      </c>
      <c r="AF38" s="30">
        <v>5.5307951806452104E-3</v>
      </c>
      <c r="AG38" s="30">
        <v>0.59314085430574204</v>
      </c>
      <c r="AH38" s="30">
        <v>0.138317919342129</v>
      </c>
      <c r="AI38" s="30">
        <v>0.119501363947699</v>
      </c>
      <c r="AJ38" s="30">
        <v>6.6431803712105704E-3</v>
      </c>
      <c r="AK38" s="30">
        <v>0.48242349839491599</v>
      </c>
      <c r="AL38" s="30">
        <v>0.27012383265789103</v>
      </c>
      <c r="AM38" s="30">
        <v>7.9621119306731797E-2</v>
      </c>
      <c r="AN38" s="30">
        <v>0.64167903650964297</v>
      </c>
      <c r="AO38" s="30">
        <v>0.189697768582479</v>
      </c>
      <c r="AP38" s="30">
        <v>0.232143325761001</v>
      </c>
      <c r="AQ38" s="30">
        <v>4.9554944122355699E-3</v>
      </c>
      <c r="AR38" s="30">
        <v>0.126624781767429</v>
      </c>
      <c r="AS38" s="30">
        <v>7.1079814704880402E-3</v>
      </c>
      <c r="AT38" s="30">
        <v>7.3260733803852604E-3</v>
      </c>
    </row>
    <row r="39" spans="1:46">
      <c r="A39" s="20">
        <v>37</v>
      </c>
      <c r="B39" s="21" t="s">
        <v>151</v>
      </c>
      <c r="C39" s="22" t="s">
        <v>16</v>
      </c>
      <c r="D39" s="21" t="s">
        <v>152</v>
      </c>
      <c r="E39" s="21" t="s">
        <v>117</v>
      </c>
      <c r="F39" s="21" t="s">
        <v>153</v>
      </c>
      <c r="G39" s="21" t="s">
        <v>61</v>
      </c>
      <c r="H39" s="23">
        <v>5.8819355667305701E-3</v>
      </c>
      <c r="I39" s="23">
        <v>1.44038339838326E-2</v>
      </c>
      <c r="J39" s="23">
        <v>2.0204220945277501E-2</v>
      </c>
      <c r="K39" s="23">
        <v>6.4733368955353999E-3</v>
      </c>
      <c r="L39" s="23">
        <v>1.44628673007842E-2</v>
      </c>
      <c r="M39" s="23">
        <v>2.6470661674304698E-2</v>
      </c>
      <c r="N39" s="23">
        <v>1.7009474109604201E-2</v>
      </c>
      <c r="O39" s="23">
        <v>5.2306054167775999E-2</v>
      </c>
      <c r="P39" s="23">
        <v>4.8245266641432196E-3</v>
      </c>
      <c r="Q39" s="23">
        <v>1.28118084895067E-2</v>
      </c>
      <c r="R39" s="23">
        <v>1.28118084895067E-2</v>
      </c>
      <c r="S39" s="23">
        <v>1.4050453397866199E-2</v>
      </c>
      <c r="T39" s="23">
        <v>7.8319753821747603E-3</v>
      </c>
      <c r="U39" s="23">
        <v>7.3181593472784997E-3</v>
      </c>
      <c r="V39" s="23">
        <v>4.1972437219399096E-3</v>
      </c>
      <c r="W39" s="23">
        <v>1.41887186816786E-2</v>
      </c>
      <c r="X39" s="23">
        <v>2.3868710802984899E-2</v>
      </c>
      <c r="Y39" s="23">
        <v>5.1814408466011796E-3</v>
      </c>
      <c r="Z39" s="23">
        <v>1.9650007035265E-2</v>
      </c>
      <c r="AA39" s="23">
        <v>2.6943429465001202E-3</v>
      </c>
      <c r="AB39" s="23">
        <v>1.0106616868322E-2</v>
      </c>
      <c r="AC39" s="23">
        <v>1.44162033996413E-2</v>
      </c>
      <c r="AD39" s="23">
        <v>1.58566376064588E-2</v>
      </c>
      <c r="AE39" s="23">
        <v>2.1747805518610099E-3</v>
      </c>
      <c r="AF39" s="23">
        <v>1.52437058882283E-2</v>
      </c>
      <c r="AG39" s="23">
        <v>1.0861350508274E-2</v>
      </c>
      <c r="AH39" s="23">
        <v>5.9504431133083398E-3</v>
      </c>
      <c r="AI39" s="23">
        <v>1.1094378374760201E-2</v>
      </c>
      <c r="AJ39" s="23">
        <v>2.3119079789916099E-2</v>
      </c>
      <c r="AK39" s="23">
        <v>1.0443223546655301E-2</v>
      </c>
      <c r="AL39" s="23">
        <v>7.5545533955571403E-3</v>
      </c>
      <c r="AM39" s="23">
        <v>1.0177470115469401E-2</v>
      </c>
      <c r="AN39" s="23">
        <v>1.8038247373073801E-2</v>
      </c>
      <c r="AO39" s="23">
        <v>1.6506505976542601E-2</v>
      </c>
      <c r="AP39" s="23">
        <v>1.43811095565088E-2</v>
      </c>
      <c r="AQ39" s="23">
        <v>1.4556020624501899E-2</v>
      </c>
      <c r="AR39" s="23">
        <v>7.9289191853379702E-3</v>
      </c>
      <c r="AS39" s="23">
        <v>1.7009474109604201E-2</v>
      </c>
      <c r="AT39" s="23">
        <v>4.7702690752222301E-3</v>
      </c>
    </row>
    <row r="40" spans="1:46">
      <c r="A40" s="20">
        <v>38</v>
      </c>
      <c r="B40" s="28" t="s">
        <v>58</v>
      </c>
      <c r="C40" s="29" t="s">
        <v>16</v>
      </c>
      <c r="D40" s="28" t="s">
        <v>154</v>
      </c>
      <c r="E40" s="28" t="s">
        <v>117</v>
      </c>
      <c r="F40" s="28" t="s">
        <v>155</v>
      </c>
      <c r="G40" s="28" t="s">
        <v>61</v>
      </c>
      <c r="H40" s="30">
        <v>0.34988905538763998</v>
      </c>
      <c r="I40" s="30">
        <v>5.5247420958511199E-2</v>
      </c>
      <c r="J40" s="30">
        <v>0.21628807270672501</v>
      </c>
      <c r="K40" s="30">
        <v>0.18945234070026801</v>
      </c>
      <c r="L40" s="30">
        <v>0.26615786462284002</v>
      </c>
      <c r="M40" s="30">
        <v>4.5359503406621399E-2</v>
      </c>
      <c r="N40" s="30">
        <v>4.7719463145222104E-3</v>
      </c>
      <c r="O40" s="30">
        <v>1.38609563568912E-2</v>
      </c>
      <c r="P40" s="30">
        <v>0.190546194081541</v>
      </c>
      <c r="Q40" s="30">
        <v>7.0796718355432803E-2</v>
      </c>
      <c r="R40" s="30">
        <v>7.0796718355432803E-2</v>
      </c>
      <c r="S40" s="30">
        <v>0.28273973083097198</v>
      </c>
      <c r="T40" s="30">
        <v>0.219371393010386</v>
      </c>
      <c r="U40" s="30">
        <v>0.10849538425569499</v>
      </c>
      <c r="V40" s="30">
        <v>0.201583799752339</v>
      </c>
      <c r="W40" s="30">
        <v>1.13226739198367E-2</v>
      </c>
      <c r="X40" s="30">
        <v>0.98832027099021302</v>
      </c>
      <c r="Y40" s="30">
        <v>0.20985673584359699</v>
      </c>
      <c r="Z40" s="30">
        <v>0.43959442897712497</v>
      </c>
      <c r="AA40" s="30">
        <v>0.25083580755304302</v>
      </c>
      <c r="AB40" s="30">
        <v>0.25864924411231499</v>
      </c>
      <c r="AC40" s="30">
        <v>9.1408925569970399E-3</v>
      </c>
      <c r="AD40" s="30">
        <v>0.21972631561225001</v>
      </c>
      <c r="AE40" s="30">
        <v>0.139480325493545</v>
      </c>
      <c r="AF40" s="30">
        <v>1.13271161157376E-2</v>
      </c>
      <c r="AG40" s="30">
        <v>0.285985455678058</v>
      </c>
      <c r="AH40" s="30">
        <v>0.199288288343131</v>
      </c>
      <c r="AI40" s="30">
        <v>0.210362387780681</v>
      </c>
      <c r="AJ40" s="30">
        <v>8.8197318688431805E-3</v>
      </c>
      <c r="AK40" s="30">
        <v>0.27766562666410599</v>
      </c>
      <c r="AL40" s="30">
        <v>0.24043890262173101</v>
      </c>
      <c r="AM40" s="30">
        <v>0.18591935890689801</v>
      </c>
      <c r="AN40" s="30">
        <v>0.28374399472400302</v>
      </c>
      <c r="AO40" s="30">
        <v>0.22417066707021499</v>
      </c>
      <c r="AP40" s="30">
        <v>0.24935283992365301</v>
      </c>
      <c r="AQ40" s="30">
        <v>5.9033899890318098E-2</v>
      </c>
      <c r="AR40" s="30">
        <v>0.16365560285476299</v>
      </c>
      <c r="AS40" s="30">
        <v>4.7719463145222104E-3</v>
      </c>
      <c r="AT40" s="30">
        <v>1.5897659318368899E-2</v>
      </c>
    </row>
    <row r="41" spans="1:46">
      <c r="A41" s="20">
        <v>39</v>
      </c>
      <c r="B41" s="21" t="s">
        <v>58</v>
      </c>
      <c r="C41" s="22" t="s">
        <v>16</v>
      </c>
      <c r="D41" s="21" t="s">
        <v>156</v>
      </c>
      <c r="E41" s="21" t="s">
        <v>117</v>
      </c>
      <c r="F41" s="21" t="s">
        <v>157</v>
      </c>
      <c r="G41" s="21" t="s">
        <v>61</v>
      </c>
      <c r="H41" s="23">
        <v>0.58466972868595302</v>
      </c>
      <c r="I41" s="23">
        <v>5.2677719099730798E-2</v>
      </c>
      <c r="J41" s="23">
        <v>0.26537642435992498</v>
      </c>
      <c r="K41" s="23">
        <v>0.131472542672152</v>
      </c>
      <c r="L41" s="23">
        <v>0.202343633944011</v>
      </c>
      <c r="M41" s="23">
        <v>1.8241510441988101E-2</v>
      </c>
      <c r="N41" s="23">
        <v>7.7756152536239895E-4</v>
      </c>
      <c r="O41" s="23">
        <v>8.0253886731062093E-3</v>
      </c>
      <c r="P41" s="23">
        <v>6.5695024548034303E-2</v>
      </c>
      <c r="Q41" s="23">
        <v>2.9456976970408202E-3</v>
      </c>
      <c r="R41" s="23">
        <v>2.9456976970408202E-3</v>
      </c>
      <c r="S41" s="23">
        <v>0.38086180531993202</v>
      </c>
      <c r="T41" s="23">
        <v>0.12814283891752401</v>
      </c>
      <c r="U41" s="23">
        <v>3.7903010254580198E-2</v>
      </c>
      <c r="V41" s="23">
        <v>0.29713068338425702</v>
      </c>
      <c r="W41" s="23">
        <v>6.1611231499216004E-3</v>
      </c>
      <c r="X41" s="23">
        <v>2.7166867142359798</v>
      </c>
      <c r="Y41" s="23">
        <v>1.2291472062887701</v>
      </c>
      <c r="Z41" s="23">
        <v>0.17905883796368699</v>
      </c>
      <c r="AA41" s="23">
        <v>0.40552136552790202</v>
      </c>
      <c r="AB41" s="23">
        <v>0.51892014987919599</v>
      </c>
      <c r="AC41" s="23">
        <v>1.0994898250659199E-2</v>
      </c>
      <c r="AD41" s="23">
        <v>0.103658713845091</v>
      </c>
      <c r="AE41" s="23">
        <v>6.5392791770643001E-3</v>
      </c>
      <c r="AF41" s="23">
        <v>6.6892003640350497E-3</v>
      </c>
      <c r="AG41" s="23">
        <v>0.34659364647872098</v>
      </c>
      <c r="AH41" s="23">
        <v>0.16064404479636701</v>
      </c>
      <c r="AI41" s="23">
        <v>0.10427797848468801</v>
      </c>
      <c r="AJ41" s="23">
        <v>1.25454837764168E-2</v>
      </c>
      <c r="AK41" s="23">
        <v>0.377981862389277</v>
      </c>
      <c r="AL41" s="23">
        <v>0.25287180393538899</v>
      </c>
      <c r="AM41" s="23">
        <v>6.11434623760427E-2</v>
      </c>
      <c r="AN41" s="23">
        <v>0.50453517194262298</v>
      </c>
      <c r="AO41" s="23">
        <v>0.17063439178517101</v>
      </c>
      <c r="AP41" s="23">
        <v>0.243567922144901</v>
      </c>
      <c r="AQ41" s="23">
        <v>4.9197165091969097E-3</v>
      </c>
      <c r="AR41" s="23">
        <v>0.143211181883276</v>
      </c>
      <c r="AS41" s="23">
        <v>7.7756152536239895E-4</v>
      </c>
      <c r="AT41" s="23">
        <v>1.6884502236421801E-3</v>
      </c>
    </row>
    <row r="42" spans="1:46">
      <c r="A42" s="20">
        <v>40</v>
      </c>
      <c r="B42" s="18" t="s">
        <v>158</v>
      </c>
      <c r="C42" s="29" t="s">
        <v>16</v>
      </c>
      <c r="D42" s="28" t="s">
        <v>159</v>
      </c>
      <c r="E42" s="18" t="s">
        <v>132</v>
      </c>
      <c r="F42" s="28" t="s">
        <v>160</v>
      </c>
      <c r="G42" s="28" t="s">
        <v>61</v>
      </c>
      <c r="H42" s="30">
        <v>0.25796524211014799</v>
      </c>
      <c r="I42" s="30">
        <v>6.15340603545632E-2</v>
      </c>
      <c r="J42" s="30">
        <v>0.14818897313059401</v>
      </c>
      <c r="K42" s="30">
        <v>0.18484505379963301</v>
      </c>
      <c r="L42" s="30">
        <v>0.16128719364757299</v>
      </c>
      <c r="M42" s="30">
        <v>1.44914827055469E-2</v>
      </c>
      <c r="N42" s="30">
        <v>1.9966605724166399E-2</v>
      </c>
      <c r="O42" s="30">
        <v>1.1352599846153E-2</v>
      </c>
      <c r="P42" s="30">
        <v>1.54915285434487E-2</v>
      </c>
      <c r="Q42" s="30">
        <v>2.2770870516049299E-2</v>
      </c>
      <c r="R42" s="30">
        <v>2.2770870516049299E-2</v>
      </c>
      <c r="S42" s="30">
        <v>4.5330764376363297E-2</v>
      </c>
      <c r="T42" s="30">
        <v>0.12675349806764999</v>
      </c>
      <c r="U42" s="30">
        <v>1.04068471703344E-2</v>
      </c>
      <c r="V42" s="33">
        <v>3.4552961284286199E-2</v>
      </c>
      <c r="W42" s="30">
        <v>2.0029203757466401E-2</v>
      </c>
      <c r="X42" s="30">
        <v>0.32319767523036602</v>
      </c>
      <c r="Y42" s="30">
        <v>0.51945825462394701</v>
      </c>
      <c r="Z42" s="30">
        <v>0.29939814529748499</v>
      </c>
      <c r="AA42" s="30">
        <v>4.5934674914603797E-3</v>
      </c>
      <c r="AB42" s="30">
        <v>1.8314993251451198E-2</v>
      </c>
      <c r="AC42" s="30">
        <v>2.2521077962737099E-2</v>
      </c>
      <c r="AD42" s="30">
        <v>3.4319747572391202E-2</v>
      </c>
      <c r="AE42" s="30">
        <v>6.5632915092857597E-2</v>
      </c>
      <c r="AF42" s="30">
        <v>2.2962230808890701E-2</v>
      </c>
      <c r="AG42" s="30">
        <v>0.16000027522181301</v>
      </c>
      <c r="AH42" s="30">
        <v>3.3045807385104299E-2</v>
      </c>
      <c r="AI42" s="30">
        <v>6.9065980242967598E-3</v>
      </c>
      <c r="AJ42" s="30">
        <v>1.49000777239568E-2</v>
      </c>
      <c r="AK42" s="30">
        <v>0.201023763306582</v>
      </c>
      <c r="AL42" s="30">
        <v>5.8872800106993098E-2</v>
      </c>
      <c r="AM42" s="30">
        <v>0.100000347667883</v>
      </c>
      <c r="AN42" s="30">
        <v>5.5199725080996203E-3</v>
      </c>
      <c r="AO42" s="30">
        <v>1.2586760042767301E-2</v>
      </c>
      <c r="AP42" s="30">
        <v>1.9306600508148399E-2</v>
      </c>
      <c r="AQ42" s="30">
        <v>4.8812726927110403E-3</v>
      </c>
      <c r="AR42" s="30">
        <v>8.1873057694527504E-3</v>
      </c>
      <c r="AS42" s="30">
        <v>1.9966605724166399E-2</v>
      </c>
      <c r="AT42" s="30">
        <v>1.3911807883245701E-2</v>
      </c>
    </row>
    <row r="43" spans="1:46">
      <c r="A43" s="20">
        <v>41</v>
      </c>
      <c r="B43" s="21" t="s">
        <v>161</v>
      </c>
      <c r="C43" s="22" t="s">
        <v>16</v>
      </c>
      <c r="D43" s="21" t="s">
        <v>162</v>
      </c>
      <c r="E43" s="21" t="s">
        <v>117</v>
      </c>
      <c r="F43" s="21" t="s">
        <v>163</v>
      </c>
      <c r="G43" s="21" t="s">
        <v>61</v>
      </c>
      <c r="H43" s="23">
        <v>0.104149550294622</v>
      </c>
      <c r="I43" s="23">
        <v>3.3720499989250897E-2</v>
      </c>
      <c r="J43" s="23">
        <v>4.1078302967945297E-2</v>
      </c>
      <c r="K43" s="23">
        <v>0.13439329890058599</v>
      </c>
      <c r="L43" s="23">
        <v>4.9275832727239698E-2</v>
      </c>
      <c r="M43" s="23">
        <v>2.5723871140217402E-3</v>
      </c>
      <c r="N43" s="23">
        <v>2.47536847732805E-2</v>
      </c>
      <c r="O43" s="23">
        <v>4.1274710210123002E-3</v>
      </c>
      <c r="P43" s="23">
        <v>7.2604759581394902E-3</v>
      </c>
      <c r="Q43" s="23">
        <v>1.3020662616944E-2</v>
      </c>
      <c r="R43" s="23">
        <v>1.3020662616944E-2</v>
      </c>
      <c r="S43" s="23">
        <v>0.11691495047659201</v>
      </c>
      <c r="T43" s="23">
        <v>3.47463140934978E-2</v>
      </c>
      <c r="U43" s="23">
        <v>4.4321602784877998E-3</v>
      </c>
      <c r="V43" s="23">
        <v>2.0200587240109799E-2</v>
      </c>
      <c r="W43" s="23">
        <v>2.16982100546473E-2</v>
      </c>
      <c r="X43" s="23">
        <v>0.79778190655877901</v>
      </c>
      <c r="Y43" s="23">
        <v>0.32597676860401098</v>
      </c>
      <c r="Z43" s="23">
        <v>3.0838089579039201</v>
      </c>
      <c r="AA43" s="23">
        <v>5.2129384084167998E-3</v>
      </c>
      <c r="AB43" s="23">
        <v>5.3777735827417697E-2</v>
      </c>
      <c r="AC43" s="23">
        <v>1.7813651941545001E-2</v>
      </c>
      <c r="AD43" s="23">
        <v>0.177766584104292</v>
      </c>
      <c r="AE43" s="23">
        <v>1.11388361082692E-2</v>
      </c>
      <c r="AF43" s="23">
        <v>1.1700525103680399E-2</v>
      </c>
      <c r="AG43" s="23">
        <v>2.38904356501384E-2</v>
      </c>
      <c r="AH43" s="23">
        <v>4.8704039608106799E-2</v>
      </c>
      <c r="AI43" s="23">
        <v>1.6934047408268899E-2</v>
      </c>
      <c r="AJ43" s="23">
        <v>4.5609648136556401E-3</v>
      </c>
      <c r="AK43" s="23">
        <v>0.29474651738963698</v>
      </c>
      <c r="AL43" s="23">
        <v>6.3138116324215204E-2</v>
      </c>
      <c r="AM43" s="23">
        <v>0.11552758520572901</v>
      </c>
      <c r="AN43" s="23">
        <v>1.9016446413945998E-2</v>
      </c>
      <c r="AO43" s="23">
        <v>1.54802211485263E-2</v>
      </c>
      <c r="AP43" s="23">
        <v>1.4672524054124E-2</v>
      </c>
      <c r="AQ43" s="23">
        <v>1.4588794206293E-2</v>
      </c>
      <c r="AR43" s="23">
        <v>2.05819003263784E-2</v>
      </c>
      <c r="AS43" s="23">
        <v>2.47536847732805E-2</v>
      </c>
      <c r="AT43" s="23">
        <v>1.26338624709285E-2</v>
      </c>
    </row>
    <row r="44" spans="1:46">
      <c r="A44" s="20">
        <v>42</v>
      </c>
      <c r="B44" s="28" t="s">
        <v>164</v>
      </c>
      <c r="C44" s="29" t="s">
        <v>16</v>
      </c>
      <c r="D44" s="28" t="s">
        <v>165</v>
      </c>
      <c r="E44" s="28" t="s">
        <v>117</v>
      </c>
      <c r="F44" s="28" t="s">
        <v>166</v>
      </c>
      <c r="G44" s="28" t="s">
        <v>61</v>
      </c>
      <c r="H44" s="30">
        <v>0.29504884857836899</v>
      </c>
      <c r="I44" s="30">
        <v>5.13637721914708E-2</v>
      </c>
      <c r="J44" s="30">
        <v>0.187159846604494</v>
      </c>
      <c r="K44" s="30">
        <v>6.09845885383112E-2</v>
      </c>
      <c r="L44" s="30">
        <v>6.2541492166524798E-2</v>
      </c>
      <c r="M44" s="30">
        <v>1.48877816052403E-2</v>
      </c>
      <c r="N44" s="30">
        <v>2.09931493088568E-2</v>
      </c>
      <c r="O44" s="30">
        <v>1.84836560789776E-2</v>
      </c>
      <c r="P44" s="30">
        <v>2.5213262377091299E-2</v>
      </c>
      <c r="Q44" s="30">
        <v>2.5069278346123901E-2</v>
      </c>
      <c r="R44" s="30">
        <v>2.5069278346123901E-2</v>
      </c>
      <c r="S44" s="30">
        <v>0.21407723522102401</v>
      </c>
      <c r="T44" s="30">
        <v>3.6215918840026597E-2</v>
      </c>
      <c r="U44" s="30">
        <v>2.1045144843695299E-2</v>
      </c>
      <c r="V44" s="30">
        <v>1.8031569094643499E-2</v>
      </c>
      <c r="W44" s="30">
        <v>8.3474361796634002E-3</v>
      </c>
      <c r="X44" s="30">
        <v>4.2028475348835101</v>
      </c>
      <c r="Y44" s="30">
        <v>0.66985446532956705</v>
      </c>
      <c r="Z44" s="30">
        <v>0.614477995999268</v>
      </c>
      <c r="AA44" s="30">
        <v>2.26716989530137E-2</v>
      </c>
      <c r="AB44" s="30">
        <v>2.88183232442559E-2</v>
      </c>
      <c r="AC44" s="30">
        <v>1.4100930095696299E-2</v>
      </c>
      <c r="AD44" s="30">
        <v>0.19596482399485099</v>
      </c>
      <c r="AE44" s="30">
        <v>6.2897377804113905E-2</v>
      </c>
      <c r="AF44" s="30">
        <v>9.1168034879651402E-3</v>
      </c>
      <c r="AG44" s="30">
        <v>0.121973376829733</v>
      </c>
      <c r="AH44" s="30">
        <v>2.3321632584245099E-2</v>
      </c>
      <c r="AI44" s="30">
        <v>1.30950953288428E-2</v>
      </c>
      <c r="AJ44" s="30">
        <v>1.10704495697783E-2</v>
      </c>
      <c r="AK44" s="30">
        <v>0.13152310848622001</v>
      </c>
      <c r="AL44" s="30">
        <v>1.0447547495544E-2</v>
      </c>
      <c r="AM44" s="30">
        <v>8.0201148915787696E-2</v>
      </c>
      <c r="AN44" s="30">
        <v>3.6674220060104498E-2</v>
      </c>
      <c r="AO44" s="30">
        <v>1.6130593044706501E-2</v>
      </c>
      <c r="AP44" s="30">
        <v>2.0462531136772599E-2</v>
      </c>
      <c r="AQ44" s="30">
        <v>2.1759259248435199E-2</v>
      </c>
      <c r="AR44" s="30">
        <v>2.18929689137792E-2</v>
      </c>
      <c r="AS44" s="30">
        <v>2.09931493088568E-2</v>
      </c>
      <c r="AT44" s="30">
        <v>5.4225133904162301E-3</v>
      </c>
    </row>
    <row r="45" spans="1:46">
      <c r="A45" s="20">
        <v>43</v>
      </c>
      <c r="B45" s="16" t="s">
        <v>167</v>
      </c>
      <c r="C45" s="22" t="s">
        <v>16</v>
      </c>
      <c r="D45" s="21" t="s">
        <v>168</v>
      </c>
      <c r="E45" s="16" t="s">
        <v>132</v>
      </c>
      <c r="F45" s="21" t="s">
        <v>169</v>
      </c>
      <c r="G45" s="21" t="s">
        <v>61</v>
      </c>
      <c r="H45" s="23">
        <v>0.21794520650506499</v>
      </c>
      <c r="I45" s="23">
        <v>2.3343941288991001E-2</v>
      </c>
      <c r="J45" s="23">
        <v>0.11297995938865001</v>
      </c>
      <c r="K45" s="23">
        <v>1.48031237326594E-2</v>
      </c>
      <c r="L45" s="23">
        <v>7.4835486088423595E-2</v>
      </c>
      <c r="M45" s="23">
        <v>1.6572608174795798E-2</v>
      </c>
      <c r="N45" s="23">
        <v>2.3664997421347499E-2</v>
      </c>
      <c r="O45" s="23">
        <v>1.6471972729061399E-2</v>
      </c>
      <c r="P45" s="23">
        <v>8.9672738536027002E-3</v>
      </c>
      <c r="Q45" s="23">
        <v>0.15957916543642101</v>
      </c>
      <c r="R45" s="23">
        <v>0.15957916543642101</v>
      </c>
      <c r="S45" s="23">
        <v>0.15058488562967501</v>
      </c>
      <c r="T45" s="23">
        <v>0.94443890670711195</v>
      </c>
      <c r="U45" s="23">
        <v>9.1940330448597295E-3</v>
      </c>
      <c r="V45" s="23">
        <v>1.07256626937898E-2</v>
      </c>
      <c r="W45" s="23">
        <v>3.5248174663493399E-2</v>
      </c>
      <c r="X45" s="23">
        <v>0.46297781424072498</v>
      </c>
      <c r="Y45" s="23">
        <v>0.16158586260358601</v>
      </c>
      <c r="Z45" s="23">
        <v>0.13772090521313299</v>
      </c>
      <c r="AA45" s="23">
        <v>1.7093819318150901E-2</v>
      </c>
      <c r="AB45" s="23">
        <v>8.5619976143270892E-3</v>
      </c>
      <c r="AC45" s="23">
        <v>1.6239687235539101E-2</v>
      </c>
      <c r="AD45" s="23">
        <v>0.21265460874203901</v>
      </c>
      <c r="AE45" s="23">
        <v>5.78962800946866E-2</v>
      </c>
      <c r="AF45" s="23">
        <v>6.2877858570096701E-2</v>
      </c>
      <c r="AG45" s="23">
        <v>1.6359509414607301E-2</v>
      </c>
      <c r="AH45" s="23">
        <v>3.6502980303427197E-2</v>
      </c>
      <c r="AI45" s="23">
        <v>9.9527937369988193E-3</v>
      </c>
      <c r="AJ45" s="23">
        <v>2.30698752019316E-2</v>
      </c>
      <c r="AK45" s="23">
        <v>5.1123272796624299E-2</v>
      </c>
      <c r="AL45" s="23">
        <v>1.7408340593284301E-2</v>
      </c>
      <c r="AM45" s="23">
        <v>2.9457065150774901E-2</v>
      </c>
      <c r="AN45" s="23">
        <v>2.1937346471505401E-2</v>
      </c>
      <c r="AO45" s="34" t="s">
        <v>79</v>
      </c>
      <c r="AP45" s="34" t="s">
        <v>79</v>
      </c>
      <c r="AQ45" s="23">
        <v>1.19656447931088E-2</v>
      </c>
      <c r="AR45" s="33">
        <v>1.8231026811520799E-2</v>
      </c>
      <c r="AS45" s="23">
        <v>2.3664997421347499E-2</v>
      </c>
      <c r="AT45" s="23">
        <v>1.41573410045969E-2</v>
      </c>
    </row>
    <row r="46" spans="1:46">
      <c r="A46" s="20">
        <v>44</v>
      </c>
      <c r="B46" s="18" t="s">
        <v>167</v>
      </c>
      <c r="C46" s="29" t="s">
        <v>16</v>
      </c>
      <c r="D46" s="28" t="s">
        <v>170</v>
      </c>
      <c r="E46" s="18" t="s">
        <v>132</v>
      </c>
      <c r="F46" s="28" t="s">
        <v>171</v>
      </c>
      <c r="G46" s="28" t="s">
        <v>61</v>
      </c>
      <c r="H46" s="30">
        <v>0.182321278697924</v>
      </c>
      <c r="I46" s="30">
        <v>1.02237949463323E-2</v>
      </c>
      <c r="J46" s="30">
        <v>9.9725757587241101E-2</v>
      </c>
      <c r="K46" s="30">
        <v>1.9195007754487001E-2</v>
      </c>
      <c r="L46" s="30">
        <v>1.7824682038248399E-2</v>
      </c>
      <c r="M46" s="30">
        <v>8.6555257837981295E-3</v>
      </c>
      <c r="N46" s="30">
        <v>7.9557152298611808E-3</v>
      </c>
      <c r="O46" s="30">
        <v>1.1331570261052699E-2</v>
      </c>
      <c r="P46" s="30">
        <v>6.2825861081964697E-3</v>
      </c>
      <c r="Q46" s="30">
        <v>6.2912446662893806E-2</v>
      </c>
      <c r="R46" s="30">
        <v>6.2912446662893806E-2</v>
      </c>
      <c r="S46" s="30">
        <v>4.1873152786482098E-2</v>
      </c>
      <c r="T46" s="30">
        <v>0.21174351958517801</v>
      </c>
      <c r="U46" s="30">
        <v>1.39122274961516E-2</v>
      </c>
      <c r="V46" s="30">
        <v>1.4635199245713401E-2</v>
      </c>
      <c r="W46" s="30">
        <v>1.7021555171685701E-2</v>
      </c>
      <c r="X46" s="30">
        <v>0.90704975062258697</v>
      </c>
      <c r="Y46" s="30">
        <v>8.9971151419273504E-2</v>
      </c>
      <c r="Z46" s="30">
        <v>9.4700703457462704E-2</v>
      </c>
      <c r="AA46" s="30">
        <v>9.5402618004192408E-3</v>
      </c>
      <c r="AB46" s="30">
        <v>1.14586536185256E-2</v>
      </c>
      <c r="AC46" s="30">
        <v>1.17022608565381E-2</v>
      </c>
      <c r="AD46" s="30">
        <v>0.119560669472009</v>
      </c>
      <c r="AE46" s="30">
        <v>3.0835722182901398E-2</v>
      </c>
      <c r="AF46" s="30">
        <v>1.1983364077922E-2</v>
      </c>
      <c r="AG46" s="30">
        <v>3.0863368420533801E-2</v>
      </c>
      <c r="AH46" s="30">
        <v>2.3154508340181401E-2</v>
      </c>
      <c r="AI46" s="30">
        <v>9.2764611235117908E-3</v>
      </c>
      <c r="AJ46" s="30">
        <v>1.0792201421660199E-2</v>
      </c>
      <c r="AK46" s="30">
        <v>3.5614498251841001E-2</v>
      </c>
      <c r="AL46" s="30">
        <v>7.0667987757595599E-3</v>
      </c>
      <c r="AM46" s="30">
        <v>2.5532923700983801E-2</v>
      </c>
      <c r="AN46" s="30">
        <v>6.6017463512938702E-3</v>
      </c>
      <c r="AO46" s="30">
        <v>1.27672994917439E-2</v>
      </c>
      <c r="AP46" s="34" t="s">
        <v>79</v>
      </c>
      <c r="AQ46" s="30">
        <v>1.05748596998469E-2</v>
      </c>
      <c r="AR46" s="33">
        <v>7.7853393856950502E-3</v>
      </c>
      <c r="AS46" s="30">
        <v>7.9557152298611808E-3</v>
      </c>
      <c r="AT46" s="30">
        <v>4.8736944698675897E-3</v>
      </c>
    </row>
    <row r="47" spans="1:46">
      <c r="A47" s="20">
        <v>45</v>
      </c>
      <c r="B47" s="21" t="s">
        <v>58</v>
      </c>
      <c r="C47" s="22" t="s">
        <v>16</v>
      </c>
      <c r="D47" s="21" t="s">
        <v>172</v>
      </c>
      <c r="E47" s="21" t="s">
        <v>117</v>
      </c>
      <c r="F47" s="21" t="s">
        <v>173</v>
      </c>
      <c r="G47" s="21" t="s">
        <v>61</v>
      </c>
      <c r="H47" s="23">
        <v>0.62136699685790397</v>
      </c>
      <c r="I47" s="23">
        <v>2.8865147119484499E-2</v>
      </c>
      <c r="J47" s="23">
        <v>0.24678325174884699</v>
      </c>
      <c r="K47" s="23">
        <v>0.20049834443976899</v>
      </c>
      <c r="L47" s="23">
        <v>6.7342534729804004E-2</v>
      </c>
      <c r="M47" s="23">
        <v>2.0807728647065701E-2</v>
      </c>
      <c r="N47" s="23">
        <v>1.5662180976214201E-2</v>
      </c>
      <c r="O47" s="23">
        <v>6.5305392108298901E-3</v>
      </c>
      <c r="P47" s="23">
        <v>7.9782018907332899E-2</v>
      </c>
      <c r="Q47" s="23">
        <v>1.54492967916033E-2</v>
      </c>
      <c r="R47" s="23">
        <v>1.54492967916033E-2</v>
      </c>
      <c r="S47" s="23">
        <v>0.30312164891045601</v>
      </c>
      <c r="T47" s="23">
        <v>8.6070899849052002E-2</v>
      </c>
      <c r="U47" s="23">
        <v>2.6299527039559598E-2</v>
      </c>
      <c r="V47" s="23">
        <v>0.121400642771732</v>
      </c>
      <c r="W47" s="23">
        <v>9.2836990984699903E-3</v>
      </c>
      <c r="X47" s="23">
        <v>2.8734439062362398</v>
      </c>
      <c r="Y47" s="23">
        <v>0.488668797582195</v>
      </c>
      <c r="Z47" s="23">
        <v>0.54785690055346803</v>
      </c>
      <c r="AA47" s="23">
        <v>0.38726929428084</v>
      </c>
      <c r="AB47" s="23">
        <v>0.369284296782323</v>
      </c>
      <c r="AC47" s="23">
        <v>1.0227750173611799E-2</v>
      </c>
      <c r="AD47" s="23">
        <v>0.10852558052010899</v>
      </c>
      <c r="AE47" s="23">
        <v>8.5845121120866306E-3</v>
      </c>
      <c r="AF47" s="23">
        <v>8.1733109196047895E-3</v>
      </c>
      <c r="AG47" s="23">
        <v>0.45901807814018403</v>
      </c>
      <c r="AH47" s="23">
        <v>6.2572655974968694E-2</v>
      </c>
      <c r="AI47" s="23">
        <v>0.243592197180831</v>
      </c>
      <c r="AJ47" s="23">
        <v>9.99748380928989E-3</v>
      </c>
      <c r="AK47" s="23">
        <v>0.63186498576390804</v>
      </c>
      <c r="AL47" s="23">
        <v>0.21630739411731301</v>
      </c>
      <c r="AM47" s="23">
        <v>6.7064966652546201E-2</v>
      </c>
      <c r="AN47" s="23">
        <v>0.52833492476021704</v>
      </c>
      <c r="AO47" s="23">
        <v>0.28663270841448202</v>
      </c>
      <c r="AP47" s="23">
        <v>0.45246400399428499</v>
      </c>
      <c r="AQ47" s="23">
        <v>2.6873883154636499E-2</v>
      </c>
      <c r="AR47" s="23">
        <v>0.307806687575713</v>
      </c>
      <c r="AS47" s="23">
        <v>1.5662180976214201E-2</v>
      </c>
      <c r="AT47" s="23">
        <v>7.6109130157568303E-3</v>
      </c>
    </row>
    <row r="48" spans="1:46">
      <c r="A48" s="20">
        <v>46</v>
      </c>
      <c r="B48" s="28" t="s">
        <v>174</v>
      </c>
      <c r="C48" s="29" t="s">
        <v>16</v>
      </c>
      <c r="D48" s="28" t="s">
        <v>175</v>
      </c>
      <c r="E48" s="28" t="s">
        <v>117</v>
      </c>
      <c r="F48" s="28" t="s">
        <v>176</v>
      </c>
      <c r="G48" s="28" t="s">
        <v>61</v>
      </c>
      <c r="H48" s="30">
        <v>7.1301740156257997E-3</v>
      </c>
      <c r="I48" s="30">
        <v>2.1609552600886199E-2</v>
      </c>
      <c r="J48" s="30">
        <v>7.5278443801559897E-3</v>
      </c>
      <c r="K48" s="30">
        <v>8.6723674293785209E-3</v>
      </c>
      <c r="L48" s="30">
        <v>1.49102001469851E-3</v>
      </c>
      <c r="M48" s="30">
        <v>2.4485974023344798E-3</v>
      </c>
      <c r="N48" s="30">
        <v>1.54207799743281E-2</v>
      </c>
      <c r="O48" s="30">
        <v>1.0398522222173299E-2</v>
      </c>
      <c r="P48" s="30">
        <v>1.7621642831574798E-2</v>
      </c>
      <c r="Q48" s="30">
        <v>1.94696540952813E-2</v>
      </c>
      <c r="R48" s="30">
        <v>1.94696540952813E-2</v>
      </c>
      <c r="S48" s="30">
        <v>1.21054936818887E-2</v>
      </c>
      <c r="T48" s="30">
        <v>6.6387304886439402E-3</v>
      </c>
      <c r="U48" s="30">
        <v>3.8367674017087102E-3</v>
      </c>
      <c r="V48" s="30">
        <v>3.8486639084977601E-3</v>
      </c>
      <c r="W48" s="30">
        <v>4.5638609899429604E-3</v>
      </c>
      <c r="X48" s="30">
        <v>1.54523989123251E-2</v>
      </c>
      <c r="Y48" s="30">
        <v>8.0500171657173197E-3</v>
      </c>
      <c r="Z48" s="30">
        <v>5.9628834330519602E-3</v>
      </c>
      <c r="AA48" s="30">
        <v>1.9004185937506201E-2</v>
      </c>
      <c r="AB48" s="30">
        <v>1.16020255491608E-2</v>
      </c>
      <c r="AC48" s="30">
        <v>1.0729945250177101E-2</v>
      </c>
      <c r="AD48" s="30">
        <v>1.2843587984682501E-2</v>
      </c>
      <c r="AE48" s="30">
        <v>5.6412252546809002E-3</v>
      </c>
      <c r="AF48" s="30">
        <v>2.22098751551724E-2</v>
      </c>
      <c r="AG48" s="30">
        <v>1.4567010846666799E-2</v>
      </c>
      <c r="AH48" s="30">
        <v>6.1045480625625198E-3</v>
      </c>
      <c r="AI48" s="30">
        <v>1.2622596424109201E-2</v>
      </c>
      <c r="AJ48" s="30">
        <v>1.9607400752629602E-2</v>
      </c>
      <c r="AK48" s="30">
        <v>1.6594944856223599E-2</v>
      </c>
      <c r="AL48" s="30">
        <v>1.92399343609745E-2</v>
      </c>
      <c r="AM48" s="30">
        <v>3.2370667534740299E-2</v>
      </c>
      <c r="AN48" s="30">
        <v>5.9713929482062798E-3</v>
      </c>
      <c r="AO48" s="30">
        <v>3.7759031619932801E-3</v>
      </c>
      <c r="AP48" s="30">
        <v>4.9018650531027202E-3</v>
      </c>
      <c r="AQ48" s="30">
        <v>5.6709321582473996E-3</v>
      </c>
      <c r="AR48" s="30">
        <v>1.00581386268206E-2</v>
      </c>
      <c r="AS48" s="30">
        <v>1.54207799743281E-2</v>
      </c>
      <c r="AT48" s="30">
        <v>5.07942034277881E-3</v>
      </c>
    </row>
    <row r="49" spans="1:46">
      <c r="A49" s="20">
        <v>47</v>
      </c>
      <c r="B49" s="21" t="s">
        <v>58</v>
      </c>
      <c r="C49" s="22" t="s">
        <v>16</v>
      </c>
      <c r="D49" s="21" t="s">
        <v>177</v>
      </c>
      <c r="E49" s="21" t="s">
        <v>117</v>
      </c>
      <c r="F49" s="21" t="s">
        <v>178</v>
      </c>
      <c r="G49" s="21" t="s">
        <v>61</v>
      </c>
      <c r="H49" s="23">
        <v>0.32744698431667302</v>
      </c>
      <c r="I49" s="23">
        <v>4.8168036790479603E-2</v>
      </c>
      <c r="J49" s="23">
        <v>0.30524976929388198</v>
      </c>
      <c r="K49" s="23">
        <v>0.227769726243221</v>
      </c>
      <c r="L49" s="23">
        <v>0.227673857232113</v>
      </c>
      <c r="M49" s="23">
        <v>1.4236664597009599E-2</v>
      </c>
      <c r="N49" s="23">
        <v>9.8378201660698598E-3</v>
      </c>
      <c r="O49" s="23">
        <v>2.0466612305652201E-3</v>
      </c>
      <c r="P49" s="23">
        <v>0.13589217134622</v>
      </c>
      <c r="Q49" s="23">
        <v>1.97254342471491E-2</v>
      </c>
      <c r="R49" s="23">
        <v>1.97254342471491E-2</v>
      </c>
      <c r="S49" s="23">
        <v>0.28997927790415001</v>
      </c>
      <c r="T49" s="23">
        <v>0.111309864984343</v>
      </c>
      <c r="U49" s="23">
        <v>3.3202265552488897E-2</v>
      </c>
      <c r="V49" s="23">
        <v>0.171813737314614</v>
      </c>
      <c r="W49" s="23">
        <v>6.6674795240177602E-3</v>
      </c>
      <c r="X49" s="23">
        <v>0.78140967162869801</v>
      </c>
      <c r="Y49" s="23">
        <v>0.30335552557085399</v>
      </c>
      <c r="Z49" s="23">
        <v>0.33432486479289297</v>
      </c>
      <c r="AA49" s="23">
        <v>0.30638518356047201</v>
      </c>
      <c r="AB49" s="23">
        <v>0.23085454874283001</v>
      </c>
      <c r="AC49" s="23">
        <v>1.52669965859621E-2</v>
      </c>
      <c r="AD49" s="23">
        <v>0.18758166305694199</v>
      </c>
      <c r="AE49" s="23">
        <v>6.5334649980123102E-2</v>
      </c>
      <c r="AF49" s="23">
        <v>4.2360231321593497E-3</v>
      </c>
      <c r="AG49" s="23">
        <v>0.30962020244902599</v>
      </c>
      <c r="AH49" s="23">
        <v>0.12729302333658399</v>
      </c>
      <c r="AI49" s="23">
        <v>0.17400644318678399</v>
      </c>
      <c r="AJ49" s="23">
        <v>1.25137089631298E-2</v>
      </c>
      <c r="AK49" s="23">
        <v>0.27088691590187097</v>
      </c>
      <c r="AL49" s="23">
        <v>0.25279425465400102</v>
      </c>
      <c r="AM49" s="23">
        <v>0.107434056810182</v>
      </c>
      <c r="AN49" s="23">
        <v>0.34422809179233199</v>
      </c>
      <c r="AO49" s="23">
        <v>0.20494135143984199</v>
      </c>
      <c r="AP49" s="23">
        <v>0.358504229254825</v>
      </c>
      <c r="AQ49" s="23">
        <v>2.8220632724273598E-2</v>
      </c>
      <c r="AR49" s="23">
        <v>0.252827444643074</v>
      </c>
      <c r="AS49" s="23">
        <v>9.8378201660698598E-3</v>
      </c>
      <c r="AT49" s="23">
        <v>7.5584066306996003E-3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49"/>
  <sheetViews>
    <sheetView topLeftCell="A4" workbookViewId="0">
      <pane xSplit="2" ySplit="1" topLeftCell="D27" activePane="bottomRight" state="frozen"/>
      <selection pane="bottomRight" activeCell="A4" sqref="A1:XFD1048576"/>
      <selection pane="bottomLeft" activeCell="A5" sqref="A5"/>
      <selection pane="topRight" activeCell="C4" sqref="C4"/>
    </sheetView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184</v>
      </c>
      <c r="N1" s="1" t="s">
        <v>228</v>
      </c>
      <c r="O1" s="1" t="s">
        <v>229</v>
      </c>
    </row>
    <row r="2" spans="1:46">
      <c r="A2" s="2">
        <v>1</v>
      </c>
      <c r="B2" s="3" t="s">
        <v>15</v>
      </c>
      <c r="C2" s="4" t="s">
        <v>16</v>
      </c>
      <c r="D2" s="3" t="s">
        <v>17</v>
      </c>
      <c r="E2" s="3" t="s">
        <v>16</v>
      </c>
      <c r="F2" s="3" t="s">
        <v>18</v>
      </c>
      <c r="G2" s="3" t="s">
        <v>19</v>
      </c>
      <c r="H2" s="15"/>
      <c r="I2" s="15"/>
      <c r="J2" s="15"/>
      <c r="K2" s="15"/>
      <c r="L2" s="15"/>
      <c r="M2" s="15"/>
      <c r="N2" s="15"/>
      <c r="O2" s="15"/>
    </row>
    <row r="3" spans="1:46">
      <c r="A3" s="6">
        <v>2</v>
      </c>
      <c r="B3" s="7" t="s">
        <v>15</v>
      </c>
      <c r="C3" s="8" t="s">
        <v>16</v>
      </c>
      <c r="D3" s="7" t="s">
        <v>20</v>
      </c>
      <c r="E3" s="7" t="s">
        <v>16</v>
      </c>
      <c r="F3" s="7" t="s">
        <v>21</v>
      </c>
      <c r="G3" s="7" t="s">
        <v>19</v>
      </c>
      <c r="H3" s="35"/>
      <c r="I3" s="35"/>
      <c r="J3" s="35"/>
      <c r="K3" s="35"/>
      <c r="L3" s="35"/>
      <c r="M3" s="35"/>
      <c r="N3" s="35"/>
      <c r="O3" s="35"/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230</v>
      </c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192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 t="s">
        <v>242</v>
      </c>
      <c r="V4" s="10" t="s">
        <v>243</v>
      </c>
      <c r="W4" s="1" t="s">
        <v>201</v>
      </c>
      <c r="X4" s="1" t="s">
        <v>244</v>
      </c>
      <c r="Y4" s="1" t="s">
        <v>245</v>
      </c>
      <c r="Z4" s="1" t="s">
        <v>246</v>
      </c>
      <c r="AA4" s="1" t="s">
        <v>247</v>
      </c>
      <c r="AB4" s="1" t="s">
        <v>248</v>
      </c>
      <c r="AC4" s="1" t="s">
        <v>207</v>
      </c>
      <c r="AD4" s="1" t="s">
        <v>249</v>
      </c>
      <c r="AE4" s="1" t="s">
        <v>250</v>
      </c>
      <c r="AF4" s="1" t="s">
        <v>210</v>
      </c>
      <c r="AG4" s="1" t="s">
        <v>251</v>
      </c>
      <c r="AH4" s="1" t="s">
        <v>252</v>
      </c>
      <c r="AI4" s="1" t="s">
        <v>253</v>
      </c>
      <c r="AJ4" s="1" t="s">
        <v>214</v>
      </c>
      <c r="AK4" s="1" t="s">
        <v>254</v>
      </c>
      <c r="AL4" s="1" t="s">
        <v>255</v>
      </c>
      <c r="AM4" s="1" t="s">
        <v>256</v>
      </c>
      <c r="AN4" s="1" t="s">
        <v>257</v>
      </c>
      <c r="AO4" s="10" t="s">
        <v>258</v>
      </c>
      <c r="AP4" s="10" t="s">
        <v>224</v>
      </c>
      <c r="AQ4" s="1" t="s">
        <v>259</v>
      </c>
      <c r="AR4" s="10" t="s">
        <v>260</v>
      </c>
      <c r="AS4" s="1" t="s">
        <v>221</v>
      </c>
      <c r="AT4" s="1" t="s">
        <v>261</v>
      </c>
    </row>
    <row r="5" spans="1:46">
      <c r="A5" s="2">
        <v>3</v>
      </c>
      <c r="B5" s="3" t="s">
        <v>58</v>
      </c>
      <c r="C5" s="4" t="s">
        <v>16</v>
      </c>
      <c r="D5" s="3" t="s">
        <v>59</v>
      </c>
      <c r="E5" s="3" t="s">
        <v>16</v>
      </c>
      <c r="F5" s="3" t="s">
        <v>60</v>
      </c>
      <c r="G5" s="3" t="s">
        <v>61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2">
        <v>4</v>
      </c>
      <c r="B6" s="11" t="s">
        <v>58</v>
      </c>
      <c r="C6" s="12" t="s">
        <v>16</v>
      </c>
      <c r="D6" s="11" t="s">
        <v>62</v>
      </c>
      <c r="E6" s="11" t="s">
        <v>16</v>
      </c>
      <c r="F6" s="11" t="s">
        <v>63</v>
      </c>
      <c r="G6" s="11" t="s">
        <v>61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>
      <c r="A7" s="2">
        <v>5</v>
      </c>
      <c r="B7" s="3" t="s">
        <v>58</v>
      </c>
      <c r="C7" s="4" t="s">
        <v>16</v>
      </c>
      <c r="D7" s="3" t="s">
        <v>64</v>
      </c>
      <c r="E7" s="3" t="s">
        <v>16</v>
      </c>
      <c r="F7" s="3" t="s">
        <v>65</v>
      </c>
      <c r="G7" s="3" t="s">
        <v>61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2">
        <v>6</v>
      </c>
      <c r="B8" s="11" t="s">
        <v>58</v>
      </c>
      <c r="C8" s="12" t="s">
        <v>16</v>
      </c>
      <c r="D8" s="11" t="s">
        <v>66</v>
      </c>
      <c r="E8" s="11" t="s">
        <v>16</v>
      </c>
      <c r="F8" s="11" t="s">
        <v>67</v>
      </c>
      <c r="G8" s="11" t="s">
        <v>61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>
      <c r="A9" s="2">
        <v>7</v>
      </c>
      <c r="B9" s="3" t="s">
        <v>68</v>
      </c>
      <c r="C9" s="4" t="s">
        <v>16</v>
      </c>
      <c r="D9" s="3" t="s">
        <v>69</v>
      </c>
      <c r="E9" s="3" t="s">
        <v>16</v>
      </c>
      <c r="F9" s="3" t="s">
        <v>70</v>
      </c>
      <c r="G9" s="3" t="s">
        <v>61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2">
        <v>8</v>
      </c>
      <c r="B10" s="11" t="s">
        <v>68</v>
      </c>
      <c r="C10" s="12" t="s">
        <v>16</v>
      </c>
      <c r="D10" s="11" t="s">
        <v>71</v>
      </c>
      <c r="E10" s="11" t="s">
        <v>16</v>
      </c>
      <c r="F10" s="11" t="s">
        <v>72</v>
      </c>
      <c r="G10" s="11" t="s">
        <v>61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>
      <c r="A11" s="2">
        <v>9</v>
      </c>
      <c r="B11" s="3" t="s">
        <v>73</v>
      </c>
      <c r="C11" s="4" t="s">
        <v>16</v>
      </c>
      <c r="D11" s="3" t="s">
        <v>74</v>
      </c>
      <c r="E11" s="3" t="s">
        <v>16</v>
      </c>
      <c r="F11" s="3" t="s">
        <v>75</v>
      </c>
      <c r="G11" s="3" t="s">
        <v>61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2">
        <v>10</v>
      </c>
      <c r="B12" s="11" t="s">
        <v>76</v>
      </c>
      <c r="C12" s="12" t="s">
        <v>16</v>
      </c>
      <c r="D12" s="11" t="s">
        <v>77</v>
      </c>
      <c r="E12" s="11" t="s">
        <v>16</v>
      </c>
      <c r="F12" s="11" t="s">
        <v>78</v>
      </c>
      <c r="G12" s="11" t="s">
        <v>61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>
      <c r="A13" s="2">
        <v>11</v>
      </c>
      <c r="B13" s="3" t="s">
        <v>58</v>
      </c>
      <c r="C13" s="4" t="s">
        <v>16</v>
      </c>
      <c r="D13" s="3" t="s">
        <v>80</v>
      </c>
      <c r="E13" s="3" t="s">
        <v>16</v>
      </c>
      <c r="F13" s="3" t="s">
        <v>81</v>
      </c>
      <c r="G13" s="3" t="s">
        <v>61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2">
        <v>12</v>
      </c>
      <c r="B14" s="11" t="s">
        <v>58</v>
      </c>
      <c r="C14" s="12" t="s">
        <v>16</v>
      </c>
      <c r="D14" s="11" t="s">
        <v>82</v>
      </c>
      <c r="E14" s="11" t="s">
        <v>16</v>
      </c>
      <c r="F14" s="11" t="s">
        <v>83</v>
      </c>
      <c r="G14" s="11" t="s">
        <v>61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>
      <c r="A15" s="2">
        <v>13</v>
      </c>
      <c r="B15" s="3" t="s">
        <v>68</v>
      </c>
      <c r="C15" s="4" t="s">
        <v>16</v>
      </c>
      <c r="D15" s="3" t="s">
        <v>84</v>
      </c>
      <c r="E15" s="3" t="s">
        <v>16</v>
      </c>
      <c r="F15" s="3" t="s">
        <v>85</v>
      </c>
      <c r="G15" s="3" t="s">
        <v>61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2">
        <v>14</v>
      </c>
      <c r="B16" s="11" t="s">
        <v>68</v>
      </c>
      <c r="C16" s="12" t="s">
        <v>16</v>
      </c>
      <c r="D16" s="11" t="s">
        <v>86</v>
      </c>
      <c r="E16" s="11" t="s">
        <v>16</v>
      </c>
      <c r="F16" s="11" t="s">
        <v>87</v>
      </c>
      <c r="G16" s="11" t="s">
        <v>61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1:46">
      <c r="A17" s="2">
        <v>15</v>
      </c>
      <c r="B17" s="3" t="s">
        <v>88</v>
      </c>
      <c r="C17" s="4" t="s">
        <v>16</v>
      </c>
      <c r="D17" s="3" t="s">
        <v>89</v>
      </c>
      <c r="E17" s="3" t="s">
        <v>16</v>
      </c>
      <c r="F17" s="3" t="s">
        <v>90</v>
      </c>
      <c r="G17" s="3" t="s">
        <v>61</v>
      </c>
      <c r="H17" s="15"/>
      <c r="I17" s="15"/>
      <c r="J17" s="15"/>
      <c r="K17" s="15"/>
      <c r="L17" s="15"/>
      <c r="M17" s="15"/>
      <c r="N17" s="15">
        <v>1</v>
      </c>
      <c r="O17" s="15"/>
      <c r="P17" s="15"/>
      <c r="Q17" s="15"/>
      <c r="R17" s="15"/>
      <c r="S17" s="15"/>
      <c r="T17" s="15"/>
      <c r="U17" s="15"/>
      <c r="V17" s="15"/>
      <c r="W17" s="15">
        <v>1</v>
      </c>
      <c r="X17" s="15"/>
      <c r="Y17" s="15"/>
      <c r="Z17" s="15"/>
      <c r="AA17" s="15"/>
      <c r="AB17" s="15"/>
      <c r="AC17" s="15">
        <v>1</v>
      </c>
      <c r="AD17" s="15"/>
      <c r="AE17" s="15"/>
      <c r="AF17" s="15">
        <v>1</v>
      </c>
      <c r="AG17" s="15"/>
      <c r="AH17" s="15"/>
      <c r="AI17" s="15"/>
      <c r="AJ17" s="15">
        <v>1</v>
      </c>
      <c r="AK17" s="15"/>
      <c r="AL17" s="15"/>
      <c r="AM17" s="15"/>
      <c r="AN17" s="15"/>
      <c r="AO17" s="15"/>
      <c r="AP17" s="15"/>
      <c r="AQ17" s="15"/>
      <c r="AR17" s="15"/>
      <c r="AS17" s="15">
        <v>1</v>
      </c>
      <c r="AT17" s="15"/>
    </row>
    <row r="18" spans="1:46">
      <c r="A18" s="2">
        <v>16</v>
      </c>
      <c r="B18" s="11" t="s">
        <v>91</v>
      </c>
      <c r="C18" s="12" t="s">
        <v>16</v>
      </c>
      <c r="D18" s="11" t="s">
        <v>92</v>
      </c>
      <c r="E18" s="11" t="s">
        <v>16</v>
      </c>
      <c r="F18" s="11" t="s">
        <v>93</v>
      </c>
      <c r="G18" s="11" t="s">
        <v>61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1</v>
      </c>
      <c r="N18" s="14">
        <v>0.99743622648840302</v>
      </c>
      <c r="O18" s="37">
        <v>1</v>
      </c>
      <c r="P18" s="37">
        <v>1</v>
      </c>
      <c r="Q18" s="37">
        <v>1</v>
      </c>
      <c r="R18" s="14"/>
      <c r="S18" s="37">
        <v>1</v>
      </c>
      <c r="T18" s="37">
        <v>1</v>
      </c>
      <c r="U18" s="37">
        <v>1</v>
      </c>
      <c r="V18" s="37">
        <v>1</v>
      </c>
      <c r="W18" s="14">
        <v>0.99137838173654003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14">
        <v>0.99952569725266005</v>
      </c>
      <c r="AD18" s="37">
        <v>1</v>
      </c>
      <c r="AE18" s="37">
        <v>1</v>
      </c>
      <c r="AF18" s="14">
        <v>0.98619463253334305</v>
      </c>
      <c r="AG18" s="37">
        <v>1</v>
      </c>
      <c r="AH18" s="37">
        <v>1</v>
      </c>
      <c r="AI18" s="37">
        <v>1</v>
      </c>
      <c r="AJ18" s="14">
        <v>1.0094236395980101</v>
      </c>
      <c r="AK18" s="37">
        <v>1</v>
      </c>
      <c r="AL18" s="37">
        <v>1</v>
      </c>
      <c r="AM18" s="37">
        <v>1</v>
      </c>
      <c r="AN18" s="37">
        <v>1</v>
      </c>
      <c r="AO18" s="14"/>
      <c r="AP18" s="14"/>
      <c r="AQ18" s="14"/>
      <c r="AR18" s="14"/>
      <c r="AS18" s="14">
        <v>0.99743622648840302</v>
      </c>
      <c r="AT18" s="14"/>
    </row>
    <row r="19" spans="1:46">
      <c r="A19" s="2">
        <v>17</v>
      </c>
      <c r="B19" s="3" t="s">
        <v>94</v>
      </c>
      <c r="C19" s="4" t="s">
        <v>16</v>
      </c>
      <c r="D19" s="3" t="s">
        <v>95</v>
      </c>
      <c r="E19" s="3" t="s">
        <v>16</v>
      </c>
      <c r="F19" s="3" t="s">
        <v>96</v>
      </c>
      <c r="G19" s="3" t="s">
        <v>61</v>
      </c>
      <c r="H19" s="39">
        <v>9.9996418553462902</v>
      </c>
      <c r="I19" s="39">
        <v>10.119670876443401</v>
      </c>
      <c r="J19" s="39">
        <v>9.9776313539650996</v>
      </c>
      <c r="K19" s="39">
        <v>10.000747268989301</v>
      </c>
      <c r="L19" s="39">
        <v>10.000383340801401</v>
      </c>
      <c r="M19" s="39">
        <v>10.00055483997</v>
      </c>
      <c r="N19" s="15">
        <v>1.0001020971752399</v>
      </c>
      <c r="O19" s="39">
        <v>10.0014168498071</v>
      </c>
      <c r="P19" s="39">
        <v>9.9985503494967105</v>
      </c>
      <c r="Q19" s="39">
        <v>10.0544070530987</v>
      </c>
      <c r="R19" s="15"/>
      <c r="S19" s="39">
        <v>9.9992284758766896</v>
      </c>
      <c r="T19" s="39">
        <v>9.9984157650674206</v>
      </c>
      <c r="U19" s="39">
        <v>9.9925857642183402</v>
      </c>
      <c r="V19" s="39">
        <v>9.9825464822217906</v>
      </c>
      <c r="W19" s="15">
        <v>0.99552042222329995</v>
      </c>
      <c r="X19" s="39">
        <v>10.002481958218601</v>
      </c>
      <c r="Y19" s="39">
        <v>10.001795580724099</v>
      </c>
      <c r="Z19" s="39">
        <v>10.001226132334899</v>
      </c>
      <c r="AA19" s="39">
        <v>10.000186978025001</v>
      </c>
      <c r="AB19" s="39">
        <v>10.0003367491268</v>
      </c>
      <c r="AC19" s="15">
        <v>0.993330552705875</v>
      </c>
      <c r="AD19" s="39">
        <v>10.0156715065184</v>
      </c>
      <c r="AE19" s="39">
        <v>10.0013894218547</v>
      </c>
      <c r="AF19" s="15">
        <v>0.98969530777064996</v>
      </c>
      <c r="AG19" s="39">
        <v>10.0007403328332</v>
      </c>
      <c r="AH19" s="39">
        <v>10.002945029750901</v>
      </c>
      <c r="AI19" s="39">
        <v>9.9979178282226506</v>
      </c>
      <c r="AJ19" s="15">
        <v>1.01606505096467</v>
      </c>
      <c r="AK19" s="39">
        <v>10.000313544048099</v>
      </c>
      <c r="AL19" s="39">
        <v>10.0002737389337</v>
      </c>
      <c r="AM19" s="39">
        <v>10.032768001975899</v>
      </c>
      <c r="AN19" s="39">
        <v>9.9992868799886505</v>
      </c>
      <c r="AO19" s="15"/>
      <c r="AP19" s="15"/>
      <c r="AQ19" s="15"/>
      <c r="AR19" s="15"/>
      <c r="AS19" s="15">
        <v>1.0001020971752399</v>
      </c>
      <c r="AT19" s="15"/>
    </row>
    <row r="20" spans="1:46">
      <c r="A20" s="2">
        <v>18</v>
      </c>
      <c r="B20" s="11" t="s">
        <v>97</v>
      </c>
      <c r="C20" s="12" t="s">
        <v>16</v>
      </c>
      <c r="D20" s="11" t="s">
        <v>98</v>
      </c>
      <c r="E20" s="11" t="s">
        <v>16</v>
      </c>
      <c r="F20" s="11" t="s">
        <v>99</v>
      </c>
      <c r="G20" s="11" t="s">
        <v>61</v>
      </c>
      <c r="H20" s="37">
        <v>49.894758254368199</v>
      </c>
      <c r="I20" s="37">
        <v>50.144686164278099</v>
      </c>
      <c r="J20" s="37">
        <v>49.867883797719699</v>
      </c>
      <c r="K20" s="37">
        <v>49.927211959508597</v>
      </c>
      <c r="L20" s="37">
        <v>49.953304960974698</v>
      </c>
      <c r="M20" s="37">
        <v>49.946712266735801</v>
      </c>
      <c r="N20" s="14">
        <v>1.0331688198062801</v>
      </c>
      <c r="O20" s="37">
        <v>49.914512904938903</v>
      </c>
      <c r="P20" s="37">
        <v>49.948283997532997</v>
      </c>
      <c r="Q20" s="37">
        <v>50.121020548795897</v>
      </c>
      <c r="R20" s="14"/>
      <c r="S20" s="37">
        <v>49.917504403567598</v>
      </c>
      <c r="T20" s="37">
        <v>49.947398412925999</v>
      </c>
      <c r="U20" s="37">
        <v>49.914206352746</v>
      </c>
      <c r="V20" s="37">
        <v>49.996776920789799</v>
      </c>
      <c r="W20" s="14">
        <v>1.0200179947079799</v>
      </c>
      <c r="X20" s="37">
        <v>49.858983068907797</v>
      </c>
      <c r="Y20" s="37">
        <v>49.894726691471298</v>
      </c>
      <c r="Z20" s="37">
        <v>49.919938104641602</v>
      </c>
      <c r="AA20" s="37">
        <v>49.958985909546897</v>
      </c>
      <c r="AB20" s="37">
        <v>49.906868262227903</v>
      </c>
      <c r="AC20" s="14">
        <v>1.02234206610663</v>
      </c>
      <c r="AD20" s="37">
        <v>49.916371862377702</v>
      </c>
      <c r="AE20" s="37">
        <v>49.881353108183703</v>
      </c>
      <c r="AF20" s="14">
        <v>1.04121934149414</v>
      </c>
      <c r="AG20" s="37">
        <v>49.831908519970597</v>
      </c>
      <c r="AH20" s="37">
        <v>49.870851412269097</v>
      </c>
      <c r="AI20" s="37">
        <v>49.887920680816499</v>
      </c>
      <c r="AJ20" s="14">
        <v>1.0351877694315801</v>
      </c>
      <c r="AK20" s="37">
        <v>49.902286154539702</v>
      </c>
      <c r="AL20" s="37">
        <v>49.947470688329197</v>
      </c>
      <c r="AM20" s="37">
        <v>50.002011306309797</v>
      </c>
      <c r="AN20" s="37">
        <v>49.890470568968198</v>
      </c>
      <c r="AO20" s="14"/>
      <c r="AP20" s="14"/>
      <c r="AQ20" s="14"/>
      <c r="AR20" s="14"/>
      <c r="AS20" s="14">
        <v>1.0331688198062801</v>
      </c>
      <c r="AT20" s="14"/>
    </row>
    <row r="21" spans="1:46">
      <c r="A21" s="2">
        <v>19</v>
      </c>
      <c r="B21" s="3" t="s">
        <v>100</v>
      </c>
      <c r="C21" s="4" t="s">
        <v>16</v>
      </c>
      <c r="D21" s="3" t="s">
        <v>101</v>
      </c>
      <c r="E21" s="3" t="s">
        <v>16</v>
      </c>
      <c r="F21" s="3" t="s">
        <v>102</v>
      </c>
      <c r="G21" s="3" t="s">
        <v>61</v>
      </c>
      <c r="H21" s="39">
        <v>98.507084118174305</v>
      </c>
      <c r="I21" s="39">
        <v>99.277696047217503</v>
      </c>
      <c r="J21" s="39">
        <v>99.427562891630402</v>
      </c>
      <c r="K21" s="39">
        <v>99.052852287680906</v>
      </c>
      <c r="L21" s="39">
        <v>99.565495039271696</v>
      </c>
      <c r="M21" s="39">
        <v>99.786745599149796</v>
      </c>
      <c r="N21" s="15">
        <v>1.05845701389869</v>
      </c>
      <c r="O21" s="39">
        <v>99.868123279633707</v>
      </c>
      <c r="P21" s="39">
        <v>99.710893718106604</v>
      </c>
      <c r="Q21" s="39">
        <v>99.733728433747203</v>
      </c>
      <c r="R21" s="15"/>
      <c r="S21" s="39">
        <v>99.895398227963796</v>
      </c>
      <c r="T21" s="39">
        <v>99.697571657283206</v>
      </c>
      <c r="U21" s="39">
        <v>99.452993429178406</v>
      </c>
      <c r="V21" s="39">
        <v>99.061969237164604</v>
      </c>
      <c r="W21" s="15">
        <v>1.02630535714394</v>
      </c>
      <c r="X21" s="39">
        <v>98.821632414679996</v>
      </c>
      <c r="Y21" s="39">
        <v>98.870942651778606</v>
      </c>
      <c r="Z21" s="39">
        <v>99.266675225222201</v>
      </c>
      <c r="AA21" s="39">
        <v>99.410860168969606</v>
      </c>
      <c r="AB21" s="39">
        <v>101.35639592475999</v>
      </c>
      <c r="AC21" s="15">
        <v>1.02010524797182</v>
      </c>
      <c r="AD21" s="39">
        <v>100.13131552197299</v>
      </c>
      <c r="AE21" s="39">
        <v>99.1554442814748</v>
      </c>
      <c r="AF21" s="15">
        <v>1.0554937971841101</v>
      </c>
      <c r="AG21" s="39">
        <v>100.131940661643</v>
      </c>
      <c r="AH21" s="39">
        <v>99.822375104271899</v>
      </c>
      <c r="AI21" s="39">
        <v>99.408543375509097</v>
      </c>
      <c r="AJ21" s="15">
        <v>1.0703743215725601</v>
      </c>
      <c r="AK21" s="39">
        <v>99.690021500612602</v>
      </c>
      <c r="AL21" s="39">
        <v>99.308484194490305</v>
      </c>
      <c r="AM21" s="39">
        <v>99.542963753125306</v>
      </c>
      <c r="AN21" s="39">
        <v>99.390228864723497</v>
      </c>
      <c r="AO21" s="15"/>
      <c r="AP21" s="15"/>
      <c r="AQ21" s="15"/>
      <c r="AR21" s="15"/>
      <c r="AS21" s="15">
        <v>1.05845701389869</v>
      </c>
      <c r="AT21" s="15"/>
    </row>
    <row r="22" spans="1:46">
      <c r="A22" s="2">
        <v>20</v>
      </c>
      <c r="B22" s="11" t="s">
        <v>103</v>
      </c>
      <c r="C22" s="12" t="s">
        <v>16</v>
      </c>
      <c r="D22" s="11" t="s">
        <v>104</v>
      </c>
      <c r="E22" s="11" t="s">
        <v>16</v>
      </c>
      <c r="F22" s="11" t="s">
        <v>105</v>
      </c>
      <c r="G22" s="11" t="s">
        <v>61</v>
      </c>
      <c r="H22" s="37">
        <v>9.26443348816509E-2</v>
      </c>
      <c r="I22" s="37">
        <v>-1.0974405334985899</v>
      </c>
      <c r="J22" s="37">
        <v>0.183775635999988</v>
      </c>
      <c r="K22" s="37">
        <v>9.2845072069551102E-2</v>
      </c>
      <c r="L22" s="37">
        <v>8.7535899973651396E-2</v>
      </c>
      <c r="M22" s="37">
        <v>6.3613207593246998E-2</v>
      </c>
      <c r="N22" s="14">
        <v>1.0017611762729</v>
      </c>
      <c r="O22" s="37">
        <v>7.4921013630347796E-2</v>
      </c>
      <c r="P22" s="37">
        <v>8.5006189166402096E-2</v>
      </c>
      <c r="Q22" s="37">
        <v>104.899398296378</v>
      </c>
      <c r="R22" s="37">
        <v>100</v>
      </c>
      <c r="S22" s="37">
        <v>9.1766488691977996E-2</v>
      </c>
      <c r="T22" s="37">
        <v>8.6911665618446807E-2</v>
      </c>
      <c r="U22" s="37">
        <v>0.15548261446657899</v>
      </c>
      <c r="V22" s="37">
        <v>-0.34092079019502097</v>
      </c>
      <c r="W22" s="14">
        <v>0.96183576039806995</v>
      </c>
      <c r="X22" s="37">
        <v>0.13037104849481801</v>
      </c>
      <c r="Y22" s="37">
        <v>0.101509656699837</v>
      </c>
      <c r="Z22" s="37">
        <v>0.122964498445352</v>
      </c>
      <c r="AA22" s="37">
        <v>9.2229266443497201E-2</v>
      </c>
      <c r="AB22" s="37">
        <v>0.108203651315606</v>
      </c>
      <c r="AC22" s="14">
        <v>0.96697142392190105</v>
      </c>
      <c r="AD22" s="37">
        <v>0.27404463215594799</v>
      </c>
      <c r="AE22" s="37">
        <v>9.3127926029217906E-2</v>
      </c>
      <c r="AF22" s="14">
        <v>1.0091219359100201</v>
      </c>
      <c r="AG22" s="37">
        <v>9.0689047791132404E-2</v>
      </c>
      <c r="AH22" s="37">
        <v>0.106676984389242</v>
      </c>
      <c r="AI22" s="37">
        <v>7.7582662947537406E-2</v>
      </c>
      <c r="AJ22" s="14">
        <v>0.99430641521974705</v>
      </c>
      <c r="AK22" s="37">
        <v>0.11063860234723701</v>
      </c>
      <c r="AL22" s="37">
        <v>8.7043471390669203E-2</v>
      </c>
      <c r="AM22" s="37">
        <v>0.10430952807600501</v>
      </c>
      <c r="AN22" s="37">
        <v>8.9793037218008506E-2</v>
      </c>
      <c r="AO22" s="37">
        <v>100</v>
      </c>
      <c r="AP22" s="37">
        <v>100</v>
      </c>
      <c r="AQ22" s="37">
        <v>100</v>
      </c>
      <c r="AR22" s="37">
        <v>100</v>
      </c>
      <c r="AS22" s="14">
        <v>1.0017611762729</v>
      </c>
      <c r="AT22" s="14"/>
    </row>
    <row r="23" spans="1:46">
      <c r="A23" s="2">
        <v>21</v>
      </c>
      <c r="B23" s="3" t="s">
        <v>106</v>
      </c>
      <c r="C23" s="4" t="s">
        <v>16</v>
      </c>
      <c r="D23" s="3" t="s">
        <v>107</v>
      </c>
      <c r="E23" s="3" t="s">
        <v>16</v>
      </c>
      <c r="F23" s="3" t="s">
        <v>108</v>
      </c>
      <c r="G23" s="3" t="s">
        <v>61</v>
      </c>
      <c r="H23" s="39">
        <v>8.0327250721067694E-3</v>
      </c>
      <c r="I23" s="39">
        <v>-1.3502246797352999</v>
      </c>
      <c r="J23" s="39">
        <v>0.187660422537345</v>
      </c>
      <c r="K23" s="39">
        <v>3.3438557919789398E-2</v>
      </c>
      <c r="L23" s="39">
        <v>-8.3205716866898705E-3</v>
      </c>
      <c r="M23" s="39">
        <v>-1.92120057309857E-2</v>
      </c>
      <c r="N23" s="15">
        <v>1.0535123909811299</v>
      </c>
      <c r="O23" s="39">
        <v>1.5511800677262801E-2</v>
      </c>
      <c r="P23" s="39">
        <v>4.0986981409296103E-2</v>
      </c>
      <c r="Q23" s="39">
        <v>1058.2292004430001</v>
      </c>
      <c r="R23" s="39">
        <v>1000.08641388678</v>
      </c>
      <c r="S23" s="39">
        <v>3.4994754118130897E-2</v>
      </c>
      <c r="T23" s="39">
        <v>3.1004687829281102E-2</v>
      </c>
      <c r="U23" s="39">
        <v>3.1955385581986399E-2</v>
      </c>
      <c r="V23" s="39">
        <v>-0.416666589010249</v>
      </c>
      <c r="W23" s="15">
        <v>1.00119715242309</v>
      </c>
      <c r="X23" s="39">
        <v>1.2499586604184799E-2</v>
      </c>
      <c r="Y23" s="39">
        <v>6.7045648211380496E-3</v>
      </c>
      <c r="Z23" s="39">
        <v>2.1417039550381298E-2</v>
      </c>
      <c r="AA23" s="39">
        <v>4.7406228641949801E-2</v>
      </c>
      <c r="AB23" s="39">
        <v>1.46684431680538E-2</v>
      </c>
      <c r="AC23" s="15">
        <v>0.99917804224156404</v>
      </c>
      <c r="AD23" s="39">
        <v>5.7937886850853097E-2</v>
      </c>
      <c r="AE23" s="39">
        <v>1.9997554615304301E-2</v>
      </c>
      <c r="AF23" s="15">
        <v>1.0464687933471499</v>
      </c>
      <c r="AG23" s="39">
        <v>5.2000842663107501E-3</v>
      </c>
      <c r="AH23" s="39">
        <v>9.9860671746581694E-3</v>
      </c>
      <c r="AI23" s="39">
        <v>2.69047467116051E-3</v>
      </c>
      <c r="AJ23" s="15">
        <v>1.0226877842697499</v>
      </c>
      <c r="AK23" s="39">
        <v>8.4666752846322708E-3</v>
      </c>
      <c r="AL23" s="39">
        <v>-8.7849557352248899E-5</v>
      </c>
      <c r="AM23" s="39">
        <v>2.78139433441109E-2</v>
      </c>
      <c r="AN23" s="39">
        <v>4.9705280664124104E-3</v>
      </c>
      <c r="AO23" s="39">
        <v>1000.2123060072799</v>
      </c>
      <c r="AP23" s="39">
        <v>999.815472215819</v>
      </c>
      <c r="AQ23" s="39">
        <v>999.23977960819695</v>
      </c>
      <c r="AR23" s="39">
        <v>1000.62762162541</v>
      </c>
      <c r="AS23" s="15">
        <v>1.0535123909811299</v>
      </c>
      <c r="AT23" s="15"/>
    </row>
    <row r="24" spans="1:46">
      <c r="A24" s="2">
        <v>22</v>
      </c>
      <c r="B24" s="11" t="s">
        <v>109</v>
      </c>
      <c r="C24" s="12" t="s">
        <v>16</v>
      </c>
      <c r="D24" s="11" t="s">
        <v>110</v>
      </c>
      <c r="E24" s="11" t="s">
        <v>16</v>
      </c>
      <c r="F24" s="11" t="s">
        <v>111</v>
      </c>
      <c r="G24" s="11" t="s">
        <v>61</v>
      </c>
      <c r="H24" s="37">
        <v>3.2111393651033599E-3</v>
      </c>
      <c r="I24" s="37">
        <v>-1.6067796976089099</v>
      </c>
      <c r="J24" s="37">
        <v>-0.15070491173016401</v>
      </c>
      <c r="K24" s="37">
        <v>0.14665786771283101</v>
      </c>
      <c r="L24" s="37">
        <v>-1.4972132037842501E-2</v>
      </c>
      <c r="M24" s="37">
        <v>-5.0406622537502797E-2</v>
      </c>
      <c r="N24" s="14">
        <v>1.10512676711422</v>
      </c>
      <c r="O24" s="37">
        <v>0.110875824979781</v>
      </c>
      <c r="P24" s="37">
        <v>0.21589725034146401</v>
      </c>
      <c r="Q24" s="37">
        <v>5288.8638162737298</v>
      </c>
      <c r="R24" s="37">
        <v>4999.9330046026998</v>
      </c>
      <c r="S24" s="37">
        <v>0.14681795808485401</v>
      </c>
      <c r="T24" s="37">
        <v>0.12912413240708301</v>
      </c>
      <c r="U24" s="37">
        <v>0.84639940286176396</v>
      </c>
      <c r="V24" s="37">
        <v>-0.44637473921667498</v>
      </c>
      <c r="W24" s="14">
        <v>1.00851871375562</v>
      </c>
      <c r="X24" s="37">
        <v>1.1342671414033801E-2</v>
      </c>
      <c r="Y24" s="37">
        <v>1.3205515208860701E-2</v>
      </c>
      <c r="Z24" s="37">
        <v>2.6578916313069498E-2</v>
      </c>
      <c r="AA24" s="37">
        <v>0.219064819893035</v>
      </c>
      <c r="AB24" s="37">
        <v>2.25526177563799E-2</v>
      </c>
      <c r="AC24" s="14">
        <v>0.98229567375412297</v>
      </c>
      <c r="AD24" s="37">
        <v>2.7399531219412E-2</v>
      </c>
      <c r="AE24" s="37">
        <v>2.45623778243435E-2</v>
      </c>
      <c r="AF24" s="14">
        <v>1.07401737388347</v>
      </c>
      <c r="AG24" s="37">
        <v>4.2898569889692102E-3</v>
      </c>
      <c r="AH24" s="37">
        <v>7.4111222847729596E-3</v>
      </c>
      <c r="AI24" s="37">
        <v>1.6213400072308399</v>
      </c>
      <c r="AJ24" s="14">
        <v>1.03548934474446</v>
      </c>
      <c r="AK24" s="37">
        <v>3.1405725394321399E-3</v>
      </c>
      <c r="AL24" s="37">
        <v>2.1561277976476801E-4</v>
      </c>
      <c r="AM24" s="37">
        <v>3.1411118490728501E-2</v>
      </c>
      <c r="AN24" s="37">
        <v>1.41410507819031E-3</v>
      </c>
      <c r="AO24" s="37">
        <v>4996.8489500624901</v>
      </c>
      <c r="AP24" s="37">
        <v>4997.4768875015698</v>
      </c>
      <c r="AQ24" s="37">
        <v>4998.73669211168</v>
      </c>
      <c r="AR24" s="37">
        <v>4996.2896487243697</v>
      </c>
      <c r="AS24" s="14">
        <v>1.10512676711422</v>
      </c>
      <c r="AT24" s="14"/>
    </row>
    <row r="25" spans="1:46">
      <c r="A25" s="2">
        <v>23</v>
      </c>
      <c r="B25" s="3" t="s">
        <v>112</v>
      </c>
      <c r="C25" s="4" t="s">
        <v>16</v>
      </c>
      <c r="D25" s="3" t="s">
        <v>113</v>
      </c>
      <c r="E25" s="3" t="s">
        <v>16</v>
      </c>
      <c r="F25" s="3" t="s">
        <v>114</v>
      </c>
      <c r="G25" s="3" t="s">
        <v>61</v>
      </c>
      <c r="H25" s="39">
        <v>2.8458621581872201E-3</v>
      </c>
      <c r="I25" s="39">
        <v>-1.5432469699109499</v>
      </c>
      <c r="J25" s="39">
        <v>0.245871889056094</v>
      </c>
      <c r="K25" s="39">
        <v>0.29911461434091602</v>
      </c>
      <c r="L25" s="39">
        <v>-1.31157353615913E-2</v>
      </c>
      <c r="M25" s="39">
        <v>-6.2478902159265E-2</v>
      </c>
      <c r="N25" s="15">
        <v>1.1234822794045201</v>
      </c>
      <c r="O25" s="39">
        <v>0.18337786192792199</v>
      </c>
      <c r="P25" s="39">
        <v>0.44032201626711798</v>
      </c>
      <c r="Q25" s="39">
        <v>10595.780550023101</v>
      </c>
      <c r="R25" s="39">
        <v>10003.490424400499</v>
      </c>
      <c r="S25" s="39">
        <v>0.29038156218991601</v>
      </c>
      <c r="T25" s="39">
        <v>0.20358494287298101</v>
      </c>
      <c r="U25" s="39">
        <v>0.42123921363279798</v>
      </c>
      <c r="V25" s="39">
        <v>-0.33926511875752202</v>
      </c>
      <c r="W25" s="15">
        <v>1.0115519730310001</v>
      </c>
      <c r="X25" s="39">
        <v>5.88919902513046E-2</v>
      </c>
      <c r="Y25" s="39">
        <v>2.3950686609197299E-2</v>
      </c>
      <c r="Z25" s="39">
        <v>3.0482047879644401E-2</v>
      </c>
      <c r="AA25" s="39">
        <v>0.44108720646639799</v>
      </c>
      <c r="AB25" s="39">
        <v>2.9415586522091201E-2</v>
      </c>
      <c r="AC25" s="15">
        <v>0.97554289441201003</v>
      </c>
      <c r="AD25" s="39">
        <v>1.4084474861588699E-2</v>
      </c>
      <c r="AE25" s="39">
        <v>2.9247500038730102E-2</v>
      </c>
      <c r="AF25" s="15">
        <v>1.05806127164584</v>
      </c>
      <c r="AG25" s="39">
        <v>7.6639186103983296E-3</v>
      </c>
      <c r="AH25" s="39">
        <v>1.17907027284051E-2</v>
      </c>
      <c r="AI25" s="39">
        <v>3.9481543091439399E-2</v>
      </c>
      <c r="AJ25" s="15">
        <v>1.0387605589314499</v>
      </c>
      <c r="AK25" s="39">
        <v>2.9667380569127302E-3</v>
      </c>
      <c r="AL25" s="39">
        <v>5.1382182871353901E-3</v>
      </c>
      <c r="AM25" s="39">
        <v>2.3674120557389201E-2</v>
      </c>
      <c r="AN25" s="39">
        <v>1.7564892428039299E-3</v>
      </c>
      <c r="AO25" s="15" t="s">
        <v>79</v>
      </c>
      <c r="AP25" s="39">
        <v>9992.3615656259608</v>
      </c>
      <c r="AQ25" s="15" t="s">
        <v>79</v>
      </c>
      <c r="AR25" s="39">
        <v>10019.308152637799</v>
      </c>
      <c r="AS25" s="15">
        <v>1.1234822794045201</v>
      </c>
      <c r="AT25" s="15"/>
    </row>
    <row r="26" spans="1:46">
      <c r="A26" s="2">
        <v>24</v>
      </c>
      <c r="B26" s="11" t="s">
        <v>115</v>
      </c>
      <c r="C26" s="12" t="s">
        <v>16</v>
      </c>
      <c r="D26" s="11" t="s">
        <v>116</v>
      </c>
      <c r="E26" s="11" t="s">
        <v>117</v>
      </c>
      <c r="F26" s="11" t="s">
        <v>118</v>
      </c>
      <c r="G26" s="11" t="s">
        <v>61</v>
      </c>
      <c r="H26" s="37">
        <v>20.585538560068201</v>
      </c>
      <c r="I26" s="37">
        <v>-1.19080558792205</v>
      </c>
      <c r="J26" s="37">
        <v>20.616920744403199</v>
      </c>
      <c r="K26" s="37">
        <v>3.7318435900010001E-2</v>
      </c>
      <c r="L26" s="37">
        <v>20.9745958961281</v>
      </c>
      <c r="M26" s="37">
        <v>21.127944782036799</v>
      </c>
      <c r="N26" s="14">
        <v>1.0594928748224799</v>
      </c>
      <c r="O26" s="37">
        <v>21.154463019959302</v>
      </c>
      <c r="P26" s="37">
        <v>21.0357228920269</v>
      </c>
      <c r="Q26" s="37">
        <v>2031.15309553779</v>
      </c>
      <c r="R26" s="37">
        <v>1917.6143225861299</v>
      </c>
      <c r="S26" s="37">
        <v>20.735640798158901</v>
      </c>
      <c r="T26" s="37">
        <v>19.9582075922333</v>
      </c>
      <c r="U26" s="37">
        <v>20.448037879318999</v>
      </c>
      <c r="V26" s="37">
        <v>20.640473043376701</v>
      </c>
      <c r="W26" s="14">
        <v>1.00276923316556</v>
      </c>
      <c r="X26" s="37">
        <v>21.6630851297272</v>
      </c>
      <c r="Y26" s="37">
        <v>21.319560563223099</v>
      </c>
      <c r="Z26" s="37">
        <v>20.786973580464299</v>
      </c>
      <c r="AA26" s="37">
        <v>2170.7668143518599</v>
      </c>
      <c r="AB26" s="37">
        <v>19.706913701266402</v>
      </c>
      <c r="AC26" s="14">
        <v>0.99599476898657602</v>
      </c>
      <c r="AD26" s="37">
        <v>20.091656322438901</v>
      </c>
      <c r="AE26" s="37">
        <v>20.222852875401401</v>
      </c>
      <c r="AF26" s="14">
        <v>1.02948096665889</v>
      </c>
      <c r="AG26" s="37">
        <v>20.364576891740398</v>
      </c>
      <c r="AH26" s="37">
        <v>-3.2875996914342202E-3</v>
      </c>
      <c r="AI26" s="37">
        <v>20.620059367629398</v>
      </c>
      <c r="AJ26" s="14">
        <v>1.0301111816589601</v>
      </c>
      <c r="AK26" s="37">
        <v>20.1901838763999</v>
      </c>
      <c r="AL26" s="37">
        <v>20.173620534163501</v>
      </c>
      <c r="AM26" s="37">
        <v>20.135137802205499</v>
      </c>
      <c r="AN26" s="37">
        <v>20.520776353367602</v>
      </c>
      <c r="AO26" s="37">
        <v>1986.57609948969</v>
      </c>
      <c r="AP26" s="37">
        <v>2018.6355536230501</v>
      </c>
      <c r="AQ26" s="37">
        <v>2003.7627901979099</v>
      </c>
      <c r="AR26" s="37">
        <v>3236.51551968272</v>
      </c>
      <c r="AS26" s="14">
        <v>1.0594928748224799</v>
      </c>
      <c r="AT26" s="14"/>
    </row>
    <row r="27" spans="1:46">
      <c r="A27" s="2">
        <v>25</v>
      </c>
      <c r="B27" s="3" t="s">
        <v>119</v>
      </c>
      <c r="C27" s="4" t="s">
        <v>16</v>
      </c>
      <c r="D27" s="3" t="s">
        <v>120</v>
      </c>
      <c r="E27" s="3" t="s">
        <v>117</v>
      </c>
      <c r="F27" s="3" t="s">
        <v>121</v>
      </c>
      <c r="G27" s="3" t="s">
        <v>61</v>
      </c>
      <c r="H27" s="39">
        <v>1.6314207712854901E-2</v>
      </c>
      <c r="I27" s="39">
        <v>19.790712889286599</v>
      </c>
      <c r="J27" s="39">
        <v>5.4747695046123999E-2</v>
      </c>
      <c r="K27" s="39">
        <v>21.348559709903199</v>
      </c>
      <c r="L27" s="39">
        <v>-8.6526226307025705E-3</v>
      </c>
      <c r="M27" s="39">
        <v>8.5046932994335203E-3</v>
      </c>
      <c r="N27" s="15">
        <v>1.0099785808634401</v>
      </c>
      <c r="O27" s="39">
        <v>2.99807236877788E-2</v>
      </c>
      <c r="P27" s="39">
        <v>9.6204244959287397E-3</v>
      </c>
      <c r="Q27" s="39">
        <v>1.2048915630447199</v>
      </c>
      <c r="R27" s="39">
        <v>1.13753971748052</v>
      </c>
      <c r="S27" s="39">
        <v>1.2408155857066E-2</v>
      </c>
      <c r="T27" s="39">
        <v>0.11415141606564499</v>
      </c>
      <c r="U27" s="39">
        <v>2.2065738079259298E-2</v>
      </c>
      <c r="V27" s="39">
        <v>-0.46537404626953099</v>
      </c>
      <c r="W27" s="15">
        <v>0.97870730342182</v>
      </c>
      <c r="X27" s="39">
        <v>4.6882718393225303E-2</v>
      </c>
      <c r="Y27" s="39">
        <v>4.8143376464383298E-4</v>
      </c>
      <c r="Z27" s="39">
        <v>5.3774219746440699E-2</v>
      </c>
      <c r="AA27" s="39">
        <v>1.2355104155325001</v>
      </c>
      <c r="AB27" s="39">
        <v>1.7938992678209299E-2</v>
      </c>
      <c r="AC27" s="15">
        <v>0.97134512690390296</v>
      </c>
      <c r="AD27" s="39">
        <v>9.9096752165993895E-2</v>
      </c>
      <c r="AE27" s="39">
        <v>4.1625183638602001E-2</v>
      </c>
      <c r="AF27" s="15">
        <v>1.00237751180611</v>
      </c>
      <c r="AG27" s="39">
        <v>1.46828921650484E-2</v>
      </c>
      <c r="AH27" s="39">
        <v>21.2193683324099</v>
      </c>
      <c r="AI27" s="39">
        <v>1.37050734853778E-2</v>
      </c>
      <c r="AJ27" s="15">
        <v>0.98877677574921397</v>
      </c>
      <c r="AK27" s="39">
        <v>1.6935117891532799E-2</v>
      </c>
      <c r="AL27" s="39">
        <v>6.9514174205560202E-3</v>
      </c>
      <c r="AM27" s="39">
        <v>3.95314283113136E-2</v>
      </c>
      <c r="AN27" s="39">
        <v>1.18650309587274E-2</v>
      </c>
      <c r="AO27" s="39">
        <v>0.85384297082255101</v>
      </c>
      <c r="AP27" s="39">
        <v>1.24996866259555</v>
      </c>
      <c r="AQ27" s="39">
        <v>4.7883317491514203</v>
      </c>
      <c r="AR27" s="39">
        <v>2098.2652031080902</v>
      </c>
      <c r="AS27" s="15">
        <v>1.0099785808634401</v>
      </c>
      <c r="AT27" s="15"/>
    </row>
    <row r="28" spans="1:46">
      <c r="A28" s="2">
        <v>26</v>
      </c>
      <c r="B28" s="11" t="s">
        <v>122</v>
      </c>
      <c r="C28" s="12" t="s">
        <v>16</v>
      </c>
      <c r="D28" s="11" t="s">
        <v>123</v>
      </c>
      <c r="E28" s="11" t="s">
        <v>117</v>
      </c>
      <c r="F28" s="11" t="s">
        <v>124</v>
      </c>
      <c r="G28" s="11" t="s">
        <v>61</v>
      </c>
      <c r="H28" s="37">
        <v>20.855365520055098</v>
      </c>
      <c r="I28" s="37">
        <v>-1.3116290843257401</v>
      </c>
      <c r="J28" s="37">
        <v>20.348208279739598</v>
      </c>
      <c r="K28" s="37">
        <v>3.8325433629282403E-2</v>
      </c>
      <c r="L28" s="37">
        <v>20.921810206115101</v>
      </c>
      <c r="M28" s="37">
        <v>20.745534384403101</v>
      </c>
      <c r="N28" s="14">
        <v>1.0523318923924101</v>
      </c>
      <c r="O28" s="37">
        <v>19.674678827313301</v>
      </c>
      <c r="P28" s="37">
        <v>20.929368255486501</v>
      </c>
      <c r="Q28" s="37">
        <v>2043.2050244178199</v>
      </c>
      <c r="R28" s="37">
        <v>1928.9925645738499</v>
      </c>
      <c r="S28" s="37">
        <v>20.750061832456801</v>
      </c>
      <c r="T28" s="37">
        <v>19.8608241364891</v>
      </c>
      <c r="U28" s="37">
        <v>20.347310366715401</v>
      </c>
      <c r="V28" s="37">
        <v>20.569120628971099</v>
      </c>
      <c r="W28" s="14">
        <v>1.00375358409033</v>
      </c>
      <c r="X28" s="37">
        <v>21.4718741596994</v>
      </c>
      <c r="Y28" s="37">
        <v>21.254812258729601</v>
      </c>
      <c r="Z28" s="37">
        <v>20.713659045378801</v>
      </c>
      <c r="AA28" s="37">
        <v>2158.5110297957099</v>
      </c>
      <c r="AB28" s="37">
        <v>19.859096305749699</v>
      </c>
      <c r="AC28" s="14">
        <v>0.97583179388483599</v>
      </c>
      <c r="AD28" s="37">
        <v>20.302721120647899</v>
      </c>
      <c r="AE28" s="37">
        <v>20.120221853676298</v>
      </c>
      <c r="AF28" s="14">
        <v>1.03502484819661</v>
      </c>
      <c r="AG28" s="37">
        <v>20.241717148643499</v>
      </c>
      <c r="AH28" s="37">
        <v>1.7460351977603102E-2</v>
      </c>
      <c r="AI28" s="37">
        <v>20.436056520095701</v>
      </c>
      <c r="AJ28" s="14">
        <v>1.00279978234488</v>
      </c>
      <c r="AK28" s="37">
        <v>20.543048274619</v>
      </c>
      <c r="AL28" s="37">
        <v>20.490284458163501</v>
      </c>
      <c r="AM28" s="37">
        <v>20.6135040059449</v>
      </c>
      <c r="AN28" s="37">
        <v>21.109535246741601</v>
      </c>
      <c r="AO28" s="37">
        <v>1983.28456367482</v>
      </c>
      <c r="AP28" s="37">
        <v>2027.5513149514099</v>
      </c>
      <c r="AQ28" s="37">
        <v>1991.8059473603701</v>
      </c>
      <c r="AR28" s="37">
        <v>3219.7820856540302</v>
      </c>
      <c r="AS28" s="14">
        <v>1.0523318923924101</v>
      </c>
      <c r="AT28" s="14"/>
    </row>
    <row r="29" spans="1:46">
      <c r="A29" s="2">
        <v>27</v>
      </c>
      <c r="B29" s="3" t="s">
        <v>58</v>
      </c>
      <c r="C29" s="4" t="s">
        <v>16</v>
      </c>
      <c r="D29" s="3" t="s">
        <v>125</v>
      </c>
      <c r="E29" s="3" t="s">
        <v>117</v>
      </c>
      <c r="F29" s="3" t="s">
        <v>126</v>
      </c>
      <c r="G29" s="3" t="s">
        <v>61</v>
      </c>
      <c r="H29" s="39">
        <v>1.6115444724471E-2</v>
      </c>
      <c r="I29" s="39">
        <v>6.9018881396801604</v>
      </c>
      <c r="J29" s="39">
        <v>5.56365632197355</v>
      </c>
      <c r="K29" s="39">
        <v>8.1039190758830398E-2</v>
      </c>
      <c r="L29" s="39">
        <v>4.5382410012673001E-4</v>
      </c>
      <c r="M29" s="39">
        <v>1.2008882447195999E-2</v>
      </c>
      <c r="N29" s="15">
        <v>1.0634952258935499</v>
      </c>
      <c r="O29" s="39">
        <v>6.8240008800156807E-2</v>
      </c>
      <c r="P29" s="39">
        <v>2.5475169484776999E-2</v>
      </c>
      <c r="Q29" s="39">
        <v>1.00927544067603</v>
      </c>
      <c r="R29" s="39">
        <v>0.952858277756921</v>
      </c>
      <c r="S29" s="39">
        <v>1.49234783106253E-2</v>
      </c>
      <c r="T29" s="39">
        <v>2.0976279566269001E-2</v>
      </c>
      <c r="U29" s="39">
        <v>4.1816206278820697E-3</v>
      </c>
      <c r="V29" s="39">
        <v>-1.8494236676666598E-2</v>
      </c>
      <c r="W29" s="15">
        <v>1.01269024530861</v>
      </c>
      <c r="X29" s="39">
        <v>3.8940909456907001E-2</v>
      </c>
      <c r="Y29" s="39">
        <v>1.2948971474426601E-2</v>
      </c>
      <c r="Z29" s="39">
        <v>3.83015029375494E-2</v>
      </c>
      <c r="AA29" s="39">
        <v>0.99540697232101805</v>
      </c>
      <c r="AB29" s="39">
        <v>2.40711455888593E-2</v>
      </c>
      <c r="AC29" s="15">
        <v>1.0400376726332401</v>
      </c>
      <c r="AD29" s="39">
        <v>0.133309730209593</v>
      </c>
      <c r="AE29" s="39">
        <v>3.8054590540017599E-2</v>
      </c>
      <c r="AF29" s="15">
        <v>1.06823420059793</v>
      </c>
      <c r="AG29" s="39">
        <v>1.4121927737608999E-2</v>
      </c>
      <c r="AH29" s="39">
        <v>3.3847977499380497E-2</v>
      </c>
      <c r="AI29" s="39">
        <v>3.46910574110205E-2</v>
      </c>
      <c r="AJ29" s="15">
        <v>1.0933773211654201</v>
      </c>
      <c r="AK29" s="39">
        <v>1.56188293857381E-2</v>
      </c>
      <c r="AL29" s="39">
        <v>2.0671810680607201E-2</v>
      </c>
      <c r="AM29" s="39">
        <v>0.12293689536236301</v>
      </c>
      <c r="AN29" s="39">
        <v>1.5823989100333499E-2</v>
      </c>
      <c r="AO29" s="39">
        <v>4.7440599178388201</v>
      </c>
      <c r="AP29" s="39">
        <v>3.3309029956961602</v>
      </c>
      <c r="AQ29" s="39">
        <v>1.3264553088137101</v>
      </c>
      <c r="AR29" s="39">
        <v>19.2930756097699</v>
      </c>
      <c r="AS29" s="15">
        <v>1.0634952258935499</v>
      </c>
      <c r="AT29" s="15"/>
    </row>
    <row r="30" spans="1:46">
      <c r="A30" s="2">
        <v>28</v>
      </c>
      <c r="B30" s="11" t="s">
        <v>127</v>
      </c>
      <c r="C30" s="12" t="s">
        <v>16</v>
      </c>
      <c r="D30" s="11" t="s">
        <v>128</v>
      </c>
      <c r="E30" s="11" t="s">
        <v>117</v>
      </c>
      <c r="F30" s="11" t="s">
        <v>129</v>
      </c>
      <c r="G30" s="11" t="s">
        <v>61</v>
      </c>
      <c r="H30" s="37">
        <v>5.6746452018156903</v>
      </c>
      <c r="I30" s="37">
        <v>-0.82134709052541999</v>
      </c>
      <c r="J30" s="37">
        <v>32.325556608877903</v>
      </c>
      <c r="K30" s="37">
        <v>2.74399702367677E-2</v>
      </c>
      <c r="L30" s="37">
        <v>7.4678242990181101</v>
      </c>
      <c r="M30" s="37">
        <v>7.5102426914395801</v>
      </c>
      <c r="N30" s="14">
        <v>1.0233455117301899</v>
      </c>
      <c r="O30" s="37">
        <v>5.2232264128075903</v>
      </c>
      <c r="P30" s="37">
        <v>10.1261980436299</v>
      </c>
      <c r="Q30" s="37">
        <v>23.461887930498701</v>
      </c>
      <c r="R30" s="37">
        <v>22.1503994106966</v>
      </c>
      <c r="S30" s="37">
        <v>6.3331496171042199</v>
      </c>
      <c r="T30" s="37">
        <v>15.120503741769999</v>
      </c>
      <c r="U30" s="37">
        <v>5.1957261915394799</v>
      </c>
      <c r="V30" s="37">
        <v>20.341072229759099</v>
      </c>
      <c r="W30" s="14">
        <v>0.97778662499388902</v>
      </c>
      <c r="X30" s="37">
        <v>21.636111769996599</v>
      </c>
      <c r="Y30" s="37">
        <v>22.6703734350776</v>
      </c>
      <c r="Z30" s="37">
        <v>3.0282955654369399</v>
      </c>
      <c r="AA30" s="37">
        <v>63.692556906798302</v>
      </c>
      <c r="AB30" s="37">
        <v>24.674803042735199</v>
      </c>
      <c r="AC30" s="14">
        <v>0.95987020140786805</v>
      </c>
      <c r="AD30" s="37">
        <v>0.44312594787668302</v>
      </c>
      <c r="AE30" s="37">
        <v>2.7524178750140398</v>
      </c>
      <c r="AF30" s="14">
        <v>1.0018324028921299</v>
      </c>
      <c r="AG30" s="37">
        <v>2.61245977618522</v>
      </c>
      <c r="AH30" s="37">
        <v>8.89942678985473E-4</v>
      </c>
      <c r="AI30" s="37">
        <v>12.572838818328099</v>
      </c>
      <c r="AJ30" s="14">
        <v>0.96651608777956399</v>
      </c>
      <c r="AK30" s="37">
        <v>2.5820959238631298</v>
      </c>
      <c r="AL30" s="37">
        <v>10.4264862050983</v>
      </c>
      <c r="AM30" s="37">
        <v>0.12029734580726199</v>
      </c>
      <c r="AN30" s="37">
        <v>2.6568316125475899</v>
      </c>
      <c r="AO30" s="37">
        <v>1530.57359562793</v>
      </c>
      <c r="AP30" s="37">
        <v>2307.6853213750001</v>
      </c>
      <c r="AQ30" s="37">
        <v>627.98406291226001</v>
      </c>
      <c r="AR30" s="37">
        <v>8687.4921466716696</v>
      </c>
      <c r="AS30" s="14">
        <v>1.0233455117301899</v>
      </c>
      <c r="AT30" s="14"/>
    </row>
    <row r="31" spans="1:46">
      <c r="A31" s="2">
        <v>29</v>
      </c>
      <c r="B31" s="16" t="s">
        <v>130</v>
      </c>
      <c r="C31" s="4" t="s">
        <v>16</v>
      </c>
      <c r="D31" s="3" t="s">
        <v>131</v>
      </c>
      <c r="E31" s="16" t="s">
        <v>132</v>
      </c>
      <c r="F31" s="3" t="s">
        <v>133</v>
      </c>
      <c r="G31" s="3" t="s">
        <v>61</v>
      </c>
      <c r="H31" s="39">
        <v>20.114627898926301</v>
      </c>
      <c r="I31" s="39">
        <v>0.81320901786936395</v>
      </c>
      <c r="J31" s="39">
        <v>127.700217070265</v>
      </c>
      <c r="K31" s="39">
        <v>8.7407376038956902E-2</v>
      </c>
      <c r="L31" s="39">
        <v>31.1345989393281</v>
      </c>
      <c r="M31" s="39">
        <v>31.335745794059601</v>
      </c>
      <c r="N31" s="15">
        <v>1.09125218640392</v>
      </c>
      <c r="O31" s="39">
        <v>21.5262103047443</v>
      </c>
      <c r="P31" s="39">
        <v>43.814847327156997</v>
      </c>
      <c r="Q31" s="39">
        <v>94.709395286135404</v>
      </c>
      <c r="R31" s="39">
        <v>89.415265291008197</v>
      </c>
      <c r="S31" s="39">
        <v>26.9746140324553</v>
      </c>
      <c r="T31" s="39">
        <v>58.990815227115498</v>
      </c>
      <c r="U31" s="39">
        <v>19.800204793049598</v>
      </c>
      <c r="V31" s="39">
        <v>69.015905715242098</v>
      </c>
      <c r="W31" s="15">
        <v>0.96367907957659504</v>
      </c>
      <c r="X31" s="39">
        <v>77.608567393651796</v>
      </c>
      <c r="Y31" s="39">
        <v>81.813473909994599</v>
      </c>
      <c r="Z31" s="39">
        <v>9.9844391263555394</v>
      </c>
      <c r="AA31" s="39">
        <v>291.13006580400901</v>
      </c>
      <c r="AB31" s="39">
        <v>113.262464820406</v>
      </c>
      <c r="AC31" s="15">
        <v>0.95592700089853699</v>
      </c>
      <c r="AD31" s="39">
        <v>1.8740837260697301</v>
      </c>
      <c r="AE31" s="39">
        <v>9.6858594096867598</v>
      </c>
      <c r="AF31" s="15">
        <v>1.02578304012538</v>
      </c>
      <c r="AG31" s="39">
        <v>9.7034199111814701</v>
      </c>
      <c r="AH31" s="39">
        <v>1.6440697176085001E-2</v>
      </c>
      <c r="AI31" s="39">
        <v>48.820518490494699</v>
      </c>
      <c r="AJ31" s="15">
        <v>1.01057052950038</v>
      </c>
      <c r="AK31" s="39">
        <v>9.6548847067518597</v>
      </c>
      <c r="AL31" s="39">
        <v>38.518957612785798</v>
      </c>
      <c r="AM31" s="39">
        <v>0.19582682632626999</v>
      </c>
      <c r="AN31" s="39">
        <v>10.3228839180051</v>
      </c>
      <c r="AO31" s="39">
        <v>6038.2466558241704</v>
      </c>
      <c r="AP31" s="39">
        <v>9062.1222552650106</v>
      </c>
      <c r="AQ31" s="39">
        <v>2483.09728107403</v>
      </c>
      <c r="AR31" s="40">
        <v>34263.729403934798</v>
      </c>
      <c r="AS31" s="15">
        <v>1.09125218640392</v>
      </c>
      <c r="AT31" s="15"/>
    </row>
    <row r="32" spans="1:46">
      <c r="A32" s="2">
        <v>30</v>
      </c>
      <c r="B32" s="11" t="s">
        <v>58</v>
      </c>
      <c r="C32" s="12" t="s">
        <v>16</v>
      </c>
      <c r="D32" s="11" t="s">
        <v>134</v>
      </c>
      <c r="E32" s="11" t="s">
        <v>117</v>
      </c>
      <c r="F32" s="11" t="s">
        <v>135</v>
      </c>
      <c r="G32" s="11" t="s">
        <v>61</v>
      </c>
      <c r="H32" s="37">
        <v>1.8509018726352602E-2</v>
      </c>
      <c r="I32" s="37">
        <v>9.21753907862443</v>
      </c>
      <c r="J32" s="37">
        <v>5.57770519760256</v>
      </c>
      <c r="K32" s="37">
        <v>7.4712333983631501E-2</v>
      </c>
      <c r="L32" s="37">
        <v>2.2659175122382299E-2</v>
      </c>
      <c r="M32" s="37">
        <v>5.3854348314375501E-2</v>
      </c>
      <c r="N32" s="14">
        <v>1.0520489981360199</v>
      </c>
      <c r="O32" s="37">
        <v>0.188799356039939</v>
      </c>
      <c r="P32" s="37">
        <v>3.8762023578950998E-2</v>
      </c>
      <c r="Q32" s="37">
        <v>2.0579932764926698</v>
      </c>
      <c r="R32" s="37">
        <v>1.94295417290709</v>
      </c>
      <c r="S32" s="37">
        <v>2.0523232619173801E-2</v>
      </c>
      <c r="T32" s="37">
        <v>4.4285111524640403E-2</v>
      </c>
      <c r="U32" s="37">
        <v>2.13651671908109E-3</v>
      </c>
      <c r="V32" s="37">
        <v>-5.7285411845701502E-3</v>
      </c>
      <c r="W32" s="14">
        <v>0.99678052021701902</v>
      </c>
      <c r="X32" s="37">
        <v>5.22379022263968E-2</v>
      </c>
      <c r="Y32" s="37">
        <v>4.5054774926309299E-2</v>
      </c>
      <c r="Z32" s="37">
        <v>2.92228548595675E-2</v>
      </c>
      <c r="AA32" s="37">
        <v>0.39518273489809402</v>
      </c>
      <c r="AB32" s="37">
        <v>8.7655501448249198E-2</v>
      </c>
      <c r="AC32" s="14">
        <v>1.0090203262102699</v>
      </c>
      <c r="AD32" s="37">
        <v>6.9010302076962196E-2</v>
      </c>
      <c r="AE32" s="37">
        <v>3.4212392552403798E-2</v>
      </c>
      <c r="AF32" s="14">
        <v>1.03532028261227</v>
      </c>
      <c r="AG32" s="37">
        <v>1.14045870730013E-2</v>
      </c>
      <c r="AH32" s="37">
        <v>2.9411118409044999E-2</v>
      </c>
      <c r="AI32" s="37">
        <v>4.7446469105404399E-2</v>
      </c>
      <c r="AJ32" s="14">
        <v>1.03066989489354</v>
      </c>
      <c r="AK32" s="37">
        <v>1.18981259050247E-2</v>
      </c>
      <c r="AL32" s="37">
        <v>3.1862024774933898E-2</v>
      </c>
      <c r="AM32" s="37">
        <v>1.25407795108548E-2</v>
      </c>
      <c r="AN32" s="37">
        <v>1.24371144874904E-2</v>
      </c>
      <c r="AO32" s="37">
        <v>5.1710894289424898</v>
      </c>
      <c r="AP32" s="37">
        <v>7.4185033587901597</v>
      </c>
      <c r="AQ32" s="37">
        <v>1.9983199268094101</v>
      </c>
      <c r="AR32" s="37">
        <v>31.813684046096999</v>
      </c>
      <c r="AS32" s="14">
        <v>1.0520489981360199</v>
      </c>
      <c r="AT32" s="14"/>
    </row>
    <row r="33" spans="1:46">
      <c r="A33" s="2">
        <v>31</v>
      </c>
      <c r="B33" s="3" t="s">
        <v>136</v>
      </c>
      <c r="C33" s="4" t="s">
        <v>16</v>
      </c>
      <c r="D33" s="3" t="s">
        <v>137</v>
      </c>
      <c r="E33" s="3" t="s">
        <v>117</v>
      </c>
      <c r="F33" s="3" t="s">
        <v>138</v>
      </c>
      <c r="G33" s="3" t="s">
        <v>61</v>
      </c>
      <c r="H33" s="39">
        <v>3.09665071524045E-3</v>
      </c>
      <c r="I33" s="39">
        <v>20.947338286996299</v>
      </c>
      <c r="J33" s="39">
        <v>-7.1950751383958206E-2</v>
      </c>
      <c r="K33" s="39">
        <v>20.669347198994199</v>
      </c>
      <c r="L33" s="39">
        <v>1.7236610547546601E-2</v>
      </c>
      <c r="M33" s="39">
        <v>-7.8190739423318108E-3</v>
      </c>
      <c r="N33" s="15">
        <v>1.01971538994385</v>
      </c>
      <c r="O33" s="39">
        <v>3.9492800351360498E-2</v>
      </c>
      <c r="P33" s="39">
        <v>-3.5838818777727001E-3</v>
      </c>
      <c r="Q33" s="39">
        <v>-0.103604476192607</v>
      </c>
      <c r="R33" s="39">
        <v>-9.7813122933686894E-2</v>
      </c>
      <c r="S33" s="39">
        <v>9.6688233782244804E-4</v>
      </c>
      <c r="T33" s="39">
        <v>0.11322156239232101</v>
      </c>
      <c r="U33" s="39">
        <v>1.1896226379715699E-2</v>
      </c>
      <c r="V33" s="39">
        <v>-0.396864932576037</v>
      </c>
      <c r="W33" s="15">
        <v>0.977640810071565</v>
      </c>
      <c r="X33" s="39">
        <v>1.8740047545203201E-2</v>
      </c>
      <c r="Y33" s="39">
        <v>-5.7445368181824E-3</v>
      </c>
      <c r="Z33" s="39">
        <v>6.7846299065036503E-3</v>
      </c>
      <c r="AA33" s="39">
        <v>9.5175603384758098E-2</v>
      </c>
      <c r="AB33" s="39">
        <v>7.50564348904003E-3</v>
      </c>
      <c r="AC33" s="15">
        <v>0.96708078963434496</v>
      </c>
      <c r="AD33" s="39">
        <v>1.49041347329143E-2</v>
      </c>
      <c r="AE33" s="39">
        <v>2.02095338248575E-2</v>
      </c>
      <c r="AF33" s="15">
        <v>1.0085419799783399</v>
      </c>
      <c r="AG33" s="39">
        <v>1.41053364172681E-3</v>
      </c>
      <c r="AH33" s="39">
        <v>20.631945150267299</v>
      </c>
      <c r="AI33" s="39">
        <v>-2.5724156518768001E-3</v>
      </c>
      <c r="AJ33" s="15">
        <v>0.99426401264602104</v>
      </c>
      <c r="AK33" s="39">
        <v>1.87910237017283E-3</v>
      </c>
      <c r="AL33" s="39">
        <v>-5.0179421189205401E-3</v>
      </c>
      <c r="AM33" s="39">
        <v>9.0618633042145898E-4</v>
      </c>
      <c r="AN33" s="39">
        <v>7.1885858740741596E-4</v>
      </c>
      <c r="AO33" s="39">
        <v>-2.3402104208121699</v>
      </c>
      <c r="AP33" s="39">
        <v>-0.120864569453614</v>
      </c>
      <c r="AQ33" s="39">
        <v>1.4803130683144099</v>
      </c>
      <c r="AR33" s="39">
        <v>2041.31306965863</v>
      </c>
      <c r="AS33" s="15">
        <v>1.01971538994385</v>
      </c>
      <c r="AT33" s="15"/>
    </row>
    <row r="34" spans="1:46">
      <c r="A34" s="2">
        <v>32</v>
      </c>
      <c r="B34" s="11" t="s">
        <v>58</v>
      </c>
      <c r="C34" s="12" t="s">
        <v>16</v>
      </c>
      <c r="D34" s="11" t="s">
        <v>139</v>
      </c>
      <c r="E34" s="11" t="s">
        <v>117</v>
      </c>
      <c r="F34" s="11" t="s">
        <v>140</v>
      </c>
      <c r="G34" s="11" t="s">
        <v>61</v>
      </c>
      <c r="H34" s="37">
        <v>7.4570023251338598E-3</v>
      </c>
      <c r="I34" s="37">
        <v>8.6058904676948593</v>
      </c>
      <c r="J34" s="37">
        <v>5.40379176604152</v>
      </c>
      <c r="K34" s="37">
        <v>8.0310345530081997E-2</v>
      </c>
      <c r="L34" s="37">
        <v>1.41341259132688E-2</v>
      </c>
      <c r="M34" s="37">
        <v>2.23107602118412E-2</v>
      </c>
      <c r="N34" s="14">
        <v>1.04189458324855</v>
      </c>
      <c r="O34" s="37">
        <v>0.153545530578032</v>
      </c>
      <c r="P34" s="37">
        <v>1.41430763427408E-2</v>
      </c>
      <c r="Q34" s="37">
        <v>1.38893366336646</v>
      </c>
      <c r="R34" s="37">
        <v>1.3112941076892799</v>
      </c>
      <c r="S34" s="37">
        <v>5.5704228300338596E-3</v>
      </c>
      <c r="T34" s="37">
        <v>1.3107794636642901E-2</v>
      </c>
      <c r="U34" s="37">
        <v>-1.30762408376688E-2</v>
      </c>
      <c r="V34" s="37">
        <v>0.16611033128254901</v>
      </c>
      <c r="W34" s="14">
        <v>0.97830985748158195</v>
      </c>
      <c r="X34" s="37">
        <v>-1.8022432814859199E-2</v>
      </c>
      <c r="Y34" s="37">
        <v>4.4273226572318098E-3</v>
      </c>
      <c r="Z34" s="37">
        <v>2.4106904147872098E-2</v>
      </c>
      <c r="AA34" s="37">
        <v>0.23558747089252199</v>
      </c>
      <c r="AB34" s="37">
        <v>1.3906274741081E-2</v>
      </c>
      <c r="AC34" s="14">
        <v>0.99213330467110405</v>
      </c>
      <c r="AD34" s="37">
        <v>1.1889645948600499E-2</v>
      </c>
      <c r="AE34" s="37">
        <v>2.03973590117364E-2</v>
      </c>
      <c r="AF34" s="14">
        <v>1.0243796264427201</v>
      </c>
      <c r="AG34" s="37">
        <v>4.2948338760209299E-3</v>
      </c>
      <c r="AH34" s="37">
        <v>5.4777003913020601E-2</v>
      </c>
      <c r="AI34" s="37">
        <v>2.5252164316300198E-2</v>
      </c>
      <c r="AJ34" s="14">
        <v>1.0158952555166301</v>
      </c>
      <c r="AK34" s="37">
        <v>4.3557126878041698E-3</v>
      </c>
      <c r="AL34" s="37">
        <v>9.2370321471323905E-3</v>
      </c>
      <c r="AM34" s="37">
        <v>1.79983301430219E-2</v>
      </c>
      <c r="AN34" s="37">
        <v>5.46980942034553E-3</v>
      </c>
      <c r="AO34" s="37">
        <v>1.66430548659885</v>
      </c>
      <c r="AP34" s="37">
        <v>2.5294434631519001</v>
      </c>
      <c r="AQ34" s="37">
        <v>7.6398589597419395E-2</v>
      </c>
      <c r="AR34" s="37">
        <v>13.723793326069201</v>
      </c>
      <c r="AS34" s="14">
        <v>1.04189458324855</v>
      </c>
      <c r="AT34" s="14"/>
    </row>
    <row r="35" spans="1:46">
      <c r="A35" s="2">
        <v>33</v>
      </c>
      <c r="B35" s="3" t="s">
        <v>141</v>
      </c>
      <c r="C35" s="4" t="s">
        <v>16</v>
      </c>
      <c r="D35" s="3" t="s">
        <v>142</v>
      </c>
      <c r="E35" s="3" t="s">
        <v>117</v>
      </c>
      <c r="F35" s="3" t="s">
        <v>143</v>
      </c>
      <c r="G35" s="3" t="s">
        <v>61</v>
      </c>
      <c r="H35" s="39">
        <v>2.2388868919157798</v>
      </c>
      <c r="I35" s="39">
        <v>-0.43587969939689603</v>
      </c>
      <c r="J35" s="39">
        <v>2.25411317238011</v>
      </c>
      <c r="K35" s="39">
        <v>7.1198164441553698E-3</v>
      </c>
      <c r="L35" s="39">
        <v>2.02816752633928</v>
      </c>
      <c r="M35" s="39">
        <v>2.0105410393875198</v>
      </c>
      <c r="N35" s="15">
        <v>1.02029535861987</v>
      </c>
      <c r="O35" s="39">
        <v>2.1424701592295499</v>
      </c>
      <c r="P35" s="39">
        <v>2.1395063569316499</v>
      </c>
      <c r="Q35" s="39">
        <v>202.729902291456</v>
      </c>
      <c r="R35" s="39">
        <v>191.39756875276299</v>
      </c>
      <c r="S35" s="39">
        <v>2.0937348266967302</v>
      </c>
      <c r="T35" s="39">
        <v>2.10163687659937</v>
      </c>
      <c r="U35" s="39">
        <v>2.10770760756653</v>
      </c>
      <c r="V35" s="39">
        <v>1.71469958045871</v>
      </c>
      <c r="W35" s="15">
        <v>0.97244898413603698</v>
      </c>
      <c r="X35" s="39">
        <v>2.19373679734078</v>
      </c>
      <c r="Y35" s="39">
        <v>2.17083144634478</v>
      </c>
      <c r="Z35" s="39">
        <v>2.08458125954912</v>
      </c>
      <c r="AA35" s="39">
        <v>221.64586302026001</v>
      </c>
      <c r="AB35" s="39">
        <v>2.01137577006482</v>
      </c>
      <c r="AC35" s="15">
        <v>0.97288785189989502</v>
      </c>
      <c r="AD35" s="39">
        <v>1.9022503720009001</v>
      </c>
      <c r="AE35" s="39">
        <v>2.0917283650301699</v>
      </c>
      <c r="AF35" s="15">
        <v>1.0063762810896699</v>
      </c>
      <c r="AG35" s="39">
        <v>2.0800607525145298</v>
      </c>
      <c r="AH35" s="39">
        <v>7.92561282347316E-4</v>
      </c>
      <c r="AI35" s="39">
        <v>2.0814453092804701</v>
      </c>
      <c r="AJ35" s="15">
        <v>0.98542930623159197</v>
      </c>
      <c r="AK35" s="39">
        <v>2.0962344315485102</v>
      </c>
      <c r="AL35" s="39">
        <v>2.1140974469089899</v>
      </c>
      <c r="AM35" s="39">
        <v>1.60224038672652</v>
      </c>
      <c r="AN35" s="39">
        <v>2.1489374172088298</v>
      </c>
      <c r="AO35" s="39">
        <v>202.22029914832601</v>
      </c>
      <c r="AP35" s="39">
        <v>208.42649962407</v>
      </c>
      <c r="AQ35" s="39">
        <v>202.88169370938101</v>
      </c>
      <c r="AR35" s="39">
        <v>282.91784401452003</v>
      </c>
      <c r="AS35" s="15">
        <v>1.02029535861987</v>
      </c>
      <c r="AT35" s="15"/>
    </row>
    <row r="36" spans="1:46">
      <c r="A36" s="2">
        <v>34</v>
      </c>
      <c r="B36" s="11" t="s">
        <v>58</v>
      </c>
      <c r="C36" s="12" t="s">
        <v>16</v>
      </c>
      <c r="D36" s="11" t="s">
        <v>144</v>
      </c>
      <c r="E36" s="11" t="s">
        <v>117</v>
      </c>
      <c r="F36" s="11" t="s">
        <v>145</v>
      </c>
      <c r="G36" s="11" t="s">
        <v>61</v>
      </c>
      <c r="H36" s="37">
        <v>2.7021305757148902E-2</v>
      </c>
      <c r="I36" s="37">
        <v>8.7792413460512595</v>
      </c>
      <c r="J36" s="37">
        <v>6.62216417351984</v>
      </c>
      <c r="K36" s="37">
        <v>9.7575943148402594E-2</v>
      </c>
      <c r="L36" s="37">
        <v>2.98771667872803E-2</v>
      </c>
      <c r="M36" s="37">
        <v>5.7252085763734598E-2</v>
      </c>
      <c r="N36" s="14">
        <v>1.0206335555128601</v>
      </c>
      <c r="O36" s="37">
        <v>0.20471112814942</v>
      </c>
      <c r="P36" s="37">
        <v>4.2180314505947898E-2</v>
      </c>
      <c r="Q36" s="37">
        <v>3.9115670072901199</v>
      </c>
      <c r="R36" s="37">
        <v>3.6929155824902899</v>
      </c>
      <c r="S36" s="37">
        <v>2.70763127316235E-2</v>
      </c>
      <c r="T36" s="37">
        <v>4.2645020255795897E-2</v>
      </c>
      <c r="U36" s="37">
        <v>4.0672668065386101E-2</v>
      </c>
      <c r="V36" s="37">
        <v>0.465909450817591</v>
      </c>
      <c r="W36" s="14">
        <v>0.96264434124453901</v>
      </c>
      <c r="X36" s="37">
        <v>3.3225007996075903E-2</v>
      </c>
      <c r="Y36" s="37">
        <v>2.7340010662423801E-2</v>
      </c>
      <c r="Z36" s="37">
        <v>5.5482192378909702E-2</v>
      </c>
      <c r="AA36" s="37">
        <v>0.82437042714436204</v>
      </c>
      <c r="AB36" s="37">
        <v>4.4816826698397101E-2</v>
      </c>
      <c r="AC36" s="14">
        <v>0.98355077588957296</v>
      </c>
      <c r="AD36" s="37">
        <v>0.11521186573726</v>
      </c>
      <c r="AE36" s="37">
        <v>3.9798337262256699E-2</v>
      </c>
      <c r="AF36" s="14">
        <v>1.0161084003398699</v>
      </c>
      <c r="AG36" s="37">
        <v>2.2995200518693099E-2</v>
      </c>
      <c r="AH36" s="37">
        <v>6.98838823449182E-2</v>
      </c>
      <c r="AI36" s="37">
        <v>5.7125231011139803E-2</v>
      </c>
      <c r="AJ36" s="14">
        <v>1.0127942839755399</v>
      </c>
      <c r="AK36" s="37">
        <v>3.3942243135611602E-2</v>
      </c>
      <c r="AL36" s="37">
        <v>5.9772514176348199E-2</v>
      </c>
      <c r="AM36" s="37">
        <v>0.152243275212709</v>
      </c>
      <c r="AN36" s="37">
        <v>2.7839116332205101E-2</v>
      </c>
      <c r="AO36" s="37">
        <v>11.818631723657701</v>
      </c>
      <c r="AP36" s="37">
        <v>5.6445017583170802</v>
      </c>
      <c r="AQ36" s="37">
        <v>4.02760144607032</v>
      </c>
      <c r="AR36" s="37">
        <v>18.861075214016701</v>
      </c>
      <c r="AS36" s="14">
        <v>1.0206335555128601</v>
      </c>
      <c r="AT36" s="14"/>
    </row>
    <row r="37" spans="1:46">
      <c r="A37" s="2">
        <v>35</v>
      </c>
      <c r="B37" s="3" t="s">
        <v>146</v>
      </c>
      <c r="C37" s="4" t="s">
        <v>16</v>
      </c>
      <c r="D37" s="3" t="s">
        <v>147</v>
      </c>
      <c r="E37" s="3" t="s">
        <v>117</v>
      </c>
      <c r="F37" s="3" t="s">
        <v>148</v>
      </c>
      <c r="G37" s="3" t="s">
        <v>61</v>
      </c>
      <c r="H37" s="39">
        <v>2.43181573592503E-3</v>
      </c>
      <c r="I37" s="39">
        <v>-0.75070636226112597</v>
      </c>
      <c r="J37" s="39">
        <v>-3.5973792217639002E-2</v>
      </c>
      <c r="K37" s="39">
        <v>1.82977179386996E-3</v>
      </c>
      <c r="L37" s="39">
        <v>3.1077310064597899E-4</v>
      </c>
      <c r="M37" s="39">
        <v>-1.09826729618326E-2</v>
      </c>
      <c r="N37" s="15">
        <v>1.0203123748157501</v>
      </c>
      <c r="O37" s="39">
        <v>1.4560579452231499E-2</v>
      </c>
      <c r="P37" s="39">
        <v>-5.6515985511384897E-3</v>
      </c>
      <c r="Q37" s="39">
        <v>-1.00471049553376</v>
      </c>
      <c r="R37" s="39">
        <v>-0.94854850701346605</v>
      </c>
      <c r="S37" s="39">
        <v>4.0030995056983699E-4</v>
      </c>
      <c r="T37" s="39">
        <v>1.3022759237997601E-2</v>
      </c>
      <c r="U37" s="39">
        <v>5.2143623743208203E-2</v>
      </c>
      <c r="V37" s="39">
        <v>-0.48184295549638501</v>
      </c>
      <c r="W37" s="15">
        <v>0.979167343884084</v>
      </c>
      <c r="X37" s="39">
        <v>2.6214656837052399E-2</v>
      </c>
      <c r="Y37" s="39">
        <v>-2.24494000585826E-3</v>
      </c>
      <c r="Z37" s="39">
        <v>-5.9967393008140404E-3</v>
      </c>
      <c r="AA37" s="39">
        <v>1.6712779976737101E-2</v>
      </c>
      <c r="AB37" s="39">
        <v>2.1916229654486701E-3</v>
      </c>
      <c r="AC37" s="15">
        <v>0.97421869007792306</v>
      </c>
      <c r="AD37" s="39">
        <v>1.8315377079673598E-2</v>
      </c>
      <c r="AE37" s="39">
        <v>1.18753745794017E-2</v>
      </c>
      <c r="AF37" s="15">
        <v>1.00707744508802</v>
      </c>
      <c r="AG37" s="39">
        <v>-3.1070198605758798E-5</v>
      </c>
      <c r="AH37" s="39">
        <v>-3.27758966739394E-3</v>
      </c>
      <c r="AI37" s="39">
        <v>-1.8151384892038801E-3</v>
      </c>
      <c r="AJ37" s="15">
        <v>0.99437452928254899</v>
      </c>
      <c r="AK37" s="39">
        <v>1.1428952017346599E-3</v>
      </c>
      <c r="AL37" s="39">
        <v>-5.4566601624799604E-3</v>
      </c>
      <c r="AM37" s="39">
        <v>2.08967819032137E-3</v>
      </c>
      <c r="AN37" s="39">
        <v>-1.16264033937251E-4</v>
      </c>
      <c r="AO37" s="39">
        <v>-2.3325493924010798</v>
      </c>
      <c r="AP37" s="39">
        <v>-3.8933199362430997E-2</v>
      </c>
      <c r="AQ37" s="39">
        <v>0.44122518610816103</v>
      </c>
      <c r="AR37" s="39">
        <v>-1.1161167047782099</v>
      </c>
      <c r="AS37" s="15">
        <v>1.0203123748157501</v>
      </c>
      <c r="AT37" s="15"/>
    </row>
    <row r="38" spans="1:46">
      <c r="A38" s="2">
        <v>36</v>
      </c>
      <c r="B38" s="11" t="s">
        <v>58</v>
      </c>
      <c r="C38" s="12" t="s">
        <v>16</v>
      </c>
      <c r="D38" s="11" t="s">
        <v>149</v>
      </c>
      <c r="E38" s="11" t="s">
        <v>117</v>
      </c>
      <c r="F38" s="11" t="s">
        <v>150</v>
      </c>
      <c r="G38" s="11" t="s">
        <v>61</v>
      </c>
      <c r="H38" s="37">
        <v>6.0255123670424704E-3</v>
      </c>
      <c r="I38" s="37">
        <v>7.8421947401991501</v>
      </c>
      <c r="J38" s="37">
        <v>4.8052773509885904</v>
      </c>
      <c r="K38" s="37">
        <v>6.2316461466907502E-2</v>
      </c>
      <c r="L38" s="37">
        <v>1.20604051729046E-2</v>
      </c>
      <c r="M38" s="37">
        <v>2.50012512471267E-2</v>
      </c>
      <c r="N38" s="14">
        <v>1.0534904117281301</v>
      </c>
      <c r="O38" s="37">
        <v>0.150528376485177</v>
      </c>
      <c r="P38" s="37">
        <v>1.3137454463823001E-2</v>
      </c>
      <c r="Q38" s="37">
        <v>0.76033612459764499</v>
      </c>
      <c r="R38" s="37">
        <v>0.71783434036124605</v>
      </c>
      <c r="S38" s="37">
        <v>5.80928522002292E-3</v>
      </c>
      <c r="T38" s="37">
        <v>1.1613895368567001E-2</v>
      </c>
      <c r="U38" s="37">
        <v>-7.9794837997809107E-3</v>
      </c>
      <c r="V38" s="37">
        <v>-0.16864603330918401</v>
      </c>
      <c r="W38" s="14">
        <v>0.99104822634060696</v>
      </c>
      <c r="X38" s="37">
        <v>-3.3104680379627403E-2</v>
      </c>
      <c r="Y38" s="37">
        <v>4.6332336658527502E-3</v>
      </c>
      <c r="Z38" s="37">
        <v>-6.8365105258578101E-3</v>
      </c>
      <c r="AA38" s="37">
        <v>0.24755732932473501</v>
      </c>
      <c r="AB38" s="37">
        <v>1.0539098123277401E-2</v>
      </c>
      <c r="AC38" s="14">
        <v>1.00786387554914</v>
      </c>
      <c r="AD38" s="37">
        <v>1.29721135224715E-2</v>
      </c>
      <c r="AE38" s="37">
        <v>1.7412638793899201E-2</v>
      </c>
      <c r="AF38" s="14">
        <v>1.04423664813872</v>
      </c>
      <c r="AG38" s="37">
        <v>3.78968409253338E-3</v>
      </c>
      <c r="AH38" s="37">
        <v>2.8105753198781998E-2</v>
      </c>
      <c r="AI38" s="37">
        <v>1.90937802251686E-2</v>
      </c>
      <c r="AJ38" s="14">
        <v>1.0447782734084901</v>
      </c>
      <c r="AK38" s="37">
        <v>4.7729612346333597E-3</v>
      </c>
      <c r="AL38" s="37">
        <v>8.4145722081029797E-3</v>
      </c>
      <c r="AM38" s="37">
        <v>3.2582279271166803E-2</v>
      </c>
      <c r="AN38" s="37">
        <v>6.0364827148192898E-3</v>
      </c>
      <c r="AO38" s="37">
        <v>1.6849110417889499</v>
      </c>
      <c r="AP38" s="37">
        <v>2.35280122226757</v>
      </c>
      <c r="AQ38" s="37">
        <v>-0.81991982324000201</v>
      </c>
      <c r="AR38" s="37">
        <v>9.77953858882905</v>
      </c>
      <c r="AS38" s="14">
        <v>1.0534904117281301</v>
      </c>
      <c r="AT38" s="14"/>
    </row>
    <row r="39" spans="1:46">
      <c r="A39" s="2">
        <v>37</v>
      </c>
      <c r="B39" s="3" t="s">
        <v>151</v>
      </c>
      <c r="C39" s="4" t="s">
        <v>16</v>
      </c>
      <c r="D39" s="3" t="s">
        <v>152</v>
      </c>
      <c r="E39" s="3" t="s">
        <v>117</v>
      </c>
      <c r="F39" s="3" t="s">
        <v>153</v>
      </c>
      <c r="G39" s="3" t="s">
        <v>61</v>
      </c>
      <c r="H39" s="39">
        <v>20.998307607241902</v>
      </c>
      <c r="I39" s="39">
        <v>19.8355513735739</v>
      </c>
      <c r="J39" s="39">
        <v>23.2428687295976</v>
      </c>
      <c r="K39" s="39">
        <v>20.1555873932369</v>
      </c>
      <c r="L39" s="39">
        <v>20.831183135916199</v>
      </c>
      <c r="M39" s="39">
        <v>20.800435044635702</v>
      </c>
      <c r="N39" s="15">
        <v>1.0703215564714399</v>
      </c>
      <c r="O39" s="39">
        <v>20.354332938201999</v>
      </c>
      <c r="P39" s="39">
        <v>20.985733831832199</v>
      </c>
      <c r="Q39" s="39">
        <v>2100.9943956870002</v>
      </c>
      <c r="R39" s="39">
        <v>1983.55158638391</v>
      </c>
      <c r="S39" s="39">
        <v>21.010974384328101</v>
      </c>
      <c r="T39" s="39">
        <v>19.982023186216399</v>
      </c>
      <c r="U39" s="39">
        <v>20.182114546004598</v>
      </c>
      <c r="V39" s="39">
        <v>20.796110739308698</v>
      </c>
      <c r="W39" s="15">
        <v>1.0151596946238299</v>
      </c>
      <c r="X39" s="39">
        <v>21.2171823947732</v>
      </c>
      <c r="Y39" s="39">
        <v>21.156257512597101</v>
      </c>
      <c r="Z39" s="39">
        <v>20.621604014222299</v>
      </c>
      <c r="AA39" s="39">
        <v>20.356349368708099</v>
      </c>
      <c r="AB39" s="39">
        <v>19.604815439049698</v>
      </c>
      <c r="AC39" s="15">
        <v>1.00229614616777</v>
      </c>
      <c r="AD39" s="39">
        <v>19.857718251530802</v>
      </c>
      <c r="AE39" s="39">
        <v>19.9854958144169</v>
      </c>
      <c r="AF39" s="15">
        <v>1.0505821991176001</v>
      </c>
      <c r="AG39" s="39">
        <v>19.961574733990901</v>
      </c>
      <c r="AH39" s="39">
        <v>19.6220721975826</v>
      </c>
      <c r="AI39" s="39">
        <v>19.830231033316299</v>
      </c>
      <c r="AJ39" s="15">
        <v>1.0142891986568801</v>
      </c>
      <c r="AK39" s="39">
        <v>20.506345289983599</v>
      </c>
      <c r="AL39" s="39">
        <v>20.571924640764301</v>
      </c>
      <c r="AM39" s="39">
        <v>20.592150563399301</v>
      </c>
      <c r="AN39" s="39">
        <v>21.152999261180302</v>
      </c>
      <c r="AO39" s="39">
        <v>2067.6056040491098</v>
      </c>
      <c r="AP39" s="39">
        <v>2071.65408253757</v>
      </c>
      <c r="AQ39" s="39">
        <v>2019.28911956613</v>
      </c>
      <c r="AR39" s="39">
        <v>2033.22408494059</v>
      </c>
      <c r="AS39" s="15">
        <v>1.0703215564714399</v>
      </c>
      <c r="AT39" s="15"/>
    </row>
    <row r="40" spans="1:46">
      <c r="A40" s="2">
        <v>38</v>
      </c>
      <c r="B40" s="11" t="s">
        <v>58</v>
      </c>
      <c r="C40" s="12" t="s">
        <v>16</v>
      </c>
      <c r="D40" s="11" t="s">
        <v>154</v>
      </c>
      <c r="E40" s="11" t="s">
        <v>117</v>
      </c>
      <c r="F40" s="11" t="s">
        <v>155</v>
      </c>
      <c r="G40" s="11" t="s">
        <v>61</v>
      </c>
      <c r="H40" s="37">
        <v>6.9936150837017194E-2</v>
      </c>
      <c r="I40" s="37">
        <v>8.1065440894596996</v>
      </c>
      <c r="J40" s="37">
        <v>7.4216413345504204</v>
      </c>
      <c r="K40" s="37">
        <v>0.150392087841211</v>
      </c>
      <c r="L40" s="37">
        <v>6.4590481604732894E-2</v>
      </c>
      <c r="M40" s="37">
        <v>7.9352794902878707E-2</v>
      </c>
      <c r="N40" s="14">
        <v>1.0573467071179501</v>
      </c>
      <c r="O40" s="37">
        <v>0.165408524419666</v>
      </c>
      <c r="P40" s="37">
        <v>9.8084569735226904E-2</v>
      </c>
      <c r="Q40" s="37">
        <v>8.0469583164430194</v>
      </c>
      <c r="R40" s="37">
        <v>7.5971439842544299</v>
      </c>
      <c r="S40" s="37">
        <v>7.42523166592753E-2</v>
      </c>
      <c r="T40" s="37">
        <v>0.105765366849915</v>
      </c>
      <c r="U40" s="37">
        <v>0.12906315358492501</v>
      </c>
      <c r="V40" s="37">
        <v>1.51664630842077</v>
      </c>
      <c r="W40" s="14">
        <v>0.99469759675805802</v>
      </c>
      <c r="X40" s="37">
        <v>7.5652669485184301E-2</v>
      </c>
      <c r="Y40" s="37">
        <v>7.8808961145730994E-2</v>
      </c>
      <c r="Z40" s="37">
        <v>8.4906323667693503E-2</v>
      </c>
      <c r="AA40" s="37">
        <v>1.8166715859573099</v>
      </c>
      <c r="AB40" s="37">
        <v>0.121018167679419</v>
      </c>
      <c r="AC40" s="14">
        <v>1.0085857453523199</v>
      </c>
      <c r="AD40" s="37">
        <v>0.24198513295127</v>
      </c>
      <c r="AE40" s="37">
        <v>8.4188890211843295E-2</v>
      </c>
      <c r="AF40" s="14">
        <v>1.0499686245633399</v>
      </c>
      <c r="AG40" s="37">
        <v>6.6338395835633293E-2</v>
      </c>
      <c r="AH40" s="37">
        <v>0.165234760499191</v>
      </c>
      <c r="AI40" s="37">
        <v>0.124959087722885</v>
      </c>
      <c r="AJ40" s="14">
        <v>1.0496745382636401</v>
      </c>
      <c r="AK40" s="37">
        <v>8.1802611861333197E-2</v>
      </c>
      <c r="AL40" s="37">
        <v>0.15700762563756901</v>
      </c>
      <c r="AM40" s="37">
        <v>0.31008750363605198</v>
      </c>
      <c r="AN40" s="37">
        <v>7.8544031417142099E-2</v>
      </c>
      <c r="AO40" s="37">
        <v>25.842078672886601</v>
      </c>
      <c r="AP40" s="37">
        <v>11.537879207453001</v>
      </c>
      <c r="AQ40" s="37">
        <v>8.9240408902491097</v>
      </c>
      <c r="AR40" s="37">
        <v>29.684944972140901</v>
      </c>
      <c r="AS40" s="14">
        <v>1.0573467071179501</v>
      </c>
      <c r="AT40" s="14"/>
    </row>
    <row r="41" spans="1:46">
      <c r="A41" s="2">
        <v>39</v>
      </c>
      <c r="B41" s="3" t="s">
        <v>58</v>
      </c>
      <c r="C41" s="4" t="s">
        <v>16</v>
      </c>
      <c r="D41" s="3" t="s">
        <v>156</v>
      </c>
      <c r="E41" s="3" t="s">
        <v>117</v>
      </c>
      <c r="F41" s="3" t="s">
        <v>157</v>
      </c>
      <c r="G41" s="3" t="s">
        <v>61</v>
      </c>
      <c r="H41" s="39">
        <v>7.9962649346145796E-3</v>
      </c>
      <c r="I41" s="39">
        <v>7.6461933902342398</v>
      </c>
      <c r="J41" s="39">
        <v>4.7437515377229502</v>
      </c>
      <c r="K41" s="39">
        <v>6.9715193783089102E-2</v>
      </c>
      <c r="L41" s="39">
        <v>4.6526197367679899E-5</v>
      </c>
      <c r="M41" s="39">
        <v>1.2584989847555E-2</v>
      </c>
      <c r="N41" s="15">
        <v>1.0497610287992001</v>
      </c>
      <c r="O41" s="39">
        <v>0.109275069528915</v>
      </c>
      <c r="P41" s="39">
        <v>1.4370265159678E-2</v>
      </c>
      <c r="Q41" s="39">
        <v>0.97949714452905301</v>
      </c>
      <c r="R41" s="39">
        <v>0.92474454899905301</v>
      </c>
      <c r="S41" s="39">
        <v>6.70612423655376E-3</v>
      </c>
      <c r="T41" s="39">
        <v>1.33351731577818E-2</v>
      </c>
      <c r="U41" s="39">
        <v>-1.01776441661625E-2</v>
      </c>
      <c r="V41" s="39">
        <v>-0.14894048711317001</v>
      </c>
      <c r="W41" s="15">
        <v>0.98382406674351697</v>
      </c>
      <c r="X41" s="39">
        <v>3.1652690099200603E-2</v>
      </c>
      <c r="Y41" s="39">
        <v>4.9851459933344701E-3</v>
      </c>
      <c r="Z41" s="39">
        <v>3.9991478692544297E-2</v>
      </c>
      <c r="AA41" s="39">
        <v>0.22932712710442199</v>
      </c>
      <c r="AB41" s="39">
        <v>1.1731566939832501E-2</v>
      </c>
      <c r="AC41" s="15">
        <v>1.01107915854509</v>
      </c>
      <c r="AD41" s="39">
        <v>3.6664482333669597E-2</v>
      </c>
      <c r="AE41" s="39">
        <v>1.8661526036353002E-2</v>
      </c>
      <c r="AF41" s="15">
        <v>1.0546221373175</v>
      </c>
      <c r="AG41" s="39">
        <v>6.0012165806009902E-3</v>
      </c>
      <c r="AH41" s="39">
        <v>2.5868825639121601E-2</v>
      </c>
      <c r="AI41" s="39">
        <v>1.8806670739095501E-2</v>
      </c>
      <c r="AJ41" s="15">
        <v>1.0406358836584699</v>
      </c>
      <c r="AK41" s="39">
        <v>6.2753217428234203E-3</v>
      </c>
      <c r="AL41" s="39">
        <v>7.5991270699170199E-3</v>
      </c>
      <c r="AM41" s="39">
        <v>5.40233053810312E-2</v>
      </c>
      <c r="AN41" s="39">
        <v>7.3408780422279498E-3</v>
      </c>
      <c r="AO41" s="39">
        <v>1.5805288354673399</v>
      </c>
      <c r="AP41" s="39">
        <v>2.47190820158642</v>
      </c>
      <c r="AQ41" s="39">
        <v>0.13515472806123599</v>
      </c>
      <c r="AR41" s="39">
        <v>9.0263310392665304</v>
      </c>
      <c r="AS41" s="15">
        <v>1.0497610287992001</v>
      </c>
      <c r="AT41" s="15"/>
    </row>
    <row r="42" spans="1:46">
      <c r="A42" s="2">
        <v>40</v>
      </c>
      <c r="B42" s="18" t="s">
        <v>158</v>
      </c>
      <c r="C42" s="12" t="s">
        <v>16</v>
      </c>
      <c r="D42" s="11" t="s">
        <v>159</v>
      </c>
      <c r="E42" s="18" t="s">
        <v>132</v>
      </c>
      <c r="F42" s="11" t="s">
        <v>160</v>
      </c>
      <c r="G42" s="11" t="s">
        <v>61</v>
      </c>
      <c r="H42" s="37">
        <v>0.18090207086841101</v>
      </c>
      <c r="I42" s="37">
        <v>-14.485516330210601</v>
      </c>
      <c r="J42" s="37">
        <v>100.632011713746</v>
      </c>
      <c r="K42" s="37">
        <v>4.1752985516097798</v>
      </c>
      <c r="L42" s="37">
        <v>-0.45446355239529601</v>
      </c>
      <c r="M42" s="37">
        <v>-0.211260413899027</v>
      </c>
      <c r="N42" s="14">
        <v>1.0142283757828301</v>
      </c>
      <c r="O42" s="37">
        <v>2.2854312596238699</v>
      </c>
      <c r="P42" s="37">
        <v>7.6921583475287703</v>
      </c>
      <c r="Q42" s="37">
        <v>-84.138920349013901</v>
      </c>
      <c r="R42" s="37">
        <v>-79.435665929200994</v>
      </c>
      <c r="S42" s="37">
        <v>-1.7028658051020901E-2</v>
      </c>
      <c r="T42" s="37">
        <v>-0.51621822365778303</v>
      </c>
      <c r="U42" s="37">
        <v>10.229564538060499</v>
      </c>
      <c r="V42" s="40">
        <v>-7.51602425723663</v>
      </c>
      <c r="W42" s="14">
        <v>0.978971867390387</v>
      </c>
      <c r="X42" s="37">
        <v>-1.5515409462532199</v>
      </c>
      <c r="Y42" s="37">
        <v>-3.5806174610922899E-2</v>
      </c>
      <c r="Z42" s="37">
        <v>1.2832925269523101</v>
      </c>
      <c r="AA42" s="37">
        <v>162.96524395629501</v>
      </c>
      <c r="AB42" s="37">
        <v>1.6462721845774999</v>
      </c>
      <c r="AC42" s="14">
        <v>0.95993083189320305</v>
      </c>
      <c r="AD42" s="37">
        <v>-0.23736853381784101</v>
      </c>
      <c r="AE42" s="37">
        <v>0.71865593877163803</v>
      </c>
      <c r="AF42" s="14">
        <v>1.0135440977546499</v>
      </c>
      <c r="AG42" s="37">
        <v>-5.0041023022009197E-2</v>
      </c>
      <c r="AH42" s="37">
        <v>-0.68597201335922198</v>
      </c>
      <c r="AI42" s="37">
        <v>69.4473100241174</v>
      </c>
      <c r="AJ42" s="14">
        <v>0.98583381880017196</v>
      </c>
      <c r="AK42" s="37">
        <v>7.7013887637987305E-2</v>
      </c>
      <c r="AL42" s="37">
        <v>-0.29096089430285599</v>
      </c>
      <c r="AM42" s="37">
        <v>-0.119391598272064</v>
      </c>
      <c r="AN42" s="37">
        <v>3.60082326162365</v>
      </c>
      <c r="AO42" s="37">
        <v>9973.37783735624</v>
      </c>
      <c r="AP42" s="37">
        <v>40740.626806608001</v>
      </c>
      <c r="AQ42" s="37">
        <v>4124.3475504478602</v>
      </c>
      <c r="AR42" s="37">
        <v>64254.887981785803</v>
      </c>
      <c r="AS42" s="14">
        <v>1.0142283757828301</v>
      </c>
      <c r="AT42" s="14"/>
    </row>
    <row r="43" spans="1:46">
      <c r="A43" s="2">
        <v>41</v>
      </c>
      <c r="B43" s="3" t="s">
        <v>161</v>
      </c>
      <c r="C43" s="4" t="s">
        <v>16</v>
      </c>
      <c r="D43" s="3" t="s">
        <v>162</v>
      </c>
      <c r="E43" s="3" t="s">
        <v>117</v>
      </c>
      <c r="F43" s="3" t="s">
        <v>163</v>
      </c>
      <c r="G43" s="3" t="s">
        <v>61</v>
      </c>
      <c r="H43" s="39">
        <v>0.15333477198013101</v>
      </c>
      <c r="I43" s="39">
        <v>15.585607528598899</v>
      </c>
      <c r="J43" s="39">
        <v>198.70595843852499</v>
      </c>
      <c r="K43" s="39">
        <v>4.41439599662022</v>
      </c>
      <c r="L43" s="39">
        <v>1.53458384097675E-2</v>
      </c>
      <c r="M43" s="39">
        <v>0.39704355514248302</v>
      </c>
      <c r="N43" s="15">
        <v>1.0193658489202899</v>
      </c>
      <c r="O43" s="39">
        <v>3.51553360752705</v>
      </c>
      <c r="P43" s="39">
        <v>10.068433683150101</v>
      </c>
      <c r="Q43" s="39">
        <v>14.7417439283389</v>
      </c>
      <c r="R43" s="39">
        <v>13.9176999306372</v>
      </c>
      <c r="S43" s="39">
        <v>3.7059848209924702E-2</v>
      </c>
      <c r="T43" s="39">
        <v>0.60182855716269901</v>
      </c>
      <c r="U43" s="39">
        <v>12.584942532843501</v>
      </c>
      <c r="V43" s="39">
        <v>41.785768029116198</v>
      </c>
      <c r="W43" s="15">
        <v>0.991500298468875</v>
      </c>
      <c r="X43" s="39">
        <v>0.15341687280282801</v>
      </c>
      <c r="Y43" s="39">
        <v>-9.63334993522931E-2</v>
      </c>
      <c r="Z43" s="39">
        <v>0.30660248769686899</v>
      </c>
      <c r="AA43" s="39">
        <v>165.87417855968701</v>
      </c>
      <c r="AB43" s="39">
        <v>1.8623554944198799</v>
      </c>
      <c r="AC43" s="15">
        <v>0.97646911833165295</v>
      </c>
      <c r="AD43" s="39">
        <v>2.72207907830074</v>
      </c>
      <c r="AE43" s="39">
        <v>0.91401058133602298</v>
      </c>
      <c r="AF43" s="15">
        <v>1.03578245521121</v>
      </c>
      <c r="AG43" s="39">
        <v>6.8313729695896802E-2</v>
      </c>
      <c r="AH43" s="39">
        <v>-0.51491860142396595</v>
      </c>
      <c r="AI43" s="39">
        <v>69.347862106566694</v>
      </c>
      <c r="AJ43" s="15">
        <v>1.00101810629459</v>
      </c>
      <c r="AK43" s="39">
        <v>8.2317389363091298E-2</v>
      </c>
      <c r="AL43" s="39">
        <v>4.9944297926661899E-2</v>
      </c>
      <c r="AM43" s="39">
        <v>0.75812752245887105</v>
      </c>
      <c r="AN43" s="39">
        <v>3.7958182253551098</v>
      </c>
      <c r="AO43" s="39">
        <v>10056.611651270499</v>
      </c>
      <c r="AP43" s="39">
        <v>41492.636298931902</v>
      </c>
      <c r="AQ43" s="39">
        <v>4161.3772269993397</v>
      </c>
      <c r="AR43" s="39">
        <v>64816.485014329897</v>
      </c>
      <c r="AS43" s="15">
        <v>1.0193658489202899</v>
      </c>
      <c r="AT43" s="15"/>
    </row>
    <row r="44" spans="1:46">
      <c r="A44" s="2">
        <v>42</v>
      </c>
      <c r="B44" s="11" t="s">
        <v>164</v>
      </c>
      <c r="C44" s="12" t="s">
        <v>16</v>
      </c>
      <c r="D44" s="11" t="s">
        <v>165</v>
      </c>
      <c r="E44" s="11" t="s">
        <v>117</v>
      </c>
      <c r="F44" s="11" t="s">
        <v>166</v>
      </c>
      <c r="G44" s="11" t="s">
        <v>61</v>
      </c>
      <c r="H44" s="37">
        <v>2.17640495101608E-2</v>
      </c>
      <c r="I44" s="37">
        <v>33.203492598087699</v>
      </c>
      <c r="J44" s="37">
        <v>22.023365602041501</v>
      </c>
      <c r="K44" s="37">
        <v>1.4300266072826899</v>
      </c>
      <c r="L44" s="37">
        <v>0.15552935627086101</v>
      </c>
      <c r="M44" s="37">
        <v>0.22699352479684101</v>
      </c>
      <c r="N44" s="14">
        <v>1.0972638666043699</v>
      </c>
      <c r="O44" s="37">
        <v>1.5755622768342099</v>
      </c>
      <c r="P44" s="37">
        <v>8.3936991540446293</v>
      </c>
      <c r="Q44" s="37">
        <v>46.982730609670597</v>
      </c>
      <c r="R44" s="37">
        <v>44.356458077550997</v>
      </c>
      <c r="S44" s="37">
        <v>-5.5162204004420299E-3</v>
      </c>
      <c r="T44" s="37">
        <v>0.69033255083148504</v>
      </c>
      <c r="U44" s="37">
        <v>12.162311198502501</v>
      </c>
      <c r="V44" s="37">
        <v>36.7678944586496</v>
      </c>
      <c r="W44" s="14">
        <v>1.0121789807377</v>
      </c>
      <c r="X44" s="37">
        <v>0.54360751843829103</v>
      </c>
      <c r="Y44" s="37">
        <v>3.6635239278170001E-2</v>
      </c>
      <c r="Z44" s="37">
        <v>0.62380505311293899</v>
      </c>
      <c r="AA44" s="81">
        <v>160.54758758956601</v>
      </c>
      <c r="AB44" s="37">
        <v>1.7343004386367</v>
      </c>
      <c r="AC44" s="14">
        <v>0.99448189664892594</v>
      </c>
      <c r="AD44" s="37">
        <v>0.495591545282073</v>
      </c>
      <c r="AE44" s="37">
        <v>9.3537938861367895E-2</v>
      </c>
      <c r="AF44" s="14">
        <v>1.0700924132896701</v>
      </c>
      <c r="AG44" s="37">
        <v>2.4666610410053101E-2</v>
      </c>
      <c r="AH44" s="37">
        <v>3.2788433939494599E-2</v>
      </c>
      <c r="AI44" s="37">
        <v>62.7932380993756</v>
      </c>
      <c r="AJ44" s="14">
        <v>1.0411905131140999</v>
      </c>
      <c r="AK44" s="37">
        <v>3.2974767111714702E-2</v>
      </c>
      <c r="AL44" s="37">
        <v>0.44785297446833</v>
      </c>
      <c r="AM44" s="37">
        <v>0.20842296957370901</v>
      </c>
      <c r="AN44" s="37">
        <v>3.6377568370190998</v>
      </c>
      <c r="AO44" s="81">
        <v>10043.9060462287</v>
      </c>
      <c r="AP44" s="81">
        <v>40000.596440780202</v>
      </c>
      <c r="AQ44" s="37">
        <v>4020.6850532511398</v>
      </c>
      <c r="AR44" s="81">
        <v>62239.277951241304</v>
      </c>
      <c r="AS44" s="14">
        <v>1.0972638666043699</v>
      </c>
      <c r="AT44" s="14"/>
    </row>
    <row r="45" spans="1:46">
      <c r="A45" s="2">
        <v>43</v>
      </c>
      <c r="B45" s="16" t="s">
        <v>167</v>
      </c>
      <c r="C45" s="4" t="s">
        <v>16</v>
      </c>
      <c r="D45" s="3" t="s">
        <v>168</v>
      </c>
      <c r="E45" s="16" t="s">
        <v>132</v>
      </c>
      <c r="F45" s="3" t="s">
        <v>169</v>
      </c>
      <c r="G45" s="3" t="s">
        <v>61</v>
      </c>
      <c r="H45" s="39">
        <v>2.4713712723140502E-3</v>
      </c>
      <c r="I45" s="39">
        <v>31.5492274829491</v>
      </c>
      <c r="J45" s="39">
        <v>3.4520926906706602</v>
      </c>
      <c r="K45" s="39">
        <v>0.99785921964533197</v>
      </c>
      <c r="L45" s="39">
        <v>0.10353224199471101</v>
      </c>
      <c r="M45" s="39">
        <v>0.20005270693261401</v>
      </c>
      <c r="N45" s="15">
        <v>1.09995384356869</v>
      </c>
      <c r="O45" s="39">
        <v>0.93223659286968197</v>
      </c>
      <c r="P45" s="39">
        <v>8.6508001366790008</v>
      </c>
      <c r="Q45" s="39">
        <v>19.1724972203695</v>
      </c>
      <c r="R45" s="39">
        <v>18.100779970890802</v>
      </c>
      <c r="S45" s="39">
        <v>-3.8949482164155898E-2</v>
      </c>
      <c r="T45" s="39">
        <v>9.0789890777643503E-2</v>
      </c>
      <c r="U45" s="39">
        <v>12.0113539929777</v>
      </c>
      <c r="V45" s="39">
        <v>39.507345027755598</v>
      </c>
      <c r="W45" s="15">
        <v>0.92093249246400299</v>
      </c>
      <c r="X45" s="39">
        <v>0.151115971429478</v>
      </c>
      <c r="Y45" s="39">
        <v>5.3585878550185297E-2</v>
      </c>
      <c r="Z45" s="39">
        <v>0.235470500810887</v>
      </c>
      <c r="AA45" s="39">
        <v>188.173361319761</v>
      </c>
      <c r="AB45" s="39">
        <v>1.90385695300719</v>
      </c>
      <c r="AC45" s="15">
        <v>0.88193933237710898</v>
      </c>
      <c r="AD45" s="39">
        <v>4.8256707067042499E-2</v>
      </c>
      <c r="AE45" s="39">
        <v>1.4466319311703999E-2</v>
      </c>
      <c r="AF45" s="15">
        <v>0.96600671000577998</v>
      </c>
      <c r="AG45" s="39">
        <v>1.70286659786693E-2</v>
      </c>
      <c r="AH45" s="39">
        <v>5.8216088305806997E-2</v>
      </c>
      <c r="AI45" s="39">
        <v>64.6174342324382</v>
      </c>
      <c r="AJ45" s="15">
        <v>0.96197562803922199</v>
      </c>
      <c r="AK45" s="39">
        <v>1.40344631989512E-2</v>
      </c>
      <c r="AL45" s="39">
        <v>0.46065827753185201</v>
      </c>
      <c r="AM45" s="39">
        <v>3.1410788136383601E-2</v>
      </c>
      <c r="AN45" s="39">
        <v>3.8265848535812501</v>
      </c>
      <c r="AO45" s="19" t="s">
        <v>79</v>
      </c>
      <c r="AP45" s="19" t="s">
        <v>79</v>
      </c>
      <c r="AQ45" s="39">
        <v>4012.12513714437</v>
      </c>
      <c r="AR45" s="40">
        <v>62391.066505844901</v>
      </c>
      <c r="AS45" s="15">
        <v>1.09995384356869</v>
      </c>
      <c r="AT45" s="15"/>
    </row>
    <row r="46" spans="1:46">
      <c r="A46" s="2">
        <v>44</v>
      </c>
      <c r="B46" s="18" t="s">
        <v>167</v>
      </c>
      <c r="C46" s="12" t="s">
        <v>16</v>
      </c>
      <c r="D46" s="11" t="s">
        <v>170</v>
      </c>
      <c r="E46" s="18" t="s">
        <v>132</v>
      </c>
      <c r="F46" s="11" t="s">
        <v>171</v>
      </c>
      <c r="G46" s="11" t="s">
        <v>61</v>
      </c>
      <c r="H46" s="81">
        <v>7.57645348105271E-4</v>
      </c>
      <c r="I46" s="81">
        <v>30.5900900984524</v>
      </c>
      <c r="J46" s="81">
        <v>2.8610772868286101</v>
      </c>
      <c r="K46" s="81">
        <v>0.99045080970102195</v>
      </c>
      <c r="L46" s="81">
        <v>0.128411279584739</v>
      </c>
      <c r="M46" s="81">
        <v>0.18842014638128499</v>
      </c>
      <c r="N46" s="117">
        <v>1.11815975513694</v>
      </c>
      <c r="O46" s="81">
        <v>0.93133164434434501</v>
      </c>
      <c r="P46" s="81">
        <v>8.5005542970484207</v>
      </c>
      <c r="Q46" s="81">
        <v>20.310015509898001</v>
      </c>
      <c r="R46" s="81">
        <v>19.174712491780301</v>
      </c>
      <c r="S46" s="81">
        <v>-3.6111421657947798E-2</v>
      </c>
      <c r="T46" s="81">
        <v>0.145470039476566</v>
      </c>
      <c r="U46" s="81">
        <v>11.912696653712</v>
      </c>
      <c r="V46" s="81">
        <v>38.804617048799997</v>
      </c>
      <c r="W46" s="117">
        <v>0.92802492558993999</v>
      </c>
      <c r="X46" s="81">
        <v>9.8501913913471198E-2</v>
      </c>
      <c r="Y46" s="81">
        <v>5.6937311266586001E-2</v>
      </c>
      <c r="Z46" s="81">
        <v>0.30557175798784297</v>
      </c>
      <c r="AA46" s="37">
        <v>186.68629229253301</v>
      </c>
      <c r="AB46" s="81">
        <v>1.84453054506081</v>
      </c>
      <c r="AC46" s="117">
        <v>0.90107564059897705</v>
      </c>
      <c r="AD46" s="81">
        <v>2.8912816183797499E-2</v>
      </c>
      <c r="AE46" s="81">
        <v>1.07311942576272E-2</v>
      </c>
      <c r="AF46" s="117">
        <v>0.99828784448368801</v>
      </c>
      <c r="AG46" s="81">
        <v>1.5438129759187499E-2</v>
      </c>
      <c r="AH46" s="81">
        <v>5.2147379607601699E-2</v>
      </c>
      <c r="AI46" s="81">
        <v>61.885963540166202</v>
      </c>
      <c r="AJ46" s="117">
        <v>0.97145490424210701</v>
      </c>
      <c r="AK46" s="81">
        <v>1.3019236719830201E-2</v>
      </c>
      <c r="AL46" s="81">
        <v>0.44855623862930599</v>
      </c>
      <c r="AM46" s="81">
        <v>1.80730115934769E-2</v>
      </c>
      <c r="AN46" s="81">
        <v>3.6999037913920398</v>
      </c>
      <c r="AO46" s="37">
        <v>9672.4492035967305</v>
      </c>
      <c r="AP46" s="19" t="s">
        <v>79</v>
      </c>
      <c r="AQ46" s="81">
        <v>3909.0352651322501</v>
      </c>
      <c r="AR46" s="40">
        <v>60836.612445456798</v>
      </c>
      <c r="AS46" s="14">
        <v>1.11815975513694</v>
      </c>
      <c r="AT46" s="14"/>
    </row>
    <row r="47" spans="1:46">
      <c r="A47" s="2">
        <v>45</v>
      </c>
      <c r="B47" s="3" t="s">
        <v>58</v>
      </c>
      <c r="C47" s="4" t="s">
        <v>16</v>
      </c>
      <c r="D47" s="3" t="s">
        <v>172</v>
      </c>
      <c r="E47" s="3" t="s">
        <v>117</v>
      </c>
      <c r="F47" s="3" t="s">
        <v>173</v>
      </c>
      <c r="G47" s="3" t="s">
        <v>61</v>
      </c>
      <c r="H47" s="39">
        <v>2.6396581865973001E-3</v>
      </c>
      <c r="I47" s="39">
        <v>6.9304655528719499</v>
      </c>
      <c r="J47" s="39">
        <v>4.0784833959424303</v>
      </c>
      <c r="K47" s="39">
        <v>5.5444938772382997E-2</v>
      </c>
      <c r="L47" s="39">
        <v>1.9446633755459301E-2</v>
      </c>
      <c r="M47" s="39">
        <v>5.29964858042501E-2</v>
      </c>
      <c r="N47" s="15">
        <v>1.04114161658115</v>
      </c>
      <c r="O47" s="39">
        <v>0.29508145552209197</v>
      </c>
      <c r="P47" s="39">
        <v>1.5641676023253701E-2</v>
      </c>
      <c r="Q47" s="39">
        <v>5.4017469960158797</v>
      </c>
      <c r="R47" s="39">
        <v>5.0997964797941604</v>
      </c>
      <c r="S47" s="39">
        <v>3.1163867342691599E-3</v>
      </c>
      <c r="T47" s="39">
        <v>9.6037227872488497E-3</v>
      </c>
      <c r="U47" s="39">
        <v>3.4768015361770601E-3</v>
      </c>
      <c r="V47" s="39">
        <v>-0.26134938165376198</v>
      </c>
      <c r="W47" s="15">
        <v>0.96770779421888997</v>
      </c>
      <c r="X47" s="39">
        <v>1.9632686582230101E-2</v>
      </c>
      <c r="Y47" s="39">
        <v>7.8027045600896298E-3</v>
      </c>
      <c r="Z47" s="39">
        <v>4.3283648424126103E-2</v>
      </c>
      <c r="AA47" s="39">
        <v>0.217968362189846</v>
      </c>
      <c r="AB47" s="39">
        <v>6.8062227680094197E-3</v>
      </c>
      <c r="AC47" s="15">
        <v>0.99914819639303099</v>
      </c>
      <c r="AD47" s="39">
        <v>7.0323386811260704E-3</v>
      </c>
      <c r="AE47" s="39">
        <v>1.54100513088709E-2</v>
      </c>
      <c r="AF47" s="15">
        <v>1.0224373390144501</v>
      </c>
      <c r="AG47" s="39">
        <v>1.39225775095732E-3</v>
      </c>
      <c r="AH47" s="39">
        <v>1.4932904678404999E-2</v>
      </c>
      <c r="AI47" s="39">
        <v>4.2504240204731501E-2</v>
      </c>
      <c r="AJ47" s="15">
        <v>1.0269249811071199</v>
      </c>
      <c r="AK47" s="39">
        <v>1.8665997270418599E-3</v>
      </c>
      <c r="AL47" s="39">
        <v>1.17442149935798E-3</v>
      </c>
      <c r="AM47" s="39">
        <v>2.9750629434324199E-2</v>
      </c>
      <c r="AN47" s="39">
        <v>5.1989218495835897E-3</v>
      </c>
      <c r="AO47" s="39">
        <v>5.11010673244692</v>
      </c>
      <c r="AP47" s="39">
        <v>22.419736128650801</v>
      </c>
      <c r="AQ47" s="39">
        <v>2.0488334214358401</v>
      </c>
      <c r="AR47" s="39">
        <v>40.0434231616265</v>
      </c>
      <c r="AS47" s="15">
        <v>1.04114161658115</v>
      </c>
      <c r="AT47" s="15"/>
    </row>
    <row r="48" spans="1:46">
      <c r="A48" s="2">
        <v>46</v>
      </c>
      <c r="B48" s="11" t="s">
        <v>174</v>
      </c>
      <c r="C48" s="12" t="s">
        <v>16</v>
      </c>
      <c r="D48" s="11" t="s">
        <v>175</v>
      </c>
      <c r="E48" s="11" t="s">
        <v>117</v>
      </c>
      <c r="F48" s="11" t="s">
        <v>176</v>
      </c>
      <c r="G48" s="11" t="s">
        <v>61</v>
      </c>
      <c r="H48" s="37">
        <v>20.031500548645798</v>
      </c>
      <c r="I48" s="37">
        <v>18.415532996830201</v>
      </c>
      <c r="J48" s="37">
        <v>22.337025614984601</v>
      </c>
      <c r="K48" s="37">
        <v>19.819583526365999</v>
      </c>
      <c r="L48" s="37">
        <v>20.6692666670126</v>
      </c>
      <c r="M48" s="37">
        <v>20.511679507127099</v>
      </c>
      <c r="N48" s="14">
        <v>1.0375022776887199</v>
      </c>
      <c r="O48" s="37">
        <v>19.6240543107109</v>
      </c>
      <c r="P48" s="37">
        <v>20.579035850273801</v>
      </c>
      <c r="Q48" s="37">
        <v>2072.2239940950399</v>
      </c>
      <c r="R48" s="37">
        <v>1956.38941220782</v>
      </c>
      <c r="S48" s="37">
        <v>20.716658338784701</v>
      </c>
      <c r="T48" s="37">
        <v>19.934819647769</v>
      </c>
      <c r="U48" s="37">
        <v>20.511433472063999</v>
      </c>
      <c r="V48" s="37">
        <v>20.929912881546901</v>
      </c>
      <c r="W48" s="14">
        <v>0.98533736583752995</v>
      </c>
      <c r="X48" s="37">
        <v>21.120156534952098</v>
      </c>
      <c r="Y48" s="37">
        <v>21.025168217893299</v>
      </c>
      <c r="Z48" s="37">
        <v>20.516527452973101</v>
      </c>
      <c r="AA48" s="37">
        <v>21.272034774478001</v>
      </c>
      <c r="AB48" s="37">
        <v>19.4395642987439</v>
      </c>
      <c r="AC48" s="14">
        <v>0.96334266195285501</v>
      </c>
      <c r="AD48" s="37">
        <v>19.840345801207299</v>
      </c>
      <c r="AE48" s="37">
        <v>19.935150293043101</v>
      </c>
      <c r="AF48" s="14">
        <v>1.01960886359953</v>
      </c>
      <c r="AG48" s="37">
        <v>19.895264571476901</v>
      </c>
      <c r="AH48" s="37">
        <v>19.5138039869992</v>
      </c>
      <c r="AI48" s="37">
        <v>21.5702898751032</v>
      </c>
      <c r="AJ48" s="14">
        <v>1.00080404786616</v>
      </c>
      <c r="AK48" s="37">
        <v>20.162884067622599</v>
      </c>
      <c r="AL48" s="37">
        <v>20.375135654426501</v>
      </c>
      <c r="AM48" s="37">
        <v>20.1955935860538</v>
      </c>
      <c r="AN48" s="37">
        <v>20.843441054386201</v>
      </c>
      <c r="AO48" s="37">
        <v>2110.6696100491699</v>
      </c>
      <c r="AP48" s="37">
        <v>2400.58508494241</v>
      </c>
      <c r="AQ48" s="37">
        <v>2043.9378604654901</v>
      </c>
      <c r="AR48" s="37">
        <v>2579.7328599234802</v>
      </c>
      <c r="AS48" s="14">
        <v>1.0375022776887199</v>
      </c>
      <c r="AT48" s="14"/>
    </row>
    <row r="49" spans="1:46">
      <c r="A49" s="2">
        <v>47</v>
      </c>
      <c r="B49" s="3" t="s">
        <v>58</v>
      </c>
      <c r="C49" s="4" t="s">
        <v>16</v>
      </c>
      <c r="D49" s="3" t="s">
        <v>177</v>
      </c>
      <c r="E49" s="3" t="s">
        <v>117</v>
      </c>
      <c r="F49" s="3" t="s">
        <v>178</v>
      </c>
      <c r="G49" s="3" t="s">
        <v>61</v>
      </c>
      <c r="H49" s="39">
        <v>1.90501459686345E-2</v>
      </c>
      <c r="I49" s="39">
        <v>6.82305449852457</v>
      </c>
      <c r="J49" s="39">
        <v>5.4821786704529796</v>
      </c>
      <c r="K49" s="39">
        <v>8.1262855827161903E-2</v>
      </c>
      <c r="L49" s="39">
        <v>1.7977106629380801E-2</v>
      </c>
      <c r="M49" s="39">
        <v>4.4548794032986699E-2</v>
      </c>
      <c r="N49" s="15">
        <v>1.0240105613855699</v>
      </c>
      <c r="O49" s="39">
        <v>0.19496093017403701</v>
      </c>
      <c r="P49" s="39">
        <v>2.98672850643357E-2</v>
      </c>
      <c r="Q49" s="39">
        <v>3.7126889085351098</v>
      </c>
      <c r="R49" s="39">
        <v>3.5051545065481799</v>
      </c>
      <c r="S49" s="39">
        <v>1.7671423829537802E-2</v>
      </c>
      <c r="T49" s="39">
        <v>2.5632900579164598E-2</v>
      </c>
      <c r="U49" s="39">
        <v>2.1543822279392201E-2</v>
      </c>
      <c r="V49" s="39">
        <v>-3.4987924623877703E-2</v>
      </c>
      <c r="W49" s="15">
        <v>0.96383224697257297</v>
      </c>
      <c r="X49" s="39">
        <v>1.1467826036918699E-2</v>
      </c>
      <c r="Y49" s="39">
        <v>2.22094849074185E-2</v>
      </c>
      <c r="Z49" s="39">
        <v>3.84454977722457E-2</v>
      </c>
      <c r="AA49" s="39">
        <v>0.35303774988721498</v>
      </c>
      <c r="AB49" s="39">
        <v>3.1506361161702003E-2</v>
      </c>
      <c r="AC49" s="15">
        <v>0.99824308748304602</v>
      </c>
      <c r="AD49" s="39">
        <v>0.12792822937256701</v>
      </c>
      <c r="AE49" s="39">
        <v>2.7560860084163499E-2</v>
      </c>
      <c r="AF49" s="15">
        <v>1.02828248349797</v>
      </c>
      <c r="AG49" s="39">
        <v>1.6299401985018201E-2</v>
      </c>
      <c r="AH49" s="39">
        <v>5.1546678343227202E-2</v>
      </c>
      <c r="AI49" s="39">
        <v>5.0374633059043702E-2</v>
      </c>
      <c r="AJ49" s="15">
        <v>1.0351196658878099</v>
      </c>
      <c r="AK49" s="39">
        <v>2.0175815507381799E-2</v>
      </c>
      <c r="AL49" s="39">
        <v>2.7256212781623702E-2</v>
      </c>
      <c r="AM49" s="39">
        <v>0.15285709766456201</v>
      </c>
      <c r="AN49" s="39">
        <v>2.0103840842825599E-2</v>
      </c>
      <c r="AO49" s="39">
        <v>6.19729048485177</v>
      </c>
      <c r="AP49" s="39">
        <v>10.7785174555151</v>
      </c>
      <c r="AQ49" s="39">
        <v>2.85488659388652</v>
      </c>
      <c r="AR49" s="39">
        <v>21.481438822462302</v>
      </c>
      <c r="AS49" s="15">
        <v>1.0240105613855699</v>
      </c>
      <c r="AT49" s="15"/>
    </row>
  </sheetData>
  <conditionalFormatting sqref="H4:Q4">
    <cfRule type="cellIs" dxfId="7" priority="4" operator="greaterThan">
      <formula>100</formula>
    </cfRule>
  </conditionalFormatting>
  <conditionalFormatting sqref="R1:R1048576">
    <cfRule type="cellIs" dxfId="6" priority="3" operator="greaterThan">
      <formula>10000</formula>
    </cfRule>
  </conditionalFormatting>
  <conditionalFormatting sqref="S1:AN1048576">
    <cfRule type="cellIs" dxfId="5" priority="2" operator="greaterThan">
      <formula>100</formula>
    </cfRule>
  </conditionalFormatting>
  <conditionalFormatting sqref="AO1:AR1048576">
    <cfRule type="cellIs" dxfId="4" priority="1" operator="greaterThan">
      <formula>10000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0"/>
  <sheetViews>
    <sheetView topLeftCell="A4" workbookViewId="0">
      <pane xSplit="2" ySplit="1" topLeftCell="C5" activePane="bottomRight" state="frozen"/>
      <selection pane="bottomRight" activeCell="A4" sqref="A1:XFD1048576"/>
      <selection pane="bottomLeft" activeCell="A5" sqref="A5"/>
      <selection pane="topRight" activeCell="C4" sqref="C4"/>
    </sheetView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184</v>
      </c>
      <c r="N1" s="1" t="s">
        <v>228</v>
      </c>
      <c r="O1" s="1" t="s">
        <v>229</v>
      </c>
    </row>
    <row r="2" spans="1:46">
      <c r="A2" s="2">
        <v>1</v>
      </c>
      <c r="B2" s="3" t="s">
        <v>15</v>
      </c>
      <c r="C2" s="4" t="s">
        <v>16</v>
      </c>
      <c r="D2" s="3" t="s">
        <v>17</v>
      </c>
      <c r="E2" s="3" t="s">
        <v>16</v>
      </c>
      <c r="F2" s="3" t="s">
        <v>18</v>
      </c>
      <c r="G2" s="3" t="s">
        <v>19</v>
      </c>
      <c r="H2" s="15"/>
      <c r="I2" s="15"/>
      <c r="J2" s="15"/>
      <c r="K2" s="15"/>
      <c r="L2" s="15"/>
      <c r="M2" s="15"/>
      <c r="N2" s="15"/>
      <c r="O2" s="15"/>
    </row>
    <row r="3" spans="1:46">
      <c r="A3" s="6">
        <v>2</v>
      </c>
      <c r="B3" s="7" t="s">
        <v>15</v>
      </c>
      <c r="C3" s="8" t="s">
        <v>16</v>
      </c>
      <c r="D3" s="7" t="s">
        <v>20</v>
      </c>
      <c r="E3" s="7" t="s">
        <v>16</v>
      </c>
      <c r="F3" s="7" t="s">
        <v>21</v>
      </c>
      <c r="G3" s="7" t="s">
        <v>19</v>
      </c>
      <c r="H3" s="35"/>
      <c r="I3" s="35"/>
      <c r="J3" s="35"/>
      <c r="K3" s="35"/>
      <c r="L3" s="35"/>
      <c r="M3" s="35"/>
      <c r="N3" s="35"/>
      <c r="O3" s="35"/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230</v>
      </c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192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 t="s">
        <v>242</v>
      </c>
      <c r="V4" s="10" t="s">
        <v>243</v>
      </c>
      <c r="W4" s="1" t="s">
        <v>201</v>
      </c>
      <c r="X4" s="1" t="s">
        <v>244</v>
      </c>
      <c r="Y4" s="1" t="s">
        <v>245</v>
      </c>
      <c r="Z4" s="1" t="s">
        <v>246</v>
      </c>
      <c r="AA4" s="1" t="s">
        <v>247</v>
      </c>
      <c r="AB4" s="1" t="s">
        <v>248</v>
      </c>
      <c r="AC4" s="1" t="s">
        <v>207</v>
      </c>
      <c r="AD4" s="1" t="s">
        <v>249</v>
      </c>
      <c r="AE4" s="1" t="s">
        <v>250</v>
      </c>
      <c r="AF4" s="1" t="s">
        <v>210</v>
      </c>
      <c r="AG4" s="1" t="s">
        <v>251</v>
      </c>
      <c r="AH4" s="1" t="s">
        <v>252</v>
      </c>
      <c r="AI4" s="1" t="s">
        <v>253</v>
      </c>
      <c r="AJ4" s="1" t="s">
        <v>214</v>
      </c>
      <c r="AK4" s="1" t="s">
        <v>254</v>
      </c>
      <c r="AL4" s="1" t="s">
        <v>255</v>
      </c>
      <c r="AM4" s="1" t="s">
        <v>256</v>
      </c>
      <c r="AN4" s="1" t="s">
        <v>257</v>
      </c>
      <c r="AO4" s="10" t="s">
        <v>258</v>
      </c>
      <c r="AP4" s="10" t="s">
        <v>224</v>
      </c>
      <c r="AQ4" s="1" t="s">
        <v>259</v>
      </c>
      <c r="AR4" s="10" t="s">
        <v>260</v>
      </c>
      <c r="AS4" s="1" t="s">
        <v>221</v>
      </c>
      <c r="AT4" s="1" t="s">
        <v>261</v>
      </c>
    </row>
    <row r="5" spans="1:46">
      <c r="A5" s="2">
        <v>40</v>
      </c>
      <c r="B5" s="18" t="s">
        <v>158</v>
      </c>
      <c r="C5" s="12" t="s">
        <v>16</v>
      </c>
      <c r="D5" s="11" t="s">
        <v>159</v>
      </c>
      <c r="E5" s="18" t="s">
        <v>132</v>
      </c>
      <c r="F5" s="11" t="s">
        <v>160</v>
      </c>
      <c r="G5" s="11" t="s">
        <v>61</v>
      </c>
      <c r="H5" s="37">
        <v>0.18090207086841101</v>
      </c>
      <c r="I5" s="37">
        <v>-14.485516330210601</v>
      </c>
      <c r="J5" s="37">
        <v>100.632011713746</v>
      </c>
      <c r="K5" s="37">
        <v>4.1752985516097798</v>
      </c>
      <c r="L5" s="37">
        <v>-0.45446355239529601</v>
      </c>
      <c r="M5" s="37">
        <v>-0.211260413899027</v>
      </c>
      <c r="N5" s="14">
        <v>1.0142283757828301</v>
      </c>
      <c r="O5" s="37">
        <v>2.2854312596238699</v>
      </c>
      <c r="P5" s="37">
        <v>7.6921583475287703</v>
      </c>
      <c r="Q5" s="37">
        <v>-84.138920349013901</v>
      </c>
      <c r="R5" s="37">
        <v>-79.435665929200994</v>
      </c>
      <c r="S5" s="37">
        <v>-1.7028658051020901E-2</v>
      </c>
      <c r="T5" s="37">
        <v>-0.51621822365778303</v>
      </c>
      <c r="U5" s="37">
        <v>10.229564538060499</v>
      </c>
      <c r="V5" s="40">
        <v>-7.51602425723663</v>
      </c>
      <c r="W5" s="14">
        <v>0.978971867390387</v>
      </c>
      <c r="X5" s="37">
        <v>-1.5515409462532199</v>
      </c>
      <c r="Y5" s="37">
        <v>-3.5806174610922899E-2</v>
      </c>
      <c r="Z5" s="37">
        <v>1.2832925269523101</v>
      </c>
      <c r="AA5" s="37">
        <v>162.96524395629501</v>
      </c>
      <c r="AB5" s="37">
        <v>1.6462721845774999</v>
      </c>
      <c r="AC5" s="14">
        <v>0.95993083189320305</v>
      </c>
      <c r="AD5" s="37">
        <v>-0.23736853381784101</v>
      </c>
      <c r="AE5" s="37">
        <v>0.71865593877163803</v>
      </c>
      <c r="AF5" s="14">
        <v>1.0135440977546499</v>
      </c>
      <c r="AG5" s="37">
        <v>-5.0041023022009197E-2</v>
      </c>
      <c r="AH5" s="37">
        <v>-0.68597201335922198</v>
      </c>
      <c r="AI5" s="37">
        <v>69.4473100241174</v>
      </c>
      <c r="AJ5" s="14">
        <v>0.98583381880017196</v>
      </c>
      <c r="AK5" s="37">
        <v>7.7013887637987305E-2</v>
      </c>
      <c r="AL5" s="37">
        <v>-0.29096089430285599</v>
      </c>
      <c r="AM5" s="37">
        <v>-0.119391598272064</v>
      </c>
      <c r="AN5" s="37">
        <v>3.60082326162365</v>
      </c>
      <c r="AO5" s="37">
        <v>9973.37783735624</v>
      </c>
      <c r="AP5" s="37">
        <v>40740.626806608001</v>
      </c>
      <c r="AQ5" s="37">
        <v>4124.3475504478602</v>
      </c>
      <c r="AR5" s="37">
        <v>64254.887981785803</v>
      </c>
      <c r="AS5" s="14">
        <v>1.0142283757828301</v>
      </c>
      <c r="AT5" s="14"/>
    </row>
    <row r="6" spans="1:46">
      <c r="A6" s="2">
        <v>41</v>
      </c>
      <c r="B6" s="3" t="s">
        <v>161</v>
      </c>
      <c r="C6" s="4" t="s">
        <v>16</v>
      </c>
      <c r="D6" s="3" t="s">
        <v>162</v>
      </c>
      <c r="E6" s="3" t="s">
        <v>117</v>
      </c>
      <c r="F6" s="3" t="s">
        <v>163</v>
      </c>
      <c r="G6" s="3" t="s">
        <v>61</v>
      </c>
      <c r="H6" s="39">
        <v>0.15333477198013101</v>
      </c>
      <c r="I6" s="39">
        <v>15.585607528598899</v>
      </c>
      <c r="J6" s="39">
        <v>198.70595843852499</v>
      </c>
      <c r="K6" s="39">
        <v>4.41439599662022</v>
      </c>
      <c r="L6" s="39">
        <v>1.53458384097675E-2</v>
      </c>
      <c r="M6" s="39">
        <v>0.39704355514248302</v>
      </c>
      <c r="N6" s="15">
        <v>1.0193658489202899</v>
      </c>
      <c r="O6" s="39">
        <v>3.51553360752705</v>
      </c>
      <c r="P6" s="39">
        <v>10.068433683150101</v>
      </c>
      <c r="Q6" s="39">
        <v>14.7417439283389</v>
      </c>
      <c r="R6" s="39">
        <v>13.9176999306372</v>
      </c>
      <c r="S6" s="39">
        <v>3.7059848209924702E-2</v>
      </c>
      <c r="T6" s="39">
        <v>0.60182855716269901</v>
      </c>
      <c r="U6" s="39">
        <v>12.584942532843501</v>
      </c>
      <c r="V6" s="39">
        <v>41.785768029116198</v>
      </c>
      <c r="W6" s="15">
        <v>0.991500298468875</v>
      </c>
      <c r="X6" s="39">
        <v>0.15341687280282801</v>
      </c>
      <c r="Y6" s="39">
        <v>-9.63334993522931E-2</v>
      </c>
      <c r="Z6" s="39">
        <v>0.30660248769686899</v>
      </c>
      <c r="AA6" s="39">
        <v>165.87417855968701</v>
      </c>
      <c r="AB6" s="39">
        <v>1.8623554944198799</v>
      </c>
      <c r="AC6" s="15">
        <v>0.97646911833165295</v>
      </c>
      <c r="AD6" s="39">
        <v>2.72207907830074</v>
      </c>
      <c r="AE6" s="39">
        <v>0.91401058133602298</v>
      </c>
      <c r="AF6" s="15">
        <v>1.03578245521121</v>
      </c>
      <c r="AG6" s="39">
        <v>6.8313729695896802E-2</v>
      </c>
      <c r="AH6" s="39">
        <v>-0.51491860142396595</v>
      </c>
      <c r="AI6" s="39">
        <v>69.347862106566694</v>
      </c>
      <c r="AJ6" s="15">
        <v>1.00101810629459</v>
      </c>
      <c r="AK6" s="39">
        <v>8.2317389363091298E-2</v>
      </c>
      <c r="AL6" s="39">
        <v>4.9944297926661899E-2</v>
      </c>
      <c r="AM6" s="39">
        <v>0.75812752245887105</v>
      </c>
      <c r="AN6" s="39">
        <v>3.7958182253551098</v>
      </c>
      <c r="AO6" s="39">
        <v>10056.611651270499</v>
      </c>
      <c r="AP6" s="39">
        <v>41492.636298931902</v>
      </c>
      <c r="AQ6" s="39">
        <v>4161.3772269993397</v>
      </c>
      <c r="AR6" s="39">
        <v>64816.485014329897</v>
      </c>
      <c r="AS6" s="15">
        <v>1.0193658489202899</v>
      </c>
      <c r="AT6" s="15"/>
    </row>
    <row r="7" spans="1:46">
      <c r="A7" s="2">
        <v>42</v>
      </c>
      <c r="B7" s="11" t="s">
        <v>164</v>
      </c>
      <c r="C7" s="12" t="s">
        <v>16</v>
      </c>
      <c r="D7" s="11" t="s">
        <v>165</v>
      </c>
      <c r="E7" s="11" t="s">
        <v>117</v>
      </c>
      <c r="F7" s="11" t="s">
        <v>166</v>
      </c>
      <c r="G7" s="11" t="s">
        <v>61</v>
      </c>
      <c r="H7" s="37">
        <v>2.17640495101608E-2</v>
      </c>
      <c r="I7" s="37">
        <v>33.203492598087699</v>
      </c>
      <c r="J7" s="37">
        <v>22.023365602041501</v>
      </c>
      <c r="K7" s="37">
        <v>1.4300266072826899</v>
      </c>
      <c r="L7" s="37">
        <v>0.15552935627086101</v>
      </c>
      <c r="M7" s="37">
        <v>0.22699352479684101</v>
      </c>
      <c r="N7" s="14">
        <v>1.0972638666043699</v>
      </c>
      <c r="O7" s="37">
        <v>1.5755622768342099</v>
      </c>
      <c r="P7" s="37">
        <v>8.3936991540446293</v>
      </c>
      <c r="Q7" s="37">
        <v>46.982730609670597</v>
      </c>
      <c r="R7" s="37">
        <v>44.356458077550997</v>
      </c>
      <c r="S7" s="37">
        <v>-5.5162204004420299E-3</v>
      </c>
      <c r="T7" s="37">
        <v>0.69033255083148504</v>
      </c>
      <c r="U7" s="37">
        <v>12.162311198502501</v>
      </c>
      <c r="V7" s="37">
        <v>36.7678944586496</v>
      </c>
      <c r="W7" s="14">
        <v>1.0121789807377</v>
      </c>
      <c r="X7" s="37">
        <v>0.54360751843829103</v>
      </c>
      <c r="Y7" s="37">
        <v>3.6635239278170001E-2</v>
      </c>
      <c r="Z7" s="37">
        <v>0.62380505311293899</v>
      </c>
      <c r="AA7" s="81">
        <v>160.54758758956601</v>
      </c>
      <c r="AB7" s="37">
        <v>1.7343004386367</v>
      </c>
      <c r="AC7" s="14">
        <v>0.99448189664892594</v>
      </c>
      <c r="AD7" s="37">
        <v>0.495591545282073</v>
      </c>
      <c r="AE7" s="37">
        <v>9.3537938861367895E-2</v>
      </c>
      <c r="AF7" s="14">
        <v>1.0700924132896701</v>
      </c>
      <c r="AG7" s="37">
        <v>2.4666610410053101E-2</v>
      </c>
      <c r="AH7" s="37">
        <v>3.2788433939494599E-2</v>
      </c>
      <c r="AI7" s="37">
        <v>62.7932380993756</v>
      </c>
      <c r="AJ7" s="14">
        <v>1.0411905131140999</v>
      </c>
      <c r="AK7" s="37">
        <v>3.2974767111714702E-2</v>
      </c>
      <c r="AL7" s="37">
        <v>0.44785297446833</v>
      </c>
      <c r="AM7" s="37">
        <v>0.20842296957370901</v>
      </c>
      <c r="AN7" s="37">
        <v>3.6377568370190998</v>
      </c>
      <c r="AO7" s="81">
        <v>10043.9060462287</v>
      </c>
      <c r="AP7" s="81">
        <v>40000.596440780202</v>
      </c>
      <c r="AQ7" s="37">
        <v>4020.6850532511398</v>
      </c>
      <c r="AR7" s="81">
        <v>62239.277951241304</v>
      </c>
      <c r="AS7" s="14">
        <v>1.0972638666043699</v>
      </c>
      <c r="AT7" s="14"/>
    </row>
    <row r="8" spans="1:46">
      <c r="A8" s="2">
        <v>43</v>
      </c>
      <c r="B8" s="16" t="s">
        <v>167</v>
      </c>
      <c r="C8" s="4" t="s">
        <v>16</v>
      </c>
      <c r="D8" s="3" t="s">
        <v>168</v>
      </c>
      <c r="E8" s="16" t="s">
        <v>132</v>
      </c>
      <c r="F8" s="3" t="s">
        <v>169</v>
      </c>
      <c r="G8" s="3" t="s">
        <v>61</v>
      </c>
      <c r="H8" s="39">
        <v>2.4713712723140502E-3</v>
      </c>
      <c r="I8" s="39">
        <v>31.5492274829491</v>
      </c>
      <c r="J8" s="39">
        <v>3.4520926906706602</v>
      </c>
      <c r="K8" s="39">
        <v>0.99785921964533197</v>
      </c>
      <c r="L8" s="39">
        <v>0.10353224199471101</v>
      </c>
      <c r="M8" s="39">
        <v>0.20005270693261401</v>
      </c>
      <c r="N8" s="15">
        <v>1.09995384356869</v>
      </c>
      <c r="O8" s="39">
        <v>0.93223659286968197</v>
      </c>
      <c r="P8" s="39">
        <v>8.6508001366790008</v>
      </c>
      <c r="Q8" s="39">
        <v>19.1724972203695</v>
      </c>
      <c r="R8" s="39">
        <v>18.100779970890802</v>
      </c>
      <c r="S8" s="39">
        <v>-3.8949482164155898E-2</v>
      </c>
      <c r="T8" s="39">
        <v>9.0789890777643503E-2</v>
      </c>
      <c r="U8" s="39">
        <v>12.0113539929777</v>
      </c>
      <c r="V8" s="39">
        <v>39.507345027755598</v>
      </c>
      <c r="W8" s="15">
        <v>0.92093249246400299</v>
      </c>
      <c r="X8" s="39">
        <v>0.151115971429478</v>
      </c>
      <c r="Y8" s="39">
        <v>5.3585878550185297E-2</v>
      </c>
      <c r="Z8" s="39">
        <v>0.235470500810887</v>
      </c>
      <c r="AA8" s="39">
        <v>188.173361319761</v>
      </c>
      <c r="AB8" s="39">
        <v>1.90385695300719</v>
      </c>
      <c r="AC8" s="15">
        <v>0.88193933237710898</v>
      </c>
      <c r="AD8" s="39">
        <v>4.8256707067042499E-2</v>
      </c>
      <c r="AE8" s="39">
        <v>1.4466319311703999E-2</v>
      </c>
      <c r="AF8" s="15">
        <v>0.96600671000577998</v>
      </c>
      <c r="AG8" s="39">
        <v>1.70286659786693E-2</v>
      </c>
      <c r="AH8" s="39">
        <v>5.8216088305806997E-2</v>
      </c>
      <c r="AI8" s="39">
        <v>64.6174342324382</v>
      </c>
      <c r="AJ8" s="15">
        <v>0.96197562803922199</v>
      </c>
      <c r="AK8" s="39">
        <v>1.40344631989512E-2</v>
      </c>
      <c r="AL8" s="39">
        <v>0.46065827753185201</v>
      </c>
      <c r="AM8" s="39">
        <v>3.1410788136383601E-2</v>
      </c>
      <c r="AN8" s="39">
        <v>3.8265848535812501</v>
      </c>
      <c r="AO8" s="19" t="s">
        <v>79</v>
      </c>
      <c r="AP8" s="19" t="s">
        <v>79</v>
      </c>
      <c r="AQ8" s="39">
        <v>4012.12513714437</v>
      </c>
      <c r="AR8" s="40">
        <v>62391.066505844901</v>
      </c>
      <c r="AS8" s="15">
        <v>1.09995384356869</v>
      </c>
      <c r="AT8" s="15"/>
    </row>
    <row r="9" spans="1:46">
      <c r="A9" s="2">
        <v>44</v>
      </c>
      <c r="B9" s="18" t="s">
        <v>167</v>
      </c>
      <c r="C9" s="12" t="s">
        <v>16</v>
      </c>
      <c r="D9" s="11" t="s">
        <v>170</v>
      </c>
      <c r="E9" s="18" t="s">
        <v>132</v>
      </c>
      <c r="F9" s="11" t="s">
        <v>171</v>
      </c>
      <c r="G9" s="11" t="s">
        <v>61</v>
      </c>
      <c r="H9" s="81">
        <v>7.57645348105271E-4</v>
      </c>
      <c r="I9" s="81">
        <v>30.5900900984524</v>
      </c>
      <c r="J9" s="81">
        <v>2.8610772868286101</v>
      </c>
      <c r="K9" s="81">
        <v>0.99045080970102195</v>
      </c>
      <c r="L9" s="81">
        <v>0.128411279584739</v>
      </c>
      <c r="M9" s="81">
        <v>0.18842014638128499</v>
      </c>
      <c r="N9" s="117">
        <v>1.11815975513694</v>
      </c>
      <c r="O9" s="81">
        <v>0.93133164434434501</v>
      </c>
      <c r="P9" s="81">
        <v>8.5005542970484207</v>
      </c>
      <c r="Q9" s="81">
        <v>20.310015509898001</v>
      </c>
      <c r="R9" s="81">
        <v>19.174712491780301</v>
      </c>
      <c r="S9" s="81">
        <v>-3.6111421657947798E-2</v>
      </c>
      <c r="T9" s="81">
        <v>0.145470039476566</v>
      </c>
      <c r="U9" s="81">
        <v>11.912696653712</v>
      </c>
      <c r="V9" s="81">
        <v>38.804617048799997</v>
      </c>
      <c r="W9" s="117">
        <v>0.92802492558993999</v>
      </c>
      <c r="X9" s="81">
        <v>9.8501913913471198E-2</v>
      </c>
      <c r="Y9" s="81">
        <v>5.6937311266586001E-2</v>
      </c>
      <c r="Z9" s="81">
        <v>0.30557175798784297</v>
      </c>
      <c r="AA9" s="37">
        <v>186.68629229253301</v>
      </c>
      <c r="AB9" s="81">
        <v>1.84453054506081</v>
      </c>
      <c r="AC9" s="117">
        <v>0.90107564059897705</v>
      </c>
      <c r="AD9" s="81">
        <v>2.8912816183797499E-2</v>
      </c>
      <c r="AE9" s="81">
        <v>1.07311942576272E-2</v>
      </c>
      <c r="AF9" s="117">
        <v>0.99828784448368801</v>
      </c>
      <c r="AG9" s="81">
        <v>1.5438129759187499E-2</v>
      </c>
      <c r="AH9" s="81">
        <v>5.2147379607601699E-2</v>
      </c>
      <c r="AI9" s="81">
        <v>61.885963540166202</v>
      </c>
      <c r="AJ9" s="117">
        <v>0.97145490424210701</v>
      </c>
      <c r="AK9" s="81">
        <v>1.3019236719830201E-2</v>
      </c>
      <c r="AL9" s="81">
        <v>0.44855623862930599</v>
      </c>
      <c r="AM9" s="81">
        <v>1.80730115934769E-2</v>
      </c>
      <c r="AN9" s="81">
        <v>3.6999037913920398</v>
      </c>
      <c r="AO9" s="37">
        <v>9672.4492035967305</v>
      </c>
      <c r="AP9" s="19" t="s">
        <v>79</v>
      </c>
      <c r="AQ9" s="81">
        <v>3909.0352651322501</v>
      </c>
      <c r="AR9" s="40">
        <v>60836.612445456798</v>
      </c>
      <c r="AS9" s="14">
        <v>1.11815975513694</v>
      </c>
      <c r="AT9" s="14"/>
    </row>
    <row r="10" spans="1:46" s="122" customFormat="1">
      <c r="A10" s="118">
        <v>44</v>
      </c>
      <c r="B10" s="119" t="s">
        <v>167</v>
      </c>
      <c r="C10" s="118" t="s">
        <v>16</v>
      </c>
      <c r="D10" s="119" t="s">
        <v>170</v>
      </c>
      <c r="E10" s="119" t="s">
        <v>132</v>
      </c>
      <c r="F10" s="119" t="s">
        <v>171</v>
      </c>
      <c r="G10" s="119" t="s">
        <v>61</v>
      </c>
      <c r="H10" s="120">
        <v>7.57645348105271E-4</v>
      </c>
      <c r="I10" s="120">
        <v>30.5900900984524</v>
      </c>
      <c r="J10" s="120">
        <v>2.8610772868286101</v>
      </c>
      <c r="K10" s="120">
        <v>0.99045080970102195</v>
      </c>
      <c r="L10" s="120">
        <v>0.128411279584739</v>
      </c>
      <c r="M10" s="120">
        <v>0.18842014638128499</v>
      </c>
      <c r="N10" s="121">
        <v>1.11815975513694</v>
      </c>
      <c r="O10" s="120">
        <v>0.93133164434434501</v>
      </c>
      <c r="P10" s="120">
        <v>8.5005542970484207</v>
      </c>
      <c r="Q10" s="120">
        <v>20.310015509898001</v>
      </c>
      <c r="R10" s="120">
        <v>19.174712491780301</v>
      </c>
      <c r="S10" s="120">
        <v>-3.6111421657947798E-2</v>
      </c>
      <c r="T10" s="120">
        <v>0.145470039476566</v>
      </c>
      <c r="U10" s="120">
        <v>11.912696653712</v>
      </c>
      <c r="V10" s="120">
        <v>38.804617048799997</v>
      </c>
      <c r="W10" s="121">
        <v>0.92802492558993999</v>
      </c>
      <c r="X10" s="120">
        <v>9.8501913913471198E-2</v>
      </c>
      <c r="Y10" s="120">
        <v>5.6937311266586001E-2</v>
      </c>
      <c r="Z10" s="120">
        <v>0.30557175798784297</v>
      </c>
      <c r="AA10" s="120">
        <v>160.54758758956601</v>
      </c>
      <c r="AB10" s="120">
        <v>1.84453054506081</v>
      </c>
      <c r="AC10" s="121">
        <v>0.90107564059897705</v>
      </c>
      <c r="AD10" s="120">
        <v>2.8912816183797499E-2</v>
      </c>
      <c r="AE10" s="120">
        <v>1.07311942576272E-2</v>
      </c>
      <c r="AF10" s="121">
        <v>0.99828784448368801</v>
      </c>
      <c r="AG10" s="120">
        <v>1.5438129759187499E-2</v>
      </c>
      <c r="AH10" s="120">
        <v>5.2147379607601699E-2</v>
      </c>
      <c r="AI10" s="120">
        <v>61.885963540166202</v>
      </c>
      <c r="AJ10" s="121">
        <v>0.97145490424210701</v>
      </c>
      <c r="AK10" s="120">
        <v>1.3019236719830201E-2</v>
      </c>
      <c r="AL10" s="120">
        <v>0.44855623862930599</v>
      </c>
      <c r="AM10" s="120">
        <v>1.80730115934769E-2</v>
      </c>
      <c r="AN10" s="120">
        <v>3.6999037913920398</v>
      </c>
      <c r="AO10" s="120">
        <v>10043.9060462287</v>
      </c>
      <c r="AP10" s="120">
        <v>40000.596440780202</v>
      </c>
      <c r="AQ10" s="120">
        <v>3909.0352651322501</v>
      </c>
      <c r="AR10" s="120">
        <v>62239.277951241304</v>
      </c>
      <c r="AS10" s="121">
        <v>1.11815975513694</v>
      </c>
      <c r="AT10" s="1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"/>
  <sheetViews>
    <sheetView tabSelected="1" topLeftCell="A4" workbookViewId="0">
      <pane xSplit="2" ySplit="1" topLeftCell="V5" activePane="bottomRight" state="frozen"/>
      <selection pane="bottomRight" activeCell="A5" sqref="A5:AG5"/>
      <selection pane="bottomLeft" activeCell="A5" sqref="A5"/>
      <selection pane="topRight" activeCell="C4" sqref="C4"/>
    </sheetView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3" width="10.7109375" customWidth="1"/>
  </cols>
  <sheetData>
    <row r="1" spans="1:33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184</v>
      </c>
      <c r="N1" s="1" t="s">
        <v>228</v>
      </c>
      <c r="O1" s="1" t="s">
        <v>229</v>
      </c>
    </row>
    <row r="2" spans="1:33">
      <c r="A2" s="2">
        <v>1</v>
      </c>
      <c r="B2" s="3" t="s">
        <v>15</v>
      </c>
      <c r="C2" s="4" t="s">
        <v>16</v>
      </c>
      <c r="D2" s="3" t="s">
        <v>17</v>
      </c>
      <c r="E2" s="3" t="s">
        <v>16</v>
      </c>
      <c r="F2" s="3" t="s">
        <v>18</v>
      </c>
      <c r="G2" s="3" t="s">
        <v>19</v>
      </c>
      <c r="H2" s="15"/>
      <c r="I2" s="15"/>
      <c r="J2" s="15"/>
      <c r="K2" s="15"/>
      <c r="L2" s="15"/>
      <c r="M2" s="15"/>
      <c r="N2" s="15"/>
      <c r="O2" s="15"/>
    </row>
    <row r="3" spans="1:33">
      <c r="A3" s="6">
        <v>2</v>
      </c>
      <c r="B3" s="7" t="s">
        <v>15</v>
      </c>
      <c r="C3" s="8" t="s">
        <v>16</v>
      </c>
      <c r="D3" s="7" t="s">
        <v>20</v>
      </c>
      <c r="E3" s="7" t="s">
        <v>16</v>
      </c>
      <c r="F3" s="7" t="s">
        <v>21</v>
      </c>
      <c r="G3" s="7" t="s">
        <v>19</v>
      </c>
      <c r="H3" s="35"/>
      <c r="I3" s="35"/>
      <c r="J3" s="35"/>
      <c r="K3" s="35"/>
      <c r="L3" s="35"/>
      <c r="M3" s="35"/>
      <c r="N3" s="35"/>
      <c r="O3" s="35"/>
    </row>
    <row r="4" spans="1:33" ht="27" customHeight="1">
      <c r="A4" s="1" t="s">
        <v>1</v>
      </c>
      <c r="B4" s="1" t="s">
        <v>3</v>
      </c>
      <c r="C4" s="1" t="s">
        <v>6</v>
      </c>
      <c r="D4" s="1" t="s">
        <v>230</v>
      </c>
      <c r="E4" s="1" t="s">
        <v>231</v>
      </c>
      <c r="F4" s="1" t="s">
        <v>232</v>
      </c>
      <c r="G4" s="1" t="s">
        <v>233</v>
      </c>
      <c r="H4" s="1" t="s">
        <v>234</v>
      </c>
      <c r="I4" s="1" t="s">
        <v>236</v>
      </c>
      <c r="J4" s="1" t="s">
        <v>237</v>
      </c>
      <c r="K4" s="1" t="s">
        <v>238</v>
      </c>
      <c r="L4" s="1" t="s">
        <v>240</v>
      </c>
      <c r="M4" s="1" t="s">
        <v>241</v>
      </c>
      <c r="N4" s="1" t="s">
        <v>242</v>
      </c>
      <c r="O4" s="10" t="s">
        <v>243</v>
      </c>
      <c r="P4" s="1" t="s">
        <v>245</v>
      </c>
      <c r="Q4" s="1" t="s">
        <v>246</v>
      </c>
      <c r="R4" s="1" t="s">
        <v>247</v>
      </c>
      <c r="S4" s="1" t="s">
        <v>248</v>
      </c>
      <c r="T4" s="1" t="s">
        <v>249</v>
      </c>
      <c r="U4" s="1" t="s">
        <v>250</v>
      </c>
      <c r="V4" s="1" t="s">
        <v>251</v>
      </c>
      <c r="W4" s="1" t="s">
        <v>252</v>
      </c>
      <c r="X4" s="1" t="s">
        <v>253</v>
      </c>
      <c r="Y4" s="1" t="s">
        <v>214</v>
      </c>
      <c r="Z4" s="1" t="s">
        <v>254</v>
      </c>
      <c r="AA4" s="1" t="s">
        <v>255</v>
      </c>
      <c r="AB4" s="1" t="s">
        <v>256</v>
      </c>
      <c r="AC4" s="1" t="s">
        <v>257</v>
      </c>
      <c r="AD4" s="10" t="s">
        <v>258</v>
      </c>
      <c r="AE4" s="10" t="s">
        <v>224</v>
      </c>
      <c r="AF4" s="1" t="s">
        <v>259</v>
      </c>
      <c r="AG4" s="10" t="s">
        <v>260</v>
      </c>
    </row>
    <row r="5" spans="1:33" s="122" customFormat="1">
      <c r="A5" s="119" t="s">
        <v>167</v>
      </c>
      <c r="B5" s="119" t="s">
        <v>170</v>
      </c>
      <c r="C5" s="119" t="s">
        <v>61</v>
      </c>
      <c r="D5" s="120">
        <v>7.57645348105271E-4</v>
      </c>
      <c r="E5" s="120">
        <v>30.5900900984524</v>
      </c>
      <c r="F5" s="120">
        <v>2.8610772868286101</v>
      </c>
      <c r="G5" s="120">
        <v>0.99045080970102195</v>
      </c>
      <c r="H5" s="120">
        <v>0.128411279584739</v>
      </c>
      <c r="I5" s="120">
        <v>0.93133164434434501</v>
      </c>
      <c r="J5" s="120">
        <v>8.5005542970484207</v>
      </c>
      <c r="K5" s="120">
        <v>20.310015509898001</v>
      </c>
      <c r="L5" s="120">
        <v>-3.6111421657947798E-2</v>
      </c>
      <c r="M5" s="120">
        <v>0.145470039476566</v>
      </c>
      <c r="N5" s="120">
        <v>11.912696653712</v>
      </c>
      <c r="O5" s="120">
        <v>38.804617048799997</v>
      </c>
      <c r="P5" s="120">
        <v>5.6937311266586001E-2</v>
      </c>
      <c r="Q5" s="120">
        <v>0.30557175798784297</v>
      </c>
      <c r="R5" s="120">
        <v>160.54758758956601</v>
      </c>
      <c r="S5" s="120">
        <v>1.84453054506081</v>
      </c>
      <c r="T5" s="120">
        <v>2.8912816183797499E-2</v>
      </c>
      <c r="U5" s="120">
        <v>1.07311942576272E-2</v>
      </c>
      <c r="V5" s="120">
        <v>1.5438129759187499E-2</v>
      </c>
      <c r="W5" s="120">
        <v>5.2147379607601699E-2</v>
      </c>
      <c r="X5" s="120">
        <v>61.885963540166202</v>
      </c>
      <c r="Y5" s="121"/>
      <c r="Z5" s="120">
        <v>1.3019236719830201E-2</v>
      </c>
      <c r="AA5" s="120">
        <v>0.44855623862930599</v>
      </c>
      <c r="AB5" s="120">
        <v>1.80730115934769E-2</v>
      </c>
      <c r="AC5" s="120">
        <v>3.6999037913920398</v>
      </c>
      <c r="AD5" s="120">
        <v>10043.9060462287</v>
      </c>
      <c r="AE5" s="120">
        <v>40000.596440780202</v>
      </c>
      <c r="AF5" s="120">
        <v>3909.0352651322501</v>
      </c>
      <c r="AG5" s="120">
        <v>62239.277951241304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52"/>
  <sheetViews>
    <sheetView workbookViewId="0">
      <pane xSplit="2" ySplit="1" topLeftCell="C7" activePane="bottomRight" state="frozen"/>
      <selection pane="bottomRight" activeCell="A24" sqref="A24"/>
      <selection pane="bottomLeft" activeCell="A2" sqref="A2"/>
      <selection pane="topRight" activeCell="C1" sqref="C1"/>
    </sheetView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6" width="10.7109375" hidden="1" customWidth="1"/>
    <col min="7" max="7" width="46.7109375" hidden="1" customWidth="1"/>
    <col min="8" max="46" width="10.7109375" customWidth="1"/>
  </cols>
  <sheetData>
    <row r="1" spans="1:59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8" t="s">
        <v>230</v>
      </c>
      <c r="I1" s="1" t="s">
        <v>231</v>
      </c>
      <c r="J1" s="78" t="s">
        <v>232</v>
      </c>
      <c r="K1" s="78" t="s">
        <v>233</v>
      </c>
      <c r="L1" s="78" t="s">
        <v>234</v>
      </c>
      <c r="M1" s="1" t="s">
        <v>235</v>
      </c>
      <c r="N1" s="1" t="s">
        <v>192</v>
      </c>
      <c r="O1" s="78" t="s">
        <v>236</v>
      </c>
      <c r="P1" s="79" t="s">
        <v>237</v>
      </c>
      <c r="Q1" s="78" t="s">
        <v>238</v>
      </c>
      <c r="R1" s="78" t="s">
        <v>239</v>
      </c>
      <c r="S1" s="78" t="s">
        <v>240</v>
      </c>
      <c r="T1" s="78" t="s">
        <v>241</v>
      </c>
      <c r="U1" s="79" t="s">
        <v>242</v>
      </c>
      <c r="V1" s="79" t="s">
        <v>243</v>
      </c>
      <c r="W1" s="1" t="s">
        <v>201</v>
      </c>
      <c r="X1" s="1" t="s">
        <v>244</v>
      </c>
      <c r="Y1" s="79" t="s">
        <v>245</v>
      </c>
      <c r="Z1" s="78" t="s">
        <v>246</v>
      </c>
      <c r="AA1" s="79" t="s">
        <v>247</v>
      </c>
      <c r="AB1" s="78" t="s">
        <v>248</v>
      </c>
      <c r="AC1" s="1" t="s">
        <v>207</v>
      </c>
      <c r="AD1" s="78" t="s">
        <v>249</v>
      </c>
      <c r="AE1" s="78" t="s">
        <v>250</v>
      </c>
      <c r="AF1" s="1" t="s">
        <v>210</v>
      </c>
      <c r="AG1" s="78" t="s">
        <v>251</v>
      </c>
      <c r="AH1" s="78" t="s">
        <v>252</v>
      </c>
      <c r="AI1" s="79" t="s">
        <v>253</v>
      </c>
      <c r="AJ1" s="1" t="s">
        <v>214</v>
      </c>
      <c r="AK1" s="78" t="s">
        <v>254</v>
      </c>
      <c r="AL1" s="79" t="s">
        <v>255</v>
      </c>
      <c r="AM1" s="78" t="s">
        <v>256</v>
      </c>
      <c r="AN1" s="79" t="s">
        <v>257</v>
      </c>
      <c r="AO1" s="79" t="s">
        <v>258</v>
      </c>
      <c r="AP1" s="79" t="s">
        <v>224</v>
      </c>
      <c r="AQ1" s="79" t="s">
        <v>259</v>
      </c>
      <c r="AR1" s="79" t="s">
        <v>260</v>
      </c>
      <c r="AS1" s="1" t="s">
        <v>221</v>
      </c>
      <c r="AT1" s="1" t="s">
        <v>261</v>
      </c>
    </row>
    <row r="2" spans="1:59">
      <c r="A2" s="2">
        <f>+Concentrations!A26</f>
        <v>24</v>
      </c>
      <c r="B2" s="2" t="str">
        <f>+Concentrations!B26</f>
        <v>20ppb verification std</v>
      </c>
      <c r="C2" s="2" t="str">
        <f>+Concentrations!C26</f>
        <v/>
      </c>
      <c r="D2" s="2" t="str">
        <f>+Concentrations!D26</f>
        <v>5/29/2020 12:06:31 PM</v>
      </c>
      <c r="E2" s="2" t="str">
        <f>+Concentrations!E26</f>
        <v>Passed</v>
      </c>
      <c r="F2" s="2" t="str">
        <f>+Concentrations!F26</f>
        <v>C:\NexIONData\DataSet\052920\20ppb verification std.041</v>
      </c>
      <c r="G2" s="2" t="str">
        <f>+Concentrations!G26</f>
        <v>C:\NexIONData_icpms\Method\HorizonLabTMW (no Hg).mth</v>
      </c>
      <c r="H2" s="2">
        <f>+Concentrations!H26</f>
        <v>20.585538560068201</v>
      </c>
      <c r="I2" s="2">
        <f>+Concentrations!I26</f>
        <v>-1.19080558792205</v>
      </c>
      <c r="J2" s="2">
        <f>+Concentrations!J26</f>
        <v>20.616920744403199</v>
      </c>
      <c r="K2" s="2">
        <f>+Concentrations!K26</f>
        <v>3.7318435900010001E-2</v>
      </c>
      <c r="L2" s="2">
        <f>+Concentrations!L26</f>
        <v>20.9745958961281</v>
      </c>
      <c r="M2" s="2">
        <f>+Concentrations!M26</f>
        <v>21.127944782036799</v>
      </c>
      <c r="N2" s="2">
        <f>+Concentrations!N26</f>
        <v>1.0594928748224799</v>
      </c>
      <c r="O2" s="2">
        <f>+Concentrations!O26</f>
        <v>21.154463019959302</v>
      </c>
      <c r="P2" s="2">
        <f>+Concentrations!P26</f>
        <v>21.0357228920269</v>
      </c>
      <c r="Q2" s="2">
        <f>+Concentrations!Q26</f>
        <v>2031.15309553779</v>
      </c>
      <c r="R2" s="2">
        <f>+Concentrations!R26</f>
        <v>1917.6143225861299</v>
      </c>
      <c r="S2" s="2">
        <f>+Concentrations!S26</f>
        <v>20.735640798158901</v>
      </c>
      <c r="T2" s="2">
        <f>+Concentrations!T26</f>
        <v>19.9582075922333</v>
      </c>
      <c r="U2" s="2">
        <f>+Concentrations!U26</f>
        <v>20.448037879318999</v>
      </c>
      <c r="V2" s="2">
        <f>+Concentrations!V26</f>
        <v>20.640473043376701</v>
      </c>
      <c r="W2" s="2">
        <f>+Concentrations!W26</f>
        <v>1.00276923316556</v>
      </c>
      <c r="X2" s="2">
        <f>+Concentrations!X26</f>
        <v>21.6630851297272</v>
      </c>
      <c r="Y2" s="2">
        <f>+Concentrations!Y26</f>
        <v>21.319560563223099</v>
      </c>
      <c r="Z2" s="2">
        <f>+Concentrations!Z26</f>
        <v>20.786973580464299</v>
      </c>
      <c r="AA2" s="2">
        <f>+Concentrations!AA26</f>
        <v>2170.7668143518599</v>
      </c>
      <c r="AB2" s="2">
        <f>+Concentrations!AB26</f>
        <v>19.706913701266402</v>
      </c>
      <c r="AC2" s="2">
        <f>+Concentrations!AC26</f>
        <v>0.99599476898657602</v>
      </c>
      <c r="AD2" s="2">
        <f>+Concentrations!AD26</f>
        <v>20.091656322438901</v>
      </c>
      <c r="AE2" s="2">
        <f>+Concentrations!AE26</f>
        <v>20.222852875401401</v>
      </c>
      <c r="AF2" s="2">
        <f>+Concentrations!AF26</f>
        <v>1.02948096665889</v>
      </c>
      <c r="AG2" s="2">
        <f>+Concentrations!AG26</f>
        <v>20.364576891740398</v>
      </c>
      <c r="AH2" s="2">
        <f>+Concentrations!AH26</f>
        <v>-3.2875996914342202E-3</v>
      </c>
      <c r="AI2" s="2">
        <f>+Concentrations!AI26</f>
        <v>20.620059367629398</v>
      </c>
      <c r="AJ2" s="2">
        <f>+Concentrations!AJ26</f>
        <v>1.0301111816589601</v>
      </c>
      <c r="AK2" s="2">
        <f>+Concentrations!AK26</f>
        <v>20.1901838763999</v>
      </c>
      <c r="AL2" s="2">
        <f>+Concentrations!AL26</f>
        <v>20.173620534163501</v>
      </c>
      <c r="AM2" s="2">
        <f>+Concentrations!AM26</f>
        <v>20.135137802205499</v>
      </c>
      <c r="AN2" s="2">
        <f>+Concentrations!AN26</f>
        <v>20.520776353367602</v>
      </c>
      <c r="AO2" s="2">
        <f>+Concentrations!AO26</f>
        <v>1986.57609948969</v>
      </c>
      <c r="AP2" s="2">
        <f>+Concentrations!AP26</f>
        <v>2018.6355536230501</v>
      </c>
      <c r="AQ2" s="2">
        <f>+Concentrations!AQ26</f>
        <v>2003.7627901979099</v>
      </c>
      <c r="AR2" s="2">
        <f>+Concentrations!AR26</f>
        <v>3236.51551968272</v>
      </c>
      <c r="AS2" s="2">
        <f>+Concentrations!AS26</f>
        <v>1.0594928748224799</v>
      </c>
      <c r="AT2" s="2">
        <f>+Concentrations!AT26</f>
        <v>0</v>
      </c>
      <c r="AU2" s="2">
        <f>+Concentrations!AU26</f>
        <v>0</v>
      </c>
      <c r="AV2" s="2">
        <f>+Concentrations!AV26</f>
        <v>0</v>
      </c>
      <c r="AW2" s="2">
        <f>+Concentrations!AW26</f>
        <v>0</v>
      </c>
      <c r="AX2" s="2">
        <f>+Concentrations!AX26</f>
        <v>0</v>
      </c>
      <c r="AY2" s="2">
        <f>+Concentrations!AY26</f>
        <v>0</v>
      </c>
      <c r="AZ2" s="2">
        <f>+Concentrations!AZ26</f>
        <v>0</v>
      </c>
      <c r="BA2" s="2">
        <f>+Concentrations!BA26</f>
        <v>0</v>
      </c>
      <c r="BB2" s="2">
        <f>+Concentrations!BB26</f>
        <v>0</v>
      </c>
      <c r="BC2" s="2">
        <f>+Concentrations!BC26</f>
        <v>0</v>
      </c>
      <c r="BD2" s="2">
        <f>+[1]Concentrations!BD50</f>
        <v>0</v>
      </c>
      <c r="BE2" s="2">
        <f>+[1]Concentrations!BE50</f>
        <v>0</v>
      </c>
      <c r="BF2" s="2">
        <f>+[2]Concentrations!BF23</f>
        <v>0</v>
      </c>
      <c r="BG2" s="2">
        <f>+[3]Concentrations!BH59</f>
        <v>0</v>
      </c>
    </row>
    <row r="3" spans="1:59" s="82" customFormat="1">
      <c r="A3" s="80" t="s">
        <v>262</v>
      </c>
      <c r="B3" s="80"/>
      <c r="C3" s="81"/>
      <c r="H3" s="81">
        <f t="shared" ref="H3:BC3" si="0">AVERAGE(H2:H2)</f>
        <v>20.585538560068201</v>
      </c>
      <c r="I3" s="81">
        <f t="shared" si="0"/>
        <v>-1.19080558792205</v>
      </c>
      <c r="J3" s="81">
        <f t="shared" si="0"/>
        <v>20.616920744403199</v>
      </c>
      <c r="K3" s="81">
        <f t="shared" si="0"/>
        <v>3.7318435900010001E-2</v>
      </c>
      <c r="L3" s="81">
        <f t="shared" si="0"/>
        <v>20.9745958961281</v>
      </c>
      <c r="M3" s="81">
        <f t="shared" si="0"/>
        <v>21.127944782036799</v>
      </c>
      <c r="N3" s="81">
        <f t="shared" si="0"/>
        <v>1.0594928748224799</v>
      </c>
      <c r="O3" s="81">
        <f t="shared" si="0"/>
        <v>21.154463019959302</v>
      </c>
      <c r="P3" s="81">
        <f t="shared" si="0"/>
        <v>21.0357228920269</v>
      </c>
      <c r="Q3" s="81">
        <f t="shared" si="0"/>
        <v>2031.15309553779</v>
      </c>
      <c r="R3" s="81">
        <f t="shared" si="0"/>
        <v>1917.6143225861299</v>
      </c>
      <c r="S3" s="81">
        <f t="shared" si="0"/>
        <v>20.735640798158901</v>
      </c>
      <c r="T3" s="81">
        <f t="shared" si="0"/>
        <v>19.9582075922333</v>
      </c>
      <c r="U3" s="81">
        <f t="shared" si="0"/>
        <v>20.448037879318999</v>
      </c>
      <c r="V3" s="81">
        <f t="shared" si="0"/>
        <v>20.640473043376701</v>
      </c>
      <c r="W3" s="81">
        <f t="shared" si="0"/>
        <v>1.00276923316556</v>
      </c>
      <c r="X3" s="81">
        <f t="shared" si="0"/>
        <v>21.6630851297272</v>
      </c>
      <c r="Y3" s="81">
        <f t="shared" si="0"/>
        <v>21.319560563223099</v>
      </c>
      <c r="Z3" s="81">
        <f t="shared" si="0"/>
        <v>20.786973580464299</v>
      </c>
      <c r="AA3" s="81">
        <f t="shared" si="0"/>
        <v>2170.7668143518599</v>
      </c>
      <c r="AB3" s="81">
        <f t="shared" si="0"/>
        <v>19.706913701266402</v>
      </c>
      <c r="AC3" s="81">
        <f t="shared" si="0"/>
        <v>0.99599476898657602</v>
      </c>
      <c r="AD3" s="81">
        <f t="shared" si="0"/>
        <v>20.091656322438901</v>
      </c>
      <c r="AE3" s="81">
        <f t="shared" si="0"/>
        <v>20.222852875401401</v>
      </c>
      <c r="AF3" s="81">
        <f t="shared" si="0"/>
        <v>1.02948096665889</v>
      </c>
      <c r="AG3" s="81">
        <f t="shared" si="0"/>
        <v>20.364576891740398</v>
      </c>
      <c r="AH3" s="81">
        <f t="shared" si="0"/>
        <v>-3.2875996914342202E-3</v>
      </c>
      <c r="AI3" s="81">
        <f t="shared" si="0"/>
        <v>20.620059367629398</v>
      </c>
      <c r="AJ3" s="81">
        <f t="shared" si="0"/>
        <v>1.0301111816589601</v>
      </c>
      <c r="AK3" s="81">
        <f t="shared" si="0"/>
        <v>20.1901838763999</v>
      </c>
      <c r="AL3" s="81">
        <f t="shared" si="0"/>
        <v>20.173620534163501</v>
      </c>
      <c r="AM3" s="81">
        <f t="shared" si="0"/>
        <v>20.135137802205499</v>
      </c>
      <c r="AN3" s="81">
        <f t="shared" si="0"/>
        <v>20.520776353367602</v>
      </c>
      <c r="AO3" s="81">
        <f t="shared" si="0"/>
        <v>1986.57609948969</v>
      </c>
      <c r="AP3" s="81">
        <f t="shared" si="0"/>
        <v>2018.6355536230501</v>
      </c>
      <c r="AQ3" s="81">
        <f t="shared" si="0"/>
        <v>2003.7627901979099</v>
      </c>
      <c r="AR3" s="81">
        <f t="shared" si="0"/>
        <v>3236.51551968272</v>
      </c>
      <c r="AS3" s="81">
        <f t="shared" si="0"/>
        <v>1.0594928748224799</v>
      </c>
      <c r="AT3" s="81">
        <f t="shared" si="0"/>
        <v>0</v>
      </c>
      <c r="AU3" s="81">
        <f t="shared" si="0"/>
        <v>0</v>
      </c>
      <c r="AV3" s="81">
        <f t="shared" si="0"/>
        <v>0</v>
      </c>
      <c r="AW3" s="81">
        <f t="shared" si="0"/>
        <v>0</v>
      </c>
      <c r="AX3" s="81">
        <f t="shared" si="0"/>
        <v>0</v>
      </c>
      <c r="AY3" s="81">
        <f t="shared" si="0"/>
        <v>0</v>
      </c>
      <c r="AZ3" s="81">
        <f t="shared" si="0"/>
        <v>0</v>
      </c>
      <c r="BA3" s="81">
        <f t="shared" si="0"/>
        <v>0</v>
      </c>
      <c r="BB3" s="81">
        <f t="shared" si="0"/>
        <v>0</v>
      </c>
      <c r="BC3" s="81">
        <f t="shared" si="0"/>
        <v>0</v>
      </c>
    </row>
    <row r="4" spans="1:59" s="86" customFormat="1">
      <c r="A4" s="83" t="s">
        <v>263</v>
      </c>
      <c r="B4" s="84"/>
      <c r="C4" s="85"/>
      <c r="G4" s="86" t="s">
        <v>264</v>
      </c>
      <c r="H4" s="85">
        <f>H3/20</f>
        <v>1.02927692800341</v>
      </c>
      <c r="I4" s="85">
        <f>I3/20</f>
        <v>-5.95402793961025E-2</v>
      </c>
      <c r="J4" s="85">
        <f t="shared" ref="J4:AN4" si="1">J3/20</f>
        <v>1.03084603722016</v>
      </c>
      <c r="K4" s="85">
        <f t="shared" si="1"/>
        <v>1.8659217950005001E-3</v>
      </c>
      <c r="L4" s="87">
        <f t="shared" si="1"/>
        <v>1.0487297948064049</v>
      </c>
      <c r="M4" s="85">
        <f t="shared" si="1"/>
        <v>1.0563972391018399</v>
      </c>
      <c r="N4" s="85">
        <f t="shared" si="1"/>
        <v>5.2974643741123997E-2</v>
      </c>
      <c r="O4" s="85">
        <f t="shared" si="1"/>
        <v>1.057723150997965</v>
      </c>
      <c r="P4" s="88">
        <f t="shared" si="1"/>
        <v>1.051786144601345</v>
      </c>
      <c r="Q4" s="85">
        <f>Q3/2000</f>
        <v>1.0155765477688949</v>
      </c>
      <c r="R4" s="85">
        <f>R3/2000</f>
        <v>0.95880716129306498</v>
      </c>
      <c r="S4" s="85">
        <f t="shared" si="1"/>
        <v>1.036782039907945</v>
      </c>
      <c r="T4" s="85">
        <f t="shared" si="1"/>
        <v>0.99791037961166507</v>
      </c>
      <c r="U4" s="85">
        <f t="shared" si="1"/>
        <v>1.02240189396595</v>
      </c>
      <c r="V4" s="85">
        <f t="shared" si="1"/>
        <v>1.0320236521688351</v>
      </c>
      <c r="W4" s="85">
        <f t="shared" si="1"/>
        <v>5.0138461658277997E-2</v>
      </c>
      <c r="X4" s="85">
        <f t="shared" si="1"/>
        <v>1.0831542564863601</v>
      </c>
      <c r="Y4" s="85">
        <f t="shared" si="1"/>
        <v>1.0659780281611551</v>
      </c>
      <c r="Z4" s="85">
        <f t="shared" si="1"/>
        <v>1.0393486790232149</v>
      </c>
      <c r="AA4" s="85">
        <f>AA3/2000</f>
        <v>1.0853834071759301</v>
      </c>
      <c r="AB4" s="85">
        <f t="shared" si="1"/>
        <v>0.9853456850633201</v>
      </c>
      <c r="AC4" s="85">
        <f t="shared" si="1"/>
        <v>4.97997384493288E-2</v>
      </c>
      <c r="AD4" s="85">
        <f t="shared" si="1"/>
        <v>1.004582816121945</v>
      </c>
      <c r="AE4" s="85">
        <f t="shared" si="1"/>
        <v>1.0111426437700701</v>
      </c>
      <c r="AF4" s="85">
        <f t="shared" si="1"/>
        <v>5.14740483329445E-2</v>
      </c>
      <c r="AG4" s="85">
        <f t="shared" si="1"/>
        <v>1.01822884458702</v>
      </c>
      <c r="AH4" s="85">
        <f t="shared" si="1"/>
        <v>-1.64379984571711E-4</v>
      </c>
      <c r="AI4" s="85">
        <f t="shared" si="1"/>
        <v>1.0310029683814699</v>
      </c>
      <c r="AJ4" s="85">
        <f t="shared" si="1"/>
        <v>5.1505559082948002E-2</v>
      </c>
      <c r="AK4" s="85">
        <f t="shared" si="1"/>
        <v>1.0095091938199949</v>
      </c>
      <c r="AL4" s="85">
        <f t="shared" si="1"/>
        <v>1.0086810267081749</v>
      </c>
      <c r="AM4" s="85">
        <f t="shared" si="1"/>
        <v>1.006756890110275</v>
      </c>
      <c r="AN4" s="85">
        <f t="shared" si="1"/>
        <v>1.0260388176683801</v>
      </c>
      <c r="AO4" s="85">
        <f>AO3/2000</f>
        <v>0.99328804974484497</v>
      </c>
      <c r="AP4" s="85">
        <f>AP3/2000</f>
        <v>1.0093177768115251</v>
      </c>
      <c r="AQ4" s="85">
        <f t="shared" ref="AQ4:AR4" si="2">AQ3/2000</f>
        <v>1.0018813950989549</v>
      </c>
      <c r="AR4" s="85">
        <f t="shared" si="2"/>
        <v>1.6182577598413599</v>
      </c>
      <c r="AS4" s="85"/>
    </row>
    <row r="5" spans="1:59">
      <c r="A5" s="2"/>
      <c r="B5" s="3"/>
      <c r="C5" s="4"/>
      <c r="D5" s="3"/>
      <c r="E5" s="3"/>
      <c r="F5" s="3"/>
      <c r="G5" s="3"/>
      <c r="H5" s="39"/>
      <c r="I5" s="39"/>
      <c r="J5" s="39"/>
      <c r="K5" s="39"/>
      <c r="L5" s="39"/>
      <c r="M5" s="39"/>
      <c r="N5" s="36"/>
      <c r="O5" s="39"/>
      <c r="P5" s="39"/>
      <c r="Q5" s="39"/>
      <c r="R5" s="39"/>
      <c r="S5" s="39"/>
      <c r="T5" s="39"/>
      <c r="U5" s="39"/>
      <c r="V5" s="39"/>
      <c r="W5" s="36"/>
      <c r="X5" s="39"/>
      <c r="Y5" s="39"/>
      <c r="Z5" s="39"/>
      <c r="AA5" s="39"/>
      <c r="AB5" s="39"/>
      <c r="AC5" s="36"/>
      <c r="AD5" s="39"/>
      <c r="AE5" s="39"/>
      <c r="AF5" s="36"/>
      <c r="AG5" s="39"/>
      <c r="AH5" s="39"/>
      <c r="AI5" s="39"/>
      <c r="AJ5" s="36"/>
      <c r="AK5" s="39"/>
      <c r="AL5" s="39"/>
      <c r="AM5" s="39"/>
      <c r="AN5" s="39"/>
      <c r="AO5" s="39"/>
      <c r="AP5" s="39"/>
      <c r="AQ5" s="39"/>
      <c r="AR5" s="39"/>
      <c r="AS5" s="36"/>
      <c r="AT5" s="15"/>
    </row>
    <row r="6" spans="1:59">
      <c r="A6" s="2">
        <f>+Concentrations!A27</f>
        <v>25</v>
      </c>
      <c r="B6" s="2" t="str">
        <f>+Concentrations!B27</f>
        <v>Ca+B+Sn+Ti check</v>
      </c>
      <c r="C6" s="2" t="str">
        <f>+Concentrations!C27</f>
        <v/>
      </c>
      <c r="D6" s="2" t="str">
        <f>+Concentrations!D27</f>
        <v>5/29/2020 12:10:25 PM</v>
      </c>
      <c r="E6" s="2" t="str">
        <f>+Concentrations!E27</f>
        <v>Passed</v>
      </c>
      <c r="F6" s="2" t="str">
        <f>+Concentrations!F27</f>
        <v>C:\NexIONData\DataSet\052920\Ca+B+Sn+Ti check.042</v>
      </c>
      <c r="G6" s="2" t="str">
        <f>+Concentrations!G27</f>
        <v>C:\NexIONData_icpms\Method\HorizonLabTMW (no Hg).mth</v>
      </c>
      <c r="H6" s="2">
        <f>+Concentrations!H27</f>
        <v>1.6314207712854901E-2</v>
      </c>
      <c r="I6" s="2">
        <f>+Concentrations!I27</f>
        <v>19.790712889286599</v>
      </c>
      <c r="J6" s="2">
        <f>+Concentrations!J27</f>
        <v>5.4747695046123999E-2</v>
      </c>
      <c r="K6" s="2">
        <f>+Concentrations!K27</f>
        <v>21.348559709903199</v>
      </c>
      <c r="L6" s="2">
        <f>+Concentrations!L27</f>
        <v>-8.6526226307025705E-3</v>
      </c>
      <c r="M6" s="2">
        <f>+Concentrations!M27</f>
        <v>8.5046932994335203E-3</v>
      </c>
      <c r="N6" s="2">
        <f>+Concentrations!N27</f>
        <v>1.0099785808634401</v>
      </c>
      <c r="O6" s="2">
        <f>+Concentrations!O27</f>
        <v>2.99807236877788E-2</v>
      </c>
      <c r="P6" s="2">
        <f>+Concentrations!P27</f>
        <v>9.6204244959287397E-3</v>
      </c>
      <c r="Q6" s="2">
        <f>+Concentrations!Q27</f>
        <v>1.2048915630447199</v>
      </c>
      <c r="R6" s="2">
        <f>+Concentrations!R27</f>
        <v>1.13753971748052</v>
      </c>
      <c r="S6" s="2">
        <f>+Concentrations!S27</f>
        <v>1.2408155857066E-2</v>
      </c>
      <c r="T6" s="2">
        <f>+Concentrations!T27</f>
        <v>0.11415141606564499</v>
      </c>
      <c r="U6" s="2">
        <f>+Concentrations!U27</f>
        <v>2.2065738079259298E-2</v>
      </c>
      <c r="V6" s="2">
        <f>+Concentrations!V27</f>
        <v>-0.46537404626953099</v>
      </c>
      <c r="W6" s="2">
        <f>+Concentrations!W27</f>
        <v>0.97870730342182</v>
      </c>
      <c r="X6" s="2">
        <f>+Concentrations!X27</f>
        <v>4.6882718393225303E-2</v>
      </c>
      <c r="Y6" s="2">
        <f>+Concentrations!Y27</f>
        <v>4.8143376464383298E-4</v>
      </c>
      <c r="Z6" s="2">
        <f>+Concentrations!Z27</f>
        <v>5.3774219746440699E-2</v>
      </c>
      <c r="AA6" s="2">
        <f>+Concentrations!AA27</f>
        <v>1.2355104155325001</v>
      </c>
      <c r="AB6" s="2">
        <f>+Concentrations!AB27</f>
        <v>1.7938992678209299E-2</v>
      </c>
      <c r="AC6" s="2">
        <f>+Concentrations!AC27</f>
        <v>0.97134512690390296</v>
      </c>
      <c r="AD6" s="2">
        <f>+Concentrations!AD27</f>
        <v>9.9096752165993895E-2</v>
      </c>
      <c r="AE6" s="2">
        <f>+Concentrations!AE27</f>
        <v>4.1625183638602001E-2</v>
      </c>
      <c r="AF6" s="2">
        <f>+Concentrations!AF27</f>
        <v>1.00237751180611</v>
      </c>
      <c r="AG6" s="2">
        <f>+Concentrations!AG27</f>
        <v>1.46828921650484E-2</v>
      </c>
      <c r="AH6" s="2">
        <f>+Concentrations!AH27</f>
        <v>21.2193683324099</v>
      </c>
      <c r="AI6" s="2">
        <f>+Concentrations!AI27</f>
        <v>1.37050734853778E-2</v>
      </c>
      <c r="AJ6" s="2">
        <f>+Concentrations!AJ27</f>
        <v>0.98877677574921397</v>
      </c>
      <c r="AK6" s="2">
        <f>+Concentrations!AK27</f>
        <v>1.6935117891532799E-2</v>
      </c>
      <c r="AL6" s="2">
        <f>+Concentrations!AL27</f>
        <v>6.9514174205560202E-3</v>
      </c>
      <c r="AM6" s="2">
        <f>+Concentrations!AM27</f>
        <v>3.95314283113136E-2</v>
      </c>
      <c r="AN6" s="2">
        <f>+Concentrations!AN27</f>
        <v>1.18650309587274E-2</v>
      </c>
      <c r="AO6" s="2">
        <f>+Concentrations!AO27</f>
        <v>0.85384297082255101</v>
      </c>
      <c r="AP6" s="2">
        <f>+Concentrations!AP27</f>
        <v>1.24996866259555</v>
      </c>
      <c r="AQ6" s="2">
        <f>+Concentrations!AQ27</f>
        <v>4.7883317491514203</v>
      </c>
      <c r="AR6" s="2">
        <f>+Concentrations!AR27</f>
        <v>2098.2652031080902</v>
      </c>
      <c r="AS6" s="2">
        <f>+Concentrations!AS27</f>
        <v>1.0099785808634401</v>
      </c>
      <c r="AT6" s="2">
        <f>+Concentrations!AT27</f>
        <v>0</v>
      </c>
      <c r="AU6" s="2">
        <f>+Concentrations!AU27</f>
        <v>0</v>
      </c>
      <c r="AV6" s="2">
        <f>+Concentrations!AV27</f>
        <v>0</v>
      </c>
      <c r="AW6" s="2">
        <f>+Concentrations!AW27</f>
        <v>0</v>
      </c>
      <c r="AX6" s="2">
        <f>+Concentrations!AX27</f>
        <v>0</v>
      </c>
      <c r="AY6" s="2">
        <f>+Concentrations!AY27</f>
        <v>0</v>
      </c>
      <c r="AZ6" s="2">
        <f>+[4]Concentrations!AZ232</f>
        <v>0</v>
      </c>
      <c r="BA6" s="2">
        <f>+[4]Concentrations!BA232</f>
        <v>0</v>
      </c>
      <c r="BB6" s="2">
        <f>+[5]Concentrations!BB113</f>
        <v>0</v>
      </c>
      <c r="BC6" s="2">
        <f>+[5]Concentrations!BC113</f>
        <v>0</v>
      </c>
    </row>
    <row r="7" spans="1:59" s="82" customFormat="1">
      <c r="A7" s="89" t="s">
        <v>262</v>
      </c>
      <c r="B7" s="89"/>
      <c r="C7" s="90"/>
      <c r="I7" s="90">
        <f>+I6</f>
        <v>19.790712889286599</v>
      </c>
      <c r="J7" s="90"/>
      <c r="K7" s="90">
        <f>+K6</f>
        <v>21.348559709903199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>
        <f>+AH6</f>
        <v>21.2193683324099</v>
      </c>
      <c r="AI7" s="90"/>
      <c r="AJ7" s="90"/>
      <c r="AK7" s="90"/>
      <c r="AL7" s="90"/>
      <c r="AM7" s="90"/>
      <c r="AN7" s="90"/>
      <c r="AO7" s="90"/>
      <c r="AP7" s="90"/>
      <c r="AQ7" s="90"/>
      <c r="AR7" s="90">
        <f>+AR6</f>
        <v>2098.2652031080902</v>
      </c>
    </row>
    <row r="8" spans="1:59" s="82" customFormat="1">
      <c r="A8" s="91" t="s">
        <v>265</v>
      </c>
      <c r="B8" s="80"/>
      <c r="C8" s="81"/>
      <c r="G8" s="82" t="s">
        <v>264</v>
      </c>
      <c r="I8" s="92">
        <f>I7/20</f>
        <v>0.98953564446432996</v>
      </c>
      <c r="J8" s="92"/>
      <c r="K8" s="92">
        <f>K7/20</f>
        <v>1.06742798549516</v>
      </c>
      <c r="L8" s="81"/>
      <c r="M8" s="81"/>
      <c r="N8" s="81"/>
      <c r="O8" s="81"/>
      <c r="P8" s="81"/>
      <c r="Q8" s="93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92">
        <f>AH7/20</f>
        <v>1.0609684166204949</v>
      </c>
      <c r="AI8" s="81"/>
      <c r="AJ8" s="81"/>
      <c r="AK8" s="81"/>
      <c r="AL8" s="81"/>
      <c r="AM8" s="81"/>
      <c r="AN8" s="81"/>
      <c r="AO8" s="81"/>
      <c r="AP8" s="81"/>
      <c r="AQ8" s="81"/>
      <c r="AR8" s="92">
        <f>AR7/2000</f>
        <v>1.0491326015540452</v>
      </c>
    </row>
    <row r="9" spans="1:59">
      <c r="A9" s="2"/>
      <c r="B9" s="3"/>
      <c r="C9" s="4"/>
      <c r="D9" s="3"/>
      <c r="E9" s="3"/>
      <c r="F9" s="3"/>
      <c r="G9" s="3"/>
      <c r="H9" s="39"/>
      <c r="I9" s="39"/>
      <c r="J9" s="39"/>
      <c r="K9" s="39"/>
      <c r="L9" s="39"/>
      <c r="M9" s="39"/>
      <c r="N9" s="36"/>
      <c r="O9" s="39"/>
      <c r="P9" s="39"/>
      <c r="Q9" s="39"/>
      <c r="R9" s="39"/>
      <c r="S9" s="39"/>
      <c r="T9" s="39"/>
      <c r="U9" s="39"/>
      <c r="V9" s="39"/>
      <c r="W9" s="36"/>
      <c r="X9" s="39"/>
      <c r="Y9" s="39"/>
      <c r="Z9" s="39"/>
      <c r="AA9" s="39"/>
      <c r="AB9" s="39"/>
      <c r="AC9" s="36"/>
      <c r="AD9" s="39"/>
      <c r="AE9" s="39"/>
      <c r="AF9" s="36"/>
      <c r="AG9" s="39"/>
      <c r="AH9" s="39"/>
      <c r="AI9" s="39"/>
      <c r="AJ9" s="36"/>
      <c r="AK9" s="39"/>
      <c r="AL9" s="39"/>
      <c r="AM9" s="39"/>
      <c r="AN9" s="39"/>
      <c r="AO9" s="39"/>
      <c r="AP9" s="39"/>
      <c r="AQ9" s="39"/>
      <c r="AR9" s="39"/>
      <c r="AS9" s="36"/>
      <c r="AT9" s="15"/>
    </row>
    <row r="10" spans="1:59">
      <c r="A10" s="2"/>
      <c r="B10" s="11"/>
      <c r="C10" s="12"/>
      <c r="D10" s="11"/>
      <c r="E10" s="11"/>
      <c r="F10" s="11"/>
      <c r="G10" s="11"/>
      <c r="H10" s="37"/>
      <c r="I10" s="37"/>
      <c r="J10" s="37"/>
      <c r="K10" s="37"/>
      <c r="L10" s="37"/>
      <c r="M10" s="37"/>
      <c r="N10" s="38"/>
      <c r="O10" s="37"/>
      <c r="P10" s="37"/>
      <c r="Q10" s="37"/>
      <c r="R10" s="37"/>
      <c r="S10" s="37"/>
      <c r="T10" s="37"/>
      <c r="U10" s="37"/>
      <c r="V10" s="37"/>
      <c r="W10" s="38"/>
      <c r="X10" s="37"/>
      <c r="Y10" s="37"/>
      <c r="Z10" s="37"/>
      <c r="AA10" s="37"/>
      <c r="AB10" s="37"/>
      <c r="AC10" s="38"/>
      <c r="AD10" s="37"/>
      <c r="AE10" s="37"/>
      <c r="AF10" s="38"/>
      <c r="AG10" s="37"/>
      <c r="AH10" s="37"/>
      <c r="AI10" s="37"/>
      <c r="AJ10" s="38"/>
      <c r="AK10" s="37"/>
      <c r="AL10" s="37"/>
      <c r="AM10" s="37"/>
      <c r="AN10" s="37"/>
      <c r="AO10" s="37"/>
      <c r="AP10" s="37"/>
      <c r="AQ10" s="37"/>
      <c r="AR10" s="37"/>
      <c r="AS10" s="38"/>
      <c r="AT10" s="14"/>
    </row>
    <row r="11" spans="1:59">
      <c r="A11" s="2">
        <f>+Concentrations!A31</f>
        <v>29</v>
      </c>
      <c r="B11" s="2" t="str">
        <f>+Concentrations!B31</f>
        <v>CRM</v>
      </c>
      <c r="C11" s="2" t="str">
        <f>+Concentrations!C31</f>
        <v/>
      </c>
      <c r="D11" s="2" t="str">
        <f>+Concentrations!D31</f>
        <v>5/29/2020 12:25:47 PM</v>
      </c>
      <c r="E11" s="2" t="str">
        <f>+Concentrations!E31</f>
        <v>Failed</v>
      </c>
      <c r="F11" s="2" t="str">
        <f>+Concentrations!F31</f>
        <v>C:\NexIONData\DataSet\052920\CRM.046</v>
      </c>
      <c r="G11" s="2" t="str">
        <f>+Concentrations!G31</f>
        <v>C:\NexIONData_icpms\Method\HorizonLabTMW (no Hg).mth</v>
      </c>
      <c r="H11" s="2">
        <f>+Concentrations!H31</f>
        <v>20.114627898926301</v>
      </c>
      <c r="I11" s="2">
        <f>+Concentrations!I31</f>
        <v>0.81320901786936395</v>
      </c>
      <c r="J11" s="2">
        <f>+Concentrations!J31</f>
        <v>127.700217070265</v>
      </c>
      <c r="K11" s="2">
        <f>+Concentrations!K31</f>
        <v>8.7407376038956902E-2</v>
      </c>
      <c r="L11" s="2">
        <f>+Concentrations!L31</f>
        <v>31.1345989393281</v>
      </c>
      <c r="M11" s="2">
        <f>+Concentrations!M31</f>
        <v>31.335745794059601</v>
      </c>
      <c r="N11" s="2">
        <f>+Concentrations!N31</f>
        <v>1.09125218640392</v>
      </c>
      <c r="O11" s="2">
        <f>+Concentrations!O31</f>
        <v>21.5262103047443</v>
      </c>
      <c r="P11" s="2">
        <f>+Concentrations!P31</f>
        <v>43.814847327156997</v>
      </c>
      <c r="Q11" s="2">
        <f>+Concentrations!Q31</f>
        <v>94.709395286135404</v>
      </c>
      <c r="R11" s="2">
        <f>+Concentrations!R31</f>
        <v>89.415265291008197</v>
      </c>
      <c r="S11" s="2">
        <f>+Concentrations!S31</f>
        <v>26.9746140324553</v>
      </c>
      <c r="T11" s="2">
        <f>+Concentrations!T31</f>
        <v>58.990815227115498</v>
      </c>
      <c r="U11" s="2">
        <f>+Concentrations!U31</f>
        <v>19.800204793049598</v>
      </c>
      <c r="V11" s="2">
        <f>+Concentrations!V31</f>
        <v>69.015905715242098</v>
      </c>
      <c r="W11" s="2">
        <f>+Concentrations!W31</f>
        <v>0.96367907957659504</v>
      </c>
      <c r="X11" s="2">
        <f>+Concentrations!X31</f>
        <v>77.608567393651796</v>
      </c>
      <c r="Y11" s="2">
        <f>+Concentrations!Y31</f>
        <v>81.813473909994599</v>
      </c>
      <c r="Z11" s="2">
        <f>+Concentrations!Z31</f>
        <v>9.9844391263555394</v>
      </c>
      <c r="AA11" s="2">
        <f>+Concentrations!AA31</f>
        <v>291.13006580400901</v>
      </c>
      <c r="AB11" s="2">
        <f>+Concentrations!AB31</f>
        <v>113.262464820406</v>
      </c>
      <c r="AC11" s="2">
        <f>+Concentrations!AC31</f>
        <v>0.95592700089853699</v>
      </c>
      <c r="AD11" s="2">
        <f>+Concentrations!AD31</f>
        <v>1.8740837260697301</v>
      </c>
      <c r="AE11" s="2">
        <f>+Concentrations!AE31</f>
        <v>9.6858594096867598</v>
      </c>
      <c r="AF11" s="2">
        <f>+Concentrations!AF31</f>
        <v>1.02578304012538</v>
      </c>
      <c r="AG11" s="2">
        <f>+Concentrations!AG31</f>
        <v>9.7034199111814701</v>
      </c>
      <c r="AH11" s="2">
        <f>+Concentrations!AH31</f>
        <v>1.6440697176085001E-2</v>
      </c>
      <c r="AI11" s="2">
        <f>+Concentrations!AI31</f>
        <v>48.820518490494699</v>
      </c>
      <c r="AJ11" s="2">
        <f>+Concentrations!AJ31</f>
        <v>1.01057052950038</v>
      </c>
      <c r="AK11" s="2">
        <f>+Concentrations!AK31</f>
        <v>9.6548847067518597</v>
      </c>
      <c r="AL11" s="2">
        <f>+Concentrations!AL31</f>
        <v>38.518957612785798</v>
      </c>
      <c r="AM11" s="2">
        <f>+Concentrations!AM31</f>
        <v>0.19582682632626999</v>
      </c>
      <c r="AN11" s="2">
        <f>+Concentrations!AN31</f>
        <v>10.3228839180051</v>
      </c>
      <c r="AO11" s="2">
        <f>+Concentrations!AO31</f>
        <v>6038.2466558241704</v>
      </c>
      <c r="AP11" s="2">
        <f>+Concentrations!AP31</f>
        <v>9062.1222552650106</v>
      </c>
      <c r="AQ11" s="2">
        <f>+Concentrations!AQ31</f>
        <v>2483.09728107403</v>
      </c>
      <c r="AR11" s="2">
        <f>+Concentrations!AR31</f>
        <v>34263.729403934798</v>
      </c>
      <c r="AS11" s="2">
        <f>+Concentrations!AS31</f>
        <v>1.09125218640392</v>
      </c>
      <c r="AT11" s="2">
        <f>+Concentrations!AT31</f>
        <v>0</v>
      </c>
      <c r="AU11" s="2">
        <f>+Concentrations!AU31</f>
        <v>0</v>
      </c>
      <c r="AV11" s="2">
        <f>+Concentrations!AV31</f>
        <v>0</v>
      </c>
      <c r="AW11" s="2">
        <f>+Concentrations!AW31</f>
        <v>0</v>
      </c>
    </row>
    <row r="12" spans="1:59" s="82" customFormat="1">
      <c r="A12" s="80" t="s">
        <v>262</v>
      </c>
      <c r="B12" s="80"/>
      <c r="C12" s="81" t="e">
        <f>AVERAGE(C11:C11)</f>
        <v>#DIV/0!</v>
      </c>
      <c r="H12" s="81">
        <f t="shared" ref="H12:AS12" si="3">AVERAGE(H11:H11)</f>
        <v>20.114627898926301</v>
      </c>
      <c r="I12" s="81">
        <f t="shared" si="3"/>
        <v>0.81320901786936395</v>
      </c>
      <c r="J12" s="81">
        <f t="shared" si="3"/>
        <v>127.700217070265</v>
      </c>
      <c r="K12" s="81">
        <f t="shared" si="3"/>
        <v>8.7407376038956902E-2</v>
      </c>
      <c r="L12" s="81">
        <f t="shared" si="3"/>
        <v>31.1345989393281</v>
      </c>
      <c r="M12" s="81">
        <f t="shared" si="3"/>
        <v>31.335745794059601</v>
      </c>
      <c r="N12" s="81">
        <f t="shared" si="3"/>
        <v>1.09125218640392</v>
      </c>
      <c r="O12" s="81">
        <f t="shared" si="3"/>
        <v>21.5262103047443</v>
      </c>
      <c r="P12" s="81">
        <f t="shared" si="3"/>
        <v>43.814847327156997</v>
      </c>
      <c r="Q12" s="81">
        <f t="shared" si="3"/>
        <v>94.709395286135404</v>
      </c>
      <c r="R12" s="81">
        <f t="shared" si="3"/>
        <v>89.415265291008197</v>
      </c>
      <c r="S12" s="81">
        <f t="shared" si="3"/>
        <v>26.9746140324553</v>
      </c>
      <c r="T12" s="81">
        <f t="shared" si="3"/>
        <v>58.990815227115498</v>
      </c>
      <c r="U12" s="81">
        <f t="shared" si="3"/>
        <v>19.800204793049598</v>
      </c>
      <c r="V12" s="81">
        <f t="shared" si="3"/>
        <v>69.015905715242098</v>
      </c>
      <c r="W12" s="81">
        <f t="shared" si="3"/>
        <v>0.96367907957659504</v>
      </c>
      <c r="X12" s="81">
        <f t="shared" si="3"/>
        <v>77.608567393651796</v>
      </c>
      <c r="Y12" s="81">
        <f t="shared" si="3"/>
        <v>81.813473909994599</v>
      </c>
      <c r="Z12" s="81">
        <f t="shared" si="3"/>
        <v>9.9844391263555394</v>
      </c>
      <c r="AA12" s="81">
        <f t="shared" si="3"/>
        <v>291.13006580400901</v>
      </c>
      <c r="AB12" s="81">
        <f t="shared" si="3"/>
        <v>113.262464820406</v>
      </c>
      <c r="AC12" s="81">
        <f t="shared" si="3"/>
        <v>0.95592700089853699</v>
      </c>
      <c r="AD12" s="81">
        <f t="shared" si="3"/>
        <v>1.8740837260697301</v>
      </c>
      <c r="AE12" s="81">
        <f t="shared" si="3"/>
        <v>9.6858594096867598</v>
      </c>
      <c r="AF12" s="81">
        <f t="shared" si="3"/>
        <v>1.02578304012538</v>
      </c>
      <c r="AG12" s="81">
        <f t="shared" si="3"/>
        <v>9.7034199111814701</v>
      </c>
      <c r="AH12" s="81">
        <f t="shared" si="3"/>
        <v>1.6440697176085001E-2</v>
      </c>
      <c r="AI12" s="81">
        <f t="shared" si="3"/>
        <v>48.820518490494699</v>
      </c>
      <c r="AJ12" s="81">
        <f t="shared" si="3"/>
        <v>1.01057052950038</v>
      </c>
      <c r="AK12" s="81">
        <f t="shared" si="3"/>
        <v>9.6548847067518597</v>
      </c>
      <c r="AL12" s="81">
        <f t="shared" si="3"/>
        <v>38.518957612785798</v>
      </c>
      <c r="AM12" s="81">
        <f t="shared" si="3"/>
        <v>0.19582682632626999</v>
      </c>
      <c r="AN12" s="81">
        <f t="shared" si="3"/>
        <v>10.3228839180051</v>
      </c>
      <c r="AO12" s="81">
        <f t="shared" si="3"/>
        <v>6038.2466558241704</v>
      </c>
      <c r="AP12" s="81">
        <f t="shared" si="3"/>
        <v>9062.1222552650106</v>
      </c>
      <c r="AQ12" s="81">
        <f t="shared" si="3"/>
        <v>2483.09728107403</v>
      </c>
      <c r="AR12" s="81">
        <f t="shared" si="3"/>
        <v>34263.729403934798</v>
      </c>
      <c r="AS12" s="81">
        <f t="shared" si="3"/>
        <v>1.09125218640392</v>
      </c>
    </row>
    <row r="13" spans="1:59" s="82" customFormat="1">
      <c r="A13" s="80" t="s">
        <v>266</v>
      </c>
      <c r="B13" s="80"/>
      <c r="C13" s="81">
        <v>20</v>
      </c>
      <c r="H13" s="81">
        <v>20</v>
      </c>
      <c r="J13" s="81">
        <v>120</v>
      </c>
      <c r="K13" s="81"/>
      <c r="L13" s="81">
        <v>30</v>
      </c>
      <c r="M13" s="94"/>
      <c r="N13" s="94"/>
      <c r="O13" s="81">
        <v>20</v>
      </c>
      <c r="P13" s="81">
        <v>40</v>
      </c>
      <c r="Q13" s="81">
        <v>100</v>
      </c>
      <c r="R13" s="81">
        <v>100</v>
      </c>
      <c r="S13" s="81">
        <v>25</v>
      </c>
      <c r="T13" s="81">
        <v>60</v>
      </c>
      <c r="U13" s="81">
        <v>20</v>
      </c>
      <c r="V13" s="81">
        <v>70</v>
      </c>
      <c r="W13" s="94"/>
      <c r="X13" s="94"/>
      <c r="Y13" s="81">
        <v>80</v>
      </c>
      <c r="Z13" s="81">
        <v>10</v>
      </c>
      <c r="AA13" s="81">
        <v>250</v>
      </c>
      <c r="AB13" s="81">
        <v>100</v>
      </c>
      <c r="AC13" s="94"/>
      <c r="AD13" s="81">
        <v>2</v>
      </c>
      <c r="AE13" s="81">
        <v>10</v>
      </c>
      <c r="AF13" s="94"/>
      <c r="AG13" s="94"/>
      <c r="AH13" s="94"/>
      <c r="AI13" s="81">
        <v>50</v>
      </c>
      <c r="AJ13" s="81"/>
      <c r="AK13" s="81">
        <v>10</v>
      </c>
      <c r="AL13" s="81">
        <v>40</v>
      </c>
      <c r="AN13" s="81">
        <v>10</v>
      </c>
      <c r="AO13" s="81">
        <v>6000</v>
      </c>
      <c r="AP13" s="81">
        <v>9000</v>
      </c>
      <c r="AQ13" s="81">
        <v>2500</v>
      </c>
      <c r="AR13" s="81">
        <v>35000</v>
      </c>
      <c r="AT13" s="81"/>
    </row>
    <row r="14" spans="1:59" s="86" customFormat="1">
      <c r="A14" s="95" t="s">
        <v>267</v>
      </c>
      <c r="B14" s="95"/>
      <c r="C14" s="92" t="e">
        <f>C12/C13</f>
        <v>#DIV/0!</v>
      </c>
      <c r="G14" s="86" t="s">
        <v>264</v>
      </c>
      <c r="H14" s="92">
        <f>H12/H13</f>
        <v>1.0057313949463151</v>
      </c>
      <c r="I14" s="92" t="e">
        <f t="shared" ref="I14:AU14" si="4">I12/I13</f>
        <v>#DIV/0!</v>
      </c>
      <c r="J14" s="92">
        <f t="shared" si="4"/>
        <v>1.0641684755855416</v>
      </c>
      <c r="K14" s="92" t="e">
        <f t="shared" si="4"/>
        <v>#DIV/0!</v>
      </c>
      <c r="L14" s="92">
        <f t="shared" si="4"/>
        <v>1.0378199646442701</v>
      </c>
      <c r="M14" s="92" t="e">
        <f t="shared" si="4"/>
        <v>#DIV/0!</v>
      </c>
      <c r="N14" s="92" t="e">
        <f t="shared" si="4"/>
        <v>#DIV/0!</v>
      </c>
      <c r="O14" s="92">
        <f t="shared" si="4"/>
        <v>1.076310515237215</v>
      </c>
      <c r="P14" s="92">
        <f t="shared" si="4"/>
        <v>1.095371183178925</v>
      </c>
      <c r="Q14" s="96">
        <f t="shared" si="4"/>
        <v>0.947093952861354</v>
      </c>
      <c r="R14" s="96">
        <f t="shared" si="4"/>
        <v>0.89415265291008195</v>
      </c>
      <c r="S14" s="92">
        <f t="shared" si="4"/>
        <v>1.0789845612982121</v>
      </c>
      <c r="T14" s="92">
        <f t="shared" si="4"/>
        <v>0.98318025378525831</v>
      </c>
      <c r="U14" s="92">
        <f t="shared" si="4"/>
        <v>0.99001023965247992</v>
      </c>
      <c r="V14" s="92">
        <f>V12/V13</f>
        <v>0.98594151021774423</v>
      </c>
      <c r="W14" s="92" t="e">
        <f t="shared" si="4"/>
        <v>#DIV/0!</v>
      </c>
      <c r="X14" s="92" t="e">
        <f t="shared" si="4"/>
        <v>#DIV/0!</v>
      </c>
      <c r="Y14" s="92">
        <f t="shared" si="4"/>
        <v>1.0226684238749324</v>
      </c>
      <c r="Z14" s="92">
        <f t="shared" si="4"/>
        <v>0.99844391263555399</v>
      </c>
      <c r="AA14" s="113">
        <f t="shared" si="4"/>
        <v>1.1645202632160361</v>
      </c>
      <c r="AB14" s="92">
        <f t="shared" si="4"/>
        <v>1.1326246482040601</v>
      </c>
      <c r="AC14" s="92" t="e">
        <f t="shared" si="4"/>
        <v>#DIV/0!</v>
      </c>
      <c r="AD14" s="92">
        <f t="shared" si="4"/>
        <v>0.93704186303486503</v>
      </c>
      <c r="AE14" s="92">
        <f t="shared" si="4"/>
        <v>0.96858594096867601</v>
      </c>
      <c r="AF14" s="92" t="e">
        <f t="shared" si="4"/>
        <v>#DIV/0!</v>
      </c>
      <c r="AG14" s="92" t="e">
        <f t="shared" si="4"/>
        <v>#DIV/0!</v>
      </c>
      <c r="AH14" s="92" t="e">
        <f t="shared" si="4"/>
        <v>#DIV/0!</v>
      </c>
      <c r="AI14" s="92">
        <f t="shared" si="4"/>
        <v>0.97641036980989393</v>
      </c>
      <c r="AJ14" s="92" t="e">
        <f t="shared" si="4"/>
        <v>#DIV/0!</v>
      </c>
      <c r="AK14" s="92">
        <f t="shared" si="4"/>
        <v>0.96548847067518595</v>
      </c>
      <c r="AL14" s="92">
        <f t="shared" si="4"/>
        <v>0.96297394031964489</v>
      </c>
      <c r="AM14" s="92" t="e">
        <f t="shared" si="4"/>
        <v>#DIV/0!</v>
      </c>
      <c r="AN14" s="92">
        <f t="shared" si="4"/>
        <v>1.0322883918005101</v>
      </c>
      <c r="AO14" s="92">
        <f t="shared" si="4"/>
        <v>1.0063744426373618</v>
      </c>
      <c r="AP14" s="92">
        <f t="shared" si="4"/>
        <v>1.0069024728072233</v>
      </c>
      <c r="AQ14" s="92">
        <f t="shared" si="4"/>
        <v>0.99323891242961204</v>
      </c>
      <c r="AR14" s="92">
        <f t="shared" si="4"/>
        <v>0.97896369725527999</v>
      </c>
      <c r="AS14" s="92">
        <f>AS12/AR13</f>
        <v>3.1178633897254856E-5</v>
      </c>
      <c r="AT14" s="92" t="e">
        <f t="shared" si="4"/>
        <v>#DIV/0!</v>
      </c>
      <c r="AU14" s="92" t="e">
        <f t="shared" si="4"/>
        <v>#DIV/0!</v>
      </c>
    </row>
    <row r="15" spans="1:59">
      <c r="A15" s="2"/>
      <c r="B15" s="3"/>
      <c r="C15" s="4"/>
      <c r="D15" s="3"/>
      <c r="E15" s="3"/>
      <c r="F15" s="3"/>
      <c r="G15" s="3"/>
      <c r="H15" s="39"/>
      <c r="I15" s="39"/>
      <c r="J15" s="39"/>
      <c r="K15" s="39"/>
      <c r="L15" s="39"/>
      <c r="M15" s="39"/>
      <c r="N15" s="36"/>
      <c r="O15" s="39"/>
      <c r="P15" s="39"/>
      <c r="Q15" s="39"/>
      <c r="R15" s="39"/>
      <c r="S15" s="39"/>
      <c r="T15" s="39"/>
      <c r="U15" s="39"/>
      <c r="V15" s="39"/>
      <c r="W15" s="36"/>
      <c r="X15" s="39"/>
      <c r="Y15" s="39"/>
      <c r="Z15" s="39"/>
      <c r="AA15" s="39"/>
      <c r="AB15" s="39"/>
      <c r="AC15" s="36"/>
      <c r="AD15" s="39"/>
      <c r="AE15" s="39"/>
      <c r="AF15" s="36"/>
      <c r="AG15" s="39"/>
      <c r="AH15" s="39"/>
      <c r="AI15" s="39"/>
      <c r="AJ15" s="36"/>
      <c r="AK15" s="39"/>
      <c r="AL15" s="39"/>
      <c r="AM15" s="39"/>
      <c r="AN15" s="39"/>
      <c r="AO15" s="39"/>
      <c r="AP15" s="39"/>
      <c r="AQ15" s="39"/>
      <c r="AR15" s="39"/>
      <c r="AS15" s="36"/>
      <c r="AT15" s="15"/>
    </row>
    <row r="16" spans="1:59">
      <c r="A16" s="2"/>
      <c r="B16" s="3"/>
      <c r="C16" s="4"/>
      <c r="D16" s="3"/>
      <c r="E16" s="3"/>
      <c r="F16" s="3"/>
      <c r="G16" s="3"/>
      <c r="H16" s="39"/>
      <c r="I16" s="39"/>
      <c r="J16" s="39"/>
      <c r="K16" s="39"/>
      <c r="L16" s="39"/>
      <c r="M16" s="39"/>
      <c r="N16" s="36"/>
      <c r="O16" s="39"/>
      <c r="P16" s="39"/>
      <c r="Q16" s="39"/>
      <c r="R16" s="39"/>
      <c r="S16" s="39"/>
      <c r="T16" s="39"/>
      <c r="U16" s="39"/>
      <c r="V16" s="39"/>
      <c r="W16" s="36"/>
      <c r="X16" s="39"/>
      <c r="Y16" s="39"/>
      <c r="Z16" s="39"/>
      <c r="AA16" s="39"/>
      <c r="AB16" s="39"/>
      <c r="AC16" s="36"/>
      <c r="AD16" s="39"/>
      <c r="AE16" s="39"/>
      <c r="AF16" s="36"/>
      <c r="AG16" s="39"/>
      <c r="AH16" s="39"/>
      <c r="AI16" s="39"/>
      <c r="AJ16" s="36"/>
      <c r="AK16" s="39"/>
      <c r="AL16" s="39"/>
      <c r="AM16" s="39"/>
      <c r="AN16" s="39"/>
      <c r="AO16" s="39"/>
      <c r="AP16" s="39"/>
      <c r="AQ16" s="39"/>
      <c r="AR16" s="39"/>
      <c r="AS16" s="36"/>
      <c r="AT16" s="15"/>
    </row>
    <row r="17" spans="1:48">
      <c r="A17" s="2">
        <f>+Concentrations!A30</f>
        <v>28</v>
      </c>
      <c r="B17" s="2" t="str">
        <f>+Concentrations!B30</f>
        <v>CRM 1_3</v>
      </c>
      <c r="C17" s="2" t="str">
        <f>+Concentrations!C30</f>
        <v/>
      </c>
      <c r="D17" s="2" t="str">
        <f>+Concentrations!D30</f>
        <v>5/29/2020 12:22:07 PM</v>
      </c>
      <c r="E17" s="2" t="str">
        <f>+Concentrations!E30</f>
        <v>Passed</v>
      </c>
      <c r="F17" s="2" t="str">
        <f>+Concentrations!F30</f>
        <v>C:\NexIONData\DataSet\052920\CRM 1_3.045</v>
      </c>
      <c r="G17" s="2" t="str">
        <f>+Concentrations!G30</f>
        <v>C:\NexIONData_icpms\Method\HorizonLabTMW (no Hg).mth</v>
      </c>
      <c r="H17" s="2">
        <f>+Concentrations!H30</f>
        <v>5.6746452018156903</v>
      </c>
      <c r="I17" s="2">
        <f>+Concentrations!I30</f>
        <v>-0.82134709052541999</v>
      </c>
      <c r="J17" s="2">
        <f>+Concentrations!J30</f>
        <v>32.325556608877903</v>
      </c>
      <c r="K17" s="2">
        <f>+Concentrations!K30</f>
        <v>2.74399702367677E-2</v>
      </c>
      <c r="L17" s="2">
        <f>+Concentrations!L30</f>
        <v>7.4678242990181101</v>
      </c>
      <c r="M17" s="2">
        <f>+Concentrations!M30</f>
        <v>7.5102426914395801</v>
      </c>
      <c r="N17" s="2">
        <f>+Concentrations!N30</f>
        <v>1.0233455117301899</v>
      </c>
      <c r="O17" s="2">
        <f>+Concentrations!O30</f>
        <v>5.2232264128075903</v>
      </c>
      <c r="P17" s="2">
        <f>+Concentrations!P30</f>
        <v>10.1261980436299</v>
      </c>
      <c r="Q17" s="2">
        <f>+Concentrations!Q30</f>
        <v>23.461887930498701</v>
      </c>
      <c r="R17" s="2">
        <f>+Concentrations!R30</f>
        <v>22.1503994106966</v>
      </c>
      <c r="S17" s="2">
        <f>+Concentrations!S30</f>
        <v>6.3331496171042199</v>
      </c>
      <c r="T17" s="2">
        <f>+Concentrations!T30</f>
        <v>15.120503741769999</v>
      </c>
      <c r="U17" s="2">
        <f>+Concentrations!U30</f>
        <v>5.1957261915394799</v>
      </c>
      <c r="V17" s="2">
        <f>+Concentrations!V30</f>
        <v>20.341072229759099</v>
      </c>
      <c r="W17" s="2">
        <f>+Concentrations!W30</f>
        <v>0.97778662499388902</v>
      </c>
      <c r="X17" s="2">
        <f>+Concentrations!X30</f>
        <v>21.636111769996599</v>
      </c>
      <c r="Y17" s="2">
        <f>+Concentrations!Y30</f>
        <v>22.6703734350776</v>
      </c>
      <c r="Z17" s="2">
        <f>+Concentrations!Z30</f>
        <v>3.0282955654369399</v>
      </c>
      <c r="AA17" s="2">
        <f>+Concentrations!AA30</f>
        <v>63.692556906798302</v>
      </c>
      <c r="AB17" s="2">
        <f>+Concentrations!AB30</f>
        <v>24.674803042735199</v>
      </c>
      <c r="AC17" s="2">
        <f>+Concentrations!AC30</f>
        <v>0.95987020140786805</v>
      </c>
      <c r="AD17" s="2">
        <f>+Concentrations!AD30</f>
        <v>0.44312594787668302</v>
      </c>
      <c r="AE17" s="2">
        <f>+Concentrations!AE30</f>
        <v>2.7524178750140398</v>
      </c>
      <c r="AF17" s="2">
        <f>+Concentrations!AF30</f>
        <v>1.0018324028921299</v>
      </c>
      <c r="AG17" s="2">
        <f>+Concentrations!AG30</f>
        <v>2.61245977618522</v>
      </c>
      <c r="AH17" s="2">
        <f>+Concentrations!AH30</f>
        <v>8.89942678985473E-4</v>
      </c>
      <c r="AI17" s="2">
        <f>+Concentrations!AI30</f>
        <v>12.572838818328099</v>
      </c>
      <c r="AJ17" s="2">
        <f>+Concentrations!AJ30</f>
        <v>0.96651608777956399</v>
      </c>
      <c r="AK17" s="2">
        <f>+Concentrations!AK30</f>
        <v>2.5820959238631298</v>
      </c>
      <c r="AL17" s="2">
        <f>+Concentrations!AL30</f>
        <v>10.4264862050983</v>
      </c>
      <c r="AM17" s="2">
        <f>+Concentrations!AM30</f>
        <v>0.12029734580726199</v>
      </c>
      <c r="AN17" s="2">
        <f>+Concentrations!AN30</f>
        <v>2.6568316125475899</v>
      </c>
      <c r="AO17" s="2">
        <f>+Concentrations!AO30</f>
        <v>1530.57359562793</v>
      </c>
      <c r="AP17" s="2">
        <f>+Concentrations!AP30</f>
        <v>2307.6853213750001</v>
      </c>
      <c r="AQ17" s="2">
        <f>+Concentrations!AQ30</f>
        <v>627.98406291226001</v>
      </c>
      <c r="AR17" s="2">
        <f>+Concentrations!AR30</f>
        <v>8687.4921466716696</v>
      </c>
      <c r="AS17" s="2">
        <f>+Concentrations!AS30</f>
        <v>1.0233455117301899</v>
      </c>
      <c r="AT17" s="2">
        <f>+Concentrations!AT30</f>
        <v>0</v>
      </c>
      <c r="AU17" s="2">
        <f>+Concentrations!AU30</f>
        <v>0</v>
      </c>
      <c r="AV17" s="2">
        <f>+Concentrations!AV30</f>
        <v>0</v>
      </c>
    </row>
    <row r="18" spans="1:48" s="82" customFormat="1">
      <c r="A18" s="80" t="s">
        <v>262</v>
      </c>
      <c r="B18" s="80"/>
      <c r="C18" s="81"/>
      <c r="H18" s="81">
        <f>+H17</f>
        <v>5.6746452018156903</v>
      </c>
      <c r="I18" s="81">
        <f t="shared" ref="I18:AS18" si="5">+I17</f>
        <v>-0.82134709052541999</v>
      </c>
      <c r="J18" s="81">
        <f t="shared" si="5"/>
        <v>32.325556608877903</v>
      </c>
      <c r="K18" s="81">
        <f t="shared" si="5"/>
        <v>2.74399702367677E-2</v>
      </c>
      <c r="L18" s="81">
        <f t="shared" si="5"/>
        <v>7.4678242990181101</v>
      </c>
      <c r="M18" s="81">
        <f t="shared" si="5"/>
        <v>7.5102426914395801</v>
      </c>
      <c r="N18" s="81">
        <f t="shared" si="5"/>
        <v>1.0233455117301899</v>
      </c>
      <c r="O18" s="81">
        <f t="shared" si="5"/>
        <v>5.2232264128075903</v>
      </c>
      <c r="P18" s="81">
        <f t="shared" si="5"/>
        <v>10.1261980436299</v>
      </c>
      <c r="Q18" s="81">
        <f t="shared" si="5"/>
        <v>23.461887930498701</v>
      </c>
      <c r="R18" s="81">
        <f t="shared" si="5"/>
        <v>22.1503994106966</v>
      </c>
      <c r="S18" s="81">
        <f t="shared" si="5"/>
        <v>6.3331496171042199</v>
      </c>
      <c r="T18" s="81">
        <f t="shared" si="5"/>
        <v>15.120503741769999</v>
      </c>
      <c r="U18" s="81">
        <f t="shared" si="5"/>
        <v>5.1957261915394799</v>
      </c>
      <c r="V18" s="81">
        <f t="shared" si="5"/>
        <v>20.341072229759099</v>
      </c>
      <c r="W18" s="81">
        <f t="shared" si="5"/>
        <v>0.97778662499388902</v>
      </c>
      <c r="X18" s="81">
        <f t="shared" si="5"/>
        <v>21.636111769996599</v>
      </c>
      <c r="Y18" s="81">
        <f t="shared" si="5"/>
        <v>22.6703734350776</v>
      </c>
      <c r="Z18" s="81">
        <f t="shared" si="5"/>
        <v>3.0282955654369399</v>
      </c>
      <c r="AA18" s="81">
        <f t="shared" si="5"/>
        <v>63.692556906798302</v>
      </c>
      <c r="AB18" s="81">
        <f t="shared" si="5"/>
        <v>24.674803042735199</v>
      </c>
      <c r="AC18" s="81">
        <f t="shared" si="5"/>
        <v>0.95987020140786805</v>
      </c>
      <c r="AD18" s="81">
        <f t="shared" si="5"/>
        <v>0.44312594787668302</v>
      </c>
      <c r="AE18" s="81">
        <f t="shared" si="5"/>
        <v>2.7524178750140398</v>
      </c>
      <c r="AF18" s="81">
        <f t="shared" si="5"/>
        <v>1.0018324028921299</v>
      </c>
      <c r="AG18" s="81">
        <f t="shared" si="5"/>
        <v>2.61245977618522</v>
      </c>
      <c r="AH18" s="81">
        <f t="shared" si="5"/>
        <v>8.89942678985473E-4</v>
      </c>
      <c r="AI18" s="81">
        <f t="shared" si="5"/>
        <v>12.572838818328099</v>
      </c>
      <c r="AJ18" s="81">
        <f t="shared" si="5"/>
        <v>0.96651608777956399</v>
      </c>
      <c r="AK18" s="81">
        <f t="shared" si="5"/>
        <v>2.5820959238631298</v>
      </c>
      <c r="AL18" s="81">
        <f t="shared" si="5"/>
        <v>10.4264862050983</v>
      </c>
      <c r="AM18" s="81">
        <f t="shared" si="5"/>
        <v>0.12029734580726199</v>
      </c>
      <c r="AN18" s="81">
        <f t="shared" si="5"/>
        <v>2.6568316125475899</v>
      </c>
      <c r="AO18" s="81">
        <f t="shared" si="5"/>
        <v>1530.57359562793</v>
      </c>
      <c r="AP18" s="81">
        <f t="shared" si="5"/>
        <v>2307.6853213750001</v>
      </c>
      <c r="AQ18" s="81">
        <f t="shared" si="5"/>
        <v>627.98406291226001</v>
      </c>
      <c r="AR18" s="81">
        <f t="shared" si="5"/>
        <v>8687.4921466716696</v>
      </c>
      <c r="AS18" s="81">
        <f t="shared" si="5"/>
        <v>1.0233455117301899</v>
      </c>
    </row>
    <row r="19" spans="1:48" s="82" customFormat="1">
      <c r="A19" s="80" t="s">
        <v>266</v>
      </c>
      <c r="B19" s="80"/>
      <c r="C19" s="81"/>
      <c r="H19" s="81">
        <f>+H13/4</f>
        <v>5</v>
      </c>
      <c r="I19" s="81"/>
      <c r="J19" s="81">
        <f>+J13/4</f>
        <v>30</v>
      </c>
      <c r="K19" s="81"/>
      <c r="L19" s="81">
        <f>+L13/4</f>
        <v>7.5</v>
      </c>
      <c r="M19" s="81"/>
      <c r="N19" s="81"/>
      <c r="O19" s="81">
        <f t="shared" ref="O19:V19" si="6">+O13/4</f>
        <v>5</v>
      </c>
      <c r="P19" s="81">
        <f t="shared" si="6"/>
        <v>10</v>
      </c>
      <c r="Q19" s="81">
        <f t="shared" si="6"/>
        <v>25</v>
      </c>
      <c r="R19" s="81">
        <f t="shared" si="6"/>
        <v>25</v>
      </c>
      <c r="S19" s="81">
        <f t="shared" si="6"/>
        <v>6.25</v>
      </c>
      <c r="T19" s="81">
        <f t="shared" si="6"/>
        <v>15</v>
      </c>
      <c r="U19" s="81">
        <f t="shared" si="6"/>
        <v>5</v>
      </c>
      <c r="V19" s="81">
        <f t="shared" si="6"/>
        <v>17.5</v>
      </c>
      <c r="W19" s="81"/>
      <c r="X19" s="81"/>
      <c r="Y19" s="81">
        <f>+Y13/4</f>
        <v>20</v>
      </c>
      <c r="Z19" s="81">
        <f>+Z13/4</f>
        <v>2.5</v>
      </c>
      <c r="AA19" s="81">
        <f>+AA13/4</f>
        <v>62.5</v>
      </c>
      <c r="AB19" s="81">
        <f>+AB13/4</f>
        <v>25</v>
      </c>
      <c r="AC19" s="81"/>
      <c r="AD19" s="81">
        <f>+AD13/4</f>
        <v>0.5</v>
      </c>
      <c r="AE19" s="81">
        <f>+AE13/4</f>
        <v>2.5</v>
      </c>
      <c r="AF19" s="81"/>
      <c r="AG19" s="81"/>
      <c r="AH19" s="81"/>
      <c r="AI19" s="81">
        <f>+AI13/4</f>
        <v>12.5</v>
      </c>
      <c r="AJ19" s="81"/>
      <c r="AK19" s="81">
        <v>2.5</v>
      </c>
      <c r="AL19" s="81">
        <v>10</v>
      </c>
      <c r="AM19" s="81"/>
      <c r="AN19" s="81">
        <v>2.5</v>
      </c>
      <c r="AO19" s="81">
        <v>1500</v>
      </c>
      <c r="AP19" s="81">
        <v>2250</v>
      </c>
      <c r="AQ19" s="81">
        <v>625</v>
      </c>
      <c r="AR19" s="81">
        <v>8750</v>
      </c>
      <c r="AS19" s="81"/>
    </row>
    <row r="20" spans="1:48" s="86" customFormat="1">
      <c r="A20" s="95" t="s">
        <v>267</v>
      </c>
      <c r="B20" s="95"/>
      <c r="C20" s="92"/>
      <c r="G20" s="86" t="s">
        <v>264</v>
      </c>
      <c r="H20" s="92">
        <f t="shared" ref="H20:AS20" si="7">H18/H19</f>
        <v>1.134929040363138</v>
      </c>
      <c r="I20" s="92" t="e">
        <f t="shared" si="7"/>
        <v>#DIV/0!</v>
      </c>
      <c r="J20" s="92">
        <f t="shared" si="7"/>
        <v>1.0775185536292635</v>
      </c>
      <c r="K20" s="92" t="e">
        <f t="shared" si="7"/>
        <v>#DIV/0!</v>
      </c>
      <c r="L20" s="92">
        <f t="shared" si="7"/>
        <v>0.99570990653574798</v>
      </c>
      <c r="M20" s="92" t="e">
        <f t="shared" si="7"/>
        <v>#DIV/0!</v>
      </c>
      <c r="N20" s="92" t="e">
        <f t="shared" si="7"/>
        <v>#DIV/0!</v>
      </c>
      <c r="O20" s="92">
        <f t="shared" si="7"/>
        <v>1.044645282561518</v>
      </c>
      <c r="P20" s="92">
        <f t="shared" si="7"/>
        <v>1.0126198043629899</v>
      </c>
      <c r="Q20" s="96">
        <f t="shared" si="7"/>
        <v>0.93847551721994804</v>
      </c>
      <c r="R20" s="96">
        <f t="shared" si="7"/>
        <v>0.886015976427864</v>
      </c>
      <c r="S20" s="96">
        <f t="shared" si="7"/>
        <v>1.0133039387366751</v>
      </c>
      <c r="T20" s="96">
        <f t="shared" si="7"/>
        <v>1.0080335827846667</v>
      </c>
      <c r="U20" s="96">
        <f t="shared" si="7"/>
        <v>1.0391452383078961</v>
      </c>
      <c r="V20" s="114">
        <f t="shared" si="7"/>
        <v>1.1623469845576628</v>
      </c>
      <c r="W20" s="96" t="e">
        <f t="shared" si="7"/>
        <v>#DIV/0!</v>
      </c>
      <c r="X20" s="96" t="e">
        <f t="shared" si="7"/>
        <v>#DIV/0!</v>
      </c>
      <c r="Y20" s="96">
        <f t="shared" si="7"/>
        <v>1.1335186717538801</v>
      </c>
      <c r="Z20" s="113">
        <f t="shared" si="7"/>
        <v>1.2113182261747759</v>
      </c>
      <c r="AA20" s="96">
        <f t="shared" si="7"/>
        <v>1.0190809105087728</v>
      </c>
      <c r="AB20" s="96">
        <f t="shared" si="7"/>
        <v>0.98699212170940798</v>
      </c>
      <c r="AC20" s="96" t="e">
        <f t="shared" si="7"/>
        <v>#DIV/0!</v>
      </c>
      <c r="AD20" s="96">
        <f t="shared" si="7"/>
        <v>0.88625189575336605</v>
      </c>
      <c r="AE20" s="96">
        <f t="shared" si="7"/>
        <v>1.100967150005616</v>
      </c>
      <c r="AF20" s="96" t="e">
        <f t="shared" si="7"/>
        <v>#DIV/0!</v>
      </c>
      <c r="AG20" s="96" t="e">
        <f t="shared" si="7"/>
        <v>#DIV/0!</v>
      </c>
      <c r="AH20" s="96" t="e">
        <f t="shared" si="7"/>
        <v>#DIV/0!</v>
      </c>
      <c r="AI20" s="96">
        <f t="shared" si="7"/>
        <v>1.005827105466248</v>
      </c>
      <c r="AJ20" s="96" t="e">
        <f t="shared" si="7"/>
        <v>#DIV/0!</v>
      </c>
      <c r="AK20" s="96">
        <f t="shared" si="7"/>
        <v>1.0328383695452519</v>
      </c>
      <c r="AL20" s="96">
        <f>AL18/AL19</f>
        <v>1.04264862050983</v>
      </c>
      <c r="AM20" s="96" t="e">
        <f>AM18/AM19</f>
        <v>#DIV/0!</v>
      </c>
      <c r="AN20" s="96">
        <f t="shared" si="7"/>
        <v>1.062732645019036</v>
      </c>
      <c r="AO20" s="96">
        <f t="shared" si="7"/>
        <v>1.0203823970852866</v>
      </c>
      <c r="AP20" s="96">
        <f t="shared" si="7"/>
        <v>1.025637920611111</v>
      </c>
      <c r="AQ20" s="96">
        <f t="shared" si="7"/>
        <v>1.004774500659616</v>
      </c>
      <c r="AR20" s="96">
        <f t="shared" si="7"/>
        <v>0.99285624533390515</v>
      </c>
      <c r="AS20" s="96" t="e">
        <f t="shared" si="7"/>
        <v>#DIV/0!</v>
      </c>
      <c r="AT20" s="97"/>
      <c r="AU20" s="97"/>
    </row>
    <row r="21" spans="1:48" s="101" customFormat="1">
      <c r="A21" s="98"/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P21" s="102"/>
      <c r="AQ21" s="102"/>
    </row>
    <row r="22" spans="1:48">
      <c r="A22" s="2">
        <f>+Concentrations!A37</f>
        <v>35</v>
      </c>
      <c r="B22" s="2" t="str">
        <f>+Concentrations!B37</f>
        <v>Sample blank</v>
      </c>
      <c r="C22" s="2" t="str">
        <f>+Concentrations!C37</f>
        <v/>
      </c>
      <c r="D22" s="2" t="str">
        <f>+Concentrations!D37</f>
        <v>5/29/2020 12:47:44 PM</v>
      </c>
      <c r="E22" s="2" t="str">
        <f>+Concentrations!E37</f>
        <v>Passed</v>
      </c>
      <c r="F22" s="2" t="str">
        <f>+Concentrations!F37</f>
        <v>C:\NexIONData\DataSet\052920\Sample blank.052</v>
      </c>
      <c r="G22" s="2" t="str">
        <f>+Concentrations!G37</f>
        <v>C:\NexIONData_icpms\Method\HorizonLabTMW (no Hg).mth</v>
      </c>
      <c r="H22" s="2">
        <f>+Concentrations!H37</f>
        <v>2.43181573592503E-3</v>
      </c>
      <c r="I22" s="2">
        <f>+Concentrations!I37</f>
        <v>-0.75070636226112597</v>
      </c>
      <c r="J22" s="2">
        <f>+Concentrations!J37</f>
        <v>-3.5973792217639002E-2</v>
      </c>
      <c r="K22" s="2">
        <f>+Concentrations!K37</f>
        <v>1.82977179386996E-3</v>
      </c>
      <c r="L22" s="2">
        <f>+Concentrations!L37</f>
        <v>3.1077310064597899E-4</v>
      </c>
      <c r="M22" s="2">
        <f>+Concentrations!M37</f>
        <v>-1.09826729618326E-2</v>
      </c>
      <c r="N22" s="2">
        <f>+Concentrations!N37</f>
        <v>1.0203123748157501</v>
      </c>
      <c r="O22" s="2">
        <f>+Concentrations!O37</f>
        <v>1.4560579452231499E-2</v>
      </c>
      <c r="P22" s="2">
        <f>+Concentrations!P37</f>
        <v>-5.6515985511384897E-3</v>
      </c>
      <c r="Q22" s="2">
        <f>+Concentrations!Q37</f>
        <v>-1.00471049553376</v>
      </c>
      <c r="R22" s="2">
        <f>+Concentrations!R37</f>
        <v>-0.94854850701346605</v>
      </c>
      <c r="S22" s="2">
        <f>+Concentrations!S37</f>
        <v>4.0030995056983699E-4</v>
      </c>
      <c r="T22" s="2">
        <f>+Concentrations!T37</f>
        <v>1.3022759237997601E-2</v>
      </c>
      <c r="U22" s="2">
        <f>+Concentrations!U37</f>
        <v>5.2143623743208203E-2</v>
      </c>
      <c r="V22" s="2">
        <f>+Concentrations!V37</f>
        <v>-0.48184295549638501</v>
      </c>
      <c r="W22" s="2">
        <f>+Concentrations!W37</f>
        <v>0.979167343884084</v>
      </c>
      <c r="X22" s="2">
        <f>+Concentrations!X37</f>
        <v>2.6214656837052399E-2</v>
      </c>
      <c r="Y22" s="2">
        <f>+Concentrations!Y37</f>
        <v>-2.24494000585826E-3</v>
      </c>
      <c r="Z22" s="2">
        <f>+Concentrations!Z37</f>
        <v>-5.9967393008140404E-3</v>
      </c>
      <c r="AA22" s="2">
        <f>+Concentrations!AA37</f>
        <v>1.6712779976737101E-2</v>
      </c>
      <c r="AB22" s="2">
        <f>+Concentrations!AB37</f>
        <v>2.1916229654486701E-3</v>
      </c>
      <c r="AC22" s="2">
        <f>+Concentrations!AC37</f>
        <v>0.97421869007792306</v>
      </c>
      <c r="AD22" s="2">
        <f>+Concentrations!AD37</f>
        <v>1.8315377079673598E-2</v>
      </c>
      <c r="AE22" s="2">
        <f>+Concentrations!AE37</f>
        <v>1.18753745794017E-2</v>
      </c>
      <c r="AF22" s="2">
        <f>+Concentrations!AF37</f>
        <v>1.00707744508802</v>
      </c>
      <c r="AG22" s="2">
        <f>+Concentrations!AG37</f>
        <v>-3.1070198605758798E-5</v>
      </c>
      <c r="AH22" s="2">
        <f>+Concentrations!AH37</f>
        <v>-3.27758966739394E-3</v>
      </c>
      <c r="AI22" s="2">
        <f>+Concentrations!AI37</f>
        <v>-1.8151384892038801E-3</v>
      </c>
      <c r="AJ22" s="2">
        <f>+Concentrations!AJ37</f>
        <v>0.99437452928254899</v>
      </c>
      <c r="AK22" s="2">
        <f>+Concentrations!AK37</f>
        <v>1.1428952017346599E-3</v>
      </c>
      <c r="AL22" s="2">
        <f>+Concentrations!AL37</f>
        <v>-5.4566601624799604E-3</v>
      </c>
      <c r="AM22" s="2">
        <f>+Concentrations!AM37</f>
        <v>2.08967819032137E-3</v>
      </c>
      <c r="AN22" s="2">
        <f>+Concentrations!AN37</f>
        <v>-1.16264033937251E-4</v>
      </c>
      <c r="AO22" s="2">
        <f>+Concentrations!AO37</f>
        <v>-2.3325493924010798</v>
      </c>
      <c r="AP22" s="2">
        <f>+Concentrations!AP37</f>
        <v>-3.8933199362430997E-2</v>
      </c>
      <c r="AQ22" s="2">
        <f>+Concentrations!AQ37</f>
        <v>0.44122518610816103</v>
      </c>
      <c r="AR22" s="2">
        <f>+Concentrations!AR37</f>
        <v>-1.1161167047782099</v>
      </c>
      <c r="AS22" s="2">
        <f>+Concentrations!AS37</f>
        <v>1.0203123748157501</v>
      </c>
      <c r="AT22" s="2">
        <f>+Concentrations!AT37</f>
        <v>0</v>
      </c>
      <c r="AU22" s="2">
        <f>+Concentrations!AU37</f>
        <v>0</v>
      </c>
      <c r="AV22" s="2">
        <f>+Concentrations!AV37</f>
        <v>0</v>
      </c>
    </row>
    <row r="23" spans="1:48">
      <c r="A23" s="2">
        <f>+Concentrations!A39</f>
        <v>37</v>
      </c>
      <c r="B23" s="2" t="str">
        <f>+Concentrations!B39</f>
        <v>Spike Blank</v>
      </c>
      <c r="C23" s="2" t="str">
        <f>+Concentrations!C39</f>
        <v/>
      </c>
      <c r="D23" s="2" t="str">
        <f>+Concentrations!D39</f>
        <v>5/29/2020 12:55:03 PM</v>
      </c>
      <c r="E23" s="2" t="str">
        <f>+Concentrations!E39</f>
        <v>Passed</v>
      </c>
      <c r="F23" s="2" t="str">
        <f>+Concentrations!F39</f>
        <v>C:\NexIONData\DataSet\052920\Spike Blank.054</v>
      </c>
      <c r="G23" s="2" t="str">
        <f>+Concentrations!G39</f>
        <v>C:\NexIONData_icpms\Method\HorizonLabTMW (no Hg).mth</v>
      </c>
      <c r="H23" s="2">
        <f>+Concentrations!H39</f>
        <v>20.998307607241902</v>
      </c>
      <c r="I23" s="2">
        <f>+Concentrations!I39</f>
        <v>19.8355513735739</v>
      </c>
      <c r="J23" s="2">
        <f>+Concentrations!J39</f>
        <v>23.2428687295976</v>
      </c>
      <c r="K23" s="2">
        <f>+Concentrations!K39</f>
        <v>20.1555873932369</v>
      </c>
      <c r="L23" s="2">
        <f>+Concentrations!L39</f>
        <v>20.831183135916199</v>
      </c>
      <c r="M23" s="2">
        <f>+Concentrations!M39</f>
        <v>20.800435044635702</v>
      </c>
      <c r="N23" s="2">
        <f>+Concentrations!N39</f>
        <v>1.0703215564714399</v>
      </c>
      <c r="O23" s="2">
        <f>+Concentrations!O39</f>
        <v>20.354332938201999</v>
      </c>
      <c r="P23" s="2">
        <f>+Concentrations!P39</f>
        <v>20.985733831832199</v>
      </c>
      <c r="Q23" s="2">
        <f>+Concentrations!Q39</f>
        <v>2100.9943956870002</v>
      </c>
      <c r="R23" s="2">
        <f>+Concentrations!R39</f>
        <v>1983.55158638391</v>
      </c>
      <c r="S23" s="2">
        <f>+Concentrations!S39</f>
        <v>21.010974384328101</v>
      </c>
      <c r="T23" s="2">
        <f>+Concentrations!T39</f>
        <v>19.982023186216399</v>
      </c>
      <c r="U23" s="2">
        <f>+Concentrations!U39</f>
        <v>20.182114546004598</v>
      </c>
      <c r="V23" s="2">
        <f>+Concentrations!V39</f>
        <v>20.796110739308698</v>
      </c>
      <c r="W23" s="2">
        <f>+Concentrations!W39</f>
        <v>1.0151596946238299</v>
      </c>
      <c r="X23" s="2">
        <f>+Concentrations!X39</f>
        <v>21.2171823947732</v>
      </c>
      <c r="Y23" s="2">
        <f>+Concentrations!Y39</f>
        <v>21.156257512597101</v>
      </c>
      <c r="Z23" s="2">
        <f>+Concentrations!Z39</f>
        <v>20.621604014222299</v>
      </c>
      <c r="AA23" s="2">
        <f>+Concentrations!AA39</f>
        <v>20.356349368708099</v>
      </c>
      <c r="AB23" s="2">
        <f>+Concentrations!AB39</f>
        <v>19.604815439049698</v>
      </c>
      <c r="AC23" s="2">
        <f>+Concentrations!AC39</f>
        <v>1.00229614616777</v>
      </c>
      <c r="AD23" s="2">
        <f>+Concentrations!AD39</f>
        <v>19.857718251530802</v>
      </c>
      <c r="AE23" s="2">
        <f>+Concentrations!AE39</f>
        <v>19.9854958144169</v>
      </c>
      <c r="AF23" s="2">
        <f>+Concentrations!AF39</f>
        <v>1.0505821991176001</v>
      </c>
      <c r="AG23" s="2">
        <f>+Concentrations!AG39</f>
        <v>19.961574733990901</v>
      </c>
      <c r="AH23" s="2">
        <f>+Concentrations!AH39</f>
        <v>19.6220721975826</v>
      </c>
      <c r="AI23" s="2">
        <f>+Concentrations!AI39</f>
        <v>19.830231033316299</v>
      </c>
      <c r="AJ23" s="2">
        <f>+Concentrations!AJ39</f>
        <v>1.0142891986568801</v>
      </c>
      <c r="AK23" s="2">
        <f>+Concentrations!AK39</f>
        <v>20.506345289983599</v>
      </c>
      <c r="AL23" s="2">
        <f>+Concentrations!AL39</f>
        <v>20.571924640764301</v>
      </c>
      <c r="AM23" s="2">
        <f>+Concentrations!AM39</f>
        <v>20.592150563399301</v>
      </c>
      <c r="AN23" s="2">
        <f>+Concentrations!AN39</f>
        <v>21.152999261180302</v>
      </c>
      <c r="AO23" s="2">
        <f>+Concentrations!AO39</f>
        <v>2067.6056040491098</v>
      </c>
      <c r="AP23" s="2">
        <f>+Concentrations!AP39</f>
        <v>2071.65408253757</v>
      </c>
      <c r="AQ23" s="2">
        <f>+Concentrations!AQ39</f>
        <v>2019.28911956613</v>
      </c>
      <c r="AR23" s="2">
        <f>+Concentrations!AR39</f>
        <v>2033.22408494059</v>
      </c>
      <c r="AS23" s="2">
        <f>+Concentrations!AS39</f>
        <v>1.0703215564714399</v>
      </c>
      <c r="AT23" s="2">
        <f>+Concentrations!AT39</f>
        <v>0</v>
      </c>
      <c r="AU23" s="2">
        <f>+Concentrations!AU39</f>
        <v>0</v>
      </c>
      <c r="AV23" s="2">
        <f>+Concentrations!AV39</f>
        <v>0</v>
      </c>
    </row>
    <row r="24" spans="1:48" s="82" customFormat="1">
      <c r="A24" s="89" t="s">
        <v>265</v>
      </c>
      <c r="B24" s="89"/>
      <c r="C24" s="90"/>
      <c r="H24" s="103">
        <f>(H23-H22)/20</f>
        <v>1.0497937895752989</v>
      </c>
      <c r="I24" s="104">
        <f t="shared" ref="I24:AS24" si="8">(I23-I22)/20</f>
        <v>1.0293128867917514</v>
      </c>
      <c r="J24" s="115">
        <f t="shared" si="8"/>
        <v>1.1639421260907619</v>
      </c>
      <c r="K24" s="103">
        <f t="shared" si="8"/>
        <v>1.0076878810721515</v>
      </c>
      <c r="L24" s="103">
        <f t="shared" si="8"/>
        <v>1.0415436181407776</v>
      </c>
      <c r="M24" s="103">
        <f t="shared" si="8"/>
        <v>1.0405708858798768</v>
      </c>
      <c r="N24" s="103">
        <f t="shared" si="8"/>
        <v>2.5004590827844898E-3</v>
      </c>
      <c r="O24" s="103">
        <f t="shared" si="8"/>
        <v>1.0169886179374883</v>
      </c>
      <c r="P24" s="103">
        <f t="shared" si="8"/>
        <v>1.0495692715191669</v>
      </c>
      <c r="Q24" s="103">
        <f>(Q23-Q22)/2000</f>
        <v>1.050999553091267</v>
      </c>
      <c r="R24" s="103">
        <f>(R23-R22)/2000</f>
        <v>0.99225006744546174</v>
      </c>
      <c r="S24" s="103">
        <f t="shared" si="8"/>
        <v>1.0505287037188764</v>
      </c>
      <c r="T24" s="103">
        <f t="shared" si="8"/>
        <v>0.99845002134892002</v>
      </c>
      <c r="U24" s="103">
        <f t="shared" si="8"/>
        <v>1.0064985461130695</v>
      </c>
      <c r="V24" s="103">
        <f t="shared" si="8"/>
        <v>1.0638976847402541</v>
      </c>
      <c r="W24" s="103">
        <f t="shared" si="8"/>
        <v>1.799617536987297E-3</v>
      </c>
      <c r="X24" s="103">
        <f t="shared" si="8"/>
        <v>1.0595483868968074</v>
      </c>
      <c r="Y24" s="103">
        <f t="shared" si="8"/>
        <v>1.057925122630148</v>
      </c>
      <c r="Z24" s="103">
        <f t="shared" si="8"/>
        <v>1.0313800376761557</v>
      </c>
      <c r="AA24" s="103">
        <f t="shared" si="8"/>
        <v>1.0169818294365682</v>
      </c>
      <c r="AB24" s="103">
        <f t="shared" si="8"/>
        <v>0.98013119080421252</v>
      </c>
      <c r="AC24" s="103">
        <f t="shared" si="8"/>
        <v>1.4038728044923454E-3</v>
      </c>
      <c r="AD24" s="103">
        <f t="shared" si="8"/>
        <v>0.99197014372255643</v>
      </c>
      <c r="AE24" s="103">
        <f t="shared" si="8"/>
        <v>0.99868102199187503</v>
      </c>
      <c r="AF24" s="103">
        <f t="shared" si="8"/>
        <v>2.1752377014790047E-3</v>
      </c>
      <c r="AG24" s="105">
        <f t="shared" si="8"/>
        <v>0.99808029020947531</v>
      </c>
      <c r="AH24" s="103">
        <f t="shared" si="8"/>
        <v>0.98126748936249975</v>
      </c>
      <c r="AI24" s="103">
        <f t="shared" si="8"/>
        <v>0.99160230859027509</v>
      </c>
      <c r="AJ24" s="103">
        <f t="shared" si="8"/>
        <v>9.9573346871655315E-4</v>
      </c>
      <c r="AK24" s="103">
        <f>(AK23-AK22)/20</f>
        <v>1.0252601197390931</v>
      </c>
      <c r="AL24" s="103">
        <f t="shared" si="8"/>
        <v>1.028869065046339</v>
      </c>
      <c r="AM24" s="103">
        <f t="shared" si="8"/>
        <v>1.0295030442604491</v>
      </c>
      <c r="AN24" s="103">
        <f t="shared" si="8"/>
        <v>1.0576557762607119</v>
      </c>
      <c r="AO24" s="103">
        <f>(AO23-AO22)/2000</f>
        <v>1.0349690767207556</v>
      </c>
      <c r="AP24" s="103">
        <f t="shared" ref="AP24:AR24" si="9">(AP23-AP22)/2000</f>
        <v>1.0358465078684662</v>
      </c>
      <c r="AQ24" s="103">
        <f t="shared" si="9"/>
        <v>1.0094239471900111</v>
      </c>
      <c r="AR24" s="103">
        <f t="shared" si="9"/>
        <v>1.0171701008226841</v>
      </c>
      <c r="AS24" s="103">
        <f t="shared" si="8"/>
        <v>2.5004590827844898E-3</v>
      </c>
      <c r="AT24" s="106"/>
    </row>
    <row r="25" spans="1:48">
      <c r="A25" s="2"/>
      <c r="B25" s="3"/>
      <c r="C25" s="4"/>
      <c r="D25" s="3"/>
      <c r="E25" s="3"/>
      <c r="F25" s="3"/>
      <c r="G25" s="3"/>
      <c r="H25" s="39"/>
      <c r="I25" s="39"/>
      <c r="J25" s="39" t="s">
        <v>268</v>
      </c>
      <c r="K25" s="39"/>
      <c r="L25" s="39"/>
      <c r="M25" s="39"/>
      <c r="N25" s="36"/>
      <c r="O25" s="39"/>
      <c r="P25" s="39"/>
      <c r="Q25" s="39"/>
      <c r="R25" s="39"/>
      <c r="S25" s="39"/>
      <c r="T25" s="39"/>
      <c r="U25" s="39"/>
      <c r="V25" s="39"/>
      <c r="W25" s="36"/>
      <c r="X25" s="39"/>
      <c r="Y25" s="39"/>
      <c r="Z25" s="39"/>
      <c r="AA25" s="39"/>
      <c r="AB25" s="39"/>
      <c r="AC25" s="36"/>
      <c r="AD25" s="39"/>
      <c r="AE25" s="39"/>
      <c r="AF25" s="36"/>
      <c r="AG25" s="39"/>
      <c r="AH25" s="39"/>
      <c r="AI25" s="39"/>
      <c r="AJ25" s="36"/>
      <c r="AK25" s="39"/>
      <c r="AL25" s="39"/>
      <c r="AM25" s="39"/>
      <c r="AN25" s="39"/>
      <c r="AO25" s="39"/>
      <c r="AP25" s="39"/>
      <c r="AQ25" s="39"/>
      <c r="AR25" s="39"/>
      <c r="AS25" s="36"/>
      <c r="AT25" s="15"/>
    </row>
    <row r="26" spans="1:48">
      <c r="A26" s="2">
        <f>+'Unfactored Concentrations'!A42</f>
        <v>40</v>
      </c>
      <c r="B26" s="2" t="str">
        <f>+'Unfactored Concentrations'!B42</f>
        <v>Mi1+HL 200520A 1_99</v>
      </c>
      <c r="C26" s="2" t="str">
        <f>+'Unfactored Concentrations'!C42</f>
        <v/>
      </c>
      <c r="D26" s="2" t="str">
        <f>+'Unfactored Concentrations'!D42</f>
        <v>5/29/2020 1:16:47 PM</v>
      </c>
      <c r="E26" s="2" t="str">
        <f>+'Unfactored Concentrations'!E42</f>
        <v>Failed</v>
      </c>
      <c r="F26" s="2" t="str">
        <f>+'Unfactored Concentrations'!F42</f>
        <v>C:\NexIONData\DataSet\052920\Mi1+HL 200520A 1_99.057</v>
      </c>
      <c r="G26" s="2" t="str">
        <f>+'Unfactored Concentrations'!G42</f>
        <v>C:\NexIONData_icpms\Method\HorizonLabTMW (no Hg).mth</v>
      </c>
      <c r="H26" s="2">
        <f>+'Unfactored Concentrations'!H42</f>
        <v>1.80902070868411E-3</v>
      </c>
      <c r="I26" s="2">
        <f>+'Unfactored Concentrations'!I42</f>
        <v>-0.14485516330210599</v>
      </c>
      <c r="J26" s="2">
        <f>+'Unfactored Concentrations'!J42</f>
        <v>1.0063201171374601</v>
      </c>
      <c r="K26" s="2">
        <f>+'Unfactored Concentrations'!K42</f>
        <v>4.1752985516097803E-2</v>
      </c>
      <c r="L26" s="2">
        <f>+'Unfactored Concentrations'!L42</f>
        <v>-4.5446355239529496E-3</v>
      </c>
      <c r="M26" s="2">
        <f>+'Unfactored Concentrations'!M42</f>
        <v>-2.1126041389902699E-3</v>
      </c>
      <c r="N26" s="2">
        <f>+'Unfactored Concentrations'!N42</f>
        <v>0</v>
      </c>
      <c r="O26" s="2">
        <f>+'Unfactored Concentrations'!O42</f>
        <v>2.2854312596238699E-2</v>
      </c>
      <c r="P26" s="2">
        <f>+'Unfactored Concentrations'!P42</f>
        <v>7.69215834752877E-2</v>
      </c>
      <c r="Q26" s="2">
        <f>+'Unfactored Concentrations'!Q42</f>
        <v>-0.84138920349013901</v>
      </c>
      <c r="R26" s="2">
        <f>+'Unfactored Concentrations'!R42</f>
        <v>-0.79435665929201005</v>
      </c>
      <c r="S26" s="2">
        <f>+'Unfactored Concentrations'!S42</f>
        <v>-1.7028658051020901E-4</v>
      </c>
      <c r="T26" s="2">
        <f>+'Unfactored Concentrations'!T42</f>
        <v>-5.1621822365778298E-3</v>
      </c>
      <c r="U26" s="2">
        <f>+'Unfactored Concentrations'!U42</f>
        <v>0.102295645380605</v>
      </c>
      <c r="V26" s="2">
        <f>+'Unfactored Concentrations'!V42</f>
        <v>-7.5160242572366198E-2</v>
      </c>
      <c r="W26" s="2">
        <f>+'Unfactored Concentrations'!W42</f>
        <v>0</v>
      </c>
      <c r="X26" s="2">
        <f>+'Unfactored Concentrations'!X42</f>
        <v>-1.5515409462532199E-2</v>
      </c>
      <c r="Y26" s="2">
        <f>+'Unfactored Concentrations'!Y42</f>
        <v>-3.5806174610922899E-4</v>
      </c>
      <c r="Z26" s="2">
        <f>+'Unfactored Concentrations'!Z42</f>
        <v>1.28329252695231E-2</v>
      </c>
      <c r="AA26" s="2">
        <f>+'Unfactored Concentrations'!AA42</f>
        <v>1.6296524395629499</v>
      </c>
      <c r="AB26" s="2">
        <f>+'Unfactored Concentrations'!AB42</f>
        <v>1.6462721845775002E-2</v>
      </c>
      <c r="AC26" s="2">
        <f>+'Unfactored Concentrations'!AC42</f>
        <v>0</v>
      </c>
      <c r="AD26" s="2">
        <f>+'Unfactored Concentrations'!AD42</f>
        <v>-2.3736853381784101E-3</v>
      </c>
      <c r="AE26" s="2">
        <f>+'Unfactored Concentrations'!AE42</f>
        <v>7.1865593877163802E-3</v>
      </c>
      <c r="AF26" s="2">
        <f>+'Unfactored Concentrations'!AF42</f>
        <v>0</v>
      </c>
      <c r="AG26" s="2">
        <f>+'Unfactored Concentrations'!AG42</f>
        <v>-5.0041023022009197E-4</v>
      </c>
      <c r="AH26" s="2">
        <f>+'Unfactored Concentrations'!AH42</f>
        <v>-6.8597201335922203E-3</v>
      </c>
      <c r="AI26" s="2">
        <f>+'Unfactored Concentrations'!AI42</f>
        <v>0.69447310024117404</v>
      </c>
      <c r="AJ26" s="2">
        <f>+'Unfactored Concentrations'!AJ42</f>
        <v>0</v>
      </c>
      <c r="AK26" s="2">
        <f>+'Unfactored Concentrations'!AK42</f>
        <v>7.7013887637987304E-4</v>
      </c>
      <c r="AL26" s="2">
        <f>+'Unfactored Concentrations'!AL42</f>
        <v>-2.9096089430285599E-3</v>
      </c>
      <c r="AM26" s="2">
        <f>+'Unfactored Concentrations'!AM42</f>
        <v>-1.1939159827206399E-3</v>
      </c>
      <c r="AN26" s="2">
        <f>+'Unfactored Concentrations'!AN42</f>
        <v>3.60082326162365E-2</v>
      </c>
      <c r="AO26" s="2">
        <f>+'Unfactored Concentrations'!AO42</f>
        <v>99.733778373562401</v>
      </c>
      <c r="AP26" s="2">
        <f>+'Unfactored Concentrations'!AP42</f>
        <v>407.40626806607997</v>
      </c>
      <c r="AQ26" s="2">
        <f>+'Unfactored Concentrations'!AQ42</f>
        <v>41.243475504478603</v>
      </c>
      <c r="AR26" s="2">
        <f>+'Unfactored Concentrations'!AR42</f>
        <v>642.54887981785896</v>
      </c>
      <c r="AS26" s="2">
        <f>+'Unfactored Concentrations'!AS42</f>
        <v>0</v>
      </c>
      <c r="AT26" s="2">
        <f>+'Unfactored Concentrations'!AT42</f>
        <v>0</v>
      </c>
      <c r="AU26" s="2">
        <f>+'Unfactored Concentrations'!AU42</f>
        <v>0</v>
      </c>
      <c r="AV26" s="2">
        <f>+'Unfactored Concentrations'!AV42</f>
        <v>0</v>
      </c>
    </row>
    <row r="27" spans="1:48">
      <c r="A27" s="2">
        <f>+'Unfactored Concentrations'!A43</f>
        <v>41</v>
      </c>
      <c r="B27" s="2" t="str">
        <f>+'Unfactored Concentrations'!B43</f>
        <v>Mi1+HL 200520A 1_99 Duplicate</v>
      </c>
      <c r="C27" s="2" t="str">
        <f>+'Unfactored Concentrations'!C43</f>
        <v/>
      </c>
      <c r="D27" s="2" t="str">
        <f>+'Unfactored Concentrations'!D43</f>
        <v>5/29/2020 1:20:27 PM</v>
      </c>
      <c r="E27" s="2" t="str">
        <f>+'Unfactored Concentrations'!E43</f>
        <v>Passed</v>
      </c>
      <c r="F27" s="2" t="str">
        <f>+'Unfactored Concentrations'!F43</f>
        <v>C:\NexIONData\DataSet\052920\Mi1+HL 200520A 1_99 Duplicate.058</v>
      </c>
      <c r="G27" s="2" t="str">
        <f>+'Unfactored Concentrations'!G43</f>
        <v>C:\NexIONData_icpms\Method\HorizonLabTMW (no Hg).mth</v>
      </c>
      <c r="H27" s="2">
        <f>+'Unfactored Concentrations'!H43</f>
        <v>1.5333477198013099E-3</v>
      </c>
      <c r="I27" s="2">
        <f>+'Unfactored Concentrations'!I43</f>
        <v>0.15585607528598899</v>
      </c>
      <c r="J27" s="2">
        <f>+'Unfactored Concentrations'!J43</f>
        <v>1.9870595843852501</v>
      </c>
      <c r="K27" s="2">
        <f>+'Unfactored Concentrations'!K43</f>
        <v>4.4143959966202198E-2</v>
      </c>
      <c r="L27" s="2">
        <f>+'Unfactored Concentrations'!L43</f>
        <v>1.53458384097674E-4</v>
      </c>
      <c r="M27" s="2">
        <f>+'Unfactored Concentrations'!M43</f>
        <v>3.9704355514248299E-3</v>
      </c>
      <c r="N27" s="2">
        <f>+'Unfactored Concentrations'!N43</f>
        <v>0</v>
      </c>
      <c r="O27" s="2">
        <f>+'Unfactored Concentrations'!O43</f>
        <v>3.51553360752705E-2</v>
      </c>
      <c r="P27" s="2">
        <f>+'Unfactored Concentrations'!P43</f>
        <v>0.10068433683150101</v>
      </c>
      <c r="Q27" s="2">
        <f>+'Unfactored Concentrations'!Q43</f>
        <v>0.14741743928338899</v>
      </c>
      <c r="R27" s="2">
        <f>+'Unfactored Concentrations'!R43</f>
        <v>0.13917699930637201</v>
      </c>
      <c r="S27" s="2">
        <f>+'Unfactored Concentrations'!S43</f>
        <v>3.70598482099247E-4</v>
      </c>
      <c r="T27" s="2">
        <f>+'Unfactored Concentrations'!T43</f>
        <v>6.0182855716269896E-3</v>
      </c>
      <c r="U27" s="2">
        <f>+'Unfactored Concentrations'!U43</f>
        <v>0.12584942532843499</v>
      </c>
      <c r="V27" s="2">
        <f>+'Unfactored Concentrations'!V43</f>
        <v>0.41785768029116199</v>
      </c>
      <c r="W27" s="2">
        <f>+'Unfactored Concentrations'!W43</f>
        <v>0</v>
      </c>
      <c r="X27" s="2">
        <f>+'Unfactored Concentrations'!X43</f>
        <v>1.5341687280282801E-3</v>
      </c>
      <c r="Y27" s="2">
        <f>+'Unfactored Concentrations'!Y43</f>
        <v>-9.6333499352293096E-4</v>
      </c>
      <c r="Z27" s="2">
        <f>+'Unfactored Concentrations'!Z43</f>
        <v>3.06602487696869E-3</v>
      </c>
      <c r="AA27" s="2">
        <f>+'Unfactored Concentrations'!AA43</f>
        <v>1.65874178559687</v>
      </c>
      <c r="AB27" s="2">
        <f>+'Unfactored Concentrations'!AB43</f>
        <v>1.86235549441988E-2</v>
      </c>
      <c r="AC27" s="2">
        <f>+'Unfactored Concentrations'!AC43</f>
        <v>0</v>
      </c>
      <c r="AD27" s="2">
        <f>+'Unfactored Concentrations'!AD43</f>
        <v>2.72207907830074E-2</v>
      </c>
      <c r="AE27" s="2">
        <f>+'Unfactored Concentrations'!AE43</f>
        <v>9.1401058133602307E-3</v>
      </c>
      <c r="AF27" s="2">
        <f>+'Unfactored Concentrations'!AF43</f>
        <v>0</v>
      </c>
      <c r="AG27" s="2">
        <f>+'Unfactored Concentrations'!AG43</f>
        <v>6.8313729695896805E-4</v>
      </c>
      <c r="AH27" s="2">
        <f>+'Unfactored Concentrations'!AH43</f>
        <v>-5.1491860142396598E-3</v>
      </c>
      <c r="AI27" s="2">
        <f>+'Unfactored Concentrations'!AI43</f>
        <v>0.69347862106566704</v>
      </c>
      <c r="AJ27" s="2">
        <f>+'Unfactored Concentrations'!AJ43</f>
        <v>0</v>
      </c>
      <c r="AK27" s="2">
        <f>+'Unfactored Concentrations'!AK43</f>
        <v>8.2317389363091304E-4</v>
      </c>
      <c r="AL27" s="2">
        <f>+'Unfactored Concentrations'!AL43</f>
        <v>4.99442979266618E-4</v>
      </c>
      <c r="AM27" s="2">
        <f>+'Unfactored Concentrations'!AM43</f>
        <v>7.5812752245887098E-3</v>
      </c>
      <c r="AN27" s="2">
        <f>+'Unfactored Concentrations'!AN43</f>
        <v>3.7958182253551097E-2</v>
      </c>
      <c r="AO27" s="2">
        <f>+'Unfactored Concentrations'!AO43</f>
        <v>100.56611651270499</v>
      </c>
      <c r="AP27" s="2">
        <f>+'Unfactored Concentrations'!AP43</f>
        <v>414.92636298931899</v>
      </c>
      <c r="AQ27" s="2">
        <f>+'Unfactored Concentrations'!AQ43</f>
        <v>41.613772269993397</v>
      </c>
      <c r="AR27" s="2">
        <f>+'Unfactored Concentrations'!AR43</f>
        <v>648.16485014329896</v>
      </c>
      <c r="AS27" s="2">
        <f>+'Unfactored Concentrations'!AS43</f>
        <v>0</v>
      </c>
      <c r="AT27" s="2">
        <f>+'Unfactored Concentrations'!AT43</f>
        <v>0</v>
      </c>
      <c r="AU27" s="2">
        <f>+'Unfactored Concentrations'!AU43</f>
        <v>0</v>
      </c>
      <c r="AV27" s="2">
        <f>+'Unfactored Concentrations'!AV43</f>
        <v>0</v>
      </c>
    </row>
    <row r="28" spans="1:48" s="82" customFormat="1">
      <c r="A28" s="107" t="s">
        <v>269</v>
      </c>
      <c r="B28" s="80"/>
      <c r="C28" s="108" t="e">
        <f>AVERAGE(C26:C27)</f>
        <v>#DIV/0!</v>
      </c>
      <c r="H28" s="108">
        <f>AVERAGE(H26:H27)</f>
        <v>1.67118421424271E-3</v>
      </c>
      <c r="I28" s="108">
        <f t="shared" ref="I28:AS28" si="10">AVERAGE(I26:I27)</f>
        <v>5.5004559919415025E-3</v>
      </c>
      <c r="J28" s="108">
        <f t="shared" si="10"/>
        <v>1.4966898507613551</v>
      </c>
      <c r="K28" s="108">
        <f t="shared" si="10"/>
        <v>4.2948472741150004E-2</v>
      </c>
      <c r="L28" s="108">
        <f t="shared" si="10"/>
        <v>-2.1955885699276377E-3</v>
      </c>
      <c r="M28" s="108">
        <f t="shared" si="10"/>
        <v>9.2891570621727996E-4</v>
      </c>
      <c r="N28" s="108">
        <f t="shared" si="10"/>
        <v>0</v>
      </c>
      <c r="O28" s="108">
        <f t="shared" si="10"/>
        <v>2.90048243357546E-2</v>
      </c>
      <c r="P28" s="108">
        <f t="shared" si="10"/>
        <v>8.8802960153394353E-2</v>
      </c>
      <c r="Q28" s="108">
        <f t="shared" si="10"/>
        <v>-0.346985882103375</v>
      </c>
      <c r="R28" s="108">
        <f t="shared" si="10"/>
        <v>-0.32758982999281905</v>
      </c>
      <c r="S28" s="108">
        <f t="shared" si="10"/>
        <v>1.00155950794519E-4</v>
      </c>
      <c r="T28" s="108">
        <f t="shared" si="10"/>
        <v>4.2805166752457992E-4</v>
      </c>
      <c r="U28" s="108">
        <f t="shared" si="10"/>
        <v>0.11407253535452</v>
      </c>
      <c r="V28" s="108">
        <f t="shared" si="10"/>
        <v>0.1713487188593979</v>
      </c>
      <c r="W28" s="108">
        <f t="shared" si="10"/>
        <v>0</v>
      </c>
      <c r="X28" s="108">
        <f t="shared" si="10"/>
        <v>-6.9906203672519592E-3</v>
      </c>
      <c r="Y28" s="108">
        <f t="shared" si="10"/>
        <v>-6.6069836981608003E-4</v>
      </c>
      <c r="Z28" s="108">
        <f t="shared" si="10"/>
        <v>7.9494750732458947E-3</v>
      </c>
      <c r="AA28" s="108">
        <f t="shared" si="10"/>
        <v>1.64419711257991</v>
      </c>
      <c r="AB28" s="108">
        <f t="shared" si="10"/>
        <v>1.7543138394986901E-2</v>
      </c>
      <c r="AC28" s="108">
        <f t="shared" si="10"/>
        <v>0</v>
      </c>
      <c r="AD28" s="108">
        <f t="shared" si="10"/>
        <v>1.2423552722414495E-2</v>
      </c>
      <c r="AE28" s="108">
        <f t="shared" si="10"/>
        <v>8.1633326005383054E-3</v>
      </c>
      <c r="AF28" s="108">
        <f t="shared" si="10"/>
        <v>0</v>
      </c>
      <c r="AG28" s="108">
        <f t="shared" si="10"/>
        <v>9.1363533369438039E-5</v>
      </c>
      <c r="AH28" s="108">
        <f t="shared" si="10"/>
        <v>-6.0044530739159401E-3</v>
      </c>
      <c r="AI28" s="108">
        <f t="shared" si="10"/>
        <v>0.69397586065342054</v>
      </c>
      <c r="AJ28" s="108">
        <f t="shared" si="10"/>
        <v>0</v>
      </c>
      <c r="AK28" s="108">
        <f t="shared" si="10"/>
        <v>7.9665638500539299E-4</v>
      </c>
      <c r="AL28" s="108">
        <f t="shared" si="10"/>
        <v>-1.205082981880971E-3</v>
      </c>
      <c r="AM28" s="108">
        <f t="shared" si="10"/>
        <v>3.1936796209340347E-3</v>
      </c>
      <c r="AN28" s="108">
        <f t="shared" si="10"/>
        <v>3.6983207434893799E-2</v>
      </c>
      <c r="AO28" s="108">
        <f t="shared" si="10"/>
        <v>100.1499474431337</v>
      </c>
      <c r="AP28" s="108">
        <f t="shared" si="10"/>
        <v>411.16631552769945</v>
      </c>
      <c r="AQ28" s="108">
        <f t="shared" si="10"/>
        <v>41.428623887236</v>
      </c>
      <c r="AR28" s="108">
        <f t="shared" si="10"/>
        <v>645.35686498057896</v>
      </c>
      <c r="AS28" s="108">
        <f t="shared" si="10"/>
        <v>0</v>
      </c>
    </row>
    <row r="29" spans="1:48" s="82" customFormat="1">
      <c r="A29" s="109" t="s">
        <v>270</v>
      </c>
      <c r="B29" s="80"/>
      <c r="C29" s="110" t="e">
        <f>STDEV(C26:C27)</f>
        <v>#DIV/0!</v>
      </c>
      <c r="H29" s="110">
        <f>STDEV(H26:H27)</f>
        <v>1.9493023982899169E-4</v>
      </c>
      <c r="I29" s="110">
        <f t="shared" ref="I29:AS29" si="11">STDEV(I26:I27)</f>
        <v>0.21263495598464777</v>
      </c>
      <c r="J29" s="110">
        <f t="shared" si="11"/>
        <v>0.69348752786819412</v>
      </c>
      <c r="K29" s="110">
        <f t="shared" si="11"/>
        <v>1.6906742473125943E-3</v>
      </c>
      <c r="L29" s="110">
        <f t="shared" si="11"/>
        <v>3.3220540610338044E-3</v>
      </c>
      <c r="M29" s="110">
        <f t="shared" si="11"/>
        <v>4.3013586153194333E-3</v>
      </c>
      <c r="N29" s="110">
        <f t="shared" si="11"/>
        <v>0</v>
      </c>
      <c r="O29" s="110">
        <f t="shared" si="11"/>
        <v>8.6981371175583293E-3</v>
      </c>
      <c r="P29" s="110">
        <f t="shared" si="11"/>
        <v>1.6802804037841824E-2</v>
      </c>
      <c r="Q29" s="110">
        <f t="shared" si="11"/>
        <v>0.69919188238746566</v>
      </c>
      <c r="R29" s="110">
        <f t="shared" si="11"/>
        <v>0.66010798046080332</v>
      </c>
      <c r="S29" s="110">
        <f t="shared" si="11"/>
        <v>3.8246349561365671E-4</v>
      </c>
      <c r="T29" s="110">
        <f t="shared" si="11"/>
        <v>7.9057846040195244E-3</v>
      </c>
      <c r="U29" s="110">
        <f t="shared" si="11"/>
        <v>1.665503752368629E-2</v>
      </c>
      <c r="V29" s="110">
        <f t="shared" si="11"/>
        <v>0.34861631650330699</v>
      </c>
      <c r="W29" s="110">
        <f t="shared" si="11"/>
        <v>0</v>
      </c>
      <c r="X29" s="110">
        <f t="shared" si="11"/>
        <v>1.2055872354915583E-2</v>
      </c>
      <c r="Y29" s="110">
        <f t="shared" si="11"/>
        <v>4.279928177170316E-4</v>
      </c>
      <c r="Z29" s="110">
        <f t="shared" si="11"/>
        <v>6.9062414987487762E-3</v>
      </c>
      <c r="AA29" s="110">
        <f t="shared" si="11"/>
        <v>2.0569273840866906E-2</v>
      </c>
      <c r="AB29" s="110">
        <f t="shared" si="11"/>
        <v>1.5279397369078059E-3</v>
      </c>
      <c r="AC29" s="110">
        <f t="shared" si="11"/>
        <v>0</v>
      </c>
      <c r="AD29" s="110">
        <f t="shared" si="11"/>
        <v>2.0926454750953841E-2</v>
      </c>
      <c r="AE29" s="110">
        <f t="shared" si="11"/>
        <v>1.3813659249355082E-3</v>
      </c>
      <c r="AF29" s="110">
        <f t="shared" si="11"/>
        <v>0</v>
      </c>
      <c r="AG29" s="110">
        <f t="shared" si="11"/>
        <v>8.3689448232488297E-4</v>
      </c>
      <c r="AH29" s="110">
        <f t="shared" si="11"/>
        <v>1.2095302752451547E-3</v>
      </c>
      <c r="AI29" s="110">
        <f t="shared" si="11"/>
        <v>7.0320296874979967E-4</v>
      </c>
      <c r="AJ29" s="110">
        <f t="shared" si="11"/>
        <v>0</v>
      </c>
      <c r="AK29" s="110">
        <f t="shared" si="11"/>
        <v>3.7501420338555919E-5</v>
      </c>
      <c r="AL29" s="110">
        <f t="shared" si="11"/>
        <v>2.4105637316719553E-3</v>
      </c>
      <c r="AM29" s="110">
        <f t="shared" si="11"/>
        <v>6.2049972088970085E-3</v>
      </c>
      <c r="AN29" s="110">
        <f t="shared" si="11"/>
        <v>1.3788226115173999E-3</v>
      </c>
      <c r="AO29" s="110">
        <f t="shared" si="11"/>
        <v>0.58855194242791931</v>
      </c>
      <c r="AP29" s="110">
        <f t="shared" si="11"/>
        <v>5.3175101153888367</v>
      </c>
      <c r="AQ29" s="110">
        <f>STDEV(AQ26:AQ27)</f>
        <v>0.26183935394695601</v>
      </c>
      <c r="AR29" s="110">
        <f t="shared" si="11"/>
        <v>3.971090700061048</v>
      </c>
      <c r="AS29" s="110">
        <f t="shared" si="11"/>
        <v>0</v>
      </c>
    </row>
    <row r="30" spans="1:48" s="82" customFormat="1">
      <c r="A30" s="109" t="s">
        <v>271</v>
      </c>
      <c r="B30" s="80"/>
      <c r="C30" s="110" t="e">
        <f>(C29/C28)*100</f>
        <v>#DIV/0!</v>
      </c>
      <c r="H30" s="110">
        <f t="shared" ref="H30:AS30" si="12">(H29/H28)*100</f>
        <v>11.664198247428006</v>
      </c>
      <c r="I30" s="110">
        <f t="shared" si="12"/>
        <v>3865.7696070320485</v>
      </c>
      <c r="J30" s="110">
        <f t="shared" si="12"/>
        <v>46.33475182018654</v>
      </c>
      <c r="K30" s="110">
        <f t="shared" si="12"/>
        <v>3.9365177372016702</v>
      </c>
      <c r="L30" s="110">
        <f t="shared" si="12"/>
        <v>-151.30585513766329</v>
      </c>
      <c r="M30" s="110">
        <f t="shared" si="12"/>
        <v>463.05155425085633</v>
      </c>
      <c r="N30" s="110" t="e">
        <f t="shared" si="12"/>
        <v>#DIV/0!</v>
      </c>
      <c r="O30" s="110">
        <f t="shared" si="12"/>
        <v>29.988587473829416</v>
      </c>
      <c r="P30" s="110">
        <f t="shared" si="12"/>
        <v>18.921445871643687</v>
      </c>
      <c r="Q30" s="110">
        <f t="shared" si="12"/>
        <v>-201.50441803253551</v>
      </c>
      <c r="R30" s="110">
        <f t="shared" si="12"/>
        <v>-201.5044180325358</v>
      </c>
      <c r="S30" s="110">
        <f t="shared" si="12"/>
        <v>381.86796948123714</v>
      </c>
      <c r="T30" s="110">
        <f t="shared" si="12"/>
        <v>1846.9229777187006</v>
      </c>
      <c r="U30" s="110">
        <f t="shared" si="12"/>
        <v>14.600392173212404</v>
      </c>
      <c r="V30" s="110">
        <f t="shared" si="12"/>
        <v>203.45428832144816</v>
      </c>
      <c r="W30" s="110" t="e">
        <f t="shared" si="12"/>
        <v>#DIV/0!</v>
      </c>
      <c r="X30" s="110">
        <f t="shared" si="12"/>
        <v>-172.45783237482249</v>
      </c>
      <c r="Y30" s="110">
        <f t="shared" si="12"/>
        <v>-64.778851783177984</v>
      </c>
      <c r="Z30" s="110">
        <f t="shared" si="12"/>
        <v>86.876698588462276</v>
      </c>
      <c r="AA30" s="110">
        <f t="shared" si="12"/>
        <v>1.2510223794634729</v>
      </c>
      <c r="AB30" s="110">
        <f t="shared" si="12"/>
        <v>8.7096145655695647</v>
      </c>
      <c r="AC30" s="110" t="e">
        <f t="shared" si="12"/>
        <v>#DIV/0!</v>
      </c>
      <c r="AD30" s="110">
        <f t="shared" si="12"/>
        <v>168.4417913178608</v>
      </c>
      <c r="AE30" s="110">
        <f t="shared" si="12"/>
        <v>16.921593086191518</v>
      </c>
      <c r="AF30" s="110" t="e">
        <f t="shared" si="12"/>
        <v>#DIV/0!</v>
      </c>
      <c r="AG30" s="110">
        <f t="shared" si="12"/>
        <v>916.00494361444214</v>
      </c>
      <c r="AH30" s="110">
        <f t="shared" si="12"/>
        <v>-20.14388755071629</v>
      </c>
      <c r="AI30" s="110">
        <f t="shared" si="12"/>
        <v>0.10132960072814221</v>
      </c>
      <c r="AJ30" s="110" t="e">
        <f t="shared" si="12"/>
        <v>#DIV/0!</v>
      </c>
      <c r="AK30" s="110">
        <f t="shared" si="12"/>
        <v>4.7073520082691678</v>
      </c>
      <c r="AL30" s="110">
        <f t="shared" si="12"/>
        <v>-200.03300751201317</v>
      </c>
      <c r="AM30" s="110">
        <f t="shared" si="12"/>
        <v>194.28990836226313</v>
      </c>
      <c r="AN30" s="110">
        <f t="shared" si="12"/>
        <v>3.7282396718692259</v>
      </c>
      <c r="AO30" s="110">
        <f t="shared" si="12"/>
        <v>0.58767074517148987</v>
      </c>
      <c r="AP30" s="110">
        <f t="shared" si="12"/>
        <v>1.2932747442027765</v>
      </c>
      <c r="AQ30" s="110">
        <f t="shared" si="12"/>
        <v>0.632025226470599</v>
      </c>
      <c r="AR30" s="110">
        <f t="shared" si="12"/>
        <v>0.61533252616450462</v>
      </c>
      <c r="AS30" s="110" t="e">
        <f t="shared" si="12"/>
        <v>#DIV/0!</v>
      </c>
    </row>
    <row r="31" spans="1:48" s="82" customFormat="1">
      <c r="A31" s="109" t="s">
        <v>272</v>
      </c>
      <c r="B31" s="80"/>
      <c r="C31" s="110" t="e">
        <f>((ABS(C26-C27))/((C26+C27)/2))*100</f>
        <v>#VALUE!</v>
      </c>
      <c r="G31" s="82" t="s">
        <v>264</v>
      </c>
      <c r="H31" s="110">
        <f>((ABS(H26-H27))/((H26+H27)/2))*100</f>
        <v>16.495667355721174</v>
      </c>
      <c r="I31" s="116">
        <f t="shared" ref="I31:AS31" si="13">((ABS(I26-I27))/((I26+I27)/2))*100</f>
        <v>5467.0238072744332</v>
      </c>
      <c r="J31" s="116">
        <f t="shared" si="13"/>
        <v>65.52723443329927</v>
      </c>
      <c r="K31" s="110">
        <f t="shared" si="13"/>
        <v>5.5670767724728494</v>
      </c>
      <c r="L31" s="110">
        <f t="shared" si="13"/>
        <v>-213.97879240214226</v>
      </c>
      <c r="M31" s="110">
        <f t="shared" si="13"/>
        <v>654.85378809950214</v>
      </c>
      <c r="N31" s="110" t="e">
        <f t="shared" si="13"/>
        <v>#DIV/0!</v>
      </c>
      <c r="O31" s="110">
        <f t="shared" si="13"/>
        <v>42.410267121901441</v>
      </c>
      <c r="P31" s="110">
        <f t="shared" si="13"/>
        <v>26.758965371386907</v>
      </c>
      <c r="Q31" s="110">
        <f t="shared" si="13"/>
        <v>-284.97028085970942</v>
      </c>
      <c r="R31" s="110">
        <f t="shared" si="13"/>
        <v>-284.9702808597097</v>
      </c>
      <c r="S31" s="110">
        <f t="shared" si="13"/>
        <v>540.04286147624066</v>
      </c>
      <c r="T31" s="110">
        <f t="shared" si="13"/>
        <v>2611.943523748288</v>
      </c>
      <c r="U31" s="110">
        <f t="shared" si="13"/>
        <v>20.648072627322996</v>
      </c>
      <c r="V31" s="110">
        <f t="shared" si="13"/>
        <v>287.72781386715798</v>
      </c>
      <c r="W31" s="110" t="e">
        <f t="shared" si="13"/>
        <v>#DIV/0!</v>
      </c>
      <c r="X31" s="110">
        <f t="shared" si="13"/>
        <v>-243.89220548193978</v>
      </c>
      <c r="Y31" s="110">
        <f t="shared" si="13"/>
        <v>-91.611130746726857</v>
      </c>
      <c r="Z31" s="110">
        <f t="shared" si="13"/>
        <v>122.86220539800287</v>
      </c>
      <c r="AA31" s="110">
        <f t="shared" si="13"/>
        <v>1.7692128158695042</v>
      </c>
      <c r="AB31" s="110">
        <f t="shared" si="13"/>
        <v>12.317255041670732</v>
      </c>
      <c r="AC31" s="110" t="e">
        <f t="shared" si="13"/>
        <v>#DIV/0!</v>
      </c>
      <c r="AD31" s="110">
        <f t="shared" si="13"/>
        <v>238.21266575213741</v>
      </c>
      <c r="AE31" s="110">
        <f t="shared" si="13"/>
        <v>23.930746439450843</v>
      </c>
      <c r="AF31" s="110" t="e">
        <f t="shared" si="13"/>
        <v>#DIV/0!</v>
      </c>
      <c r="AG31" s="110">
        <f t="shared" si="13"/>
        <v>1295.4266144603464</v>
      </c>
      <c r="AH31" s="110">
        <f t="shared" si="13"/>
        <v>-28.487758973141524</v>
      </c>
      <c r="AI31" s="110">
        <f t="shared" si="13"/>
        <v>0.14330169561958939</v>
      </c>
      <c r="AJ31" s="110" t="e">
        <f t="shared" si="13"/>
        <v>#DIV/0!</v>
      </c>
      <c r="AK31" s="110">
        <f t="shared" si="13"/>
        <v>6.6572010529584817</v>
      </c>
      <c r="AL31" s="110">
        <f t="shared" si="13"/>
        <v>-282.88939214576828</v>
      </c>
      <c r="AM31" s="110">
        <f>((ABS(AM26-AM27))/((AM26+AM27)/2))*100</f>
        <v>274.76742343813834</v>
      </c>
      <c r="AN31" s="110">
        <f t="shared" si="13"/>
        <v>5.2725271077348781</v>
      </c>
      <c r="AO31" s="110">
        <f t="shared" si="13"/>
        <v>0.83109193803142423</v>
      </c>
      <c r="AP31" s="110">
        <f t="shared" si="13"/>
        <v>1.8289666831261622</v>
      </c>
      <c r="AQ31" s="110">
        <f t="shared" si="13"/>
        <v>0.89381864703664804</v>
      </c>
      <c r="AR31" s="110">
        <f t="shared" si="13"/>
        <v>0.87021160387113983</v>
      </c>
      <c r="AS31" s="110" t="e">
        <f t="shared" si="13"/>
        <v>#DIV/0!</v>
      </c>
    </row>
    <row r="33" spans="1:59">
      <c r="A33" s="2"/>
      <c r="B33" s="3"/>
      <c r="C33" s="4"/>
      <c r="D33" s="3"/>
      <c r="E33" s="3"/>
      <c r="F33" s="3"/>
      <c r="G33" s="3"/>
      <c r="H33" s="39"/>
      <c r="I33" s="39"/>
      <c r="J33" s="39"/>
      <c r="K33" s="39"/>
      <c r="L33" s="39"/>
      <c r="M33" s="39"/>
      <c r="N33" s="36"/>
      <c r="O33" s="39"/>
      <c r="P33" s="39"/>
      <c r="Q33" s="39"/>
      <c r="R33" s="39"/>
      <c r="S33" s="39"/>
      <c r="T33" s="39"/>
      <c r="U33" s="39"/>
      <c r="V33" s="39"/>
      <c r="W33" s="36"/>
      <c r="X33" s="39"/>
      <c r="Y33" s="39"/>
      <c r="Z33" s="39"/>
      <c r="AA33" s="39"/>
      <c r="AB33" s="39"/>
      <c r="AC33" s="36"/>
      <c r="AD33" s="39"/>
      <c r="AE33" s="39"/>
      <c r="AF33" s="36"/>
      <c r="AG33" s="39"/>
      <c r="AH33" s="39"/>
      <c r="AI33" s="39"/>
      <c r="AJ33" s="36"/>
      <c r="AK33" s="39"/>
      <c r="AL33" s="39"/>
      <c r="AM33" s="39"/>
      <c r="AN33" s="39"/>
      <c r="AO33" s="39"/>
      <c r="AP33" s="39"/>
      <c r="AQ33" s="39"/>
      <c r="AR33" s="39"/>
      <c r="AS33" s="36"/>
      <c r="AT33" s="15"/>
    </row>
    <row r="34" spans="1:59">
      <c r="A34" s="2">
        <f>+A26</f>
        <v>40</v>
      </c>
      <c r="B34" s="2" t="str">
        <f t="shared" ref="B34:AU34" si="14">+B26</f>
        <v>Mi1+HL 200520A 1_99</v>
      </c>
      <c r="C34" s="2" t="str">
        <f t="shared" si="14"/>
        <v/>
      </c>
      <c r="D34" s="2" t="str">
        <f t="shared" si="14"/>
        <v>5/29/2020 1:16:47 PM</v>
      </c>
      <c r="E34" s="2" t="str">
        <f t="shared" si="14"/>
        <v>Failed</v>
      </c>
      <c r="F34" s="2" t="str">
        <f t="shared" si="14"/>
        <v>C:\NexIONData\DataSet\052920\Mi1+HL 200520A 1_99.057</v>
      </c>
      <c r="G34" s="2" t="str">
        <f t="shared" si="14"/>
        <v>C:\NexIONData_icpms\Method\HorizonLabTMW (no Hg).mth</v>
      </c>
      <c r="H34" s="2">
        <f t="shared" si="14"/>
        <v>1.80902070868411E-3</v>
      </c>
      <c r="I34" s="2">
        <f t="shared" si="14"/>
        <v>-0.14485516330210599</v>
      </c>
      <c r="J34" s="2">
        <f t="shared" si="14"/>
        <v>1.0063201171374601</v>
      </c>
      <c r="K34" s="2">
        <f t="shared" si="14"/>
        <v>4.1752985516097803E-2</v>
      </c>
      <c r="L34" s="2">
        <f t="shared" si="14"/>
        <v>-4.5446355239529496E-3</v>
      </c>
      <c r="M34" s="2">
        <f t="shared" si="14"/>
        <v>-2.1126041389902699E-3</v>
      </c>
      <c r="N34" s="2">
        <f t="shared" si="14"/>
        <v>0</v>
      </c>
      <c r="O34" s="2">
        <f t="shared" si="14"/>
        <v>2.2854312596238699E-2</v>
      </c>
      <c r="P34" s="2">
        <f t="shared" si="14"/>
        <v>7.69215834752877E-2</v>
      </c>
      <c r="Q34" s="2">
        <f t="shared" si="14"/>
        <v>-0.84138920349013901</v>
      </c>
      <c r="R34" s="2">
        <f t="shared" si="14"/>
        <v>-0.79435665929201005</v>
      </c>
      <c r="S34" s="2">
        <f t="shared" si="14"/>
        <v>-1.7028658051020901E-4</v>
      </c>
      <c r="T34" s="2">
        <f t="shared" si="14"/>
        <v>-5.1621822365778298E-3</v>
      </c>
      <c r="U34" s="2">
        <f t="shared" si="14"/>
        <v>0.102295645380605</v>
      </c>
      <c r="V34" s="2">
        <f t="shared" si="14"/>
        <v>-7.5160242572366198E-2</v>
      </c>
      <c r="W34" s="2">
        <f t="shared" si="14"/>
        <v>0</v>
      </c>
      <c r="X34" s="2">
        <f t="shared" si="14"/>
        <v>-1.5515409462532199E-2</v>
      </c>
      <c r="Y34" s="2">
        <f t="shared" si="14"/>
        <v>-3.5806174610922899E-4</v>
      </c>
      <c r="Z34" s="2">
        <f t="shared" si="14"/>
        <v>1.28329252695231E-2</v>
      </c>
      <c r="AA34" s="2">
        <f t="shared" si="14"/>
        <v>1.6296524395629499</v>
      </c>
      <c r="AB34" s="2">
        <f t="shared" si="14"/>
        <v>1.6462721845775002E-2</v>
      </c>
      <c r="AC34" s="2">
        <f t="shared" si="14"/>
        <v>0</v>
      </c>
      <c r="AD34" s="2">
        <f t="shared" si="14"/>
        <v>-2.3736853381784101E-3</v>
      </c>
      <c r="AE34" s="2">
        <f t="shared" si="14"/>
        <v>7.1865593877163802E-3</v>
      </c>
      <c r="AF34" s="2">
        <f t="shared" si="14"/>
        <v>0</v>
      </c>
      <c r="AG34" s="2">
        <f t="shared" si="14"/>
        <v>-5.0041023022009197E-4</v>
      </c>
      <c r="AH34" s="2">
        <f t="shared" si="14"/>
        <v>-6.8597201335922203E-3</v>
      </c>
      <c r="AI34" s="2">
        <f t="shared" si="14"/>
        <v>0.69447310024117404</v>
      </c>
      <c r="AJ34" s="2">
        <f t="shared" si="14"/>
        <v>0</v>
      </c>
      <c r="AK34" s="2">
        <f t="shared" si="14"/>
        <v>7.7013887637987304E-4</v>
      </c>
      <c r="AL34" s="2">
        <f t="shared" si="14"/>
        <v>-2.9096089430285599E-3</v>
      </c>
      <c r="AM34" s="2">
        <f t="shared" si="14"/>
        <v>-1.1939159827206399E-3</v>
      </c>
      <c r="AN34" s="2">
        <f t="shared" si="14"/>
        <v>3.60082326162365E-2</v>
      </c>
      <c r="AO34" s="2">
        <f t="shared" si="14"/>
        <v>99.733778373562401</v>
      </c>
      <c r="AP34" s="2">
        <f t="shared" si="14"/>
        <v>407.40626806607997</v>
      </c>
      <c r="AQ34" s="2">
        <f t="shared" si="14"/>
        <v>41.243475504478603</v>
      </c>
      <c r="AR34" s="2">
        <f t="shared" si="14"/>
        <v>642.54887981785896</v>
      </c>
      <c r="AS34" s="2">
        <f t="shared" si="14"/>
        <v>0</v>
      </c>
      <c r="AT34" s="2">
        <f t="shared" si="14"/>
        <v>0</v>
      </c>
      <c r="AU34" s="2">
        <f t="shared" si="14"/>
        <v>0</v>
      </c>
    </row>
    <row r="35" spans="1:59">
      <c r="A35" s="2">
        <f>+Concentrations!A48</f>
        <v>46</v>
      </c>
      <c r="B35" s="2" t="str">
        <f>+Concentrations!B48</f>
        <v>Mi1+HL 200520A 1_99 Spike</v>
      </c>
      <c r="C35" s="2" t="str">
        <f>+Concentrations!C48</f>
        <v/>
      </c>
      <c r="D35" s="2" t="str">
        <f>+Concentrations!D48</f>
        <v>5/29/2020 1:38:45 PM</v>
      </c>
      <c r="E35" s="2" t="str">
        <f>+Concentrations!E48</f>
        <v>Passed</v>
      </c>
      <c r="F35" s="2" t="str">
        <f>+Concentrations!F48</f>
        <v>C:\NexIONData\DataSet\052920\Mi1+HL 200520A 1_99 Spike.063</v>
      </c>
      <c r="G35" s="2" t="str">
        <f>+Concentrations!G48</f>
        <v>C:\NexIONData_icpms\Method\HorizonLabTMW (no Hg).mth</v>
      </c>
      <c r="H35" s="2">
        <f>+Concentrations!H48</f>
        <v>20.031500548645798</v>
      </c>
      <c r="I35" s="2">
        <f>+Concentrations!I48</f>
        <v>18.415532996830201</v>
      </c>
      <c r="J35" s="2">
        <f>+Concentrations!J48</f>
        <v>22.337025614984601</v>
      </c>
      <c r="K35" s="2">
        <f>+Concentrations!K48</f>
        <v>19.819583526365999</v>
      </c>
      <c r="L35" s="2">
        <f>+Concentrations!L48</f>
        <v>20.6692666670126</v>
      </c>
      <c r="M35" s="2">
        <f>+Concentrations!M48</f>
        <v>20.511679507127099</v>
      </c>
      <c r="N35" s="2">
        <f>+Concentrations!N48</f>
        <v>1.0375022776887199</v>
      </c>
      <c r="O35" s="2">
        <f>+Concentrations!O48</f>
        <v>19.6240543107109</v>
      </c>
      <c r="P35" s="2">
        <f>+Concentrations!P48</f>
        <v>20.579035850273801</v>
      </c>
      <c r="Q35" s="2">
        <f>+Concentrations!Q48</f>
        <v>2072.2239940950399</v>
      </c>
      <c r="R35" s="2">
        <f>+Concentrations!R48</f>
        <v>1956.38941220782</v>
      </c>
      <c r="S35" s="2">
        <f>+Concentrations!S48</f>
        <v>20.716658338784701</v>
      </c>
      <c r="T35" s="2">
        <f>+Concentrations!T48</f>
        <v>19.934819647769</v>
      </c>
      <c r="U35" s="2">
        <f>+Concentrations!U48</f>
        <v>20.511433472063999</v>
      </c>
      <c r="V35" s="2">
        <f>+Concentrations!V48</f>
        <v>20.929912881546901</v>
      </c>
      <c r="W35" s="2">
        <f>+Concentrations!W48</f>
        <v>0.98533736583752995</v>
      </c>
      <c r="X35" s="2">
        <f>+Concentrations!X48</f>
        <v>21.120156534952098</v>
      </c>
      <c r="Y35" s="2">
        <f>+Concentrations!Y48</f>
        <v>21.025168217893299</v>
      </c>
      <c r="Z35" s="2">
        <f>+Concentrations!Z48</f>
        <v>20.516527452973101</v>
      </c>
      <c r="AA35" s="2">
        <f>+Concentrations!AA48</f>
        <v>21.272034774478001</v>
      </c>
      <c r="AB35" s="2">
        <f>+Concentrations!AB48</f>
        <v>19.4395642987439</v>
      </c>
      <c r="AC35" s="2">
        <f>+Concentrations!AC48</f>
        <v>0.96334266195285501</v>
      </c>
      <c r="AD35" s="2">
        <f>+Concentrations!AD48</f>
        <v>19.840345801207299</v>
      </c>
      <c r="AE35" s="2">
        <f>+Concentrations!AE48</f>
        <v>19.935150293043101</v>
      </c>
      <c r="AF35" s="2">
        <f>+Concentrations!AF48</f>
        <v>1.01960886359953</v>
      </c>
      <c r="AG35" s="2">
        <f>+Concentrations!AG48</f>
        <v>19.895264571476901</v>
      </c>
      <c r="AH35" s="2">
        <f>+Concentrations!AH48</f>
        <v>19.5138039869992</v>
      </c>
      <c r="AI35" s="2">
        <f>+Concentrations!AI48</f>
        <v>21.5702898751032</v>
      </c>
      <c r="AJ35" s="2">
        <f>+Concentrations!AJ48</f>
        <v>1.00080404786616</v>
      </c>
      <c r="AK35" s="2">
        <f>+Concentrations!AK48</f>
        <v>20.162884067622599</v>
      </c>
      <c r="AL35" s="2">
        <f>+Concentrations!AL48</f>
        <v>20.375135654426501</v>
      </c>
      <c r="AM35" s="2">
        <f>+Concentrations!AM48</f>
        <v>20.1955935860538</v>
      </c>
      <c r="AN35" s="2">
        <f>+Concentrations!AN48</f>
        <v>20.843441054386201</v>
      </c>
      <c r="AO35" s="2">
        <f>+Concentrations!AO48</f>
        <v>2110.6696100491699</v>
      </c>
      <c r="AP35" s="2">
        <f>+Concentrations!AP48</f>
        <v>2400.58508494241</v>
      </c>
      <c r="AQ35" s="2">
        <f>+Concentrations!AQ48</f>
        <v>2043.9378604654901</v>
      </c>
      <c r="AR35" s="2">
        <f>+Concentrations!AR48</f>
        <v>2579.7328599234802</v>
      </c>
      <c r="AS35" s="2">
        <f>+Concentrations!AS48</f>
        <v>1.0375022776887199</v>
      </c>
      <c r="AT35" s="2">
        <f>+Concentrations!AT48</f>
        <v>0</v>
      </c>
      <c r="AU35" s="2">
        <f>+Concentrations!AU48</f>
        <v>0</v>
      </c>
    </row>
    <row r="36" spans="1:59" s="86" customFormat="1">
      <c r="A36" s="86" t="s">
        <v>273</v>
      </c>
      <c r="C36" s="111" t="e">
        <f>+(C35-C34)/20</f>
        <v>#VALUE!</v>
      </c>
      <c r="G36" s="86" t="s">
        <v>264</v>
      </c>
      <c r="H36" s="111">
        <f>+(H35-H34)/20</f>
        <v>1.0014845763968556</v>
      </c>
      <c r="I36" s="111">
        <f t="shared" ref="I36:AN36" si="15">+(I35-I34)/20</f>
        <v>0.92801940800661542</v>
      </c>
      <c r="J36" s="111">
        <f t="shared" si="15"/>
        <v>1.0665352748923571</v>
      </c>
      <c r="K36" s="111">
        <f t="shared" si="15"/>
        <v>0.98889152704249506</v>
      </c>
      <c r="L36" s="111">
        <f t="shared" si="15"/>
        <v>1.0336905651268276</v>
      </c>
      <c r="M36" s="111">
        <f t="shared" si="15"/>
        <v>1.0256896055633045</v>
      </c>
      <c r="N36" s="111">
        <f t="shared" si="15"/>
        <v>5.1875113884435997E-2</v>
      </c>
      <c r="O36" s="111">
        <f t="shared" si="15"/>
        <v>0.98005999990573311</v>
      </c>
      <c r="P36" s="111">
        <f t="shared" si="15"/>
        <v>1.0251057133399257</v>
      </c>
      <c r="Q36" s="111">
        <f>+(Q35-Q34)/2000</f>
        <v>1.036532691649265</v>
      </c>
      <c r="R36" s="111">
        <f>+(R35-R34)/2000</f>
        <v>0.97859188443355594</v>
      </c>
      <c r="S36" s="111">
        <f t="shared" si="15"/>
        <v>1.0358414312682604</v>
      </c>
      <c r="T36" s="111">
        <f t="shared" si="15"/>
        <v>0.99699909150027888</v>
      </c>
      <c r="U36" s="111">
        <f t="shared" si="15"/>
        <v>1.0204568913341698</v>
      </c>
      <c r="V36" s="111">
        <f t="shared" si="15"/>
        <v>1.0502536562059634</v>
      </c>
      <c r="W36" s="111">
        <f t="shared" si="15"/>
        <v>4.9266868291876501E-2</v>
      </c>
      <c r="X36" s="111">
        <f t="shared" si="15"/>
        <v>1.0567835972207316</v>
      </c>
      <c r="Y36" s="111">
        <f t="shared" si="15"/>
        <v>1.0512763139819703</v>
      </c>
      <c r="Z36" s="111">
        <f t="shared" si="15"/>
        <v>1.0251847263851788</v>
      </c>
      <c r="AA36" s="111">
        <f t="shared" si="15"/>
        <v>0.98211911674575259</v>
      </c>
      <c r="AB36" s="111">
        <f t="shared" si="15"/>
        <v>0.97115507884490615</v>
      </c>
      <c r="AC36" s="111">
        <f t="shared" si="15"/>
        <v>4.8167133097642749E-2</v>
      </c>
      <c r="AD36" s="111">
        <f t="shared" si="15"/>
        <v>0.99213597432727385</v>
      </c>
      <c r="AE36" s="111">
        <f t="shared" si="15"/>
        <v>0.99639818668276925</v>
      </c>
      <c r="AF36" s="111">
        <f t="shared" si="15"/>
        <v>5.0980443179976499E-2</v>
      </c>
      <c r="AG36" s="111">
        <f t="shared" si="15"/>
        <v>0.99478824908535601</v>
      </c>
      <c r="AH36" s="111">
        <f t="shared" si="15"/>
        <v>0.97603318535663952</v>
      </c>
      <c r="AI36" s="111">
        <f t="shared" si="15"/>
        <v>1.0437908387431012</v>
      </c>
      <c r="AJ36" s="111">
        <f t="shared" si="15"/>
        <v>5.0040202393307996E-2</v>
      </c>
      <c r="AK36" s="111">
        <f>+(AK35-AK34)/20</f>
        <v>1.008105696437311</v>
      </c>
      <c r="AL36" s="111">
        <f t="shared" si="15"/>
        <v>1.0189022631684765</v>
      </c>
      <c r="AM36" s="111">
        <f t="shared" si="15"/>
        <v>1.009839375101826</v>
      </c>
      <c r="AN36" s="111">
        <f t="shared" si="15"/>
        <v>1.0403716410884982</v>
      </c>
      <c r="AO36" s="111">
        <f>+(AO35-AO34)/2000</f>
        <v>1.0054679158378037</v>
      </c>
      <c r="AP36" s="111">
        <f>+(AP35-AP34)/2000</f>
        <v>0.99658940843816501</v>
      </c>
      <c r="AQ36" s="111">
        <f t="shared" ref="AQ36:AR36" si="16">+(AQ35-AQ34)/2000</f>
        <v>1.0013471924805057</v>
      </c>
      <c r="AR36" s="111">
        <f t="shared" si="16"/>
        <v>0.9685919900528106</v>
      </c>
      <c r="AS36" s="111">
        <f>+(AS35-AS34)/2000</f>
        <v>5.1875113884435997E-4</v>
      </c>
    </row>
    <row r="37" spans="1:59">
      <c r="A37" s="2"/>
      <c r="B37" s="3"/>
      <c r="C37" s="4"/>
      <c r="D37" s="3"/>
      <c r="E37" s="3"/>
      <c r="F37" s="3"/>
      <c r="G37" s="3"/>
      <c r="H37" s="39"/>
      <c r="I37" s="39"/>
      <c r="J37" s="39"/>
      <c r="K37" s="39"/>
      <c r="L37" s="39"/>
      <c r="M37" s="39"/>
      <c r="N37" s="36"/>
      <c r="O37" s="39"/>
      <c r="P37" s="39"/>
      <c r="Q37" s="39"/>
      <c r="R37" s="39"/>
      <c r="S37" s="39"/>
      <c r="T37" s="39"/>
      <c r="U37" s="39"/>
      <c r="V37" s="39"/>
      <c r="W37" s="36"/>
      <c r="X37" s="39"/>
      <c r="Y37" s="39"/>
      <c r="Z37" s="39"/>
      <c r="AA37" s="39"/>
      <c r="AB37" s="39"/>
      <c r="AC37" s="36"/>
      <c r="AD37" s="39"/>
      <c r="AE37" s="39"/>
      <c r="AF37" s="36"/>
      <c r="AG37" s="39"/>
      <c r="AH37" s="39"/>
      <c r="AI37" s="39"/>
      <c r="AJ37" s="36"/>
      <c r="AK37" s="39"/>
      <c r="AL37" s="39"/>
      <c r="AM37" s="39"/>
      <c r="AN37" s="39"/>
      <c r="AO37" s="39"/>
      <c r="AP37" s="39"/>
      <c r="AQ37" s="39"/>
      <c r="AR37" s="39"/>
      <c r="AS37" s="36"/>
      <c r="AT37" s="15"/>
    </row>
    <row r="39" spans="1:59">
      <c r="A39" s="2">
        <f>+Concentrations!A45</f>
        <v>43</v>
      </c>
      <c r="B39" s="2" t="str">
        <f>+Concentrations!B45</f>
        <v>Mi1+HL 200520A</v>
      </c>
      <c r="C39" s="2" t="str">
        <f>+Concentrations!C45</f>
        <v/>
      </c>
      <c r="D39" s="2" t="str">
        <f>+Concentrations!D45</f>
        <v>5/29/2020 1:27:46 PM</v>
      </c>
      <c r="E39" s="2" t="str">
        <f>+Concentrations!E45</f>
        <v>Failed</v>
      </c>
      <c r="F39" s="2" t="str">
        <f>+Concentrations!F45</f>
        <v>C:\NexIONData\DataSet\052920\Mi1+HL 200520A.060</v>
      </c>
      <c r="G39" s="2" t="str">
        <f>+Concentrations!G45</f>
        <v>C:\NexIONData_icpms\Method\HorizonLabTMW (no Hg).mth</v>
      </c>
      <c r="H39" s="2">
        <f>+Concentrations!H45</f>
        <v>2.4713712723140502E-3</v>
      </c>
      <c r="I39" s="2">
        <f>+Concentrations!I45</f>
        <v>31.5492274829491</v>
      </c>
      <c r="J39" s="2">
        <f>+Concentrations!J45</f>
        <v>3.4520926906706602</v>
      </c>
      <c r="K39" s="2">
        <f>+Concentrations!K45</f>
        <v>0.99785921964533197</v>
      </c>
      <c r="L39" s="2">
        <f>+Concentrations!L45</f>
        <v>0.10353224199471101</v>
      </c>
      <c r="M39" s="2">
        <f>+Concentrations!M45</f>
        <v>0.20005270693261401</v>
      </c>
      <c r="N39" s="2">
        <f>+Concentrations!N45</f>
        <v>1.09995384356869</v>
      </c>
      <c r="O39" s="2">
        <f>+Concentrations!O45</f>
        <v>0.93223659286968197</v>
      </c>
      <c r="P39" s="2">
        <f>+Concentrations!P45</f>
        <v>8.6508001366790008</v>
      </c>
      <c r="Q39" s="2">
        <f>+Concentrations!Q45</f>
        <v>19.1724972203695</v>
      </c>
      <c r="R39" s="2">
        <f>+Concentrations!R45</f>
        <v>18.100779970890802</v>
      </c>
      <c r="S39" s="2">
        <f>+Concentrations!S45</f>
        <v>-3.8949482164155898E-2</v>
      </c>
      <c r="T39" s="2">
        <f>+Concentrations!T45</f>
        <v>9.0789890777643503E-2</v>
      </c>
      <c r="U39" s="2">
        <f>+Concentrations!U45</f>
        <v>12.0113539929777</v>
      </c>
      <c r="V39" s="2">
        <f>+Concentrations!V45</f>
        <v>39.507345027755598</v>
      </c>
      <c r="W39" s="2">
        <f>+Concentrations!W45</f>
        <v>0.92093249246400299</v>
      </c>
      <c r="X39" s="2">
        <f>+Concentrations!X45</f>
        <v>0.151115971429478</v>
      </c>
      <c r="Y39" s="2">
        <f>+Concentrations!Y45</f>
        <v>5.3585878550185297E-2</v>
      </c>
      <c r="Z39" s="2">
        <f>+Concentrations!Z45</f>
        <v>0.235470500810887</v>
      </c>
      <c r="AA39" s="2">
        <f>+Concentrations!AA45</f>
        <v>188.173361319761</v>
      </c>
      <c r="AB39" s="2">
        <f>+Concentrations!AB45</f>
        <v>1.90385695300719</v>
      </c>
      <c r="AC39" s="2">
        <f>+Concentrations!AC45</f>
        <v>0.88193933237710898</v>
      </c>
      <c r="AD39" s="2">
        <f>+Concentrations!AD45</f>
        <v>4.8256707067042499E-2</v>
      </c>
      <c r="AE39" s="2">
        <f>+Concentrations!AE45</f>
        <v>1.4466319311703999E-2</v>
      </c>
      <c r="AF39" s="2">
        <f>+Concentrations!AF45</f>
        <v>0.96600671000577998</v>
      </c>
      <c r="AG39" s="2">
        <f>+Concentrations!AG45</f>
        <v>1.70286659786693E-2</v>
      </c>
      <c r="AH39" s="2">
        <f>+Concentrations!AH45</f>
        <v>5.8216088305806997E-2</v>
      </c>
      <c r="AI39" s="2">
        <f>+Concentrations!AI45</f>
        <v>64.6174342324382</v>
      </c>
      <c r="AJ39" s="2">
        <f>+Concentrations!AJ45</f>
        <v>0.96197562803922199</v>
      </c>
      <c r="AK39" s="2">
        <f>+Concentrations!AK45</f>
        <v>1.40344631989512E-2</v>
      </c>
      <c r="AL39" s="2">
        <f>+Concentrations!AL45</f>
        <v>0.46065827753185201</v>
      </c>
      <c r="AM39" s="2">
        <f>+Concentrations!AM45</f>
        <v>3.1410788136383601E-2</v>
      </c>
      <c r="AN39" s="2">
        <f>+Concentrations!AN45</f>
        <v>3.8265848535812501</v>
      </c>
      <c r="AO39" s="2" t="str">
        <f>+Concentrations!AO45</f>
        <v>S</v>
      </c>
      <c r="AP39" s="2" t="str">
        <f>+Concentrations!AP45</f>
        <v>S</v>
      </c>
      <c r="AQ39" s="2">
        <f>+Concentrations!AQ45</f>
        <v>4012.12513714437</v>
      </c>
      <c r="AR39" s="2">
        <f>+Concentrations!AR45</f>
        <v>62391.066505844901</v>
      </c>
      <c r="AS39" s="2">
        <f>+Concentrations!AS45</f>
        <v>1.09995384356869</v>
      </c>
      <c r="AT39" s="2">
        <f>+Concentrations!AT45</f>
        <v>0</v>
      </c>
      <c r="AU39" s="2">
        <f>+Concentrations!AU45</f>
        <v>0</v>
      </c>
      <c r="AV39" s="2">
        <f>+Concentrations!AV45</f>
        <v>0</v>
      </c>
    </row>
    <row r="40" spans="1:59">
      <c r="A40" s="2">
        <f>+Concentrations!A46</f>
        <v>44</v>
      </c>
      <c r="B40" s="2" t="str">
        <f>+Concentrations!B46</f>
        <v>Mi1+HL 200520A</v>
      </c>
      <c r="C40" s="2" t="str">
        <f>+Concentrations!C46</f>
        <v/>
      </c>
      <c r="D40" s="2" t="str">
        <f>+Concentrations!D46</f>
        <v>5/29/2020 1:31:26 PM</v>
      </c>
      <c r="E40" s="2" t="str">
        <f>+Concentrations!E46</f>
        <v>Failed</v>
      </c>
      <c r="F40" s="2" t="str">
        <f>+Concentrations!F46</f>
        <v>C:\NexIONData\DataSet\052920\Mi1+HL 200520A.061</v>
      </c>
      <c r="G40" s="2" t="str">
        <f>+Concentrations!G46</f>
        <v>C:\NexIONData_icpms\Method\HorizonLabTMW (no Hg).mth</v>
      </c>
      <c r="H40" s="2">
        <f>+Concentrations!H46</f>
        <v>7.57645348105271E-4</v>
      </c>
      <c r="I40" s="2">
        <f>+Concentrations!I46</f>
        <v>30.5900900984524</v>
      </c>
      <c r="J40" s="2">
        <f>+Concentrations!J46</f>
        <v>2.8610772868286101</v>
      </c>
      <c r="K40" s="2">
        <f>+Concentrations!K46</f>
        <v>0.99045080970102195</v>
      </c>
      <c r="L40" s="2">
        <f>+Concentrations!L46</f>
        <v>0.128411279584739</v>
      </c>
      <c r="M40" s="2">
        <f>+Concentrations!M46</f>
        <v>0.18842014638128499</v>
      </c>
      <c r="N40" s="2">
        <f>+Concentrations!N46</f>
        <v>1.11815975513694</v>
      </c>
      <c r="O40" s="2">
        <f>+Concentrations!O46</f>
        <v>0.93133164434434501</v>
      </c>
      <c r="P40" s="2">
        <f>+Concentrations!P46</f>
        <v>8.5005542970484207</v>
      </c>
      <c r="Q40" s="2">
        <f>+Concentrations!Q46</f>
        <v>20.310015509898001</v>
      </c>
      <c r="R40" s="2">
        <f>+Concentrations!R46</f>
        <v>19.174712491780301</v>
      </c>
      <c r="S40" s="2">
        <f>+Concentrations!S46</f>
        <v>-3.6111421657947798E-2</v>
      </c>
      <c r="T40" s="2">
        <f>+Concentrations!T46</f>
        <v>0.145470039476566</v>
      </c>
      <c r="U40" s="2">
        <f>+Concentrations!U46</f>
        <v>11.912696653712</v>
      </c>
      <c r="V40" s="2">
        <f>+Concentrations!V46</f>
        <v>38.804617048799997</v>
      </c>
      <c r="W40" s="2">
        <f>+Concentrations!W46</f>
        <v>0.92802492558993999</v>
      </c>
      <c r="X40" s="2">
        <f>+Concentrations!X46</f>
        <v>9.8501913913471198E-2</v>
      </c>
      <c r="Y40" s="2">
        <f>+Concentrations!Y46</f>
        <v>5.6937311266586001E-2</v>
      </c>
      <c r="Z40" s="2">
        <f>+Concentrations!Z46</f>
        <v>0.30557175798784297</v>
      </c>
      <c r="AA40" s="2">
        <f>+Concentrations!AA46</f>
        <v>186.68629229253301</v>
      </c>
      <c r="AB40" s="2">
        <f>+Concentrations!AB46</f>
        <v>1.84453054506081</v>
      </c>
      <c r="AC40" s="2">
        <f>+Concentrations!AC46</f>
        <v>0.90107564059897705</v>
      </c>
      <c r="AD40" s="2">
        <f>+Concentrations!AD46</f>
        <v>2.8912816183797499E-2</v>
      </c>
      <c r="AE40" s="2">
        <f>+Concentrations!AE46</f>
        <v>1.07311942576272E-2</v>
      </c>
      <c r="AF40" s="2">
        <f>+Concentrations!AF46</f>
        <v>0.99828784448368801</v>
      </c>
      <c r="AG40" s="2">
        <f>+Concentrations!AG46</f>
        <v>1.5438129759187499E-2</v>
      </c>
      <c r="AH40" s="2">
        <f>+Concentrations!AH46</f>
        <v>5.2147379607601699E-2</v>
      </c>
      <c r="AI40" s="2">
        <f>+Concentrations!AI46</f>
        <v>61.885963540166202</v>
      </c>
      <c r="AJ40" s="2">
        <f>+Concentrations!AJ46</f>
        <v>0.97145490424210701</v>
      </c>
      <c r="AK40" s="2">
        <f>+Concentrations!AK46</f>
        <v>1.3019236719830201E-2</v>
      </c>
      <c r="AL40" s="2">
        <f>+Concentrations!AL46</f>
        <v>0.44855623862930599</v>
      </c>
      <c r="AM40" s="2">
        <f>+Concentrations!AM46</f>
        <v>1.80730115934769E-2</v>
      </c>
      <c r="AN40" s="2">
        <f>+Concentrations!AN46</f>
        <v>3.6999037913920398</v>
      </c>
      <c r="AO40" s="2">
        <f>+Concentrations!AO46</f>
        <v>9672.4492035967305</v>
      </c>
      <c r="AP40" s="2" t="str">
        <f>+Concentrations!AP46</f>
        <v>S</v>
      </c>
      <c r="AQ40" s="2">
        <f>+Concentrations!AQ46</f>
        <v>3909.0352651322501</v>
      </c>
      <c r="AR40" s="2">
        <f>+Concentrations!AR46</f>
        <v>60836.612445456798</v>
      </c>
      <c r="AS40" s="2">
        <f>+Concentrations!AS46</f>
        <v>1.11815975513694</v>
      </c>
      <c r="AT40" s="2">
        <f>+Concentrations!AT46</f>
        <v>0</v>
      </c>
      <c r="AU40" s="2">
        <f>+Concentrations!AU46</f>
        <v>0</v>
      </c>
      <c r="AV40" s="2">
        <f>+Concentrations!AV46</f>
        <v>0</v>
      </c>
    </row>
    <row r="41" spans="1:59" s="82" customFormat="1">
      <c r="A41" s="107" t="s">
        <v>269</v>
      </c>
      <c r="B41" s="80"/>
      <c r="C41" s="108" t="e">
        <f>AVERAGE(C39:C40)</f>
        <v>#DIV/0!</v>
      </c>
      <c r="H41" s="108">
        <f>AVERAGE(H39:H40)</f>
        <v>1.6145083102096607E-3</v>
      </c>
      <c r="I41" s="108">
        <f t="shared" ref="I41:AS41" si="17">AVERAGE(I39:I40)</f>
        <v>31.06965879070075</v>
      </c>
      <c r="J41" s="108">
        <f t="shared" si="17"/>
        <v>3.1565849887496351</v>
      </c>
      <c r="K41" s="108">
        <f t="shared" si="17"/>
        <v>0.99415501467317702</v>
      </c>
      <c r="L41" s="108">
        <f t="shared" si="17"/>
        <v>0.115971760789725</v>
      </c>
      <c r="M41" s="108">
        <f t="shared" si="17"/>
        <v>0.19423642665694951</v>
      </c>
      <c r="N41" s="108">
        <f t="shared" si="17"/>
        <v>1.1090567993528149</v>
      </c>
      <c r="O41" s="108">
        <f t="shared" si="17"/>
        <v>0.93178411860701349</v>
      </c>
      <c r="P41" s="108">
        <f t="shared" si="17"/>
        <v>8.5756772168637099</v>
      </c>
      <c r="Q41" s="108">
        <f t="shared" si="17"/>
        <v>19.741256365133751</v>
      </c>
      <c r="R41" s="108">
        <f t="shared" si="17"/>
        <v>18.637746231335552</v>
      </c>
      <c r="S41" s="108">
        <f t="shared" si="17"/>
        <v>-3.7530451911051851E-2</v>
      </c>
      <c r="T41" s="108">
        <f t="shared" si="17"/>
        <v>0.11812996512710475</v>
      </c>
      <c r="U41" s="108">
        <f t="shared" si="17"/>
        <v>11.96202532334485</v>
      </c>
      <c r="V41" s="108">
        <f t="shared" si="17"/>
        <v>39.155981038277801</v>
      </c>
      <c r="W41" s="108">
        <f t="shared" si="17"/>
        <v>0.92447870902697149</v>
      </c>
      <c r="X41" s="108">
        <f t="shared" si="17"/>
        <v>0.1248089426714746</v>
      </c>
      <c r="Y41" s="108">
        <f t="shared" si="17"/>
        <v>5.5261594908385649E-2</v>
      </c>
      <c r="Z41" s="108">
        <f t="shared" si="17"/>
        <v>0.27052112939936501</v>
      </c>
      <c r="AA41" s="108">
        <f t="shared" si="17"/>
        <v>187.42982680614699</v>
      </c>
      <c r="AB41" s="108">
        <f t="shared" si="17"/>
        <v>1.8741937490340002</v>
      </c>
      <c r="AC41" s="108">
        <f t="shared" si="17"/>
        <v>0.89150748648804301</v>
      </c>
      <c r="AD41" s="108">
        <f t="shared" si="17"/>
        <v>3.8584761625420003E-2</v>
      </c>
      <c r="AE41" s="108">
        <f t="shared" si="17"/>
        <v>1.2598756784665599E-2</v>
      </c>
      <c r="AF41" s="108">
        <f t="shared" si="17"/>
        <v>0.98214727724473394</v>
      </c>
      <c r="AG41" s="108">
        <f t="shared" si="17"/>
        <v>1.6233397868928398E-2</v>
      </c>
      <c r="AH41" s="108">
        <f t="shared" si="17"/>
        <v>5.5181733956704351E-2</v>
      </c>
      <c r="AI41" s="108">
        <f t="shared" si="17"/>
        <v>63.251698886302201</v>
      </c>
      <c r="AJ41" s="108">
        <f t="shared" si="17"/>
        <v>0.9667152661406645</v>
      </c>
      <c r="AK41" s="108">
        <f t="shared" si="17"/>
        <v>1.3526849959390699E-2</v>
      </c>
      <c r="AL41" s="108">
        <f t="shared" si="17"/>
        <v>0.454607258080579</v>
      </c>
      <c r="AM41" s="108">
        <f t="shared" si="17"/>
        <v>2.474189986493025E-2</v>
      </c>
      <c r="AN41" s="108">
        <f t="shared" si="17"/>
        <v>3.7632443224866448</v>
      </c>
      <c r="AO41" s="108">
        <f t="shared" si="17"/>
        <v>9672.4492035967305</v>
      </c>
      <c r="AP41" s="108" t="e">
        <f t="shared" si="17"/>
        <v>#DIV/0!</v>
      </c>
      <c r="AQ41" s="108">
        <f t="shared" si="17"/>
        <v>3960.5802011383103</v>
      </c>
      <c r="AR41" s="108">
        <f t="shared" si="17"/>
        <v>61613.83947565085</v>
      </c>
      <c r="AS41" s="108">
        <f t="shared" si="17"/>
        <v>1.1090567993528149</v>
      </c>
    </row>
    <row r="42" spans="1:59" s="82" customFormat="1">
      <c r="A42" s="109" t="s">
        <v>270</v>
      </c>
      <c r="B42" s="80"/>
      <c r="C42" s="110" t="e">
        <f>STDEV(C39:C40)</f>
        <v>#DIV/0!</v>
      </c>
      <c r="H42" s="110">
        <f>STDEV(H39:H40)</f>
        <v>1.2117872221032112E-3</v>
      </c>
      <c r="I42" s="110">
        <f t="shared" ref="I42:AP42" si="18">STDEV(I39:I40)</f>
        <v>0.6782125486671452</v>
      </c>
      <c r="J42" s="110">
        <f t="shared" si="18"/>
        <v>0.41791099984241953</v>
      </c>
      <c r="K42" s="110">
        <f t="shared" si="18"/>
        <v>5.2385369094314705E-3</v>
      </c>
      <c r="L42" s="110">
        <f t="shared" si="18"/>
        <v>1.7592136189303834E-2</v>
      </c>
      <c r="M42" s="110">
        <f t="shared" si="18"/>
        <v>8.2254624484078762E-3</v>
      </c>
      <c r="N42" s="110">
        <f t="shared" si="18"/>
        <v>1.2873523527592202E-2</v>
      </c>
      <c r="O42" s="110">
        <f t="shared" si="18"/>
        <v>6.3989523889052859E-4</v>
      </c>
      <c r="P42" s="110">
        <f t="shared" si="18"/>
        <v>0.10623985204784973</v>
      </c>
      <c r="Q42" s="110">
        <f t="shared" si="18"/>
        <v>0.80434689624932543</v>
      </c>
      <c r="R42" s="110">
        <f t="shared" si="18"/>
        <v>0.75938496805772882</v>
      </c>
      <c r="S42" s="110">
        <f t="shared" si="18"/>
        <v>2.0068118293574732E-3</v>
      </c>
      <c r="T42" s="110">
        <f t="shared" si="18"/>
        <v>3.8664703941296931E-2</v>
      </c>
      <c r="U42" s="110">
        <f t="shared" si="18"/>
        <v>6.9761273608597824E-2</v>
      </c>
      <c r="V42" s="110">
        <f t="shared" si="18"/>
        <v>0.49690371924902255</v>
      </c>
      <c r="W42" s="110">
        <f t="shared" si="18"/>
        <v>5.0151075584621502E-3</v>
      </c>
      <c r="X42" s="110">
        <f t="shared" si="18"/>
        <v>3.7203756855307392E-2</v>
      </c>
      <c r="Y42" s="110">
        <f t="shared" si="18"/>
        <v>2.3698208004573891E-3</v>
      </c>
      <c r="Z42" s="110">
        <f t="shared" si="18"/>
        <v>4.9569074319527139E-2</v>
      </c>
      <c r="AA42" s="110">
        <f t="shared" si="18"/>
        <v>1.0515165932453936</v>
      </c>
      <c r="AB42" s="110">
        <f t="shared" si="18"/>
        <v>4.1950105362324776E-2</v>
      </c>
      <c r="AC42" s="110">
        <f t="shared" si="18"/>
        <v>1.3531413310558797E-2</v>
      </c>
      <c r="AD42" s="110">
        <f t="shared" si="18"/>
        <v>1.3678196418075146E-2</v>
      </c>
      <c r="AE42" s="110">
        <f t="shared" si="18"/>
        <v>2.6411322543174747E-3</v>
      </c>
      <c r="AF42" s="110">
        <f t="shared" si="18"/>
        <v>2.2826209093723633E-2</v>
      </c>
      <c r="AG42" s="110">
        <f t="shared" si="18"/>
        <v>1.1246789465183963E-3</v>
      </c>
      <c r="AH42" s="110">
        <f t="shared" si="18"/>
        <v>4.2912250735467512E-3</v>
      </c>
      <c r="AI42" s="110">
        <f t="shared" si="18"/>
        <v>1.9314414491178431</v>
      </c>
      <c r="AJ42" s="110">
        <f t="shared" si="18"/>
        <v>6.7028604838002669E-3</v>
      </c>
      <c r="AK42" s="110">
        <f t="shared" si="18"/>
        <v>7.1787352782660139E-4</v>
      </c>
      <c r="AL42" s="110">
        <f t="shared" si="18"/>
        <v>8.5574337741736936E-3</v>
      </c>
      <c r="AM42" s="110">
        <f t="shared" si="18"/>
        <v>9.4312322394401946E-3</v>
      </c>
      <c r="AN42" s="110">
        <f t="shared" si="18"/>
        <v>8.9577038121905317E-2</v>
      </c>
      <c r="AO42" s="110" t="e">
        <f t="shared" si="18"/>
        <v>#DIV/0!</v>
      </c>
      <c r="AP42" s="110" t="e">
        <f t="shared" si="18"/>
        <v>#DIV/0!</v>
      </c>
      <c r="AQ42" s="110">
        <f>STDEV(AQ39:AQ40)</f>
        <v>72.895547571423279</v>
      </c>
      <c r="AR42" s="110">
        <f t="shared" ref="AR42:AS42" si="19">STDEV(AR39:AR40)</f>
        <v>1099.165007143391</v>
      </c>
      <c r="AS42" s="110">
        <f t="shared" si="19"/>
        <v>1.2873523527592202E-2</v>
      </c>
    </row>
    <row r="43" spans="1:59" s="82" customFormat="1">
      <c r="A43" s="109" t="s">
        <v>271</v>
      </c>
      <c r="B43" s="80"/>
      <c r="C43" s="110" t="e">
        <f>(C42/C41)*100</f>
        <v>#DIV/0!</v>
      </c>
      <c r="H43" s="110">
        <f t="shared" ref="H43:AS43" si="20">(H42/H41)*100</f>
        <v>75.056115502177136</v>
      </c>
      <c r="I43" s="110">
        <f t="shared" si="20"/>
        <v>2.1828773635265555</v>
      </c>
      <c r="J43" s="110">
        <f t="shared" si="20"/>
        <v>13.239339391522595</v>
      </c>
      <c r="K43" s="110">
        <f t="shared" si="20"/>
        <v>0.5269336101627583</v>
      </c>
      <c r="L43" s="110">
        <f t="shared" si="20"/>
        <v>15.16932748930245</v>
      </c>
      <c r="M43" s="110">
        <f t="shared" si="20"/>
        <v>4.2347682100511808</v>
      </c>
      <c r="N43" s="110">
        <f t="shared" si="20"/>
        <v>1.1607632300802349</v>
      </c>
      <c r="O43" s="110">
        <f t="shared" si="20"/>
        <v>6.8674194602838995E-2</v>
      </c>
      <c r="P43" s="110">
        <f t="shared" si="20"/>
        <v>1.2388508727792777</v>
      </c>
      <c r="Q43" s="110">
        <f t="shared" si="20"/>
        <v>4.0744463339726043</v>
      </c>
      <c r="R43" s="110">
        <f t="shared" si="20"/>
        <v>4.0744463339723911</v>
      </c>
      <c r="S43" s="110">
        <f t="shared" si="20"/>
        <v>-5.3471560484101541</v>
      </c>
      <c r="T43" s="110">
        <f t="shared" si="20"/>
        <v>32.730648739034777</v>
      </c>
      <c r="U43" s="110">
        <f t="shared" si="20"/>
        <v>0.58318948274129734</v>
      </c>
      <c r="V43" s="110">
        <f t="shared" si="20"/>
        <v>1.269036571356144</v>
      </c>
      <c r="W43" s="110">
        <f t="shared" si="20"/>
        <v>0.5424795086671742</v>
      </c>
      <c r="X43" s="110">
        <f t="shared" si="20"/>
        <v>29.80856664512903</v>
      </c>
      <c r="Y43" s="110">
        <f t="shared" si="20"/>
        <v>4.2883684489855023</v>
      </c>
      <c r="Z43" s="110">
        <f t="shared" si="20"/>
        <v>18.323549968013513</v>
      </c>
      <c r="AA43" s="110">
        <f t="shared" si="20"/>
        <v>0.56101881496851913</v>
      </c>
      <c r="AB43" s="110">
        <f t="shared" si="20"/>
        <v>2.2383014234225658</v>
      </c>
      <c r="AC43" s="110">
        <f t="shared" si="20"/>
        <v>1.5178126393378617</v>
      </c>
      <c r="AD43" s="110">
        <f t="shared" si="20"/>
        <v>35.449736740277856</v>
      </c>
      <c r="AE43" s="110">
        <f t="shared" si="20"/>
        <v>20.963435515574773</v>
      </c>
      <c r="AF43" s="110">
        <f t="shared" si="20"/>
        <v>2.3241126481314613</v>
      </c>
      <c r="AG43" s="110">
        <f t="shared" si="20"/>
        <v>6.9281795197731988</v>
      </c>
      <c r="AH43" s="110">
        <f t="shared" si="20"/>
        <v>7.7765317721143941</v>
      </c>
      <c r="AI43" s="110">
        <f t="shared" si="20"/>
        <v>3.0535803513984607</v>
      </c>
      <c r="AJ43" s="110">
        <f t="shared" si="20"/>
        <v>0.69336450127238913</v>
      </c>
      <c r="AK43" s="110">
        <f t="shared" si="20"/>
        <v>5.3070266172963239</v>
      </c>
      <c r="AL43" s="110">
        <f t="shared" si="20"/>
        <v>1.8823794873633299</v>
      </c>
      <c r="AM43" s="110">
        <f t="shared" si="20"/>
        <v>38.118464187983577</v>
      </c>
      <c r="AN43" s="110">
        <f t="shared" si="20"/>
        <v>2.3803141769630138</v>
      </c>
      <c r="AO43" s="110" t="e">
        <f t="shared" si="20"/>
        <v>#DIV/0!</v>
      </c>
      <c r="AP43" s="110" t="e">
        <f t="shared" si="20"/>
        <v>#DIV/0!</v>
      </c>
      <c r="AQ43" s="110">
        <f t="shared" si="20"/>
        <v>1.8405269902241184</v>
      </c>
      <c r="AR43" s="110">
        <f t="shared" si="20"/>
        <v>1.7839579816767783</v>
      </c>
      <c r="AS43" s="110">
        <f t="shared" si="20"/>
        <v>1.1607632300802349</v>
      </c>
    </row>
    <row r="44" spans="1:59" s="82" customFormat="1">
      <c r="A44" s="109" t="s">
        <v>272</v>
      </c>
      <c r="B44" s="80"/>
      <c r="C44" s="110" t="e">
        <f>((ABS(C39-C40))/((C39+C40)/2))*100</f>
        <v>#VALUE!</v>
      </c>
      <c r="G44" s="82" t="s">
        <v>264</v>
      </c>
      <c r="H44" s="110">
        <f>((ABS(H39-H40))/((H39+H40)/2))*100</f>
        <v>106.1453764822204</v>
      </c>
      <c r="I44" s="110">
        <f t="shared" ref="I44:AL44" si="21">((ABS(I39-I40))/((I39+I40)/2))*100</f>
        <v>3.0870547724964794</v>
      </c>
      <c r="J44" s="110">
        <f t="shared" si="21"/>
        <v>18.723253324351617</v>
      </c>
      <c r="K44" s="110">
        <f t="shared" si="21"/>
        <v>0.7451966579623901</v>
      </c>
      <c r="L44" s="110">
        <f t="shared" si="21"/>
        <v>21.45266866745051</v>
      </c>
      <c r="M44" s="110">
        <f t="shared" si="21"/>
        <v>5.9888666361608163</v>
      </c>
      <c r="N44" s="110">
        <f t="shared" si="21"/>
        <v>1.6415671026834695</v>
      </c>
      <c r="O44" s="110">
        <f t="shared" si="21"/>
        <v>9.7119977392384121E-2</v>
      </c>
      <c r="P44" s="110">
        <f t="shared" si="21"/>
        <v>1.7519997060422003</v>
      </c>
      <c r="Q44" s="110">
        <f>((ABS(Q39-Q40))/((Q39+Q40)/2))*100</f>
        <v>5.7621372646653937</v>
      </c>
      <c r="R44" s="110">
        <f>((ABS(R39-R40))/((R39+R40)/2))*100</f>
        <v>5.7621372646650926</v>
      </c>
      <c r="S44" s="110">
        <f t="shared" si="21"/>
        <v>-7.5620206037869648</v>
      </c>
      <c r="T44" s="110">
        <f t="shared" si="21"/>
        <v>46.288127352012751</v>
      </c>
      <c r="U44" s="110">
        <f t="shared" si="21"/>
        <v>0.82475447592609252</v>
      </c>
      <c r="V44" s="110">
        <f t="shared" si="21"/>
        <v>1.7946887303593111</v>
      </c>
      <c r="W44" s="110">
        <f t="shared" si="21"/>
        <v>0.76718187846661068</v>
      </c>
      <c r="X44" s="110">
        <f t="shared" si="21"/>
        <v>42.155679224443801</v>
      </c>
      <c r="Y44" s="110">
        <f t="shared" si="21"/>
        <v>6.0646688210081718</v>
      </c>
      <c r="Z44" s="110">
        <f t="shared" si="21"/>
        <v>25.913412875586094</v>
      </c>
      <c r="AA44" s="110">
        <f t="shared" si="21"/>
        <v>0.79340041687496166</v>
      </c>
      <c r="AB44" s="110">
        <f t="shared" si="21"/>
        <v>3.1654362296831962</v>
      </c>
      <c r="AC44" s="110">
        <f t="shared" si="21"/>
        <v>2.1465112196929073</v>
      </c>
      <c r="AD44" s="110">
        <f t="shared" si="21"/>
        <v>50.133498480656833</v>
      </c>
      <c r="AE44" s="110">
        <f t="shared" si="21"/>
        <v>29.646774820059662</v>
      </c>
      <c r="AF44" s="110">
        <f t="shared" si="21"/>
        <v>3.2867916274703619</v>
      </c>
      <c r="AG44" s="110">
        <f t="shared" si="21"/>
        <v>9.7979254394187763</v>
      </c>
      <c r="AH44" s="110">
        <f t="shared" si="21"/>
        <v>10.997676700349455</v>
      </c>
      <c r="AI44" s="110">
        <f t="shared" si="21"/>
        <v>4.3184147467437048</v>
      </c>
      <c r="AJ44" s="110">
        <f t="shared" si="21"/>
        <v>0.98056548136746979</v>
      </c>
      <c r="AK44" s="110">
        <f t="shared" si="21"/>
        <v>7.5052690180554702</v>
      </c>
      <c r="AL44" s="110">
        <f t="shared" si="21"/>
        <v>2.6620866005621355</v>
      </c>
      <c r="AM44" s="110">
        <f>((ABS(AM39-AM40))/((AM39+AM40)/2))*100</f>
        <v>53.907649031479508</v>
      </c>
      <c r="AN44" s="110">
        <f t="shared" ref="AN44:AS44" si="22">((ABS(AN39-AN40))/((AN39+AN40)/2))*100</f>
        <v>3.3662725917700453</v>
      </c>
      <c r="AO44" s="110" t="e">
        <f t="shared" si="22"/>
        <v>#VALUE!</v>
      </c>
      <c r="AP44" s="110" t="e">
        <f t="shared" si="22"/>
        <v>#VALUE!</v>
      </c>
      <c r="AQ44" s="110">
        <f t="shared" si="22"/>
        <v>2.6028982314886813</v>
      </c>
      <c r="AR44" s="110">
        <f t="shared" si="22"/>
        <v>2.5228975723910327</v>
      </c>
      <c r="AS44" s="110">
        <f t="shared" si="22"/>
        <v>1.6415671026834695</v>
      </c>
    </row>
    <row r="46" spans="1:59" hidden="1"/>
    <row r="47" spans="1:59" hidden="1">
      <c r="A47" s="2">
        <f>+[5]Concentrations!A121</f>
        <v>117</v>
      </c>
      <c r="B47" s="2" t="str">
        <f>+[5]Concentrations!B121</f>
        <v>2 ppb verification check</v>
      </c>
      <c r="C47" s="2" t="str">
        <f>+[5]Concentrations!C121</f>
        <v/>
      </c>
      <c r="D47" s="2" t="str">
        <f>+[5]Concentrations!D121</f>
        <v>1/9/2020 3:04:55 PM</v>
      </c>
      <c r="E47" s="2" t="str">
        <f>+[5]Concentrations!E121</f>
        <v>Passed</v>
      </c>
      <c r="F47" s="2" t="str">
        <f>+[5]Concentrations!F121</f>
        <v>C:\NexIONData\DataSet\010920\2 ppb verification check.059</v>
      </c>
      <c r="G47" s="2" t="str">
        <f>+[5]Concentrations!G121</f>
        <v>C:\NexIONData_icpms\Method\HorizonLabTMW (no Hg).mth</v>
      </c>
      <c r="H47" s="2">
        <f>+[5]Concentrations!H121</f>
        <v>2.2429696110502602</v>
      </c>
      <c r="I47" s="2">
        <f>+[5]Concentrations!I121</f>
        <v>1.9702294751529099</v>
      </c>
      <c r="J47" s="2">
        <f>+[5]Concentrations!J121</f>
        <v>2.8029129444228098</v>
      </c>
      <c r="K47" s="2">
        <f>+[5]Concentrations!K121</f>
        <v>4.7002411067039399E-3</v>
      </c>
      <c r="L47" s="2">
        <f>+[5]Concentrations!L121</f>
        <v>2.02176275242401</v>
      </c>
      <c r="M47" s="2">
        <f>+[5]Concentrations!M121</f>
        <v>2.0427387638902199</v>
      </c>
      <c r="N47" s="2">
        <f>+[5]Concentrations!N121</f>
        <v>0.95410443639529097</v>
      </c>
      <c r="O47" s="2">
        <f>+[5]Concentrations!O121</f>
        <v>2.0595519441606598</v>
      </c>
      <c r="P47" s="2">
        <f>+[5]Concentrations!P121</f>
        <v>2.0227744752827101</v>
      </c>
      <c r="Q47" s="2">
        <f>+[5]Concentrations!Q121</f>
        <v>200.180010824655</v>
      </c>
      <c r="R47" s="2">
        <f>+[5]Concentrations!R121</f>
        <v>196.929282107375</v>
      </c>
      <c r="S47" s="2">
        <f>+[5]Concentrations!S121</f>
        <v>2.0435836207928002</v>
      </c>
      <c r="T47" s="2">
        <f>+[5]Concentrations!T121</f>
        <v>2.0228135723636398</v>
      </c>
      <c r="U47" s="2">
        <f>+[5]Concentrations!U121</f>
        <v>2.01368520191394</v>
      </c>
      <c r="V47" s="2">
        <f>+[5]Concentrations!V121</f>
        <v>1.17343099575447</v>
      </c>
      <c r="W47" s="2">
        <f>+[5]Concentrations!W121</f>
        <v>0.98017590126653098</v>
      </c>
      <c r="X47" s="2">
        <f>+[5]Concentrations!X121</f>
        <v>2.0503191884166698</v>
      </c>
      <c r="Y47" s="2">
        <f>+[5]Concentrations!Y121</f>
        <v>2.0232388621450998</v>
      </c>
      <c r="Z47" s="2">
        <f>+[5]Concentrations!Z121</f>
        <v>2.08031220803535</v>
      </c>
      <c r="AA47" s="2">
        <f>+[5]Concentrations!AA121</f>
        <v>191.978059035142</v>
      </c>
      <c r="AB47" s="2">
        <f>+[5]Concentrations!AB121</f>
        <v>1.90671617449922</v>
      </c>
      <c r="AC47" s="2">
        <f>+[5]Concentrations!AC121</f>
        <v>0.97563770769380997</v>
      </c>
      <c r="AD47" s="2">
        <f>+[5]Concentrations!AD121</f>
        <v>2.01719162783164</v>
      </c>
      <c r="AE47" s="2">
        <f>+[5]Concentrations!AE121</f>
        <v>2.0705939196718499</v>
      </c>
      <c r="AF47" s="2">
        <f>+[5]Concentrations!AF121</f>
        <v>0.96316431286218995</v>
      </c>
      <c r="AG47" s="2">
        <f>+[5]Concentrations!AG121</f>
        <v>2.0174075063026899</v>
      </c>
      <c r="AH47" s="2">
        <f>+[5]Concentrations!AH121</f>
        <v>3.5985702338922299E-5</v>
      </c>
      <c r="AI47" s="2">
        <f>+[5]Concentrations!AI121</f>
        <v>2.16291140622425</v>
      </c>
      <c r="AJ47" s="2">
        <f>+[5]Concentrations!AJ121</f>
        <v>0.96544452471186604</v>
      </c>
      <c r="AK47" s="2">
        <f>+[5]Concentrations!AK121</f>
        <v>2.0186236115235698</v>
      </c>
      <c r="AL47" s="2">
        <f>+[5]Concentrations!AL121</f>
        <v>2.0296547859696199</v>
      </c>
      <c r="AM47" s="2">
        <f>+[5]Concentrations!AM121</f>
        <v>1.8860851625680499</v>
      </c>
      <c r="AN47" s="2">
        <f>+[5]Concentrations!AN121</f>
        <v>2.0324074398362999</v>
      </c>
      <c r="AO47" s="2">
        <f>+[5]Concentrations!AO121</f>
        <v>201.51664809117901</v>
      </c>
      <c r="AP47" s="2">
        <f>+[5]Concentrations!AP121</f>
        <v>202.397957982962</v>
      </c>
      <c r="AQ47" s="2">
        <f>+[5]Concentrations!AQ121</f>
        <v>208.20984858155799</v>
      </c>
      <c r="AR47" s="112">
        <f>+[5]Concentrations!AR121</f>
        <v>284.48072054870602</v>
      </c>
      <c r="AS47" s="2">
        <f>+[5]Concentrations!AS121</f>
        <v>0.95410443639529097</v>
      </c>
      <c r="AT47" s="2">
        <f>+[5]Concentrations!AT121</f>
        <v>0</v>
      </c>
      <c r="AU47" s="2">
        <f>+[5]Concentrations!AU121</f>
        <v>0</v>
      </c>
      <c r="AV47" s="2">
        <f>+[5]Concentrations!AV121</f>
        <v>0</v>
      </c>
      <c r="AW47" s="2">
        <f>+[5]Concentrations!AW121</f>
        <v>0</v>
      </c>
      <c r="AX47" s="2">
        <f>+[5]Concentrations!AX121</f>
        <v>0</v>
      </c>
      <c r="AY47" s="2">
        <f>+[5]Concentrations!AY121</f>
        <v>0</v>
      </c>
      <c r="AZ47" s="2">
        <f>+[5]Concentrations!AZ121</f>
        <v>0</v>
      </c>
      <c r="BA47" s="2">
        <f>+[5]Concentrations!BA121</f>
        <v>0</v>
      </c>
      <c r="BB47" s="2">
        <f>+[5]Concentrations!BB121</f>
        <v>0</v>
      </c>
      <c r="BC47" s="2">
        <f>+[5]Concentrations!BC121</f>
        <v>0</v>
      </c>
      <c r="BD47" s="2">
        <f>+[6]Concentrations!BD213</f>
        <v>0</v>
      </c>
      <c r="BE47" s="2">
        <f>+[6]Concentrations!BE213</f>
        <v>0</v>
      </c>
      <c r="BF47" s="2">
        <f>+[6]Concentrations!BF213</f>
        <v>0</v>
      </c>
      <c r="BG47" s="2">
        <f>+[3]Concentrations!BH110</f>
        <v>0</v>
      </c>
    </row>
    <row r="48" spans="1:59" s="82" customFormat="1" hidden="1">
      <c r="A48" s="80" t="s">
        <v>262</v>
      </c>
      <c r="B48" s="80"/>
      <c r="C48" s="81"/>
      <c r="H48" s="81">
        <f t="shared" ref="H48:BC48" si="23">AVERAGE(H47:H47)</f>
        <v>2.2429696110502602</v>
      </c>
      <c r="I48" s="81">
        <f t="shared" si="23"/>
        <v>1.9702294751529099</v>
      </c>
      <c r="J48" s="81">
        <f t="shared" si="23"/>
        <v>2.8029129444228098</v>
      </c>
      <c r="K48" s="81">
        <f t="shared" si="23"/>
        <v>4.7002411067039399E-3</v>
      </c>
      <c r="L48" s="81">
        <f t="shared" si="23"/>
        <v>2.02176275242401</v>
      </c>
      <c r="M48" s="81">
        <f t="shared" si="23"/>
        <v>2.0427387638902199</v>
      </c>
      <c r="N48" s="81">
        <f t="shared" si="23"/>
        <v>0.95410443639529097</v>
      </c>
      <c r="O48" s="81">
        <f t="shared" si="23"/>
        <v>2.0595519441606598</v>
      </c>
      <c r="P48" s="81">
        <f t="shared" si="23"/>
        <v>2.0227744752827101</v>
      </c>
      <c r="Q48" s="81">
        <f t="shared" si="23"/>
        <v>200.180010824655</v>
      </c>
      <c r="R48" s="81">
        <f t="shared" si="23"/>
        <v>196.929282107375</v>
      </c>
      <c r="S48" s="81">
        <f t="shared" si="23"/>
        <v>2.0435836207928002</v>
      </c>
      <c r="T48" s="81">
        <f t="shared" si="23"/>
        <v>2.0228135723636398</v>
      </c>
      <c r="U48" s="81">
        <f t="shared" si="23"/>
        <v>2.01368520191394</v>
      </c>
      <c r="V48" s="81">
        <f t="shared" si="23"/>
        <v>1.17343099575447</v>
      </c>
      <c r="W48" s="81">
        <f t="shared" si="23"/>
        <v>0.98017590126653098</v>
      </c>
      <c r="X48" s="81">
        <f t="shared" si="23"/>
        <v>2.0503191884166698</v>
      </c>
      <c r="Y48" s="81">
        <f t="shared" si="23"/>
        <v>2.0232388621450998</v>
      </c>
      <c r="Z48" s="81">
        <f t="shared" si="23"/>
        <v>2.08031220803535</v>
      </c>
      <c r="AA48" s="81">
        <f t="shared" si="23"/>
        <v>191.978059035142</v>
      </c>
      <c r="AB48" s="81">
        <f t="shared" si="23"/>
        <v>1.90671617449922</v>
      </c>
      <c r="AC48" s="81">
        <f t="shared" si="23"/>
        <v>0.97563770769380997</v>
      </c>
      <c r="AD48" s="81">
        <f t="shared" si="23"/>
        <v>2.01719162783164</v>
      </c>
      <c r="AE48" s="81">
        <f t="shared" si="23"/>
        <v>2.0705939196718499</v>
      </c>
      <c r="AF48" s="81">
        <f t="shared" si="23"/>
        <v>0.96316431286218995</v>
      </c>
      <c r="AG48" s="81">
        <f t="shared" si="23"/>
        <v>2.0174075063026899</v>
      </c>
      <c r="AH48" s="81">
        <f t="shared" si="23"/>
        <v>3.5985702338922299E-5</v>
      </c>
      <c r="AI48" s="81">
        <f t="shared" si="23"/>
        <v>2.16291140622425</v>
      </c>
      <c r="AJ48" s="81">
        <f t="shared" si="23"/>
        <v>0.96544452471186604</v>
      </c>
      <c r="AK48" s="81">
        <f t="shared" si="23"/>
        <v>2.0186236115235698</v>
      </c>
      <c r="AL48" s="81">
        <f t="shared" si="23"/>
        <v>2.0296547859696199</v>
      </c>
      <c r="AM48" s="81">
        <f t="shared" si="23"/>
        <v>1.8860851625680499</v>
      </c>
      <c r="AN48" s="81">
        <f t="shared" si="23"/>
        <v>2.0324074398362999</v>
      </c>
      <c r="AO48" s="81">
        <f t="shared" si="23"/>
        <v>201.51664809117901</v>
      </c>
      <c r="AP48" s="81">
        <f t="shared" si="23"/>
        <v>202.397957982962</v>
      </c>
      <c r="AQ48" s="81">
        <f t="shared" si="23"/>
        <v>208.20984858155799</v>
      </c>
      <c r="AR48" s="81">
        <f t="shared" si="23"/>
        <v>284.48072054870602</v>
      </c>
      <c r="AS48" s="81">
        <f t="shared" si="23"/>
        <v>0.95410443639529097</v>
      </c>
      <c r="AT48" s="81">
        <f t="shared" si="23"/>
        <v>0</v>
      </c>
      <c r="AU48" s="81">
        <f t="shared" si="23"/>
        <v>0</v>
      </c>
      <c r="AV48" s="81">
        <f t="shared" si="23"/>
        <v>0</v>
      </c>
      <c r="AW48" s="81">
        <f t="shared" si="23"/>
        <v>0</v>
      </c>
      <c r="AX48" s="81">
        <f t="shared" si="23"/>
        <v>0</v>
      </c>
      <c r="AY48" s="81">
        <f t="shared" si="23"/>
        <v>0</v>
      </c>
      <c r="AZ48" s="81">
        <f t="shared" si="23"/>
        <v>0</v>
      </c>
      <c r="BA48" s="81">
        <f t="shared" si="23"/>
        <v>0</v>
      </c>
      <c r="BB48" s="81">
        <f t="shared" si="23"/>
        <v>0</v>
      </c>
      <c r="BC48" s="81">
        <f t="shared" si="23"/>
        <v>0</v>
      </c>
    </row>
    <row r="49" spans="1:59" s="82" customFormat="1" hidden="1">
      <c r="A49" s="91" t="s">
        <v>263</v>
      </c>
      <c r="B49" s="89"/>
      <c r="C49" s="90"/>
      <c r="G49" s="82" t="s">
        <v>264</v>
      </c>
      <c r="H49" s="90">
        <f>H48/2</f>
        <v>1.1214848055251301</v>
      </c>
      <c r="I49" s="90">
        <f t="shared" ref="I49:AR49" si="24">I48/2</f>
        <v>0.98511473757645496</v>
      </c>
      <c r="J49" s="90">
        <f t="shared" si="24"/>
        <v>1.4014564722114049</v>
      </c>
      <c r="K49" s="90">
        <f t="shared" si="24"/>
        <v>2.35012055335197E-3</v>
      </c>
      <c r="L49" s="90">
        <f t="shared" si="24"/>
        <v>1.010881376212005</v>
      </c>
      <c r="M49" s="90">
        <f t="shared" si="24"/>
        <v>1.02136938194511</v>
      </c>
      <c r="N49" s="90">
        <f t="shared" si="24"/>
        <v>0.47705221819764548</v>
      </c>
      <c r="O49" s="90">
        <f t="shared" si="24"/>
        <v>1.0297759720803299</v>
      </c>
      <c r="P49" s="90">
        <f t="shared" si="24"/>
        <v>1.0113872376413551</v>
      </c>
      <c r="Q49" s="90">
        <f t="shared" si="24"/>
        <v>100.0900054123275</v>
      </c>
      <c r="R49" s="90">
        <f t="shared" si="24"/>
        <v>98.464641053687501</v>
      </c>
      <c r="S49" s="90">
        <f t="shared" si="24"/>
        <v>1.0217918103964001</v>
      </c>
      <c r="T49" s="90">
        <f t="shared" si="24"/>
        <v>1.0114067861818199</v>
      </c>
      <c r="U49" s="90">
        <f t="shared" si="24"/>
        <v>1.00684260095697</v>
      </c>
      <c r="V49" s="90">
        <f t="shared" si="24"/>
        <v>0.58671549787723498</v>
      </c>
      <c r="W49" s="90">
        <f t="shared" si="24"/>
        <v>0.49008795063326549</v>
      </c>
      <c r="X49" s="90">
        <f t="shared" si="24"/>
        <v>1.0251595942083349</v>
      </c>
      <c r="Y49" s="90">
        <f t="shared" si="24"/>
        <v>1.0116194310725499</v>
      </c>
      <c r="Z49" s="90">
        <f t="shared" si="24"/>
        <v>1.040156104017675</v>
      </c>
      <c r="AA49" s="90">
        <f t="shared" si="24"/>
        <v>95.989029517570998</v>
      </c>
      <c r="AB49" s="90">
        <f t="shared" si="24"/>
        <v>0.95335808724961002</v>
      </c>
      <c r="AC49" s="90">
        <f t="shared" si="24"/>
        <v>0.48781885384690499</v>
      </c>
      <c r="AD49" s="90">
        <f t="shared" si="24"/>
        <v>1.00859581391582</v>
      </c>
      <c r="AE49" s="90">
        <f t="shared" si="24"/>
        <v>1.035296959835925</v>
      </c>
      <c r="AF49" s="90">
        <f t="shared" si="24"/>
        <v>0.48158215643109498</v>
      </c>
      <c r="AG49" s="90">
        <f t="shared" si="24"/>
        <v>1.008703753151345</v>
      </c>
      <c r="AH49" s="90">
        <f t="shared" si="24"/>
        <v>1.799285116946115E-5</v>
      </c>
      <c r="AI49" s="90">
        <f t="shared" si="24"/>
        <v>1.081455703112125</v>
      </c>
      <c r="AJ49" s="90">
        <f t="shared" si="24"/>
        <v>0.48272226235593302</v>
      </c>
      <c r="AK49" s="90">
        <f t="shared" si="24"/>
        <v>1.0093118057617849</v>
      </c>
      <c r="AL49" s="90">
        <f t="shared" si="24"/>
        <v>1.01482739298481</v>
      </c>
      <c r="AM49" s="90">
        <f t="shared" si="24"/>
        <v>0.94304258128402496</v>
      </c>
      <c r="AN49" s="90">
        <f t="shared" si="24"/>
        <v>1.01620371991815</v>
      </c>
      <c r="AO49" s="90">
        <f t="shared" si="24"/>
        <v>100.7583240455895</v>
      </c>
      <c r="AP49" s="90">
        <f t="shared" si="24"/>
        <v>101.198978991481</v>
      </c>
      <c r="AQ49" s="90">
        <f t="shared" si="24"/>
        <v>104.104924290779</v>
      </c>
      <c r="AR49" s="90">
        <f t="shared" si="24"/>
        <v>142.24036027435301</v>
      </c>
      <c r="AS49" s="90"/>
    </row>
    <row r="50" spans="1:59">
      <c r="A50" s="2">
        <f>+Concentrations!A35</f>
        <v>33</v>
      </c>
      <c r="B50" s="2" t="str">
        <f>+Concentrations!B35</f>
        <v>2 ppb verification check</v>
      </c>
      <c r="C50" s="2" t="str">
        <f>+Concentrations!C35</f>
        <v/>
      </c>
      <c r="D50" s="2" t="str">
        <f>+Concentrations!D35</f>
        <v>5/29/2020 12:40:23 PM</v>
      </c>
      <c r="E50" s="2" t="str">
        <f>+Concentrations!E35</f>
        <v>Passed</v>
      </c>
      <c r="F50" s="2" t="str">
        <f>+Concentrations!F35</f>
        <v>C:\NexIONData\DataSet\052920\2 ppb verification check.050</v>
      </c>
      <c r="G50" s="2" t="str">
        <f>+Concentrations!G35</f>
        <v>C:\NexIONData_icpms\Method\HorizonLabTMW (no Hg).mth</v>
      </c>
      <c r="H50" s="2">
        <f>+Concentrations!H35</f>
        <v>2.2388868919157798</v>
      </c>
      <c r="I50" s="2">
        <f>+Concentrations!I35</f>
        <v>-0.43587969939689603</v>
      </c>
      <c r="J50" s="2">
        <f>+Concentrations!J35</f>
        <v>2.25411317238011</v>
      </c>
      <c r="K50" s="2">
        <f>+Concentrations!K35</f>
        <v>7.1198164441553698E-3</v>
      </c>
      <c r="L50" s="2">
        <f>+Concentrations!L35</f>
        <v>2.02816752633928</v>
      </c>
      <c r="M50" s="2">
        <f>+Concentrations!M35</f>
        <v>2.0105410393875198</v>
      </c>
      <c r="N50" s="2">
        <f>+Concentrations!N35</f>
        <v>1.02029535861987</v>
      </c>
      <c r="O50" s="2">
        <f>+Concentrations!O35</f>
        <v>2.1424701592295499</v>
      </c>
      <c r="P50" s="2">
        <f>+Concentrations!P35</f>
        <v>2.1395063569316499</v>
      </c>
      <c r="Q50" s="2">
        <f>+Concentrations!Q35</f>
        <v>202.729902291456</v>
      </c>
      <c r="R50" s="2">
        <f>+Concentrations!R35</f>
        <v>191.39756875276299</v>
      </c>
      <c r="S50" s="2">
        <f>+Concentrations!S35</f>
        <v>2.0937348266967302</v>
      </c>
      <c r="T50" s="2">
        <f>+Concentrations!T35</f>
        <v>2.10163687659937</v>
      </c>
      <c r="U50" s="2">
        <f>+Concentrations!U35</f>
        <v>2.10770760756653</v>
      </c>
      <c r="V50" s="2">
        <f>+Concentrations!V35</f>
        <v>1.71469958045871</v>
      </c>
      <c r="W50" s="2">
        <f>+Concentrations!W35</f>
        <v>0.97244898413603698</v>
      </c>
      <c r="X50" s="2">
        <f>+Concentrations!X35</f>
        <v>2.19373679734078</v>
      </c>
      <c r="Y50" s="2">
        <f>+Concentrations!Y35</f>
        <v>2.17083144634478</v>
      </c>
      <c r="Z50" s="2">
        <f>+Concentrations!Z35</f>
        <v>2.08458125954912</v>
      </c>
      <c r="AA50" s="2">
        <f>+Concentrations!AA35</f>
        <v>221.64586302026001</v>
      </c>
      <c r="AB50" s="2">
        <f>+Concentrations!AB35</f>
        <v>2.01137577006482</v>
      </c>
      <c r="AC50" s="2">
        <f>+Concentrations!AC35</f>
        <v>0.97288785189989502</v>
      </c>
      <c r="AD50" s="2">
        <f>+Concentrations!AD35</f>
        <v>1.9022503720009001</v>
      </c>
      <c r="AE50" s="2">
        <f>+Concentrations!AE35</f>
        <v>2.0917283650301699</v>
      </c>
      <c r="AF50" s="2">
        <f>+Concentrations!AF35</f>
        <v>1.0063762810896699</v>
      </c>
      <c r="AG50" s="2">
        <f>+Concentrations!AG35</f>
        <v>2.0800607525145298</v>
      </c>
      <c r="AH50" s="2">
        <f>+Concentrations!AH35</f>
        <v>7.92561282347316E-4</v>
      </c>
      <c r="AI50" s="2">
        <f>+Concentrations!AI35</f>
        <v>2.0814453092804701</v>
      </c>
      <c r="AJ50" s="2">
        <f>+Concentrations!AJ35</f>
        <v>0.98542930623159197</v>
      </c>
      <c r="AK50" s="2">
        <f>+Concentrations!AK35</f>
        <v>2.0962344315485102</v>
      </c>
      <c r="AL50" s="2">
        <f>+Concentrations!AL35</f>
        <v>2.1140974469089899</v>
      </c>
      <c r="AM50" s="2">
        <f>+Concentrations!AM35</f>
        <v>1.60224038672652</v>
      </c>
      <c r="AN50" s="2">
        <f>+Concentrations!AN35</f>
        <v>2.1489374172088298</v>
      </c>
      <c r="AO50" s="2">
        <f>+Concentrations!AO35</f>
        <v>202.22029914832601</v>
      </c>
      <c r="AP50" s="2">
        <f>+Concentrations!AP35</f>
        <v>208.42649962407</v>
      </c>
      <c r="AQ50" s="2">
        <f>+Concentrations!AQ35</f>
        <v>202.88169370938101</v>
      </c>
      <c r="AR50" s="2">
        <f>+Concentrations!AR35</f>
        <v>282.91784401452003</v>
      </c>
      <c r="AS50" s="2">
        <f>+Concentrations!AS35</f>
        <v>1.02029535861987</v>
      </c>
      <c r="AT50" s="2">
        <f>+Concentrations!AT35</f>
        <v>0</v>
      </c>
      <c r="AU50" s="2">
        <f>+Concentrations!AU35</f>
        <v>0</v>
      </c>
      <c r="AV50" s="2">
        <f>+Concentrations!AV35</f>
        <v>0</v>
      </c>
      <c r="AW50" s="2">
        <f>+Concentrations!AW35</f>
        <v>0</v>
      </c>
      <c r="AX50" s="2">
        <f>+Concentrations!AX35</f>
        <v>0</v>
      </c>
      <c r="AY50" s="2">
        <f>+Concentrations!AY35</f>
        <v>0</v>
      </c>
      <c r="AZ50" s="2">
        <f>+Concentrations!AZ35</f>
        <v>0</v>
      </c>
      <c r="BA50" s="2">
        <f>+Concentrations!BA35</f>
        <v>0</v>
      </c>
      <c r="BB50" s="2">
        <f>+Concentrations!BB35</f>
        <v>0</v>
      </c>
      <c r="BC50" s="2">
        <f>+Concentrations!BC35</f>
        <v>0</v>
      </c>
      <c r="BD50" s="2">
        <f>+[2]Concentrations!BD71</f>
        <v>0</v>
      </c>
      <c r="BE50" s="2">
        <f>+[2]Concentrations!BE71</f>
        <v>0</v>
      </c>
      <c r="BF50" s="2">
        <f>+[2]Concentrations!BF71</f>
        <v>0</v>
      </c>
      <c r="BG50" s="2">
        <f>+[3]Concentrations!BH107</f>
        <v>0</v>
      </c>
    </row>
    <row r="51" spans="1:59" s="82" customFormat="1">
      <c r="A51" s="80" t="s">
        <v>262</v>
      </c>
      <c r="B51" s="80"/>
      <c r="C51" s="81"/>
      <c r="H51" s="81">
        <f t="shared" ref="H51:BC51" si="25">AVERAGE(H50:H50)</f>
        <v>2.2388868919157798</v>
      </c>
      <c r="I51" s="81">
        <f t="shared" si="25"/>
        <v>-0.43587969939689603</v>
      </c>
      <c r="J51" s="81">
        <f t="shared" si="25"/>
        <v>2.25411317238011</v>
      </c>
      <c r="K51" s="81">
        <f t="shared" si="25"/>
        <v>7.1198164441553698E-3</v>
      </c>
      <c r="L51" s="81">
        <f t="shared" si="25"/>
        <v>2.02816752633928</v>
      </c>
      <c r="M51" s="81">
        <f t="shared" si="25"/>
        <v>2.0105410393875198</v>
      </c>
      <c r="N51" s="81">
        <f t="shared" si="25"/>
        <v>1.02029535861987</v>
      </c>
      <c r="O51" s="81">
        <f t="shared" si="25"/>
        <v>2.1424701592295499</v>
      </c>
      <c r="P51" s="81">
        <f t="shared" si="25"/>
        <v>2.1395063569316499</v>
      </c>
      <c r="Q51" s="81">
        <f t="shared" si="25"/>
        <v>202.729902291456</v>
      </c>
      <c r="R51" s="81">
        <f t="shared" si="25"/>
        <v>191.39756875276299</v>
      </c>
      <c r="S51" s="81">
        <f t="shared" si="25"/>
        <v>2.0937348266967302</v>
      </c>
      <c r="T51" s="81">
        <f t="shared" si="25"/>
        <v>2.10163687659937</v>
      </c>
      <c r="U51" s="81">
        <f t="shared" si="25"/>
        <v>2.10770760756653</v>
      </c>
      <c r="V51" s="81">
        <f t="shared" si="25"/>
        <v>1.71469958045871</v>
      </c>
      <c r="W51" s="81">
        <f t="shared" si="25"/>
        <v>0.97244898413603698</v>
      </c>
      <c r="X51" s="81">
        <f t="shared" si="25"/>
        <v>2.19373679734078</v>
      </c>
      <c r="Y51" s="81">
        <f t="shared" si="25"/>
        <v>2.17083144634478</v>
      </c>
      <c r="Z51" s="81">
        <f t="shared" si="25"/>
        <v>2.08458125954912</v>
      </c>
      <c r="AA51" s="81">
        <f t="shared" si="25"/>
        <v>221.64586302026001</v>
      </c>
      <c r="AB51" s="81">
        <f t="shared" si="25"/>
        <v>2.01137577006482</v>
      </c>
      <c r="AC51" s="81">
        <f t="shared" si="25"/>
        <v>0.97288785189989502</v>
      </c>
      <c r="AD51" s="81">
        <f t="shared" si="25"/>
        <v>1.9022503720009001</v>
      </c>
      <c r="AE51" s="81">
        <f t="shared" si="25"/>
        <v>2.0917283650301699</v>
      </c>
      <c r="AF51" s="81">
        <f t="shared" si="25"/>
        <v>1.0063762810896699</v>
      </c>
      <c r="AG51" s="81">
        <f t="shared" si="25"/>
        <v>2.0800607525145298</v>
      </c>
      <c r="AH51" s="81">
        <f t="shared" si="25"/>
        <v>7.92561282347316E-4</v>
      </c>
      <c r="AI51" s="81">
        <f t="shared" si="25"/>
        <v>2.0814453092804701</v>
      </c>
      <c r="AJ51" s="81">
        <f t="shared" si="25"/>
        <v>0.98542930623159197</v>
      </c>
      <c r="AK51" s="81">
        <f t="shared" si="25"/>
        <v>2.0962344315485102</v>
      </c>
      <c r="AL51" s="81">
        <f t="shared" si="25"/>
        <v>2.1140974469089899</v>
      </c>
      <c r="AM51" s="81">
        <f t="shared" si="25"/>
        <v>1.60224038672652</v>
      </c>
      <c r="AN51" s="81">
        <f t="shared" si="25"/>
        <v>2.1489374172088298</v>
      </c>
      <c r="AO51" s="81">
        <f t="shared" si="25"/>
        <v>202.22029914832601</v>
      </c>
      <c r="AP51" s="81">
        <f t="shared" si="25"/>
        <v>208.42649962407</v>
      </c>
      <c r="AQ51" s="81">
        <f t="shared" si="25"/>
        <v>202.88169370938101</v>
      </c>
      <c r="AR51" s="81">
        <f t="shared" si="25"/>
        <v>282.91784401452003</v>
      </c>
      <c r="AS51" s="81">
        <f t="shared" si="25"/>
        <v>1.02029535861987</v>
      </c>
      <c r="AT51" s="81">
        <f t="shared" si="25"/>
        <v>0</v>
      </c>
      <c r="AU51" s="81">
        <f t="shared" si="25"/>
        <v>0</v>
      </c>
      <c r="AV51" s="81">
        <f t="shared" si="25"/>
        <v>0</v>
      </c>
      <c r="AW51" s="81">
        <f t="shared" si="25"/>
        <v>0</v>
      </c>
      <c r="AX51" s="81">
        <f t="shared" si="25"/>
        <v>0</v>
      </c>
      <c r="AY51" s="81">
        <f t="shared" si="25"/>
        <v>0</v>
      </c>
      <c r="AZ51" s="81">
        <f t="shared" si="25"/>
        <v>0</v>
      </c>
      <c r="BA51" s="81">
        <f t="shared" si="25"/>
        <v>0</v>
      </c>
      <c r="BB51" s="81">
        <f t="shared" si="25"/>
        <v>0</v>
      </c>
      <c r="BC51" s="81">
        <f t="shared" si="25"/>
        <v>0</v>
      </c>
    </row>
    <row r="52" spans="1:59" s="86" customFormat="1">
      <c r="A52" s="84" t="s">
        <v>265</v>
      </c>
      <c r="B52" s="84"/>
      <c r="C52" s="85"/>
      <c r="G52" s="86" t="s">
        <v>264</v>
      </c>
      <c r="H52" s="85">
        <f>H51/2</f>
        <v>1.1194434459578899</v>
      </c>
      <c r="I52" s="85">
        <f t="shared" ref="I52:BA52" si="26">I51/2</f>
        <v>-0.21793984969844801</v>
      </c>
      <c r="J52" s="85">
        <f t="shared" si="26"/>
        <v>1.127056586190055</v>
      </c>
      <c r="K52" s="85">
        <f t="shared" si="26"/>
        <v>3.5599082220776849E-3</v>
      </c>
      <c r="L52" s="85">
        <f t="shared" si="26"/>
        <v>1.01408376316964</v>
      </c>
      <c r="M52" s="85">
        <f t="shared" si="26"/>
        <v>1.0052705196937599</v>
      </c>
      <c r="N52" s="85">
        <f t="shared" si="26"/>
        <v>0.51014767930993499</v>
      </c>
      <c r="O52" s="85">
        <f t="shared" si="26"/>
        <v>1.0712350796147749</v>
      </c>
      <c r="P52" s="85">
        <f t="shared" si="26"/>
        <v>1.069753178465825</v>
      </c>
      <c r="Q52" s="85">
        <f>Q51/200</f>
        <v>1.0136495114572801</v>
      </c>
      <c r="R52" s="85">
        <f>R51/200</f>
        <v>0.95698784376381496</v>
      </c>
      <c r="S52" s="85">
        <f t="shared" si="26"/>
        <v>1.0468674133483651</v>
      </c>
      <c r="T52" s="85">
        <f t="shared" si="26"/>
        <v>1.050818438299685</v>
      </c>
      <c r="U52" s="85">
        <f t="shared" si="26"/>
        <v>1.053853803783265</v>
      </c>
      <c r="V52" s="85">
        <f t="shared" si="26"/>
        <v>0.85734979022935498</v>
      </c>
      <c r="W52" s="85">
        <f t="shared" si="26"/>
        <v>0.48622449206801849</v>
      </c>
      <c r="X52" s="85">
        <f t="shared" si="26"/>
        <v>1.09686839867039</v>
      </c>
      <c r="Y52" s="85">
        <f t="shared" si="26"/>
        <v>1.08541572317239</v>
      </c>
      <c r="Z52" s="85">
        <f t="shared" si="26"/>
        <v>1.04229062977456</v>
      </c>
      <c r="AA52" s="85">
        <f t="shared" si="26"/>
        <v>110.82293151013</v>
      </c>
      <c r="AB52" s="85">
        <f t="shared" si="26"/>
        <v>1.00568788503241</v>
      </c>
      <c r="AC52" s="85">
        <f t="shared" si="26"/>
        <v>0.48644392594994751</v>
      </c>
      <c r="AD52" s="85">
        <f t="shared" si="26"/>
        <v>0.95112518600045004</v>
      </c>
      <c r="AE52" s="85">
        <f t="shared" si="26"/>
        <v>1.045864182515085</v>
      </c>
      <c r="AF52" s="85">
        <f t="shared" si="26"/>
        <v>0.50318814054483496</v>
      </c>
      <c r="AG52" s="85">
        <f t="shared" si="26"/>
        <v>1.0400303762572649</v>
      </c>
      <c r="AH52" s="85">
        <f t="shared" si="26"/>
        <v>3.96280641173658E-4</v>
      </c>
      <c r="AI52" s="85">
        <f t="shared" si="26"/>
        <v>1.0407226546402351</v>
      </c>
      <c r="AJ52" s="85">
        <f t="shared" si="26"/>
        <v>0.49271465311579599</v>
      </c>
      <c r="AK52" s="85">
        <f t="shared" si="26"/>
        <v>1.0481172157742551</v>
      </c>
      <c r="AL52" s="85">
        <f t="shared" si="26"/>
        <v>1.057048723454495</v>
      </c>
      <c r="AM52" s="85">
        <f t="shared" si="26"/>
        <v>0.80112019336326001</v>
      </c>
      <c r="AN52" s="85">
        <f t="shared" si="26"/>
        <v>1.0744687086044149</v>
      </c>
      <c r="AO52" s="85">
        <f>AO51/200</f>
        <v>1.01110149574163</v>
      </c>
      <c r="AP52" s="85">
        <f>AP51/200</f>
        <v>1.0421324981203499</v>
      </c>
      <c r="AQ52" s="85">
        <f>AQ51/200</f>
        <v>1.014408468546905</v>
      </c>
      <c r="AR52" s="85">
        <f>AR51/200</f>
        <v>1.4145892200726002</v>
      </c>
      <c r="AS52" s="85">
        <f t="shared" si="26"/>
        <v>0.51014767930993499</v>
      </c>
      <c r="AT52" s="85">
        <f t="shared" si="26"/>
        <v>0</v>
      </c>
      <c r="AU52" s="85">
        <f t="shared" si="26"/>
        <v>0</v>
      </c>
      <c r="AV52" s="85">
        <f t="shared" si="26"/>
        <v>0</v>
      </c>
      <c r="AW52" s="85">
        <f t="shared" si="26"/>
        <v>0</v>
      </c>
      <c r="AX52" s="85">
        <f t="shared" si="26"/>
        <v>0</v>
      </c>
      <c r="AY52" s="85">
        <f t="shared" si="26"/>
        <v>0</v>
      </c>
      <c r="AZ52" s="85">
        <f t="shared" si="26"/>
        <v>0</v>
      </c>
      <c r="BA52" s="85">
        <f t="shared" si="2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T49"/>
  <sheetViews>
    <sheetView workbookViewId="0"/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</row>
    <row r="2" spans="1:46">
      <c r="A2" s="20">
        <v>1</v>
      </c>
      <c r="B2" s="21" t="s">
        <v>15</v>
      </c>
      <c r="C2" s="22" t="s">
        <v>16</v>
      </c>
      <c r="D2" s="21" t="s">
        <v>17</v>
      </c>
      <c r="E2" s="21" t="s">
        <v>16</v>
      </c>
      <c r="F2" s="21" t="s">
        <v>18</v>
      </c>
      <c r="G2" s="21" t="s">
        <v>19</v>
      </c>
      <c r="H2" s="32"/>
      <c r="I2" s="32"/>
      <c r="J2" s="32"/>
      <c r="K2" s="32"/>
      <c r="L2" s="32"/>
      <c r="M2" s="32"/>
      <c r="N2" s="32"/>
      <c r="O2" s="32"/>
    </row>
    <row r="3" spans="1:46">
      <c r="A3" s="24">
        <v>2</v>
      </c>
      <c r="B3" s="25" t="s">
        <v>15</v>
      </c>
      <c r="C3" s="26" t="s">
        <v>16</v>
      </c>
      <c r="D3" s="25" t="s">
        <v>20</v>
      </c>
      <c r="E3" s="25" t="s">
        <v>16</v>
      </c>
      <c r="F3" s="25" t="s">
        <v>21</v>
      </c>
      <c r="G3" s="25" t="s">
        <v>19</v>
      </c>
      <c r="H3" s="41"/>
      <c r="I3" s="41"/>
      <c r="J3" s="41"/>
      <c r="K3" s="41"/>
      <c r="L3" s="41"/>
      <c r="M3" s="41"/>
      <c r="N3" s="41"/>
      <c r="O3" s="41"/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179</v>
      </c>
      <c r="I4" s="1" t="s">
        <v>187</v>
      </c>
      <c r="J4" s="1" t="s">
        <v>188</v>
      </c>
      <c r="K4" s="1" t="s">
        <v>189</v>
      </c>
      <c r="L4" s="1" t="s">
        <v>190</v>
      </c>
      <c r="M4" s="1" t="s">
        <v>191</v>
      </c>
      <c r="N4" s="1" t="s">
        <v>192</v>
      </c>
      <c r="O4" s="1" t="s">
        <v>193</v>
      </c>
      <c r="P4" s="1" t="s">
        <v>194</v>
      </c>
      <c r="Q4" s="1" t="s">
        <v>195</v>
      </c>
      <c r="R4" s="1" t="s">
        <v>196</v>
      </c>
      <c r="S4" s="1" t="s">
        <v>197</v>
      </c>
      <c r="T4" s="1" t="s">
        <v>198</v>
      </c>
      <c r="U4" s="1" t="s">
        <v>199</v>
      </c>
      <c r="V4" s="10" t="s">
        <v>200</v>
      </c>
      <c r="W4" s="1" t="s">
        <v>201</v>
      </c>
      <c r="X4" s="1" t="s">
        <v>202</v>
      </c>
      <c r="Y4" s="1" t="s">
        <v>203</v>
      </c>
      <c r="Z4" s="1" t="s">
        <v>204</v>
      </c>
      <c r="AA4" s="1" t="s">
        <v>205</v>
      </c>
      <c r="AB4" s="1" t="s">
        <v>206</v>
      </c>
      <c r="AC4" s="1" t="s">
        <v>207</v>
      </c>
      <c r="AD4" s="1" t="s">
        <v>208</v>
      </c>
      <c r="AE4" s="1" t="s">
        <v>209</v>
      </c>
      <c r="AF4" s="1" t="s">
        <v>210</v>
      </c>
      <c r="AG4" s="1" t="s">
        <v>211</v>
      </c>
      <c r="AH4" s="1" t="s">
        <v>212</v>
      </c>
      <c r="AI4" s="1" t="s">
        <v>213</v>
      </c>
      <c r="AJ4" s="1" t="s">
        <v>214</v>
      </c>
      <c r="AK4" s="1" t="s">
        <v>215</v>
      </c>
      <c r="AL4" s="1" t="s">
        <v>216</v>
      </c>
      <c r="AM4" s="1" t="s">
        <v>217</v>
      </c>
      <c r="AN4" s="1" t="s">
        <v>182</v>
      </c>
      <c r="AO4" s="10" t="s">
        <v>218</v>
      </c>
      <c r="AP4" s="10" t="s">
        <v>180</v>
      </c>
      <c r="AQ4" s="1" t="s">
        <v>219</v>
      </c>
      <c r="AR4" s="10" t="s">
        <v>220</v>
      </c>
      <c r="AS4" s="1" t="s">
        <v>221</v>
      </c>
      <c r="AT4" s="1" t="s">
        <v>222</v>
      </c>
    </row>
    <row r="5" spans="1:46">
      <c r="A5" s="20">
        <v>3</v>
      </c>
      <c r="B5" s="21" t="s">
        <v>58</v>
      </c>
      <c r="C5" s="22" t="s">
        <v>16</v>
      </c>
      <c r="D5" s="21" t="s">
        <v>59</v>
      </c>
      <c r="E5" s="21" t="s">
        <v>16</v>
      </c>
      <c r="F5" s="21" t="s">
        <v>60</v>
      </c>
      <c r="G5" s="21" t="s">
        <v>61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pans="1:46">
      <c r="A6" s="20">
        <v>4</v>
      </c>
      <c r="B6" s="28" t="s">
        <v>58</v>
      </c>
      <c r="C6" s="29" t="s">
        <v>16</v>
      </c>
      <c r="D6" s="28" t="s">
        <v>62</v>
      </c>
      <c r="E6" s="28" t="s">
        <v>16</v>
      </c>
      <c r="F6" s="28" t="s">
        <v>63</v>
      </c>
      <c r="G6" s="28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1:46">
      <c r="A7" s="20">
        <v>5</v>
      </c>
      <c r="B7" s="21" t="s">
        <v>58</v>
      </c>
      <c r="C7" s="22" t="s">
        <v>16</v>
      </c>
      <c r="D7" s="21" t="s">
        <v>64</v>
      </c>
      <c r="E7" s="21" t="s">
        <v>16</v>
      </c>
      <c r="F7" s="21" t="s">
        <v>65</v>
      </c>
      <c r="G7" s="21" t="s">
        <v>61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</row>
    <row r="8" spans="1:46">
      <c r="A8" s="20">
        <v>6</v>
      </c>
      <c r="B8" s="28" t="s">
        <v>58</v>
      </c>
      <c r="C8" s="29" t="s">
        <v>16</v>
      </c>
      <c r="D8" s="28" t="s">
        <v>66</v>
      </c>
      <c r="E8" s="28" t="s">
        <v>16</v>
      </c>
      <c r="F8" s="28" t="s">
        <v>67</v>
      </c>
      <c r="G8" s="28" t="s">
        <v>61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</row>
    <row r="9" spans="1:46">
      <c r="A9" s="20">
        <v>7</v>
      </c>
      <c r="B9" s="21" t="s">
        <v>68</v>
      </c>
      <c r="C9" s="22" t="s">
        <v>16</v>
      </c>
      <c r="D9" s="21" t="s">
        <v>69</v>
      </c>
      <c r="E9" s="21" t="s">
        <v>16</v>
      </c>
      <c r="F9" s="21" t="s">
        <v>70</v>
      </c>
      <c r="G9" s="21" t="s">
        <v>61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>
      <c r="A10" s="20">
        <v>8</v>
      </c>
      <c r="B10" s="28" t="s">
        <v>68</v>
      </c>
      <c r="C10" s="29" t="s">
        <v>16</v>
      </c>
      <c r="D10" s="28" t="s">
        <v>71</v>
      </c>
      <c r="E10" s="28" t="s">
        <v>16</v>
      </c>
      <c r="F10" s="28" t="s">
        <v>72</v>
      </c>
      <c r="G10" s="28" t="s">
        <v>61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</row>
    <row r="11" spans="1:46">
      <c r="A11" s="20">
        <v>9</v>
      </c>
      <c r="B11" s="21" t="s">
        <v>73</v>
      </c>
      <c r="C11" s="22" t="s">
        <v>16</v>
      </c>
      <c r="D11" s="21" t="s">
        <v>74</v>
      </c>
      <c r="E11" s="21" t="s">
        <v>16</v>
      </c>
      <c r="F11" s="21" t="s">
        <v>75</v>
      </c>
      <c r="G11" s="21" t="s">
        <v>61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1:46">
      <c r="A12" s="20">
        <v>10</v>
      </c>
      <c r="B12" s="28" t="s">
        <v>76</v>
      </c>
      <c r="C12" s="29" t="s">
        <v>16</v>
      </c>
      <c r="D12" s="28" t="s">
        <v>77</v>
      </c>
      <c r="E12" s="28" t="s">
        <v>16</v>
      </c>
      <c r="F12" s="28" t="s">
        <v>78</v>
      </c>
      <c r="G12" s="28" t="s">
        <v>61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>
      <c r="A13" s="20">
        <v>11</v>
      </c>
      <c r="B13" s="21" t="s">
        <v>58</v>
      </c>
      <c r="C13" s="22" t="s">
        <v>16</v>
      </c>
      <c r="D13" s="21" t="s">
        <v>80</v>
      </c>
      <c r="E13" s="21" t="s">
        <v>16</v>
      </c>
      <c r="F13" s="21" t="s">
        <v>81</v>
      </c>
      <c r="G13" s="21" t="s">
        <v>61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</row>
    <row r="14" spans="1:46">
      <c r="A14" s="20">
        <v>12</v>
      </c>
      <c r="B14" s="28" t="s">
        <v>58</v>
      </c>
      <c r="C14" s="29" t="s">
        <v>16</v>
      </c>
      <c r="D14" s="28" t="s">
        <v>82</v>
      </c>
      <c r="E14" s="28" t="s">
        <v>16</v>
      </c>
      <c r="F14" s="28" t="s">
        <v>83</v>
      </c>
      <c r="G14" s="28" t="s">
        <v>61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1:46">
      <c r="A15" s="20">
        <v>13</v>
      </c>
      <c r="B15" s="21" t="s">
        <v>68</v>
      </c>
      <c r="C15" s="22" t="s">
        <v>16</v>
      </c>
      <c r="D15" s="21" t="s">
        <v>84</v>
      </c>
      <c r="E15" s="21" t="s">
        <v>16</v>
      </c>
      <c r="F15" s="21" t="s">
        <v>85</v>
      </c>
      <c r="G15" s="21" t="s">
        <v>61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</row>
    <row r="16" spans="1:46">
      <c r="A16" s="20">
        <v>14</v>
      </c>
      <c r="B16" s="28" t="s">
        <v>68</v>
      </c>
      <c r="C16" s="29" t="s">
        <v>16</v>
      </c>
      <c r="D16" s="28" t="s">
        <v>86</v>
      </c>
      <c r="E16" s="28" t="s">
        <v>16</v>
      </c>
      <c r="F16" s="28" t="s">
        <v>87</v>
      </c>
      <c r="G16" s="28" t="s">
        <v>61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1:46">
      <c r="A17" s="20">
        <v>15</v>
      </c>
      <c r="B17" s="21" t="s">
        <v>88</v>
      </c>
      <c r="C17" s="22" t="s">
        <v>16</v>
      </c>
      <c r="D17" s="21" t="s">
        <v>89</v>
      </c>
      <c r="E17" s="21" t="s">
        <v>16</v>
      </c>
      <c r="F17" s="21" t="s">
        <v>90</v>
      </c>
      <c r="G17" s="21" t="s">
        <v>61</v>
      </c>
      <c r="H17" s="32"/>
      <c r="I17" s="32"/>
      <c r="J17" s="32"/>
      <c r="K17" s="32"/>
      <c r="L17" s="32"/>
      <c r="M17" s="32"/>
      <c r="N17" s="23">
        <v>9.7501605973347207E-3</v>
      </c>
      <c r="O17" s="32"/>
      <c r="P17" s="32"/>
      <c r="Q17" s="32"/>
      <c r="R17" s="32"/>
      <c r="S17" s="32"/>
      <c r="T17" s="32"/>
      <c r="U17" s="32"/>
      <c r="V17" s="32"/>
      <c r="W17" s="23">
        <v>2.00652898337032E-2</v>
      </c>
      <c r="X17" s="32"/>
      <c r="Y17" s="32"/>
      <c r="Z17" s="32"/>
      <c r="AA17" s="32"/>
      <c r="AB17" s="32"/>
      <c r="AC17" s="23">
        <v>2.5692268715430799E-2</v>
      </c>
      <c r="AD17" s="32"/>
      <c r="AE17" s="32"/>
      <c r="AF17" s="23">
        <v>1.38571459685381E-2</v>
      </c>
      <c r="AG17" s="32"/>
      <c r="AH17" s="32"/>
      <c r="AI17" s="32"/>
      <c r="AJ17" s="23">
        <v>5.2895116018729102E-3</v>
      </c>
      <c r="AK17" s="32"/>
      <c r="AL17" s="32"/>
      <c r="AM17" s="32"/>
      <c r="AN17" s="32"/>
      <c r="AO17" s="32"/>
      <c r="AP17" s="32"/>
      <c r="AQ17" s="32"/>
      <c r="AR17" s="32"/>
      <c r="AS17" s="23">
        <v>9.7501605973347207E-3</v>
      </c>
      <c r="AT17" s="32"/>
    </row>
    <row r="18" spans="1:46">
      <c r="A18" s="20">
        <v>16</v>
      </c>
      <c r="B18" s="28" t="s">
        <v>91</v>
      </c>
      <c r="C18" s="29" t="s">
        <v>16</v>
      </c>
      <c r="D18" s="28" t="s">
        <v>92</v>
      </c>
      <c r="E18" s="28" t="s">
        <v>16</v>
      </c>
      <c r="F18" s="28" t="s">
        <v>93</v>
      </c>
      <c r="G18" s="28" t="s">
        <v>61</v>
      </c>
      <c r="H18" s="30">
        <v>8.0126217886540094E-3</v>
      </c>
      <c r="I18" s="30">
        <v>0.96140294730011799</v>
      </c>
      <c r="J18" s="30">
        <v>5.69805610091111E-2</v>
      </c>
      <c r="K18" s="30">
        <v>5.5335311366608401E-3</v>
      </c>
      <c r="L18" s="30">
        <v>6.9987193794299601E-3</v>
      </c>
      <c r="M18" s="30">
        <v>3.81006308012458E-3</v>
      </c>
      <c r="N18" s="30">
        <v>2.1839141099759302E-3</v>
      </c>
      <c r="O18" s="30">
        <v>2.6716748011311901E-2</v>
      </c>
      <c r="P18" s="30">
        <v>7.1662455978075299E-3</v>
      </c>
      <c r="Q18" s="30">
        <v>0.4863526138223</v>
      </c>
      <c r="R18" s="31"/>
      <c r="S18" s="30">
        <v>1.69603982951894E-3</v>
      </c>
      <c r="T18" s="30">
        <v>6.2662264894098804E-3</v>
      </c>
      <c r="U18" s="30">
        <v>8.6005151898136799E-3</v>
      </c>
      <c r="V18" s="30">
        <v>4.49169001582145E-2</v>
      </c>
      <c r="W18" s="30">
        <v>1.5069996345165501E-2</v>
      </c>
      <c r="X18" s="30">
        <v>6.7705854438526294E-2</v>
      </c>
      <c r="Y18" s="30">
        <v>1.5172434525747101E-2</v>
      </c>
      <c r="Z18" s="30">
        <v>6.3000053562963704E-2</v>
      </c>
      <c r="AA18" s="30">
        <v>1.1960325496781801E-2</v>
      </c>
      <c r="AB18" s="30">
        <v>4.8385718773620396E-3</v>
      </c>
      <c r="AC18" s="30">
        <v>1.8603266961056301E-2</v>
      </c>
      <c r="AD18" s="30">
        <v>5.9851353038253202E-2</v>
      </c>
      <c r="AE18" s="30">
        <v>1.8309700879055101E-2</v>
      </c>
      <c r="AF18" s="30">
        <v>1.4628070318073399E-2</v>
      </c>
      <c r="AG18" s="30">
        <v>1.7204410803633399E-2</v>
      </c>
      <c r="AH18" s="30">
        <v>2.1395933304231202E-2</v>
      </c>
      <c r="AI18" s="30">
        <v>2.3203158361250201E-2</v>
      </c>
      <c r="AJ18" s="30">
        <v>2.6273761671296901E-3</v>
      </c>
      <c r="AK18" s="30">
        <v>9.1185666486957306E-3</v>
      </c>
      <c r="AL18" s="30">
        <v>8.9632575144565092E-3</v>
      </c>
      <c r="AM18" s="30">
        <v>8.7572201255995005E-2</v>
      </c>
      <c r="AN18" s="30">
        <v>1.31010946184907E-2</v>
      </c>
      <c r="AO18" s="31"/>
      <c r="AP18" s="31"/>
      <c r="AQ18" s="31"/>
      <c r="AR18" s="31"/>
      <c r="AS18" s="30">
        <v>2.1839141099759302E-3</v>
      </c>
      <c r="AT18" s="31"/>
    </row>
    <row r="19" spans="1:46">
      <c r="A19" s="20">
        <v>17</v>
      </c>
      <c r="B19" s="21" t="s">
        <v>94</v>
      </c>
      <c r="C19" s="22" t="s">
        <v>16</v>
      </c>
      <c r="D19" s="21" t="s">
        <v>95</v>
      </c>
      <c r="E19" s="21" t="s">
        <v>16</v>
      </c>
      <c r="F19" s="21" t="s">
        <v>96</v>
      </c>
      <c r="G19" s="21" t="s">
        <v>61</v>
      </c>
      <c r="H19" s="23">
        <v>3.96312017683568E-2</v>
      </c>
      <c r="I19" s="23">
        <v>1.9199417502385501E-2</v>
      </c>
      <c r="J19" s="23">
        <v>3.9332743739976202E-2</v>
      </c>
      <c r="K19" s="23">
        <v>3.5348447209809702E-2</v>
      </c>
      <c r="L19" s="23">
        <v>3.7249877340920098E-2</v>
      </c>
      <c r="M19" s="23">
        <v>4.0768200244816102E-2</v>
      </c>
      <c r="N19" s="23">
        <v>4.2397078210654499E-2</v>
      </c>
      <c r="O19" s="23">
        <v>2.6743074044856201E-2</v>
      </c>
      <c r="P19" s="23">
        <v>2.7794709481968299E-2</v>
      </c>
      <c r="Q19" s="23">
        <v>9.8294087158050394E-2</v>
      </c>
      <c r="R19" s="32"/>
      <c r="S19" s="23">
        <v>3.5914657703808001E-2</v>
      </c>
      <c r="T19" s="23">
        <v>3.4147658242041898E-2</v>
      </c>
      <c r="U19" s="23">
        <v>3.9482225436511101E-2</v>
      </c>
      <c r="V19" s="23">
        <v>4.0214110325599302E-2</v>
      </c>
      <c r="W19" s="23">
        <v>2.7417104988298999E-2</v>
      </c>
      <c r="X19" s="23">
        <v>4.0675714252524801E-2</v>
      </c>
      <c r="Y19" s="23">
        <v>3.0560058564686299E-2</v>
      </c>
      <c r="Z19" s="23">
        <v>3.2667799863346697E-2</v>
      </c>
      <c r="AA19" s="23">
        <v>2.66796707942796E-2</v>
      </c>
      <c r="AB19" s="23">
        <v>3.8957493451348899E-2</v>
      </c>
      <c r="AC19" s="23">
        <v>4.3994944381957397E-2</v>
      </c>
      <c r="AD19" s="23">
        <v>3.3316228460202102E-2</v>
      </c>
      <c r="AE19" s="23">
        <v>6.4811979760005203E-2</v>
      </c>
      <c r="AF19" s="23">
        <v>5.1069435750742E-2</v>
      </c>
      <c r="AG19" s="23">
        <v>5.8594002845007501E-2</v>
      </c>
      <c r="AH19" s="23">
        <v>4.9676493392407699E-2</v>
      </c>
      <c r="AI19" s="23">
        <v>4.9246540608375002E-2</v>
      </c>
      <c r="AJ19" s="23">
        <v>3.8020043889317998E-2</v>
      </c>
      <c r="AK19" s="23">
        <v>1.9631166184307099E-2</v>
      </c>
      <c r="AL19" s="23">
        <v>2.5786616724217799E-2</v>
      </c>
      <c r="AM19" s="23">
        <v>1.5814926186679099E-2</v>
      </c>
      <c r="AN19" s="23">
        <v>2.4011469504301101E-2</v>
      </c>
      <c r="AO19" s="32"/>
      <c r="AP19" s="32"/>
      <c r="AQ19" s="32"/>
      <c r="AR19" s="32"/>
      <c r="AS19" s="23">
        <v>4.2397078210654499E-2</v>
      </c>
      <c r="AT19" s="32"/>
    </row>
    <row r="20" spans="1:46">
      <c r="A20" s="20">
        <v>18</v>
      </c>
      <c r="B20" s="28" t="s">
        <v>97</v>
      </c>
      <c r="C20" s="29" t="s">
        <v>16</v>
      </c>
      <c r="D20" s="28" t="s">
        <v>98</v>
      </c>
      <c r="E20" s="28" t="s">
        <v>16</v>
      </c>
      <c r="F20" s="28" t="s">
        <v>99</v>
      </c>
      <c r="G20" s="28" t="s">
        <v>61</v>
      </c>
      <c r="H20" s="30">
        <v>1.44601119566534E-2</v>
      </c>
      <c r="I20" s="30">
        <v>1.7841332580602599E-2</v>
      </c>
      <c r="J20" s="30">
        <v>3.8237233766904599E-3</v>
      </c>
      <c r="K20" s="30">
        <v>1.1912281127546999E-2</v>
      </c>
      <c r="L20" s="30">
        <v>9.9637906236938103E-3</v>
      </c>
      <c r="M20" s="30">
        <v>9.3193617406822794E-3</v>
      </c>
      <c r="N20" s="30">
        <v>1.48996183825779E-2</v>
      </c>
      <c r="O20" s="30">
        <v>1.77504713429E-2</v>
      </c>
      <c r="P20" s="30">
        <v>1.7262556710513102E-2</v>
      </c>
      <c r="Q20" s="30">
        <v>9.957197358609561E-4</v>
      </c>
      <c r="R20" s="31"/>
      <c r="S20" s="30">
        <v>1.8493345384053499E-2</v>
      </c>
      <c r="T20" s="30">
        <v>1.33265548145591E-2</v>
      </c>
      <c r="U20" s="30">
        <v>8.7690287648672406E-3</v>
      </c>
      <c r="V20" s="30">
        <v>1.42869707807946E-2</v>
      </c>
      <c r="W20" s="30">
        <v>9.1249868237845196E-3</v>
      </c>
      <c r="X20" s="30">
        <v>2.4403055748100699E-2</v>
      </c>
      <c r="Y20" s="30">
        <v>1.5515353092715199E-2</v>
      </c>
      <c r="Z20" s="30">
        <v>2.5877120867629701E-2</v>
      </c>
      <c r="AA20" s="30">
        <v>1.41269143482304E-2</v>
      </c>
      <c r="AB20" s="30">
        <v>1.4009190738935201E-2</v>
      </c>
      <c r="AC20" s="30">
        <v>1.6529252059052299E-2</v>
      </c>
      <c r="AD20" s="30">
        <v>9.0839709432039197E-3</v>
      </c>
      <c r="AE20" s="30">
        <v>2.4270916859268298E-3</v>
      </c>
      <c r="AF20" s="30">
        <v>7.3249341694412501E-3</v>
      </c>
      <c r="AG20" s="30">
        <v>3.5208167881225099E-3</v>
      </c>
      <c r="AH20" s="30">
        <v>8.8014252598920401E-3</v>
      </c>
      <c r="AI20" s="30">
        <v>9.5191946934314407E-3</v>
      </c>
      <c r="AJ20" s="30">
        <v>6.6541059048121597E-3</v>
      </c>
      <c r="AK20" s="30">
        <v>2.0234651566710098E-2</v>
      </c>
      <c r="AL20" s="30">
        <v>8.5585591554665202E-3</v>
      </c>
      <c r="AM20" s="30">
        <v>8.3386790577648397E-3</v>
      </c>
      <c r="AN20" s="30">
        <v>1.49393375877881E-2</v>
      </c>
      <c r="AO20" s="31"/>
      <c r="AP20" s="31"/>
      <c r="AQ20" s="31"/>
      <c r="AR20" s="31"/>
      <c r="AS20" s="30">
        <v>1.48996183825779E-2</v>
      </c>
      <c r="AT20" s="31"/>
    </row>
    <row r="21" spans="1:46">
      <c r="A21" s="20">
        <v>19</v>
      </c>
      <c r="B21" s="21" t="s">
        <v>100</v>
      </c>
      <c r="C21" s="22" t="s">
        <v>16</v>
      </c>
      <c r="D21" s="21" t="s">
        <v>101</v>
      </c>
      <c r="E21" s="21" t="s">
        <v>16</v>
      </c>
      <c r="F21" s="21" t="s">
        <v>102</v>
      </c>
      <c r="G21" s="21" t="s">
        <v>61</v>
      </c>
      <c r="H21" s="23">
        <v>1.89347893198266E-3</v>
      </c>
      <c r="I21" s="23">
        <v>2.46458901870267E-2</v>
      </c>
      <c r="J21" s="23">
        <v>9.6605232904045293E-3</v>
      </c>
      <c r="K21" s="23">
        <v>8.1888560719709305E-3</v>
      </c>
      <c r="L21" s="23">
        <v>1.53737568420444E-2</v>
      </c>
      <c r="M21" s="23">
        <v>1.6041449505648599E-2</v>
      </c>
      <c r="N21" s="23">
        <v>1.59472655273355E-3</v>
      </c>
      <c r="O21" s="23">
        <v>2.7613766048986899E-2</v>
      </c>
      <c r="P21" s="23">
        <v>3.8059294198361002E-2</v>
      </c>
      <c r="Q21" s="23">
        <v>3.57404681221314E-2</v>
      </c>
      <c r="R21" s="32"/>
      <c r="S21" s="23">
        <v>3.2795568160723702E-2</v>
      </c>
      <c r="T21" s="23">
        <v>2.3761053642985301E-2</v>
      </c>
      <c r="U21" s="23">
        <v>2.80095970961814E-2</v>
      </c>
      <c r="V21" s="23">
        <v>1.8312638102266601E-2</v>
      </c>
      <c r="W21" s="23">
        <v>1.4255899461359099E-2</v>
      </c>
      <c r="X21" s="23">
        <v>1.75347232501421E-2</v>
      </c>
      <c r="Y21" s="23">
        <v>2.2353250874395301E-2</v>
      </c>
      <c r="Z21" s="23">
        <v>2.1252162279119802E-2</v>
      </c>
      <c r="AA21" s="23">
        <v>3.3761162986870999E-2</v>
      </c>
      <c r="AB21" s="23">
        <v>2.3044631573504799E-2</v>
      </c>
      <c r="AC21" s="23">
        <v>8.9797274159821201E-3</v>
      </c>
      <c r="AD21" s="23">
        <v>1.24027624954546E-2</v>
      </c>
      <c r="AE21" s="23">
        <v>7.6463662351573701E-3</v>
      </c>
      <c r="AF21" s="23">
        <v>3.3363464367925401E-3</v>
      </c>
      <c r="AG21" s="23">
        <v>1.4281412473660399E-2</v>
      </c>
      <c r="AH21" s="23">
        <v>1.2495531986233301E-2</v>
      </c>
      <c r="AI21" s="23">
        <v>1.50543365803791E-2</v>
      </c>
      <c r="AJ21" s="23">
        <v>2.16157145902258E-2</v>
      </c>
      <c r="AK21" s="23">
        <v>4.0714242749353299E-2</v>
      </c>
      <c r="AL21" s="23">
        <v>3.0890399209679301E-2</v>
      </c>
      <c r="AM21" s="23">
        <v>3.00518518863363E-2</v>
      </c>
      <c r="AN21" s="23">
        <v>3.5023352535518103E-2</v>
      </c>
      <c r="AO21" s="32"/>
      <c r="AP21" s="32"/>
      <c r="AQ21" s="32"/>
      <c r="AR21" s="32"/>
      <c r="AS21" s="23">
        <v>1.59472655273355E-3</v>
      </c>
      <c r="AT21" s="32"/>
    </row>
    <row r="22" spans="1:46">
      <c r="A22" s="20">
        <v>20</v>
      </c>
      <c r="B22" s="28" t="s">
        <v>103</v>
      </c>
      <c r="C22" s="29" t="s">
        <v>16</v>
      </c>
      <c r="D22" s="28" t="s">
        <v>104</v>
      </c>
      <c r="E22" s="28" t="s">
        <v>16</v>
      </c>
      <c r="F22" s="28" t="s">
        <v>105</v>
      </c>
      <c r="G22" s="28" t="s">
        <v>61</v>
      </c>
      <c r="H22" s="30">
        <v>0.257834628835521</v>
      </c>
      <c r="I22" s="30">
        <v>1.6356881239487898E-2</v>
      </c>
      <c r="J22" s="30">
        <v>0.410204436198291</v>
      </c>
      <c r="K22" s="30">
        <v>0.201221382280803</v>
      </c>
      <c r="L22" s="30">
        <v>0.19911728713823901</v>
      </c>
      <c r="M22" s="30">
        <v>0.335019975970546</v>
      </c>
      <c r="N22" s="30">
        <v>1.7300540857266199E-2</v>
      </c>
      <c r="O22" s="30">
        <v>0.84017207391174598</v>
      </c>
      <c r="P22" s="30">
        <v>0.24231874186130201</v>
      </c>
      <c r="Q22" s="30">
        <v>1.73877401485674E-2</v>
      </c>
      <c r="R22" s="30">
        <v>1.73877401485549E-2</v>
      </c>
      <c r="S22" s="30">
        <v>0.191979426197844</v>
      </c>
      <c r="T22" s="30">
        <v>0.19540893867367401</v>
      </c>
      <c r="U22" s="30">
        <v>9.9644027528118601E-2</v>
      </c>
      <c r="V22" s="30">
        <v>0.16938307611048301</v>
      </c>
      <c r="W22" s="30">
        <v>3.3525439979681999E-2</v>
      </c>
      <c r="X22" s="30">
        <v>0.404344601804</v>
      </c>
      <c r="Y22" s="30">
        <v>0.20829281100639099</v>
      </c>
      <c r="Z22" s="30">
        <v>0.21007201980127799</v>
      </c>
      <c r="AA22" s="30">
        <v>0.16413099232598</v>
      </c>
      <c r="AB22" s="30">
        <v>0.159916158375355</v>
      </c>
      <c r="AC22" s="30">
        <v>4.1938330642564699E-2</v>
      </c>
      <c r="AD22" s="30">
        <v>0.199623894836093</v>
      </c>
      <c r="AE22" s="30">
        <v>0.17381068184019999</v>
      </c>
      <c r="AF22" s="30">
        <v>2.8566561972564901E-2</v>
      </c>
      <c r="AG22" s="30">
        <v>0.16322814435341201</v>
      </c>
      <c r="AH22" s="30">
        <v>0.172601912089207</v>
      </c>
      <c r="AI22" s="30">
        <v>0.28723239634392</v>
      </c>
      <c r="AJ22" s="30">
        <v>2.7357610329602999E-2</v>
      </c>
      <c r="AK22" s="30">
        <v>0.147606937194286</v>
      </c>
      <c r="AL22" s="30">
        <v>0.19556872597033301</v>
      </c>
      <c r="AM22" s="30">
        <v>0.27973140012429598</v>
      </c>
      <c r="AN22" s="30">
        <v>0.20876082423919401</v>
      </c>
      <c r="AO22" s="30">
        <v>2.3558061145009901E-3</v>
      </c>
      <c r="AP22" s="30">
        <v>6.3051788309765001E-3</v>
      </c>
      <c r="AQ22" s="30">
        <v>1.29392183472559E-2</v>
      </c>
      <c r="AR22" s="30">
        <v>9.4030094793085203E-3</v>
      </c>
      <c r="AS22" s="30">
        <v>1.7300540857266199E-2</v>
      </c>
      <c r="AT22" s="31"/>
    </row>
    <row r="23" spans="1:46">
      <c r="A23" s="20">
        <v>21</v>
      </c>
      <c r="B23" s="21" t="s">
        <v>106</v>
      </c>
      <c r="C23" s="22" t="s">
        <v>16</v>
      </c>
      <c r="D23" s="21" t="s">
        <v>107</v>
      </c>
      <c r="E23" s="21" t="s">
        <v>16</v>
      </c>
      <c r="F23" s="21" t="s">
        <v>108</v>
      </c>
      <c r="G23" s="21" t="s">
        <v>61</v>
      </c>
      <c r="H23" s="23">
        <v>0.142011074239978</v>
      </c>
      <c r="I23" s="23">
        <v>7.1969172383170897E-3</v>
      </c>
      <c r="J23" s="23">
        <v>0.87528555426938304</v>
      </c>
      <c r="K23" s="23">
        <v>0.17965290219764701</v>
      </c>
      <c r="L23" s="23">
        <v>9.7505533462744598E-2</v>
      </c>
      <c r="M23" s="23">
        <v>0.39653061520982802</v>
      </c>
      <c r="N23" s="23">
        <v>2.5958725030236399E-2</v>
      </c>
      <c r="O23" s="23">
        <v>1.7633027613626899</v>
      </c>
      <c r="P23" s="23">
        <v>7.1544274351147893E-2</v>
      </c>
      <c r="Q23" s="23">
        <v>1.96266853238873E-2</v>
      </c>
      <c r="R23" s="23">
        <v>1.9626685323888799E-2</v>
      </c>
      <c r="S23" s="23">
        <v>4.1498015365805302E-2</v>
      </c>
      <c r="T23" s="23">
        <v>6.7882313487012194E-2</v>
      </c>
      <c r="U23" s="23">
        <v>0.13703229275151199</v>
      </c>
      <c r="V23" s="23">
        <v>0.14888656495208699</v>
      </c>
      <c r="W23" s="23">
        <v>2.5284461099579599E-2</v>
      </c>
      <c r="X23" s="23">
        <v>2.4708969865215802</v>
      </c>
      <c r="Y23" s="23">
        <v>0.11936072551615</v>
      </c>
      <c r="Z23" s="23">
        <v>1.6991646598836201</v>
      </c>
      <c r="AA23" s="23">
        <v>0.144064408455573</v>
      </c>
      <c r="AB23" s="23">
        <v>5.2457554907306997E-2</v>
      </c>
      <c r="AC23" s="23">
        <v>1.76194913629838E-2</v>
      </c>
      <c r="AD23" s="23">
        <v>6.2720206110574994E-2</v>
      </c>
      <c r="AE23" s="23">
        <v>0.33300665275556801</v>
      </c>
      <c r="AF23" s="23">
        <v>2.6301598368374899E-2</v>
      </c>
      <c r="AG23" s="23">
        <v>7.9427530116212702E-2</v>
      </c>
      <c r="AH23" s="23">
        <v>0.19301426159728699</v>
      </c>
      <c r="AI23" s="23">
        <v>0.11768009536146901</v>
      </c>
      <c r="AJ23" s="23">
        <v>9.3497400519147802E-3</v>
      </c>
      <c r="AK23" s="23">
        <v>6.2254370068929699E-2</v>
      </c>
      <c r="AL23" s="23">
        <v>23.477521289850898</v>
      </c>
      <c r="AM23" s="23">
        <v>0.176491355047212</v>
      </c>
      <c r="AN23" s="23">
        <v>0.10124328930820201</v>
      </c>
      <c r="AO23" s="23">
        <v>1.12217117417822E-2</v>
      </c>
      <c r="AP23" s="23">
        <v>1.77263041203163E-2</v>
      </c>
      <c r="AQ23" s="23">
        <v>6.1504944551063001E-3</v>
      </c>
      <c r="AR23" s="23">
        <v>2.1722890228567399E-3</v>
      </c>
      <c r="AS23" s="23">
        <v>2.5958725030236399E-2</v>
      </c>
      <c r="AT23" s="32"/>
    </row>
    <row r="24" spans="1:46">
      <c r="A24" s="20">
        <v>22</v>
      </c>
      <c r="B24" s="28" t="s">
        <v>109</v>
      </c>
      <c r="C24" s="29" t="s">
        <v>16</v>
      </c>
      <c r="D24" s="28" t="s">
        <v>110</v>
      </c>
      <c r="E24" s="28" t="s">
        <v>16</v>
      </c>
      <c r="F24" s="28" t="s">
        <v>111</v>
      </c>
      <c r="G24" s="28" t="s">
        <v>61</v>
      </c>
      <c r="H24" s="30">
        <v>0.51291228879724204</v>
      </c>
      <c r="I24" s="30">
        <v>3.7039720381806397E-2</v>
      </c>
      <c r="J24" s="30">
        <v>0.49184449476613001</v>
      </c>
      <c r="K24" s="30">
        <v>5.1270359379781402E-2</v>
      </c>
      <c r="L24" s="30">
        <v>4.9726387550363703E-2</v>
      </c>
      <c r="M24" s="30">
        <v>0.12328221131739001</v>
      </c>
      <c r="N24" s="30">
        <v>1.33099443574397E-2</v>
      </c>
      <c r="O24" s="30">
        <v>1.00099744596817E-2</v>
      </c>
      <c r="P24" s="30">
        <v>2.06191326903142E-2</v>
      </c>
      <c r="Q24" s="30">
        <v>1.6051943198722201E-2</v>
      </c>
      <c r="R24" s="30">
        <v>1.6051943198729199E-2</v>
      </c>
      <c r="S24" s="30">
        <v>6.5265442641113903E-3</v>
      </c>
      <c r="T24" s="30">
        <v>2.05689847008192E-2</v>
      </c>
      <c r="U24" s="30">
        <v>1.87702349707747E-2</v>
      </c>
      <c r="V24" s="30">
        <v>8.3703079708487504E-2</v>
      </c>
      <c r="W24" s="30">
        <v>5.5587775075117002E-3</v>
      </c>
      <c r="X24" s="30">
        <v>2.3572003204772498</v>
      </c>
      <c r="Y24" s="30">
        <v>0.108046027248974</v>
      </c>
      <c r="Z24" s="30">
        <v>0.486794979377003</v>
      </c>
      <c r="AA24" s="30">
        <v>5.3095153921107703E-2</v>
      </c>
      <c r="AB24" s="30">
        <v>5.4359704487537901E-2</v>
      </c>
      <c r="AC24" s="30">
        <v>4.9839451031670496E-3</v>
      </c>
      <c r="AD24" s="30">
        <v>5.3542991204463299E-2</v>
      </c>
      <c r="AE24" s="30">
        <v>0.18769908906708899</v>
      </c>
      <c r="AF24" s="30">
        <v>8.1878438164883008E-3</v>
      </c>
      <c r="AG24" s="30">
        <v>0.15333417409984501</v>
      </c>
      <c r="AH24" s="30">
        <v>0.18222526622363899</v>
      </c>
      <c r="AI24" s="30">
        <v>7.9449950001136398E-3</v>
      </c>
      <c r="AJ24" s="30">
        <v>6.0476974364563098E-3</v>
      </c>
      <c r="AK24" s="30">
        <v>7.8312385363979706E-2</v>
      </c>
      <c r="AL24" s="30">
        <v>4.4979697966199197</v>
      </c>
      <c r="AM24" s="30">
        <v>0.21786807404105499</v>
      </c>
      <c r="AN24" s="30">
        <v>0.32742516346276301</v>
      </c>
      <c r="AO24" s="30">
        <v>9.9938360749166205E-3</v>
      </c>
      <c r="AP24" s="30">
        <v>2.0086977403588001E-3</v>
      </c>
      <c r="AQ24" s="30">
        <v>8.3729724558929096E-3</v>
      </c>
      <c r="AR24" s="30">
        <v>9.0412901847400692E-3</v>
      </c>
      <c r="AS24" s="30">
        <v>1.33099443574397E-2</v>
      </c>
      <c r="AT24" s="31"/>
    </row>
    <row r="25" spans="1:46">
      <c r="A25" s="20">
        <v>23</v>
      </c>
      <c r="B25" s="21" t="s">
        <v>112</v>
      </c>
      <c r="C25" s="22" t="s">
        <v>16</v>
      </c>
      <c r="D25" s="21" t="s">
        <v>113</v>
      </c>
      <c r="E25" s="21" t="s">
        <v>16</v>
      </c>
      <c r="F25" s="21" t="s">
        <v>114</v>
      </c>
      <c r="G25" s="21" t="s">
        <v>61</v>
      </c>
      <c r="H25" s="23">
        <v>0.50326066843718198</v>
      </c>
      <c r="I25" s="23">
        <v>2.5641779189140498E-2</v>
      </c>
      <c r="J25" s="23">
        <v>0.65087056465242998</v>
      </c>
      <c r="K25" s="23">
        <v>3.4510317479505101E-2</v>
      </c>
      <c r="L25" s="23">
        <v>6.9350298641171607E-2</v>
      </c>
      <c r="M25" s="23">
        <v>7.2941858972156298E-2</v>
      </c>
      <c r="N25" s="23">
        <v>8.8836219995056392E-3</v>
      </c>
      <c r="O25" s="23">
        <v>0.101222652018713</v>
      </c>
      <c r="P25" s="23">
        <v>2.07477876453699E-2</v>
      </c>
      <c r="Q25" s="23">
        <v>7.4866729239956601E-3</v>
      </c>
      <c r="R25" s="23">
        <v>7.4866729239947902E-3</v>
      </c>
      <c r="S25" s="23">
        <v>1.11805491936051E-2</v>
      </c>
      <c r="T25" s="23">
        <v>2.5058158840917499E-2</v>
      </c>
      <c r="U25" s="23">
        <v>3.0106346350737799E-2</v>
      </c>
      <c r="V25" s="23">
        <v>0.162451685452707</v>
      </c>
      <c r="W25" s="23">
        <v>8.8364717853814303E-3</v>
      </c>
      <c r="X25" s="23">
        <v>0.15523082928968299</v>
      </c>
      <c r="Y25" s="23">
        <v>0.111914479483114</v>
      </c>
      <c r="Z25" s="23">
        <v>0.84207503789609695</v>
      </c>
      <c r="AA25" s="23">
        <v>6.7525562401460196E-2</v>
      </c>
      <c r="AB25" s="23">
        <v>1.6123225529607699E-2</v>
      </c>
      <c r="AC25" s="23">
        <v>2.1107512576630798E-3</v>
      </c>
      <c r="AD25" s="23">
        <v>0.142293844177694</v>
      </c>
      <c r="AE25" s="23">
        <v>0.232441780603273</v>
      </c>
      <c r="AF25" s="23">
        <v>6.9800838107714203E-3</v>
      </c>
      <c r="AG25" s="23">
        <v>6.2854300354674097E-2</v>
      </c>
      <c r="AH25" s="23">
        <v>0.14668468513413199</v>
      </c>
      <c r="AI25" s="23">
        <v>8.0266539283788796E-2</v>
      </c>
      <c r="AJ25" s="23">
        <v>4.9705175312274802E-3</v>
      </c>
      <c r="AK25" s="23">
        <v>0.10471685236948</v>
      </c>
      <c r="AL25" s="23">
        <v>0.151705391722599</v>
      </c>
      <c r="AM25" s="23">
        <v>0.29052230438572402</v>
      </c>
      <c r="AN25" s="23">
        <v>0.37275459278916101</v>
      </c>
      <c r="AO25" s="32" t="s">
        <v>79</v>
      </c>
      <c r="AP25" s="23">
        <v>1.00229933576959E-2</v>
      </c>
      <c r="AQ25" s="32" t="s">
        <v>79</v>
      </c>
      <c r="AR25" s="23">
        <v>3.1305341664203002E-3</v>
      </c>
      <c r="AS25" s="23">
        <v>8.8836219995056392E-3</v>
      </c>
      <c r="AT25" s="32"/>
    </row>
    <row r="26" spans="1:46">
      <c r="A26" s="20">
        <v>24</v>
      </c>
      <c r="B26" s="28" t="s">
        <v>115</v>
      </c>
      <c r="C26" s="29" t="s">
        <v>16</v>
      </c>
      <c r="D26" s="28" t="s">
        <v>116</v>
      </c>
      <c r="E26" s="28" t="s">
        <v>117</v>
      </c>
      <c r="F26" s="28" t="s">
        <v>118</v>
      </c>
      <c r="G26" s="28" t="s">
        <v>61</v>
      </c>
      <c r="H26" s="30">
        <v>1.99225174183826E-2</v>
      </c>
      <c r="I26" s="30">
        <v>8.0323687979862404E-2</v>
      </c>
      <c r="J26" s="30">
        <v>4.63085335902918E-2</v>
      </c>
      <c r="K26" s="30">
        <v>0.287385655868517</v>
      </c>
      <c r="L26" s="30">
        <v>9.0427224465765895E-3</v>
      </c>
      <c r="M26" s="30">
        <v>1.7908694730726399E-2</v>
      </c>
      <c r="N26" s="30">
        <v>8.0224547480457903E-3</v>
      </c>
      <c r="O26" s="30">
        <v>4.53226761720186E-2</v>
      </c>
      <c r="P26" s="30">
        <v>1.2029477104594099E-2</v>
      </c>
      <c r="Q26" s="30">
        <v>8.6867067858749803E-3</v>
      </c>
      <c r="R26" s="30">
        <v>8.68670678584995E-3</v>
      </c>
      <c r="S26" s="30">
        <v>6.2425472079407603E-3</v>
      </c>
      <c r="T26" s="30">
        <v>4.4912352746295497E-3</v>
      </c>
      <c r="U26" s="30">
        <v>3.5941195353634998E-3</v>
      </c>
      <c r="V26" s="30">
        <v>2.4526541512032698E-3</v>
      </c>
      <c r="W26" s="30">
        <v>8.1770833699413899E-3</v>
      </c>
      <c r="X26" s="30">
        <v>1.2798689780920299E-2</v>
      </c>
      <c r="Y26" s="30">
        <v>9.1517420613826603E-3</v>
      </c>
      <c r="Z26" s="30">
        <v>1.4345599828135901E-2</v>
      </c>
      <c r="AA26" s="30">
        <v>4.2243917136236602E-3</v>
      </c>
      <c r="AB26" s="30">
        <v>7.3030907232838997E-3</v>
      </c>
      <c r="AC26" s="30">
        <v>8.0197376994620203E-3</v>
      </c>
      <c r="AD26" s="30">
        <v>1.7797571589724798E-2</v>
      </c>
      <c r="AE26" s="30">
        <v>1.27777168806697E-2</v>
      </c>
      <c r="AF26" s="30">
        <v>8.7906465817607794E-3</v>
      </c>
      <c r="AG26" s="30">
        <v>1.48103469068803E-2</v>
      </c>
      <c r="AH26" s="30">
        <v>0.41181843323547002</v>
      </c>
      <c r="AI26" s="30">
        <v>7.8711412850164305E-3</v>
      </c>
      <c r="AJ26" s="30">
        <v>9.2649874485259704E-3</v>
      </c>
      <c r="AK26" s="30">
        <v>8.8977642018900904E-3</v>
      </c>
      <c r="AL26" s="30">
        <v>9.1465552158200604E-3</v>
      </c>
      <c r="AM26" s="30">
        <v>1.7976172201464202E-2</v>
      </c>
      <c r="AN26" s="30">
        <v>6.0592760510578001E-3</v>
      </c>
      <c r="AO26" s="30">
        <v>1.35950693820092E-2</v>
      </c>
      <c r="AP26" s="30">
        <v>1.3995686915607101E-2</v>
      </c>
      <c r="AQ26" s="30">
        <v>8.3847345577678003E-3</v>
      </c>
      <c r="AR26" s="30">
        <v>5.5567276935139104E-3</v>
      </c>
      <c r="AS26" s="30">
        <v>8.0224547480457903E-3</v>
      </c>
      <c r="AT26" s="31"/>
    </row>
    <row r="27" spans="1:46">
      <c r="A27" s="20">
        <v>25</v>
      </c>
      <c r="B27" s="21" t="s">
        <v>119</v>
      </c>
      <c r="C27" s="22" t="s">
        <v>16</v>
      </c>
      <c r="D27" s="21" t="s">
        <v>120</v>
      </c>
      <c r="E27" s="21" t="s">
        <v>117</v>
      </c>
      <c r="F27" s="21" t="s">
        <v>121</v>
      </c>
      <c r="G27" s="21" t="s">
        <v>61</v>
      </c>
      <c r="H27" s="23">
        <v>0.29025622551379698</v>
      </c>
      <c r="I27" s="23">
        <v>4.4903890963056303E-2</v>
      </c>
      <c r="J27" s="23">
        <v>4.9366329551608104</v>
      </c>
      <c r="K27" s="23">
        <v>3.6858067054483801E-2</v>
      </c>
      <c r="L27" s="23">
        <v>0.34179201928763497</v>
      </c>
      <c r="M27" s="23">
        <v>1.18085916839259</v>
      </c>
      <c r="N27" s="23">
        <v>4.3903295845702399E-2</v>
      </c>
      <c r="O27" s="23">
        <v>1.5802495060853701</v>
      </c>
      <c r="P27" s="23">
        <v>0.25346505996016999</v>
      </c>
      <c r="Q27" s="23">
        <v>0.57607597520758302</v>
      </c>
      <c r="R27" s="23">
        <v>0.57607597520758402</v>
      </c>
      <c r="S27" s="23">
        <v>0.16524201979459899</v>
      </c>
      <c r="T27" s="23">
        <v>8.3594552479398399E-2</v>
      </c>
      <c r="U27" s="23">
        <v>9.3503451592356596E-2</v>
      </c>
      <c r="V27" s="23">
        <v>3.6384341423630902E-2</v>
      </c>
      <c r="W27" s="23">
        <v>4.6933708766893199E-2</v>
      </c>
      <c r="X27" s="23">
        <v>0.849174035226964</v>
      </c>
      <c r="Y27" s="23">
        <v>6.1322715848383904</v>
      </c>
      <c r="Z27" s="23">
        <v>0.53378209428721102</v>
      </c>
      <c r="AA27" s="23">
        <v>0.11327292885335</v>
      </c>
      <c r="AB27" s="23">
        <v>7.9780998019537197E-2</v>
      </c>
      <c r="AC27" s="23">
        <v>3.7014615690489402E-2</v>
      </c>
      <c r="AD27" s="23">
        <v>0.19268440524717401</v>
      </c>
      <c r="AE27" s="23">
        <v>0.119905021034278</v>
      </c>
      <c r="AF27" s="23">
        <v>4.0984353323871903E-2</v>
      </c>
      <c r="AG27" s="23">
        <v>0.15658839763742599</v>
      </c>
      <c r="AH27" s="23">
        <v>2.8916884048694701E-2</v>
      </c>
      <c r="AI27" s="23">
        <v>0.30685665017311697</v>
      </c>
      <c r="AJ27" s="23">
        <v>3.5638050496623601E-2</v>
      </c>
      <c r="AK27" s="23">
        <v>3.9572038584694297E-2</v>
      </c>
      <c r="AL27" s="23">
        <v>0.136939497466324</v>
      </c>
      <c r="AM27" s="23">
        <v>3.6287484906125898E-2</v>
      </c>
      <c r="AN27" s="23">
        <v>0.100216212206449</v>
      </c>
      <c r="AO27" s="23">
        <v>6.0822163066857303E-2</v>
      </c>
      <c r="AP27" s="23">
        <v>0.26204104602720901</v>
      </c>
      <c r="AQ27" s="23">
        <v>0.31878717121245598</v>
      </c>
      <c r="AR27" s="23">
        <v>2.95114751017224E-2</v>
      </c>
      <c r="AS27" s="23">
        <v>4.3903295845702399E-2</v>
      </c>
      <c r="AT27" s="32"/>
    </row>
    <row r="28" spans="1:46">
      <c r="A28" s="20">
        <v>26</v>
      </c>
      <c r="B28" s="28" t="s">
        <v>122</v>
      </c>
      <c r="C28" s="29" t="s">
        <v>16</v>
      </c>
      <c r="D28" s="28" t="s">
        <v>123</v>
      </c>
      <c r="E28" s="28" t="s">
        <v>117</v>
      </c>
      <c r="F28" s="28" t="s">
        <v>124</v>
      </c>
      <c r="G28" s="28" t="s">
        <v>61</v>
      </c>
      <c r="H28" s="30">
        <v>2.3710397042025301E-2</v>
      </c>
      <c r="I28" s="30">
        <v>0.12841234396328199</v>
      </c>
      <c r="J28" s="30">
        <v>2.6547274492469401E-2</v>
      </c>
      <c r="K28" s="30">
        <v>0.34453825694513701</v>
      </c>
      <c r="L28" s="30">
        <v>1.35107413088007E-2</v>
      </c>
      <c r="M28" s="30">
        <v>1.2590282841655399E-2</v>
      </c>
      <c r="N28" s="30">
        <v>2.74342024201151E-2</v>
      </c>
      <c r="O28" s="30">
        <v>1.6488342426074099E-2</v>
      </c>
      <c r="P28" s="30">
        <v>6.3186507677767401E-3</v>
      </c>
      <c r="Q28" s="30">
        <v>1.8897729973651099E-2</v>
      </c>
      <c r="R28" s="30">
        <v>1.88977299736518E-2</v>
      </c>
      <c r="S28" s="30">
        <v>1.41773201519291E-2</v>
      </c>
      <c r="T28" s="30">
        <v>1.26202363499354E-2</v>
      </c>
      <c r="U28" s="30">
        <v>1.34270007937777E-2</v>
      </c>
      <c r="V28" s="30">
        <v>3.7999891139733699E-3</v>
      </c>
      <c r="W28" s="30">
        <v>1.8492458338532299E-2</v>
      </c>
      <c r="X28" s="30">
        <v>6.5792529489342296E-3</v>
      </c>
      <c r="Y28" s="30">
        <v>1.1376081701683799E-2</v>
      </c>
      <c r="Z28" s="30">
        <v>5.9620142241821701E-3</v>
      </c>
      <c r="AA28" s="30">
        <v>1.22039762330453E-2</v>
      </c>
      <c r="AB28" s="30">
        <v>9.0820122087622596E-3</v>
      </c>
      <c r="AC28" s="30">
        <v>1.1442319113199101E-2</v>
      </c>
      <c r="AD28" s="30">
        <v>3.3521618521104202E-3</v>
      </c>
      <c r="AE28" s="30">
        <v>2.5981190212901301E-3</v>
      </c>
      <c r="AF28" s="30">
        <v>1.24059721929199E-2</v>
      </c>
      <c r="AG28" s="30">
        <v>8.8425075977704298E-4</v>
      </c>
      <c r="AH28" s="30">
        <v>0.30088129515280199</v>
      </c>
      <c r="AI28" s="30">
        <v>7.42531481974086E-3</v>
      </c>
      <c r="AJ28" s="30">
        <v>2.3828560105278101E-2</v>
      </c>
      <c r="AK28" s="30">
        <v>1.31152074480616E-2</v>
      </c>
      <c r="AL28" s="30">
        <v>2.34079386347474E-2</v>
      </c>
      <c r="AM28" s="30">
        <v>1.3807056305630399E-2</v>
      </c>
      <c r="AN28" s="30">
        <v>2.01019312298398E-2</v>
      </c>
      <c r="AO28" s="30">
        <v>2.2871304367417199E-2</v>
      </c>
      <c r="AP28" s="30">
        <v>3.9886895161297398E-3</v>
      </c>
      <c r="AQ28" s="30">
        <v>1.09989187857546E-2</v>
      </c>
      <c r="AR28" s="30">
        <v>7.8324600812023099E-3</v>
      </c>
      <c r="AS28" s="30">
        <v>2.74342024201151E-2</v>
      </c>
      <c r="AT28" s="31"/>
    </row>
    <row r="29" spans="1:46">
      <c r="A29" s="20">
        <v>27</v>
      </c>
      <c r="B29" s="21" t="s">
        <v>58</v>
      </c>
      <c r="C29" s="22" t="s">
        <v>16</v>
      </c>
      <c r="D29" s="21" t="s">
        <v>125</v>
      </c>
      <c r="E29" s="21" t="s">
        <v>117</v>
      </c>
      <c r="F29" s="21" t="s">
        <v>126</v>
      </c>
      <c r="G29" s="21" t="s">
        <v>61</v>
      </c>
      <c r="H29" s="23">
        <v>0.25573529583537402</v>
      </c>
      <c r="I29" s="23">
        <v>0.10276285424833501</v>
      </c>
      <c r="J29" s="23">
        <v>0.30898372824898301</v>
      </c>
      <c r="K29" s="23">
        <v>0.265349524150921</v>
      </c>
      <c r="L29" s="23">
        <v>15.781666440372801</v>
      </c>
      <c r="M29" s="23">
        <v>0.48342121911382702</v>
      </c>
      <c r="N29" s="23">
        <v>1.9623136091373401E-2</v>
      </c>
      <c r="O29" s="23">
        <v>0.69804607304895905</v>
      </c>
      <c r="P29" s="23">
        <v>0.29222179888837702</v>
      </c>
      <c r="Q29" s="23">
        <v>0.484008044578838</v>
      </c>
      <c r="R29" s="23">
        <v>0.484008044578839</v>
      </c>
      <c r="S29" s="23">
        <v>0.36028288350557303</v>
      </c>
      <c r="T29" s="23">
        <v>0.33532076690801399</v>
      </c>
      <c r="U29" s="23">
        <v>3.4761836658408298</v>
      </c>
      <c r="V29" s="23">
        <v>9.7507305675970404</v>
      </c>
      <c r="W29" s="23">
        <v>2.55640092405513E-2</v>
      </c>
      <c r="X29" s="23">
        <v>1.7319357035070699</v>
      </c>
      <c r="Y29" s="23">
        <v>0.18810595005049999</v>
      </c>
      <c r="Z29" s="23">
        <v>0.93744778287321495</v>
      </c>
      <c r="AA29" s="23">
        <v>0.29392824523720701</v>
      </c>
      <c r="AB29" s="23">
        <v>0.27589747604849402</v>
      </c>
      <c r="AC29" s="23">
        <v>3.6122763556986501E-2</v>
      </c>
      <c r="AD29" s="23">
        <v>0.17935391976492199</v>
      </c>
      <c r="AE29" s="23">
        <v>0.30111243695528001</v>
      </c>
      <c r="AF29" s="23">
        <v>3.8854974842325397E-2</v>
      </c>
      <c r="AG29" s="23">
        <v>0.32351005338531402</v>
      </c>
      <c r="AH29" s="23">
        <v>0.16396765894117199</v>
      </c>
      <c r="AI29" s="23">
        <v>0.41410939599855801</v>
      </c>
      <c r="AJ29" s="23">
        <v>6.2749111066421101E-2</v>
      </c>
      <c r="AK29" s="23">
        <v>0.31227795347960802</v>
      </c>
      <c r="AL29" s="23">
        <v>0.522016783365716</v>
      </c>
      <c r="AM29" s="23">
        <v>8.3295849536017305E-2</v>
      </c>
      <c r="AN29" s="23">
        <v>0.37811272310953098</v>
      </c>
      <c r="AO29" s="23">
        <v>0.334610091127645</v>
      </c>
      <c r="AP29" s="23">
        <v>0.35670245466620598</v>
      </c>
      <c r="AQ29" s="23">
        <v>0.363873396822739</v>
      </c>
      <c r="AR29" s="23">
        <v>0.22143779999243299</v>
      </c>
      <c r="AS29" s="23">
        <v>1.9623136091373401E-2</v>
      </c>
      <c r="AT29" s="32"/>
    </row>
    <row r="30" spans="1:46">
      <c r="A30" s="20">
        <v>28</v>
      </c>
      <c r="B30" s="28" t="s">
        <v>127</v>
      </c>
      <c r="C30" s="29" t="s">
        <v>16</v>
      </c>
      <c r="D30" s="28" t="s">
        <v>128</v>
      </c>
      <c r="E30" s="28" t="s">
        <v>117</v>
      </c>
      <c r="F30" s="28" t="s">
        <v>129</v>
      </c>
      <c r="G30" s="28" t="s">
        <v>61</v>
      </c>
      <c r="H30" s="30">
        <v>7.8172619060894594E-3</v>
      </c>
      <c r="I30" s="30">
        <v>7.0269705591388801E-2</v>
      </c>
      <c r="J30" s="30">
        <v>4.5803274257343899E-3</v>
      </c>
      <c r="K30" s="30">
        <v>0.195368385168913</v>
      </c>
      <c r="L30" s="30">
        <v>2.35550860124021E-2</v>
      </c>
      <c r="M30" s="30">
        <v>2.4665441880912301E-2</v>
      </c>
      <c r="N30" s="30">
        <v>1.58948832602544E-2</v>
      </c>
      <c r="O30" s="30">
        <v>2.3781436663074501E-2</v>
      </c>
      <c r="P30" s="30">
        <v>1.7791406795920499E-2</v>
      </c>
      <c r="Q30" s="30">
        <v>2.8977767465349101E-2</v>
      </c>
      <c r="R30" s="30">
        <v>2.8977767465345999E-2</v>
      </c>
      <c r="S30" s="30">
        <v>9.76849281042407E-3</v>
      </c>
      <c r="T30" s="30">
        <v>1.4832375849231199E-2</v>
      </c>
      <c r="U30" s="30">
        <v>9.9308814757059598E-3</v>
      </c>
      <c r="V30" s="30">
        <v>9.67797958890825E-3</v>
      </c>
      <c r="W30" s="30">
        <v>1.6853576289687901E-2</v>
      </c>
      <c r="X30" s="30">
        <v>2.0828924845424101E-2</v>
      </c>
      <c r="Y30" s="30">
        <v>1.52453909338751E-2</v>
      </c>
      <c r="Z30" s="30">
        <v>2.63206185999946E-2</v>
      </c>
      <c r="AA30" s="30">
        <v>2.20340963687491E-2</v>
      </c>
      <c r="AB30" s="30">
        <v>2.277633397178E-2</v>
      </c>
      <c r="AC30" s="30">
        <v>2.5790500409518299E-2</v>
      </c>
      <c r="AD30" s="30">
        <v>5.68894562373621E-2</v>
      </c>
      <c r="AE30" s="30">
        <v>1.49674534761633E-2</v>
      </c>
      <c r="AF30" s="30">
        <v>2.1427963454297001E-2</v>
      </c>
      <c r="AG30" s="30">
        <v>2.2419665764143299E-2</v>
      </c>
      <c r="AH30" s="30">
        <v>2.40553238302265</v>
      </c>
      <c r="AI30" s="30">
        <v>2.47331109959553E-2</v>
      </c>
      <c r="AJ30" s="30">
        <v>7.4937361074612603E-3</v>
      </c>
      <c r="AK30" s="30">
        <v>5.9274166580261696E-3</v>
      </c>
      <c r="AL30" s="30">
        <v>8.3371538363541005E-3</v>
      </c>
      <c r="AM30" s="30">
        <v>3.2503506176751101E-2</v>
      </c>
      <c r="AN30" s="30">
        <v>1.14847329515498E-2</v>
      </c>
      <c r="AO30" s="30">
        <v>5.43670249519342E-3</v>
      </c>
      <c r="AP30" s="30">
        <v>6.6251090085727299E-3</v>
      </c>
      <c r="AQ30" s="30">
        <v>1.12418015572056E-2</v>
      </c>
      <c r="AR30" s="30">
        <v>1.8978223072093799E-2</v>
      </c>
      <c r="AS30" s="30">
        <v>1.58948832602544E-2</v>
      </c>
      <c r="AT30" s="31"/>
    </row>
    <row r="31" spans="1:46">
      <c r="A31" s="20">
        <v>29</v>
      </c>
      <c r="B31" s="16" t="s">
        <v>130</v>
      </c>
      <c r="C31" s="22" t="s">
        <v>16</v>
      </c>
      <c r="D31" s="21" t="s">
        <v>131</v>
      </c>
      <c r="E31" s="16" t="s">
        <v>132</v>
      </c>
      <c r="F31" s="21" t="s">
        <v>133</v>
      </c>
      <c r="G31" s="21" t="s">
        <v>61</v>
      </c>
      <c r="H31" s="23">
        <v>2.5658550032619101E-2</v>
      </c>
      <c r="I31" s="23">
        <v>0.852835809557276</v>
      </c>
      <c r="J31" s="23">
        <v>2.2447175492495398E-2</v>
      </c>
      <c r="K31" s="23">
        <v>0.11464351520678299</v>
      </c>
      <c r="L31" s="23">
        <v>1.87856865595133E-2</v>
      </c>
      <c r="M31" s="23">
        <v>2.74680686259944E-2</v>
      </c>
      <c r="N31" s="42">
        <v>1.0297455791250699E-2</v>
      </c>
      <c r="O31" s="23">
        <v>6.2653334852819598E-2</v>
      </c>
      <c r="P31" s="23">
        <v>8.8015711983524397E-3</v>
      </c>
      <c r="Q31" s="23">
        <v>2.2831542061340099E-2</v>
      </c>
      <c r="R31" s="23">
        <v>2.283154206136E-2</v>
      </c>
      <c r="S31" s="23">
        <v>4.6874890886650297E-3</v>
      </c>
      <c r="T31" s="23">
        <v>8.9857617673103803E-3</v>
      </c>
      <c r="U31" s="23">
        <v>9.4223642467991808E-3</v>
      </c>
      <c r="V31" s="23">
        <v>6.2173828240152402E-3</v>
      </c>
      <c r="W31" s="42">
        <v>1.20673612525335E-2</v>
      </c>
      <c r="X31" s="23">
        <v>4.7404620479676298E-3</v>
      </c>
      <c r="Y31" s="23">
        <v>4.9338556458867503E-3</v>
      </c>
      <c r="Z31" s="23">
        <v>1.0160657462081399E-2</v>
      </c>
      <c r="AA31" s="23">
        <v>7.1298255953587998E-3</v>
      </c>
      <c r="AB31" s="23">
        <v>2.2650592131471602E-2</v>
      </c>
      <c r="AC31" s="42">
        <v>9.2270192043090293E-3</v>
      </c>
      <c r="AD31" s="23">
        <v>5.4224913285093698E-2</v>
      </c>
      <c r="AE31" s="23">
        <v>1.3344033408935601E-2</v>
      </c>
      <c r="AF31" s="42">
        <v>4.13362693248034E-3</v>
      </c>
      <c r="AG31" s="23">
        <v>1.53218138380831E-2</v>
      </c>
      <c r="AH31" s="23">
        <v>0.17947154759009601</v>
      </c>
      <c r="AI31" s="23">
        <v>1.3786605096798001E-2</v>
      </c>
      <c r="AJ31" s="42">
        <v>1.9564126110984001E-2</v>
      </c>
      <c r="AK31" s="23">
        <v>2.5295315022266798E-2</v>
      </c>
      <c r="AL31" s="23">
        <v>2.6706220611158502E-2</v>
      </c>
      <c r="AM31" s="23">
        <v>7.6603902090471895E-2</v>
      </c>
      <c r="AN31" s="23">
        <v>3.3631129667227699E-2</v>
      </c>
      <c r="AO31" s="23">
        <v>2.4629665250112801E-2</v>
      </c>
      <c r="AP31" s="23">
        <v>2.6119285931773699E-2</v>
      </c>
      <c r="AQ31" s="23">
        <v>1.7124987580548302E-2</v>
      </c>
      <c r="AR31" s="33">
        <v>1.14142908773861E-2</v>
      </c>
      <c r="AS31" s="42">
        <v>1.0297455791250699E-2</v>
      </c>
      <c r="AT31" s="32"/>
    </row>
    <row r="32" spans="1:46">
      <c r="A32" s="20">
        <v>30</v>
      </c>
      <c r="B32" s="28" t="s">
        <v>58</v>
      </c>
      <c r="C32" s="29" t="s">
        <v>16</v>
      </c>
      <c r="D32" s="28" t="s">
        <v>134</v>
      </c>
      <c r="E32" s="28" t="s">
        <v>117</v>
      </c>
      <c r="F32" s="28" t="s">
        <v>135</v>
      </c>
      <c r="G32" s="28" t="s">
        <v>61</v>
      </c>
      <c r="H32" s="30">
        <v>0.50697934250021903</v>
      </c>
      <c r="I32" s="30">
        <v>0.110670064705508</v>
      </c>
      <c r="J32" s="30">
        <v>0.39806450278719102</v>
      </c>
      <c r="K32" s="30">
        <v>0.35847582600977701</v>
      </c>
      <c r="L32" s="30">
        <v>0.65078471631193302</v>
      </c>
      <c r="M32" s="30">
        <v>0.45174990833887901</v>
      </c>
      <c r="N32" s="30">
        <v>2.3035276407889001E-2</v>
      </c>
      <c r="O32" s="30">
        <v>0.25887975282883102</v>
      </c>
      <c r="P32" s="30">
        <v>0.46231303496713599</v>
      </c>
      <c r="Q32" s="30">
        <v>0.55498723217913504</v>
      </c>
      <c r="R32" s="30">
        <v>0.55498723217913504</v>
      </c>
      <c r="S32" s="30">
        <v>0.50753554971572601</v>
      </c>
      <c r="T32" s="30">
        <v>0.49395343313379497</v>
      </c>
      <c r="U32" s="30">
        <v>9.40223266701393</v>
      </c>
      <c r="V32" s="30">
        <v>27.202311187515502</v>
      </c>
      <c r="W32" s="30">
        <v>2.0490373583828402E-2</v>
      </c>
      <c r="X32" s="30">
        <v>1.1890011283602999</v>
      </c>
      <c r="Y32" s="30">
        <v>0.52491806485110104</v>
      </c>
      <c r="Z32" s="30">
        <v>1.68906840764303</v>
      </c>
      <c r="AA32" s="30">
        <v>0.49712745940402903</v>
      </c>
      <c r="AB32" s="30">
        <v>0.39460446125519799</v>
      </c>
      <c r="AC32" s="30">
        <v>1.78201283245309E-2</v>
      </c>
      <c r="AD32" s="30">
        <v>0.212787897700421</v>
      </c>
      <c r="AE32" s="30">
        <v>0.2303171887397</v>
      </c>
      <c r="AF32" s="30">
        <v>1.92656726448985E-2</v>
      </c>
      <c r="AG32" s="30">
        <v>0.51801303215400596</v>
      </c>
      <c r="AH32" s="30">
        <v>0.27795586439785702</v>
      </c>
      <c r="AI32" s="30">
        <v>0.45626647852412699</v>
      </c>
      <c r="AJ32" s="30">
        <v>2.3199565834599801E-2</v>
      </c>
      <c r="AK32" s="30">
        <v>0.44214234087522503</v>
      </c>
      <c r="AL32" s="30">
        <v>0.60303064105545301</v>
      </c>
      <c r="AM32" s="30">
        <v>0.246657002839268</v>
      </c>
      <c r="AN32" s="30">
        <v>0.60312728521673398</v>
      </c>
      <c r="AO32" s="30">
        <v>0.56294380051242099</v>
      </c>
      <c r="AP32" s="30">
        <v>0.48753772764960501</v>
      </c>
      <c r="AQ32" s="30">
        <v>0.83350791147511105</v>
      </c>
      <c r="AR32" s="30">
        <v>0.42551897960825402</v>
      </c>
      <c r="AS32" s="30">
        <v>2.3035276407889001E-2</v>
      </c>
      <c r="AT32" s="31"/>
    </row>
    <row r="33" spans="1:46">
      <c r="A33" s="20">
        <v>31</v>
      </c>
      <c r="B33" s="21" t="s">
        <v>136</v>
      </c>
      <c r="C33" s="22" t="s">
        <v>16</v>
      </c>
      <c r="D33" s="21" t="s">
        <v>137</v>
      </c>
      <c r="E33" s="21" t="s">
        <v>117</v>
      </c>
      <c r="F33" s="21" t="s">
        <v>138</v>
      </c>
      <c r="G33" s="21" t="s">
        <v>61</v>
      </c>
      <c r="H33" s="23">
        <v>0.220094085988841</v>
      </c>
      <c r="I33" s="23">
        <v>2.20853478500103E-2</v>
      </c>
      <c r="J33" s="23">
        <v>2.5622208860623998</v>
      </c>
      <c r="K33" s="23">
        <v>8.0965256394864397E-3</v>
      </c>
      <c r="L33" s="23">
        <v>0.121400412036048</v>
      </c>
      <c r="M33" s="23">
        <v>0.74886244049362505</v>
      </c>
      <c r="N33" s="23">
        <v>5.6171166095397001E-3</v>
      </c>
      <c r="O33" s="23">
        <v>0.28604879402091499</v>
      </c>
      <c r="P33" s="23">
        <v>0.364035943807345</v>
      </c>
      <c r="Q33" s="23">
        <v>2.3911748984054801</v>
      </c>
      <c r="R33" s="23">
        <v>2.3911748984054801</v>
      </c>
      <c r="S33" s="23">
        <v>0.258738483670787</v>
      </c>
      <c r="T33" s="23">
        <v>6.6464725857021095E-2</v>
      </c>
      <c r="U33" s="23">
        <v>0.57102472640614399</v>
      </c>
      <c r="V33" s="23">
        <v>0.32641587579102799</v>
      </c>
      <c r="W33" s="23">
        <v>3.6374020825687601E-3</v>
      </c>
      <c r="X33" s="23">
        <v>0.902823656047537</v>
      </c>
      <c r="Y33" s="23">
        <v>0.33075225555090099</v>
      </c>
      <c r="Z33" s="23">
        <v>7.7046551493868796</v>
      </c>
      <c r="AA33" s="23">
        <v>0.13029389680330999</v>
      </c>
      <c r="AB33" s="23">
        <v>0.12181872030650601</v>
      </c>
      <c r="AC33" s="23">
        <v>6.3416614782414197E-3</v>
      </c>
      <c r="AD33" s="23">
        <v>6.4286423095865394E-2</v>
      </c>
      <c r="AE33" s="23">
        <v>0.11307202112796701</v>
      </c>
      <c r="AF33" s="23">
        <v>1.20253723549623E-2</v>
      </c>
      <c r="AG33" s="23">
        <v>0.12876231548945299</v>
      </c>
      <c r="AH33" s="23">
        <v>9.1924028756775293E-3</v>
      </c>
      <c r="AI33" s="23">
        <v>0.13885214300420301</v>
      </c>
      <c r="AJ33" s="23">
        <v>1.7893597865223598E-2</v>
      </c>
      <c r="AK33" s="23">
        <v>0.16083837635522</v>
      </c>
      <c r="AL33" s="23">
        <v>0.130158656968063</v>
      </c>
      <c r="AM33" s="23">
        <v>0.188722056554981</v>
      </c>
      <c r="AN33" s="23">
        <v>0.41500254439491802</v>
      </c>
      <c r="AO33" s="23">
        <v>3.1694065391100597E-2</v>
      </c>
      <c r="AP33" s="23">
        <v>1.0333028318578801</v>
      </c>
      <c r="AQ33" s="23">
        <v>0.151903772654745</v>
      </c>
      <c r="AR33" s="23">
        <v>9.2437088754147301E-3</v>
      </c>
      <c r="AS33" s="23">
        <v>5.6171166095397001E-3</v>
      </c>
      <c r="AT33" s="32"/>
    </row>
    <row r="34" spans="1:46">
      <c r="A34" s="20">
        <v>32</v>
      </c>
      <c r="B34" s="28" t="s">
        <v>58</v>
      </c>
      <c r="C34" s="29" t="s">
        <v>16</v>
      </c>
      <c r="D34" s="28" t="s">
        <v>139</v>
      </c>
      <c r="E34" s="28" t="s">
        <v>117</v>
      </c>
      <c r="F34" s="28" t="s">
        <v>140</v>
      </c>
      <c r="G34" s="28" t="s">
        <v>61</v>
      </c>
      <c r="H34" s="30">
        <v>0.77617433125429802</v>
      </c>
      <c r="I34" s="30">
        <v>9.2683397425033703E-2</v>
      </c>
      <c r="J34" s="30">
        <v>0.30463222216983699</v>
      </c>
      <c r="K34" s="30">
        <v>0.26693428916884299</v>
      </c>
      <c r="L34" s="30">
        <v>0.30634276083077699</v>
      </c>
      <c r="M34" s="30">
        <v>0.163432203597451</v>
      </c>
      <c r="N34" s="30">
        <v>8.9796105989429602E-3</v>
      </c>
      <c r="O34" s="30">
        <v>0.10562640446075899</v>
      </c>
      <c r="P34" s="30">
        <v>0.44940195922805098</v>
      </c>
      <c r="Q34" s="30">
        <v>0.49482998152145902</v>
      </c>
      <c r="R34" s="30">
        <v>0.49482998152145802</v>
      </c>
      <c r="S34" s="30">
        <v>0.71478372072136498</v>
      </c>
      <c r="T34" s="30">
        <v>0.64518206194040995</v>
      </c>
      <c r="U34" s="30">
        <v>0.59750079845489601</v>
      </c>
      <c r="V34" s="30">
        <v>0.94272334753490294</v>
      </c>
      <c r="W34" s="30">
        <v>9.6159159521539504E-3</v>
      </c>
      <c r="X34" s="30">
        <v>1.9018551030501401</v>
      </c>
      <c r="Y34" s="30">
        <v>1.22414347121759</v>
      </c>
      <c r="Z34" s="30">
        <v>1.31384336566713</v>
      </c>
      <c r="AA34" s="30">
        <v>0.57769575754187996</v>
      </c>
      <c r="AB34" s="30">
        <v>0.53367912835322395</v>
      </c>
      <c r="AC34" s="30">
        <v>4.2689588954346203E-3</v>
      </c>
      <c r="AD34" s="30">
        <v>0.27301172189760697</v>
      </c>
      <c r="AE34" s="30">
        <v>0.57837992012793904</v>
      </c>
      <c r="AF34" s="30">
        <v>8.6225609926891995E-3</v>
      </c>
      <c r="AG34" s="30">
        <v>0.85012665553384603</v>
      </c>
      <c r="AH34" s="30">
        <v>0.183008058591376</v>
      </c>
      <c r="AI34" s="30">
        <v>0.58145936489595895</v>
      </c>
      <c r="AJ34" s="30">
        <v>1.4524876080084501E-2</v>
      </c>
      <c r="AK34" s="30">
        <v>0.67428904091587105</v>
      </c>
      <c r="AL34" s="30">
        <v>1.19848658114372</v>
      </c>
      <c r="AM34" s="30">
        <v>0.26807398171420199</v>
      </c>
      <c r="AN34" s="30">
        <v>0.88453243887906696</v>
      </c>
      <c r="AO34" s="30">
        <v>0.78969584977638396</v>
      </c>
      <c r="AP34" s="30">
        <v>0.46290603266179697</v>
      </c>
      <c r="AQ34" s="30">
        <v>8.4389662186810703</v>
      </c>
      <c r="AR34" s="30">
        <v>0.33615271863843499</v>
      </c>
      <c r="AS34" s="30">
        <v>8.9796105989429602E-3</v>
      </c>
      <c r="AT34" s="31"/>
    </row>
    <row r="35" spans="1:46">
      <c r="A35" s="20">
        <v>33</v>
      </c>
      <c r="B35" s="21" t="s">
        <v>141</v>
      </c>
      <c r="C35" s="22" t="s">
        <v>16</v>
      </c>
      <c r="D35" s="21" t="s">
        <v>142</v>
      </c>
      <c r="E35" s="21" t="s">
        <v>117</v>
      </c>
      <c r="F35" s="21" t="s">
        <v>143</v>
      </c>
      <c r="G35" s="21" t="s">
        <v>61</v>
      </c>
      <c r="H35" s="23">
        <v>1.2426289839535899E-2</v>
      </c>
      <c r="I35" s="23">
        <v>0.116066781255158</v>
      </c>
      <c r="J35" s="23">
        <v>5.32067940412385E-2</v>
      </c>
      <c r="K35" s="23">
        <v>0.30165972735290097</v>
      </c>
      <c r="L35" s="23">
        <v>7.6879401888287997E-3</v>
      </c>
      <c r="M35" s="23">
        <v>9.8032998526808093E-3</v>
      </c>
      <c r="N35" s="23">
        <v>1.11252382293525E-2</v>
      </c>
      <c r="O35" s="23">
        <v>5.7197269933383704E-3</v>
      </c>
      <c r="P35" s="23">
        <v>2.2470559752745E-3</v>
      </c>
      <c r="Q35" s="23">
        <v>8.0207079267105106E-3</v>
      </c>
      <c r="R35" s="23">
        <v>8.02070792671487E-3</v>
      </c>
      <c r="S35" s="23">
        <v>9.4260865355946903E-3</v>
      </c>
      <c r="T35" s="23">
        <v>2.43145535725281E-2</v>
      </c>
      <c r="U35" s="23">
        <v>6.4439687124022201E-3</v>
      </c>
      <c r="V35" s="23">
        <v>3.0845436790707999E-2</v>
      </c>
      <c r="W35" s="23">
        <v>5.12248000906536E-3</v>
      </c>
      <c r="X35" s="23">
        <v>2.84760298593313E-2</v>
      </c>
      <c r="Y35" s="23">
        <v>5.2601555095760496E-3</v>
      </c>
      <c r="Z35" s="23">
        <v>2.7989234461739902E-2</v>
      </c>
      <c r="AA35" s="23">
        <v>1.53001680061607E-2</v>
      </c>
      <c r="AB35" s="23">
        <v>6.0656697569579201E-3</v>
      </c>
      <c r="AC35" s="23">
        <v>8.6622729812950196E-3</v>
      </c>
      <c r="AD35" s="23">
        <v>5.0555968611860798E-2</v>
      </c>
      <c r="AE35" s="23">
        <v>4.9644752720189797E-3</v>
      </c>
      <c r="AF35" s="23">
        <v>7.6299120035494697E-3</v>
      </c>
      <c r="AG35" s="23">
        <v>3.6391204355501398E-3</v>
      </c>
      <c r="AH35" s="23">
        <v>2.3182085124690102</v>
      </c>
      <c r="AI35" s="23">
        <v>1.1166111312632201E-2</v>
      </c>
      <c r="AJ35" s="23">
        <v>4.2942647164045597E-3</v>
      </c>
      <c r="AK35" s="23">
        <v>1.6900960268515501E-2</v>
      </c>
      <c r="AL35" s="23">
        <v>1.4760096463775799E-2</v>
      </c>
      <c r="AM35" s="23">
        <v>0.10111441167148801</v>
      </c>
      <c r="AN35" s="23">
        <v>1.5328481860401999E-2</v>
      </c>
      <c r="AO35" s="23">
        <v>1.5627477191165699E-2</v>
      </c>
      <c r="AP35" s="23">
        <v>5.8110614947374404E-3</v>
      </c>
      <c r="AQ35" s="23">
        <v>4.1550098073671899E-3</v>
      </c>
      <c r="AR35" s="23">
        <v>4.7512656761918197E-3</v>
      </c>
      <c r="AS35" s="23">
        <v>1.11252382293525E-2</v>
      </c>
      <c r="AT35" s="32"/>
    </row>
    <row r="36" spans="1:46">
      <c r="A36" s="20">
        <v>34</v>
      </c>
      <c r="B36" s="28" t="s">
        <v>58</v>
      </c>
      <c r="C36" s="29" t="s">
        <v>16</v>
      </c>
      <c r="D36" s="28" t="s">
        <v>144</v>
      </c>
      <c r="E36" s="28" t="s">
        <v>117</v>
      </c>
      <c r="F36" s="28" t="s">
        <v>145</v>
      </c>
      <c r="G36" s="28" t="s">
        <v>61</v>
      </c>
      <c r="H36" s="30">
        <v>0.36372972912559798</v>
      </c>
      <c r="I36" s="30">
        <v>0.12698759983977301</v>
      </c>
      <c r="J36" s="30">
        <v>0.36668235394598298</v>
      </c>
      <c r="K36" s="30">
        <v>0.33007019861664499</v>
      </c>
      <c r="L36" s="30">
        <v>0.40113810809824602</v>
      </c>
      <c r="M36" s="30">
        <v>0.28235668814686099</v>
      </c>
      <c r="N36" s="30">
        <v>2.5455928264703699E-2</v>
      </c>
      <c r="O36" s="30">
        <v>0.20947399406905301</v>
      </c>
      <c r="P36" s="30">
        <v>0.305807936310311</v>
      </c>
      <c r="Q36" s="30">
        <v>0.32462382440224802</v>
      </c>
      <c r="R36" s="30">
        <v>0.32462382440224902</v>
      </c>
      <c r="S36" s="30">
        <v>0.37865595833629601</v>
      </c>
      <c r="T36" s="30">
        <v>0.34926513083947602</v>
      </c>
      <c r="U36" s="30">
        <v>0.50154218388514105</v>
      </c>
      <c r="V36" s="30">
        <v>0.681147384962839</v>
      </c>
      <c r="W36" s="30">
        <v>2.4724629799697799E-2</v>
      </c>
      <c r="X36" s="30">
        <v>1.0167872679139101</v>
      </c>
      <c r="Y36" s="30">
        <v>0.415624509918183</v>
      </c>
      <c r="Z36" s="30">
        <v>0.81952504734171305</v>
      </c>
      <c r="AA36" s="30">
        <v>0.38756810372898098</v>
      </c>
      <c r="AB36" s="30">
        <v>0.33612539201868202</v>
      </c>
      <c r="AC36" s="30">
        <v>1.03359033072779E-2</v>
      </c>
      <c r="AD36" s="30">
        <v>0.22011691074765499</v>
      </c>
      <c r="AE36" s="30">
        <v>0.19449246875510201</v>
      </c>
      <c r="AF36" s="30">
        <v>3.0525048436229298E-2</v>
      </c>
      <c r="AG36" s="30">
        <v>0.29919392778898601</v>
      </c>
      <c r="AH36" s="30">
        <v>0.291551663729753</v>
      </c>
      <c r="AI36" s="30">
        <v>0.40872242652994101</v>
      </c>
      <c r="AJ36" s="30">
        <v>2.3016090965819899E-2</v>
      </c>
      <c r="AK36" s="30">
        <v>0.27556686995823099</v>
      </c>
      <c r="AL36" s="30">
        <v>0.38297893863039301</v>
      </c>
      <c r="AM36" s="30">
        <v>0.16529488492962699</v>
      </c>
      <c r="AN36" s="30">
        <v>0.41863250532374602</v>
      </c>
      <c r="AO36" s="30">
        <v>0.37181399007740501</v>
      </c>
      <c r="AP36" s="30">
        <v>0.39881649014046999</v>
      </c>
      <c r="AQ36" s="30">
        <v>0.44733525308641697</v>
      </c>
      <c r="AR36" s="30">
        <v>0.37868622754692799</v>
      </c>
      <c r="AS36" s="30">
        <v>2.5455928264703699E-2</v>
      </c>
      <c r="AT36" s="31"/>
    </row>
    <row r="37" spans="1:46">
      <c r="A37" s="20">
        <v>35</v>
      </c>
      <c r="B37" s="21" t="s">
        <v>146</v>
      </c>
      <c r="C37" s="22" t="s">
        <v>16</v>
      </c>
      <c r="D37" s="21" t="s">
        <v>147</v>
      </c>
      <c r="E37" s="21" t="s">
        <v>117</v>
      </c>
      <c r="F37" s="21" t="s">
        <v>148</v>
      </c>
      <c r="G37" s="21" t="s">
        <v>61</v>
      </c>
      <c r="H37" s="23">
        <v>0.15718974127559099</v>
      </c>
      <c r="I37" s="23">
        <v>0.13680657654022699</v>
      </c>
      <c r="J37" s="23">
        <v>2.65755751431263</v>
      </c>
      <c r="K37" s="23">
        <v>2.5785578029702498</v>
      </c>
      <c r="L37" s="23">
        <v>2.34095371188572</v>
      </c>
      <c r="M37" s="23">
        <v>0.30605021738961902</v>
      </c>
      <c r="N37" s="23">
        <v>3.5053918414680901E-3</v>
      </c>
      <c r="O37" s="23">
        <v>1.0023677450222499</v>
      </c>
      <c r="P37" s="23">
        <v>0.232442956609482</v>
      </c>
      <c r="Q37" s="23">
        <v>0.61488478072575103</v>
      </c>
      <c r="R37" s="23">
        <v>0.61488478072575004</v>
      </c>
      <c r="S37" s="23">
        <v>0.69806405349434097</v>
      </c>
      <c r="T37" s="23">
        <v>0.146154916369442</v>
      </c>
      <c r="U37" s="23">
        <v>0.107376242511381</v>
      </c>
      <c r="V37" s="23">
        <v>0.119874355592957</v>
      </c>
      <c r="W37" s="23">
        <v>1.59895524530997E-3</v>
      </c>
      <c r="X37" s="23">
        <v>2.3204164560781599</v>
      </c>
      <c r="Y37" s="23">
        <v>0.34947260154123</v>
      </c>
      <c r="Z37" s="23">
        <v>1.57716745677509</v>
      </c>
      <c r="AA37" s="23">
        <v>0.46239010728687102</v>
      </c>
      <c r="AB37" s="23">
        <v>0.168449051108614</v>
      </c>
      <c r="AC37" s="23">
        <v>3.00930947216507E-3</v>
      </c>
      <c r="AD37" s="23">
        <v>9.0635424470707895E-2</v>
      </c>
      <c r="AE37" s="23">
        <v>0.44422462291152598</v>
      </c>
      <c r="AF37" s="23">
        <v>1.28004677771418E-2</v>
      </c>
      <c r="AG37" s="23">
        <v>4.0343200193889404</v>
      </c>
      <c r="AH37" s="23">
        <v>0.46289035814708002</v>
      </c>
      <c r="AI37" s="23">
        <v>1.65523200879294</v>
      </c>
      <c r="AJ37" s="23">
        <v>1.16243003142743E-2</v>
      </c>
      <c r="AK37" s="23">
        <v>0.21002945704925</v>
      </c>
      <c r="AL37" s="23">
        <v>0.16303919718697299</v>
      </c>
      <c r="AM37" s="23">
        <v>0.204971029443002</v>
      </c>
      <c r="AN37" s="23">
        <v>0.47830755879933901</v>
      </c>
      <c r="AO37" s="23">
        <v>2.4321889681996198E-2</v>
      </c>
      <c r="AP37" s="23">
        <v>2.0904008985361702</v>
      </c>
      <c r="AQ37" s="23">
        <v>0.31212392904316399</v>
      </c>
      <c r="AR37" s="23">
        <v>6.7599315143112806E-2</v>
      </c>
      <c r="AS37" s="23">
        <v>3.5053918414680901E-3</v>
      </c>
      <c r="AT37" s="32"/>
    </row>
    <row r="38" spans="1:46">
      <c r="A38" s="20">
        <v>36</v>
      </c>
      <c r="B38" s="28" t="s">
        <v>58</v>
      </c>
      <c r="C38" s="29" t="s">
        <v>16</v>
      </c>
      <c r="D38" s="28" t="s">
        <v>149</v>
      </c>
      <c r="E38" s="28" t="s">
        <v>117</v>
      </c>
      <c r="F38" s="28" t="s">
        <v>150</v>
      </c>
      <c r="G38" s="28" t="s">
        <v>61</v>
      </c>
      <c r="H38" s="30">
        <v>0.64381895236904596</v>
      </c>
      <c r="I38" s="30">
        <v>6.1527997406702999E-2</v>
      </c>
      <c r="J38" s="30">
        <v>0.261990693453515</v>
      </c>
      <c r="K38" s="30">
        <v>0.27591174501881099</v>
      </c>
      <c r="L38" s="30">
        <v>0.34674248095300703</v>
      </c>
      <c r="M38" s="30">
        <v>5.0792494305602599E-2</v>
      </c>
      <c r="N38" s="30">
        <v>7.1079814704880402E-3</v>
      </c>
      <c r="O38" s="30">
        <v>5.70999657332628E-2</v>
      </c>
      <c r="P38" s="30">
        <v>0.33911263643080097</v>
      </c>
      <c r="Q38" s="30">
        <v>0.16653353907116</v>
      </c>
      <c r="R38" s="30">
        <v>0.16653353907116</v>
      </c>
      <c r="S38" s="30">
        <v>0.61496125497651499</v>
      </c>
      <c r="T38" s="30">
        <v>0.23887496961316601</v>
      </c>
      <c r="U38" s="30">
        <v>0.82584094258165897</v>
      </c>
      <c r="V38" s="30">
        <v>0.70681288548531696</v>
      </c>
      <c r="W38" s="30">
        <v>5.30269059141549E-3</v>
      </c>
      <c r="X38" s="30">
        <v>1.2186625564672899</v>
      </c>
      <c r="Y38" s="30">
        <v>0.38166707092035002</v>
      </c>
      <c r="Z38" s="30">
        <v>1.9080412676031</v>
      </c>
      <c r="AA38" s="30">
        <v>0.44508111758629298</v>
      </c>
      <c r="AB38" s="30">
        <v>0.53667017692473395</v>
      </c>
      <c r="AC38" s="30">
        <v>8.1846141997003394E-3</v>
      </c>
      <c r="AD38" s="30">
        <v>0.28010464648598199</v>
      </c>
      <c r="AE38" s="30">
        <v>0.35472652566773699</v>
      </c>
      <c r="AF38" s="30">
        <v>5.5307951806452104E-3</v>
      </c>
      <c r="AG38" s="30">
        <v>0.88701602074689001</v>
      </c>
      <c r="AH38" s="30">
        <v>0.22065428771007201</v>
      </c>
      <c r="AI38" s="30">
        <v>0.40099222163884501</v>
      </c>
      <c r="AJ38" s="30">
        <v>6.6431803712105704E-3</v>
      </c>
      <c r="AK38" s="30">
        <v>0.52625738267404398</v>
      </c>
      <c r="AL38" s="30">
        <v>0.95489110532644705</v>
      </c>
      <c r="AM38" s="30">
        <v>9.2975637424836902E-2</v>
      </c>
      <c r="AN38" s="30">
        <v>0.72888886073737102</v>
      </c>
      <c r="AO38" s="30">
        <v>0.62668243228242004</v>
      </c>
      <c r="AP38" s="30">
        <v>0.37907004224610802</v>
      </c>
      <c r="AQ38" s="30">
        <v>8.6541070804830506E-2</v>
      </c>
      <c r="AR38" s="30">
        <v>0.33158251884166701</v>
      </c>
      <c r="AS38" s="30">
        <v>7.1079814704880402E-3</v>
      </c>
      <c r="AT38" s="31"/>
    </row>
    <row r="39" spans="1:46">
      <c r="A39" s="20">
        <v>37</v>
      </c>
      <c r="B39" s="21" t="s">
        <v>151</v>
      </c>
      <c r="C39" s="22" t="s">
        <v>16</v>
      </c>
      <c r="D39" s="21" t="s">
        <v>152</v>
      </c>
      <c r="E39" s="21" t="s">
        <v>117</v>
      </c>
      <c r="F39" s="21" t="s">
        <v>153</v>
      </c>
      <c r="G39" s="21" t="s">
        <v>61</v>
      </c>
      <c r="H39" s="23">
        <v>1.1376319832943901E-2</v>
      </c>
      <c r="I39" s="23">
        <v>2.6598530810834398E-2</v>
      </c>
      <c r="J39" s="23">
        <v>2.7509482271911599E-2</v>
      </c>
      <c r="K39" s="23">
        <v>1.6061466128244901E-2</v>
      </c>
      <c r="L39" s="23">
        <v>1.2246585247997099E-2</v>
      </c>
      <c r="M39" s="23">
        <v>2.4004587159604501E-2</v>
      </c>
      <c r="N39" s="23">
        <v>1.7009474109604201E-2</v>
      </c>
      <c r="O39" s="23">
        <v>6.11672096685879E-2</v>
      </c>
      <c r="P39" s="23">
        <v>1.3061992362039801E-2</v>
      </c>
      <c r="Q39" s="23">
        <v>1.8871055410767099E-2</v>
      </c>
      <c r="R39" s="23">
        <v>1.8871055410777202E-2</v>
      </c>
      <c r="S39" s="23">
        <v>1.4638574821089901E-2</v>
      </c>
      <c r="T39" s="23">
        <v>1.0440318386266899E-2</v>
      </c>
      <c r="U39" s="23">
        <v>8.9032944057974208E-3</v>
      </c>
      <c r="V39" s="23">
        <v>1.60317711759074E-2</v>
      </c>
      <c r="W39" s="23">
        <v>1.41887186816786E-2</v>
      </c>
      <c r="X39" s="23">
        <v>2.3671141524307601E-2</v>
      </c>
      <c r="Y39" s="23">
        <v>1.0738903829388999E-2</v>
      </c>
      <c r="Z39" s="23">
        <v>2.08093872252504E-2</v>
      </c>
      <c r="AA39" s="23">
        <v>1.6741560730235E-2</v>
      </c>
      <c r="AB39" s="23">
        <v>2.2839530899797501E-2</v>
      </c>
      <c r="AC39" s="23">
        <v>1.44162033996413E-2</v>
      </c>
      <c r="AD39" s="23">
        <v>1.65750410874895E-2</v>
      </c>
      <c r="AE39" s="23">
        <v>1.33872700281236E-2</v>
      </c>
      <c r="AF39" s="23">
        <v>1.52437058882283E-2</v>
      </c>
      <c r="AG39" s="23">
        <v>8.3200451159402104E-3</v>
      </c>
      <c r="AH39" s="23">
        <v>1.49675271143843E-2</v>
      </c>
      <c r="AI39" s="23">
        <v>4.5420027607287299E-3</v>
      </c>
      <c r="AJ39" s="23">
        <v>2.3119079789916099E-2</v>
      </c>
      <c r="AK39" s="23">
        <v>1.2997371647898701E-2</v>
      </c>
      <c r="AL39" s="23">
        <v>2.0364631448230398E-2</v>
      </c>
      <c r="AM39" s="23">
        <v>2.17074184802321E-2</v>
      </c>
      <c r="AN39" s="23">
        <v>1.4996189225505999E-2</v>
      </c>
      <c r="AO39" s="23">
        <v>2.49421254184835E-3</v>
      </c>
      <c r="AP39" s="23">
        <v>4.35937021052339E-3</v>
      </c>
      <c r="AQ39" s="23">
        <v>4.4598508287612502E-3</v>
      </c>
      <c r="AR39" s="23">
        <v>9.2168967890689495E-3</v>
      </c>
      <c r="AS39" s="23">
        <v>1.7009474109604201E-2</v>
      </c>
      <c r="AT39" s="32"/>
    </row>
    <row r="40" spans="1:46">
      <c r="A40" s="20">
        <v>38</v>
      </c>
      <c r="B40" s="28" t="s">
        <v>58</v>
      </c>
      <c r="C40" s="29" t="s">
        <v>16</v>
      </c>
      <c r="D40" s="28" t="s">
        <v>154</v>
      </c>
      <c r="E40" s="28" t="s">
        <v>117</v>
      </c>
      <c r="F40" s="28" t="s">
        <v>155</v>
      </c>
      <c r="G40" s="28" t="s">
        <v>61</v>
      </c>
      <c r="H40" s="30">
        <v>0.36162265379166703</v>
      </c>
      <c r="I40" s="30">
        <v>8.7056836270050703E-2</v>
      </c>
      <c r="J40" s="30">
        <v>0.242472227695993</v>
      </c>
      <c r="K40" s="30">
        <v>0.23531017355585199</v>
      </c>
      <c r="L40" s="30">
        <v>0.35297994265739302</v>
      </c>
      <c r="M40" s="30">
        <v>0.28310347093982702</v>
      </c>
      <c r="N40" s="30">
        <v>4.7719463145222104E-3</v>
      </c>
      <c r="O40" s="30">
        <v>6.2492597736116297E-2</v>
      </c>
      <c r="P40" s="30">
        <v>0.25335297122943201</v>
      </c>
      <c r="Q40" s="30">
        <v>0.24320504332958201</v>
      </c>
      <c r="R40" s="30">
        <v>0.24320504332958401</v>
      </c>
      <c r="S40" s="30">
        <v>0.28278773557736198</v>
      </c>
      <c r="T40" s="30">
        <v>0.25481309625132098</v>
      </c>
      <c r="U40" s="30">
        <v>0.26111959206549001</v>
      </c>
      <c r="V40" s="30">
        <v>0.303904149187254</v>
      </c>
      <c r="W40" s="30">
        <v>1.13226739198367E-2</v>
      </c>
      <c r="X40" s="30">
        <v>0.44692154447110399</v>
      </c>
      <c r="Y40" s="30">
        <v>0.194898892871226</v>
      </c>
      <c r="Z40" s="30">
        <v>0.48661830342874501</v>
      </c>
      <c r="AA40" s="30">
        <v>0.24429972730232399</v>
      </c>
      <c r="AB40" s="30">
        <v>0.25262347595538098</v>
      </c>
      <c r="AC40" s="30">
        <v>9.1408925569970399E-3</v>
      </c>
      <c r="AD40" s="30">
        <v>0.22588067544150001</v>
      </c>
      <c r="AE40" s="30">
        <v>0.23771512019551</v>
      </c>
      <c r="AF40" s="30">
        <v>1.13271161157376E-2</v>
      </c>
      <c r="AG40" s="30">
        <v>0.28323594598746099</v>
      </c>
      <c r="AH40" s="30">
        <v>0.20558152828055401</v>
      </c>
      <c r="AI40" s="30">
        <v>0.267624017960371</v>
      </c>
      <c r="AJ40" s="30">
        <v>8.8197318688431805E-3</v>
      </c>
      <c r="AK40" s="30">
        <v>0.27206045859859401</v>
      </c>
      <c r="AL40" s="30">
        <v>0.26386909250449098</v>
      </c>
      <c r="AM40" s="30">
        <v>0.18104215980320801</v>
      </c>
      <c r="AN40" s="30">
        <v>0.28024220273148498</v>
      </c>
      <c r="AO40" s="30">
        <v>0.26194360822094198</v>
      </c>
      <c r="AP40" s="30">
        <v>0.28617053097325501</v>
      </c>
      <c r="AQ40" s="30">
        <v>0.28541020016819402</v>
      </c>
      <c r="AR40" s="30">
        <v>0.26186254084510702</v>
      </c>
      <c r="AS40" s="30">
        <v>4.7719463145222104E-3</v>
      </c>
      <c r="AT40" s="31"/>
    </row>
    <row r="41" spans="1:46">
      <c r="A41" s="20">
        <v>39</v>
      </c>
      <c r="B41" s="21" t="s">
        <v>58</v>
      </c>
      <c r="C41" s="22" t="s">
        <v>16</v>
      </c>
      <c r="D41" s="21" t="s">
        <v>156</v>
      </c>
      <c r="E41" s="21" t="s">
        <v>117</v>
      </c>
      <c r="F41" s="21" t="s">
        <v>157</v>
      </c>
      <c r="G41" s="21" t="s">
        <v>61</v>
      </c>
      <c r="H41" s="23">
        <v>0.73904670057880895</v>
      </c>
      <c r="I41" s="23">
        <v>7.9867096722040898E-2</v>
      </c>
      <c r="J41" s="23">
        <v>0.31026920907709099</v>
      </c>
      <c r="K41" s="23">
        <v>0.197715583233989</v>
      </c>
      <c r="L41" s="23">
        <v>90.136969661279494</v>
      </c>
      <c r="M41" s="23">
        <v>0.59799118067836299</v>
      </c>
      <c r="N41" s="23">
        <v>7.7756152536239895E-4</v>
      </c>
      <c r="O41" s="23">
        <v>0.17985848991612399</v>
      </c>
      <c r="P41" s="23">
        <v>0.265281873906065</v>
      </c>
      <c r="Q41" s="23">
        <v>0.16132091057317199</v>
      </c>
      <c r="R41" s="23">
        <v>0.16132091057317299</v>
      </c>
      <c r="S41" s="23">
        <v>0.52983395297194402</v>
      </c>
      <c r="T41" s="23">
        <v>0.35960496268712899</v>
      </c>
      <c r="U41" s="23">
        <v>0.87816549562996205</v>
      </c>
      <c r="V41" s="23">
        <v>1.49652601842466</v>
      </c>
      <c r="W41" s="23">
        <v>6.1611231499216004E-3</v>
      </c>
      <c r="X41" s="23">
        <v>0.83028978821575605</v>
      </c>
      <c r="Y41" s="23">
        <v>0.641854968986728</v>
      </c>
      <c r="Z41" s="23">
        <v>0.22035199667518801</v>
      </c>
      <c r="AA41" s="23">
        <v>0.44951874398527097</v>
      </c>
      <c r="AB41" s="23">
        <v>0.57891641458487497</v>
      </c>
      <c r="AC41" s="23">
        <v>1.0994898250659199E-2</v>
      </c>
      <c r="AD41" s="23">
        <v>0.16695534226049999</v>
      </c>
      <c r="AE41" s="23">
        <v>3.9165884996208697E-2</v>
      </c>
      <c r="AF41" s="23">
        <v>6.6892003640350497E-3</v>
      </c>
      <c r="AG41" s="23">
        <v>0.46030007915041998</v>
      </c>
      <c r="AH41" s="23">
        <v>0.26461075004916601</v>
      </c>
      <c r="AI41" s="23">
        <v>0.34943472405979797</v>
      </c>
      <c r="AJ41" s="23">
        <v>1.25454837764168E-2</v>
      </c>
      <c r="AK41" s="23">
        <v>0.41554540822166303</v>
      </c>
      <c r="AL41" s="23">
        <v>0.99400499002924503</v>
      </c>
      <c r="AM41" s="23">
        <v>7.6706989018785296E-2</v>
      </c>
      <c r="AN41" s="23">
        <v>0.57226208655147304</v>
      </c>
      <c r="AO41" s="23">
        <v>0.61529610110263599</v>
      </c>
      <c r="AP41" s="23">
        <v>0.401731552054164</v>
      </c>
      <c r="AQ41" s="23">
        <v>1.3781572421607799</v>
      </c>
      <c r="AR41" s="23">
        <v>0.41551282654996502</v>
      </c>
      <c r="AS41" s="23">
        <v>7.7756152536239895E-4</v>
      </c>
      <c r="AT41" s="32"/>
    </row>
    <row r="42" spans="1:46">
      <c r="A42" s="20">
        <v>40</v>
      </c>
      <c r="B42" s="18" t="s">
        <v>158</v>
      </c>
      <c r="C42" s="29" t="s">
        <v>16</v>
      </c>
      <c r="D42" s="28" t="s">
        <v>159</v>
      </c>
      <c r="E42" s="18" t="s">
        <v>132</v>
      </c>
      <c r="F42" s="28" t="s">
        <v>160</v>
      </c>
      <c r="G42" s="28" t="s">
        <v>61</v>
      </c>
      <c r="H42" s="30">
        <v>0.59118529306460499</v>
      </c>
      <c r="I42" s="30">
        <v>1.9726090590072001</v>
      </c>
      <c r="J42" s="30">
        <v>0.287747685894088</v>
      </c>
      <c r="K42" s="30">
        <v>0.36706485091904001</v>
      </c>
      <c r="L42" s="30">
        <v>0.63493644119197601</v>
      </c>
      <c r="M42" s="30">
        <v>3.3704535998339802</v>
      </c>
      <c r="N42" s="43">
        <v>1.9966605724166399E-2</v>
      </c>
      <c r="O42" s="30">
        <v>0.64355227738727205</v>
      </c>
      <c r="P42" s="30">
        <v>3.3234809886309197E-2</v>
      </c>
      <c r="Q42" s="30">
        <v>0.60615337677258396</v>
      </c>
      <c r="R42" s="30">
        <v>0.60615337677258396</v>
      </c>
      <c r="S42" s="30">
        <v>0.71408208545055496</v>
      </c>
      <c r="T42" s="30">
        <v>0.37406052777996501</v>
      </c>
      <c r="U42" s="30">
        <v>7.3842366364512704E-2</v>
      </c>
      <c r="V42" s="33">
        <v>0.26880586102319098</v>
      </c>
      <c r="W42" s="43">
        <v>2.0029203757466401E-2</v>
      </c>
      <c r="X42" s="30">
        <v>1.1164768533895899</v>
      </c>
      <c r="Y42" s="30">
        <v>3.9026888161487201</v>
      </c>
      <c r="Z42" s="30">
        <v>0.55173605433156803</v>
      </c>
      <c r="AA42" s="30">
        <v>2.2815809257074601E-2</v>
      </c>
      <c r="AB42" s="30">
        <v>3.1783044069759701E-2</v>
      </c>
      <c r="AC42" s="43">
        <v>2.2521077962737099E-2</v>
      </c>
      <c r="AD42" s="30">
        <v>0.130469238531462</v>
      </c>
      <c r="AE42" s="30">
        <v>0.49184906496710601</v>
      </c>
      <c r="AF42" s="43">
        <v>2.2962230808890701E-2</v>
      </c>
      <c r="AG42" s="30">
        <v>0.47899655538083502</v>
      </c>
      <c r="AH42" s="30">
        <v>2.3764053399208999E-2</v>
      </c>
      <c r="AI42" s="30">
        <v>2.4901487053691301E-2</v>
      </c>
      <c r="AJ42" s="43">
        <v>1.49000777239568E-2</v>
      </c>
      <c r="AK42" s="30">
        <v>0.299285115860494</v>
      </c>
      <c r="AL42" s="30">
        <v>0.27003411438584801</v>
      </c>
      <c r="AM42" s="30">
        <v>0.140558182122343</v>
      </c>
      <c r="AN42" s="30">
        <v>1.6266592864963601E-2</v>
      </c>
      <c r="AO42" s="30">
        <v>1.54339284080572E-2</v>
      </c>
      <c r="AP42" s="30">
        <v>1.3087991764463401E-2</v>
      </c>
      <c r="AQ42" s="30">
        <v>3.03872572896439E-2</v>
      </c>
      <c r="AR42" s="30">
        <v>1.21063822595291E-2</v>
      </c>
      <c r="AS42" s="43">
        <v>1.9966605724166399E-2</v>
      </c>
      <c r="AT42" s="31"/>
    </row>
    <row r="43" spans="1:46">
      <c r="A43" s="20">
        <v>41</v>
      </c>
      <c r="B43" s="21" t="s">
        <v>161</v>
      </c>
      <c r="C43" s="22" t="s">
        <v>16</v>
      </c>
      <c r="D43" s="21" t="s">
        <v>162</v>
      </c>
      <c r="E43" s="21" t="s">
        <v>117</v>
      </c>
      <c r="F43" s="21" t="s">
        <v>163</v>
      </c>
      <c r="G43" s="21" t="s">
        <v>61</v>
      </c>
      <c r="H43" s="23">
        <v>0.28865893150652</v>
      </c>
      <c r="I43" s="23">
        <v>0.96730001720466596</v>
      </c>
      <c r="J43" s="23">
        <v>7.9917177196456898E-2</v>
      </c>
      <c r="K43" s="23">
        <v>0.28148695602402501</v>
      </c>
      <c r="L43" s="23">
        <v>10.067528068114401</v>
      </c>
      <c r="M43" s="23">
        <v>2.3755134921768901</v>
      </c>
      <c r="N43" s="23">
        <v>2.47536847732805E-2</v>
      </c>
      <c r="O43" s="23">
        <v>0.67909400680283405</v>
      </c>
      <c r="P43" s="23">
        <v>2.1821832270442199E-2</v>
      </c>
      <c r="Q43" s="23">
        <v>2.5841082279037102</v>
      </c>
      <c r="R43" s="23">
        <v>2.5841082279037102</v>
      </c>
      <c r="S43" s="23">
        <v>1.0657572138331699</v>
      </c>
      <c r="T43" s="23">
        <v>0.26604339825916101</v>
      </c>
      <c r="U43" s="23">
        <v>5.5312024135049098E-2</v>
      </c>
      <c r="V43" s="23">
        <v>3.4343908625257498E-2</v>
      </c>
      <c r="W43" s="23">
        <v>2.16982100546473E-2</v>
      </c>
      <c r="X43" s="23">
        <v>20.567804047775301</v>
      </c>
      <c r="Y43" s="23">
        <v>1.1318913411329501</v>
      </c>
      <c r="Z43" s="23">
        <v>13.8385162510491</v>
      </c>
      <c r="AA43" s="23">
        <v>2.2771276621699001E-2</v>
      </c>
      <c r="AB43" s="23">
        <v>7.0378428392588802E-2</v>
      </c>
      <c r="AC43" s="23">
        <v>1.7813651941545001E-2</v>
      </c>
      <c r="AD43" s="23">
        <v>0.31164443992525098</v>
      </c>
      <c r="AE43" s="23">
        <v>4.70063134879267E-2</v>
      </c>
      <c r="AF43" s="23">
        <v>1.1700525103680399E-2</v>
      </c>
      <c r="AG43" s="23">
        <v>8.8547466847584994E-2</v>
      </c>
      <c r="AH43" s="23">
        <v>0.115403860763534</v>
      </c>
      <c r="AI43" s="23">
        <v>1.0391931981535801E-2</v>
      </c>
      <c r="AJ43" s="23">
        <v>4.5609648136556401E-3</v>
      </c>
      <c r="AK43" s="23">
        <v>0.43375267175344201</v>
      </c>
      <c r="AL43" s="23">
        <v>2.6530531213156898</v>
      </c>
      <c r="AM43" s="23">
        <v>0.15753495434162701</v>
      </c>
      <c r="AN43" s="23">
        <v>1.4776331172001901E-2</v>
      </c>
      <c r="AO43" s="23">
        <v>1.32109433648856E-2</v>
      </c>
      <c r="AP43" s="23">
        <v>1.2854952729466001E-2</v>
      </c>
      <c r="AQ43" s="23">
        <v>2.1811214576574901E-2</v>
      </c>
      <c r="AR43" s="23">
        <v>1.5269389873671E-2</v>
      </c>
      <c r="AS43" s="23">
        <v>2.47536847732805E-2</v>
      </c>
      <c r="AT43" s="32"/>
    </row>
    <row r="44" spans="1:46">
      <c r="A44" s="20">
        <v>42</v>
      </c>
      <c r="B44" s="28" t="s">
        <v>164</v>
      </c>
      <c r="C44" s="29" t="s">
        <v>16</v>
      </c>
      <c r="D44" s="28" t="s">
        <v>165</v>
      </c>
      <c r="E44" s="28" t="s">
        <v>117</v>
      </c>
      <c r="F44" s="28" t="s">
        <v>166</v>
      </c>
      <c r="G44" s="28" t="s">
        <v>61</v>
      </c>
      <c r="H44" s="30">
        <v>0.542587577857919</v>
      </c>
      <c r="I44" s="30">
        <v>0.13368176513704699</v>
      </c>
      <c r="J44" s="30">
        <v>0.25564741330824398</v>
      </c>
      <c r="K44" s="30">
        <v>9.5936340152087296E-2</v>
      </c>
      <c r="L44" s="30">
        <v>0.111887152935726</v>
      </c>
      <c r="M44" s="30">
        <v>0.14158251234369101</v>
      </c>
      <c r="N44" s="30">
        <v>2.09931493088568E-2</v>
      </c>
      <c r="O44" s="30">
        <v>0.13311114820779199</v>
      </c>
      <c r="P44" s="30">
        <v>2.0539232763341499E-2</v>
      </c>
      <c r="Q44" s="30">
        <v>0.105904800041538</v>
      </c>
      <c r="R44" s="30">
        <v>0.105904800041542</v>
      </c>
      <c r="S44" s="30">
        <v>0.77381224900006595</v>
      </c>
      <c r="T44" s="30">
        <v>5.2846649779334801E-2</v>
      </c>
      <c r="U44" s="30">
        <v>2.24515325401578E-2</v>
      </c>
      <c r="V44" s="30">
        <v>1.3729282323456E-2</v>
      </c>
      <c r="W44" s="30">
        <v>8.3474361796634002E-3</v>
      </c>
      <c r="X44" s="30">
        <v>0.98057052031863301</v>
      </c>
      <c r="Y44" s="30">
        <v>0.23034190080813499</v>
      </c>
      <c r="Z44" s="30">
        <v>0.72480899724057102</v>
      </c>
      <c r="AA44" s="30">
        <v>2.0803806136065198E-2</v>
      </c>
      <c r="AB44" s="30">
        <v>3.2180033696178202E-2</v>
      </c>
      <c r="AC44" s="30">
        <v>1.4100930095696299E-2</v>
      </c>
      <c r="AD44" s="30">
        <v>0.27235554639509801</v>
      </c>
      <c r="AE44" s="30">
        <v>0.460758513025048</v>
      </c>
      <c r="AF44" s="30">
        <v>9.1168034879651402E-3</v>
      </c>
      <c r="AG44" s="30">
        <v>0.20961826741915501</v>
      </c>
      <c r="AH44" s="30">
        <v>0.124315653605136</v>
      </c>
      <c r="AI44" s="30">
        <v>2.0971650487112199E-2</v>
      </c>
      <c r="AJ44" s="30">
        <v>1.10704495697783E-2</v>
      </c>
      <c r="AK44" s="30">
        <v>0.15192790332970699</v>
      </c>
      <c r="AL44" s="30">
        <v>3.0019126540706501E-2</v>
      </c>
      <c r="AM44" s="30">
        <v>0.100792097911882</v>
      </c>
      <c r="AN44" s="30">
        <v>2.99504504513897E-2</v>
      </c>
      <c r="AO44" s="30">
        <v>1.42468752342558E-2</v>
      </c>
      <c r="AP44" s="30">
        <v>1.8870340012038401E-2</v>
      </c>
      <c r="AQ44" s="30">
        <v>1.6221654027489599E-2</v>
      </c>
      <c r="AR44" s="30">
        <v>2.2003377061715498E-2</v>
      </c>
      <c r="AS44" s="30">
        <v>2.09931493088568E-2</v>
      </c>
      <c r="AT44" s="31"/>
    </row>
    <row r="45" spans="1:46">
      <c r="A45" s="20">
        <v>43</v>
      </c>
      <c r="B45" s="16" t="s">
        <v>167</v>
      </c>
      <c r="C45" s="22" t="s">
        <v>16</v>
      </c>
      <c r="D45" s="21" t="s">
        <v>168</v>
      </c>
      <c r="E45" s="16" t="s">
        <v>132</v>
      </c>
      <c r="F45" s="21" t="s">
        <v>169</v>
      </c>
      <c r="G45" s="21" t="s">
        <v>61</v>
      </c>
      <c r="H45" s="23">
        <v>0.36581098667564299</v>
      </c>
      <c r="I45" s="23">
        <v>5.12991206469453E-2</v>
      </c>
      <c r="J45" s="23">
        <v>0.16905965939614201</v>
      </c>
      <c r="K45" s="23">
        <v>2.1764946439617999E-2</v>
      </c>
      <c r="L45" s="23">
        <v>8.9566413318275306E-2</v>
      </c>
      <c r="M45" s="23">
        <v>7.2024972883315899E-2</v>
      </c>
      <c r="N45" s="42">
        <v>2.3664997421347499E-2</v>
      </c>
      <c r="O45" s="23">
        <v>8.4392073236449802E-2</v>
      </c>
      <c r="P45" s="23">
        <v>3.6394557275085303E-2</v>
      </c>
      <c r="Q45" s="23">
        <v>0.30703834214629999</v>
      </c>
      <c r="R45" s="23">
        <v>0.30703834214630099</v>
      </c>
      <c r="S45" s="23">
        <v>0.16082209522287699</v>
      </c>
      <c r="T45" s="23">
        <v>1.15881361812988</v>
      </c>
      <c r="U45" s="23">
        <v>3.6165651519830103E-2</v>
      </c>
      <c r="V45" s="23">
        <v>3.5220235879886201E-2</v>
      </c>
      <c r="W45" s="42">
        <v>3.5248174663493399E-2</v>
      </c>
      <c r="X45" s="23">
        <v>0.35635203271364002</v>
      </c>
      <c r="Y45" s="23">
        <v>0.145083963081967</v>
      </c>
      <c r="Z45" s="23">
        <v>0.12789294170844701</v>
      </c>
      <c r="AA45" s="23">
        <v>5.3220315768524699E-2</v>
      </c>
      <c r="AB45" s="23">
        <v>2.4679358408907399E-2</v>
      </c>
      <c r="AC45" s="42">
        <v>1.6239687235539101E-2</v>
      </c>
      <c r="AD45" s="23">
        <v>0.28495688426644</v>
      </c>
      <c r="AE45" s="23">
        <v>0.34222516201082798</v>
      </c>
      <c r="AF45" s="42">
        <v>6.2877858570096701E-2</v>
      </c>
      <c r="AG45" s="23">
        <v>9.0808463296079306E-2</v>
      </c>
      <c r="AH45" s="23">
        <v>9.7184986560222897E-2</v>
      </c>
      <c r="AI45" s="23">
        <v>6.3451606494365903E-2</v>
      </c>
      <c r="AJ45" s="42">
        <v>2.30698752019316E-2</v>
      </c>
      <c r="AK45" s="23">
        <v>4.0217815946001503E-2</v>
      </c>
      <c r="AL45" s="23">
        <v>4.1521100894014201E-2</v>
      </c>
      <c r="AM45" s="23">
        <v>4.6591133755065503E-2</v>
      </c>
      <c r="AN45" s="23">
        <v>4.4501902241786198E-2</v>
      </c>
      <c r="AO45" s="34" t="s">
        <v>79</v>
      </c>
      <c r="AP45" s="34" t="s">
        <v>79</v>
      </c>
      <c r="AQ45" s="23">
        <v>3.3258347285648998E-2</v>
      </c>
      <c r="AR45" s="33">
        <v>3.5207181721820899E-2</v>
      </c>
      <c r="AS45" s="42">
        <v>2.3664997421347499E-2</v>
      </c>
      <c r="AT45" s="32"/>
    </row>
    <row r="46" spans="1:46">
      <c r="A46" s="20">
        <v>44</v>
      </c>
      <c r="B46" s="18" t="s">
        <v>167</v>
      </c>
      <c r="C46" s="29" t="s">
        <v>16</v>
      </c>
      <c r="D46" s="28" t="s">
        <v>170</v>
      </c>
      <c r="E46" s="18" t="s">
        <v>132</v>
      </c>
      <c r="F46" s="28" t="s">
        <v>171</v>
      </c>
      <c r="G46" s="28" t="s">
        <v>61</v>
      </c>
      <c r="H46" s="30">
        <v>0.70542923477115904</v>
      </c>
      <c r="I46" s="30">
        <v>5.2217793084652596E-3</v>
      </c>
      <c r="J46" s="30">
        <v>0.125232593511162</v>
      </c>
      <c r="K46" s="30">
        <v>2.81875299674543E-2</v>
      </c>
      <c r="L46" s="30">
        <v>1.23351642611802E-2</v>
      </c>
      <c r="M46" s="30">
        <v>1.02293777059747E-2</v>
      </c>
      <c r="N46" s="43">
        <v>7.9557152298611808E-3</v>
      </c>
      <c r="O46" s="30">
        <v>1.7406206848925201E-2</v>
      </c>
      <c r="P46" s="30">
        <v>1.24744216451313E-2</v>
      </c>
      <c r="Q46" s="30">
        <v>0.16663123645894101</v>
      </c>
      <c r="R46" s="30">
        <v>0.16663123645894101</v>
      </c>
      <c r="S46" s="30">
        <v>2.9504765271695099E-2</v>
      </c>
      <c r="T46" s="30">
        <v>0.23217170765103901</v>
      </c>
      <c r="U46" s="30">
        <v>3.8978853573716499E-3</v>
      </c>
      <c r="V46" s="30">
        <v>7.2712885421337302E-3</v>
      </c>
      <c r="W46" s="43">
        <v>1.7021555171685701E-2</v>
      </c>
      <c r="X46" s="30">
        <v>0.53554211639348703</v>
      </c>
      <c r="Y46" s="30">
        <v>8.6514821497597205E-2</v>
      </c>
      <c r="Z46" s="30">
        <v>0.114738109512226</v>
      </c>
      <c r="AA46" s="30">
        <v>1.8683222809613199E-2</v>
      </c>
      <c r="AB46" s="30">
        <v>1.9854830083340302E-3</v>
      </c>
      <c r="AC46" s="43">
        <v>1.17022608565381E-2</v>
      </c>
      <c r="AD46" s="30">
        <v>0.204006572587178</v>
      </c>
      <c r="AE46" s="30">
        <v>0.18133008344739099</v>
      </c>
      <c r="AF46" s="43">
        <v>1.1983364077922E-2</v>
      </c>
      <c r="AG46" s="30">
        <v>3.36504534952594E-2</v>
      </c>
      <c r="AH46" s="30">
        <v>1.4567784941438599E-2</v>
      </c>
      <c r="AI46" s="30">
        <v>7.4790449263665701E-3</v>
      </c>
      <c r="AJ46" s="43">
        <v>1.0792201421660199E-2</v>
      </c>
      <c r="AK46" s="30">
        <v>4.21434308799035E-2</v>
      </c>
      <c r="AL46" s="30">
        <v>4.1663522429114799E-3</v>
      </c>
      <c r="AM46" s="30">
        <v>3.6117986530473101E-2</v>
      </c>
      <c r="AN46" s="30">
        <v>5.6797715468046902E-3</v>
      </c>
      <c r="AO46" s="30">
        <v>5.4385548184764203E-3</v>
      </c>
      <c r="AP46" s="34" t="s">
        <v>79</v>
      </c>
      <c r="AQ46" s="30">
        <v>5.6436548351546899E-3</v>
      </c>
      <c r="AR46" s="33">
        <v>9.1725822259669798E-3</v>
      </c>
      <c r="AS46" s="43">
        <v>7.9557152298611808E-3</v>
      </c>
      <c r="AT46" s="31"/>
    </row>
    <row r="47" spans="1:46">
      <c r="A47" s="20">
        <v>45</v>
      </c>
      <c r="B47" s="21" t="s">
        <v>58</v>
      </c>
      <c r="C47" s="22" t="s">
        <v>16</v>
      </c>
      <c r="D47" s="21" t="s">
        <v>172</v>
      </c>
      <c r="E47" s="21" t="s">
        <v>117</v>
      </c>
      <c r="F47" s="21" t="s">
        <v>173</v>
      </c>
      <c r="G47" s="21" t="s">
        <v>61</v>
      </c>
      <c r="H47" s="23">
        <v>1.0901951692329499</v>
      </c>
      <c r="I47" s="23">
        <v>6.3633168157911896E-2</v>
      </c>
      <c r="J47" s="23">
        <v>0.287988919609863</v>
      </c>
      <c r="K47" s="23">
        <v>0.32053254834759098</v>
      </c>
      <c r="L47" s="23">
        <v>0.11847880924482999</v>
      </c>
      <c r="M47" s="23">
        <v>6.5209237144869606E-2</v>
      </c>
      <c r="N47" s="23">
        <v>1.5662180976214201E-2</v>
      </c>
      <c r="O47" s="23">
        <v>6.79905088102392E-2</v>
      </c>
      <c r="P47" s="23">
        <v>0.29496052611343798</v>
      </c>
      <c r="Q47" s="23">
        <v>7.84347994816708E-2</v>
      </c>
      <c r="R47" s="23">
        <v>7.84347994816703E-2</v>
      </c>
      <c r="S47" s="23">
        <v>0.54648633052974904</v>
      </c>
      <c r="T47" s="23">
        <v>0.30950311485117399</v>
      </c>
      <c r="U47" s="23">
        <v>2.1849812032260001</v>
      </c>
      <c r="V47" s="23">
        <v>0.30405342750042103</v>
      </c>
      <c r="W47" s="23">
        <v>9.2836990984699903E-3</v>
      </c>
      <c r="X47" s="23">
        <v>3.2108218450142201</v>
      </c>
      <c r="Y47" s="23">
        <v>0.33914076329389797</v>
      </c>
      <c r="Z47" s="23">
        <v>0.686621961966705</v>
      </c>
      <c r="AA47" s="23">
        <v>0.428272575597345</v>
      </c>
      <c r="AB47" s="23">
        <v>0.43904540036802697</v>
      </c>
      <c r="AC47" s="23">
        <v>1.0227750173611799E-2</v>
      </c>
      <c r="AD47" s="23">
        <v>0.39240648906135001</v>
      </c>
      <c r="AE47" s="23">
        <v>9.17687982550245E-2</v>
      </c>
      <c r="AF47" s="23">
        <v>8.1733109196047895E-3</v>
      </c>
      <c r="AG47" s="23">
        <v>1.0800802885965901</v>
      </c>
      <c r="AH47" s="23">
        <v>0.14092774266862601</v>
      </c>
      <c r="AI47" s="23">
        <v>0.50215008125008798</v>
      </c>
      <c r="AJ47" s="23">
        <v>9.99748380928989E-3</v>
      </c>
      <c r="AK47" s="23">
        <v>0.77129128679570402</v>
      </c>
      <c r="AL47" s="23">
        <v>4.21009675198653</v>
      </c>
      <c r="AM47" s="23">
        <v>8.2607353691236798E-2</v>
      </c>
      <c r="AN47" s="23">
        <v>0.61595688258358805</v>
      </c>
      <c r="AO47" s="23">
        <v>0.49220799076207999</v>
      </c>
      <c r="AP47" s="23">
        <v>0.469484972265797</v>
      </c>
      <c r="AQ47" s="23">
        <v>0.26660559603522599</v>
      </c>
      <c r="AR47" s="23">
        <v>0.41990792825497902</v>
      </c>
      <c r="AS47" s="23">
        <v>1.5662180976214201E-2</v>
      </c>
      <c r="AT47" s="32"/>
    </row>
    <row r="48" spans="1:46">
      <c r="A48" s="20">
        <v>46</v>
      </c>
      <c r="B48" s="28" t="s">
        <v>174</v>
      </c>
      <c r="C48" s="29" t="s">
        <v>16</v>
      </c>
      <c r="D48" s="28" t="s">
        <v>175</v>
      </c>
      <c r="E48" s="28" t="s">
        <v>117</v>
      </c>
      <c r="F48" s="28" t="s">
        <v>176</v>
      </c>
      <c r="G48" s="28" t="s">
        <v>61</v>
      </c>
      <c r="H48" s="30">
        <v>8.2852923709293598E-3</v>
      </c>
      <c r="I48" s="30">
        <v>4.2357702524141103E-2</v>
      </c>
      <c r="J48" s="30">
        <v>8.3573543543888906E-3</v>
      </c>
      <c r="K48" s="30">
        <v>1.0879400414558101E-2</v>
      </c>
      <c r="L48" s="30">
        <v>1.4761977290986E-2</v>
      </c>
      <c r="M48" s="30">
        <v>1.50800514410586E-2</v>
      </c>
      <c r="N48" s="30">
        <v>1.54207799743281E-2</v>
      </c>
      <c r="O48" s="30">
        <v>1.39559261358907E-2</v>
      </c>
      <c r="P48" s="30">
        <v>2.0955434769276499E-2</v>
      </c>
      <c r="Q48" s="30">
        <v>2.1120367329508598E-2</v>
      </c>
      <c r="R48" s="30">
        <v>2.1120367329535799E-2</v>
      </c>
      <c r="S48" s="30">
        <v>1.3601698123240399E-2</v>
      </c>
      <c r="T48" s="30">
        <v>1.0851610427982401E-2</v>
      </c>
      <c r="U48" s="30">
        <v>8.4657285791968403E-3</v>
      </c>
      <c r="V48" s="30">
        <v>8.7685188683569205E-3</v>
      </c>
      <c r="W48" s="30">
        <v>4.5638609899429604E-3</v>
      </c>
      <c r="X48" s="30">
        <v>1.9548392222155798E-2</v>
      </c>
      <c r="Y48" s="30">
        <v>1.16705281014491E-2</v>
      </c>
      <c r="Z48" s="30">
        <v>1.01320864784678E-2</v>
      </c>
      <c r="AA48" s="30">
        <v>2.0568286945210901E-2</v>
      </c>
      <c r="AB48" s="30">
        <v>1.14183694341698E-3</v>
      </c>
      <c r="AC48" s="30">
        <v>1.0729945250177101E-2</v>
      </c>
      <c r="AD48" s="30">
        <v>3.04339862380652E-3</v>
      </c>
      <c r="AE48" s="30">
        <v>1.7468660370340099E-2</v>
      </c>
      <c r="AF48" s="30">
        <v>2.22098751551724E-2</v>
      </c>
      <c r="AG48" s="30">
        <v>7.7636160701790398E-3</v>
      </c>
      <c r="AH48" s="30">
        <v>1.9434892436469099E-2</v>
      </c>
      <c r="AI48" s="30">
        <v>1.23542971005652E-2</v>
      </c>
      <c r="AJ48" s="30">
        <v>1.9607400752629602E-2</v>
      </c>
      <c r="AK48" s="30">
        <v>7.5765788820288801E-3</v>
      </c>
      <c r="AL48" s="30">
        <v>1.34591896814462E-2</v>
      </c>
      <c r="AM48" s="30">
        <v>2.16023581033284E-2</v>
      </c>
      <c r="AN48" s="30">
        <v>1.6753398173558899E-2</v>
      </c>
      <c r="AO48" s="30">
        <v>1.40033238202958E-2</v>
      </c>
      <c r="AP48" s="30">
        <v>1.9565571107119598E-2</v>
      </c>
      <c r="AQ48" s="30">
        <v>1.3032230016868099E-2</v>
      </c>
      <c r="AR48" s="30">
        <v>1.45091706037551E-2</v>
      </c>
      <c r="AS48" s="30">
        <v>1.54207799743281E-2</v>
      </c>
      <c r="AT48" s="31"/>
    </row>
    <row r="49" spans="1:46">
      <c r="A49" s="20">
        <v>47</v>
      </c>
      <c r="B49" s="21" t="s">
        <v>58</v>
      </c>
      <c r="C49" s="22" t="s">
        <v>16</v>
      </c>
      <c r="D49" s="21" t="s">
        <v>177</v>
      </c>
      <c r="E49" s="21" t="s">
        <v>117</v>
      </c>
      <c r="F49" s="21" t="s">
        <v>178</v>
      </c>
      <c r="G49" s="21" t="s">
        <v>61</v>
      </c>
      <c r="H49" s="23">
        <v>0.35279533075200797</v>
      </c>
      <c r="I49" s="23">
        <v>6.7176318407993305E-2</v>
      </c>
      <c r="J49" s="23">
        <v>0.34021565508073298</v>
      </c>
      <c r="K49" s="23">
        <v>0.31259912012993102</v>
      </c>
      <c r="L49" s="23">
        <v>0.46821280242769597</v>
      </c>
      <c r="M49" s="23">
        <v>4.8281030224766999E-2</v>
      </c>
      <c r="N49" s="23">
        <v>9.8378201660698598E-3</v>
      </c>
      <c r="O49" s="23">
        <v>6.14247113614396E-2</v>
      </c>
      <c r="P49" s="23">
        <v>0.32635309788890998</v>
      </c>
      <c r="Q49" s="23">
        <v>0.195435312011083</v>
      </c>
      <c r="R49" s="23">
        <v>0.19543531201108399</v>
      </c>
      <c r="S49" s="23">
        <v>0.33747863285840701</v>
      </c>
      <c r="T49" s="23">
        <v>0.21991958292875899</v>
      </c>
      <c r="U49" s="23">
        <v>0.40168067914886901</v>
      </c>
      <c r="V49" s="23">
        <v>4.2342056310964598</v>
      </c>
      <c r="W49" s="23">
        <v>6.6674795240177602E-3</v>
      </c>
      <c r="X49" s="23">
        <v>2.0299519181472201</v>
      </c>
      <c r="Y49" s="23">
        <v>0.27577045172202402</v>
      </c>
      <c r="Z49" s="23">
        <v>0.42871057678879698</v>
      </c>
      <c r="AA49" s="23">
        <v>0.33087538432520502</v>
      </c>
      <c r="AB49" s="23">
        <v>0.252686325486845</v>
      </c>
      <c r="AC49" s="23">
        <v>1.52669965859621E-2</v>
      </c>
      <c r="AD49" s="23">
        <v>0.22751217543916799</v>
      </c>
      <c r="AE49" s="23">
        <v>0.21776946114797999</v>
      </c>
      <c r="AF49" s="23">
        <v>4.2360231321593497E-3</v>
      </c>
      <c r="AG49" s="23">
        <v>0.33993156651060602</v>
      </c>
      <c r="AH49" s="23">
        <v>0.159097950785241</v>
      </c>
      <c r="AI49" s="23">
        <v>0.31273416687025402</v>
      </c>
      <c r="AJ49" s="23">
        <v>1.25137089631298E-2</v>
      </c>
      <c r="AK49" s="23">
        <v>0.26382867111270403</v>
      </c>
      <c r="AL49" s="23">
        <v>0.42661233878010801</v>
      </c>
      <c r="AM49" s="23">
        <v>0.101699788107332</v>
      </c>
      <c r="AN49" s="23">
        <v>0.34602072765554298</v>
      </c>
      <c r="AO49" s="23">
        <v>0.32452312795391303</v>
      </c>
      <c r="AP49" s="23">
        <v>0.40103785544385401</v>
      </c>
      <c r="AQ49" s="23">
        <v>0.228232993162054</v>
      </c>
      <c r="AR49" s="23">
        <v>0.43655536077245699</v>
      </c>
      <c r="AS49" s="23">
        <v>9.8378201660698598E-3</v>
      </c>
      <c r="AT49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T49"/>
  <sheetViews>
    <sheetView topLeftCell="A4" workbookViewId="0">
      <pane xSplit="2" ySplit="1" topLeftCell="C30" activePane="bottomRight" state="frozen"/>
      <selection pane="bottomRight" activeCell="A4" sqref="A1:XFD1048576"/>
      <selection pane="bottomLeft" activeCell="A5" sqref="A5"/>
      <selection pane="topRight" activeCell="C4" sqref="C4"/>
    </sheetView>
  </sheetViews>
  <sheetFormatPr defaultColWidth="9.140625" defaultRowHeight="13.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184</v>
      </c>
      <c r="N1" s="1" t="s">
        <v>228</v>
      </c>
      <c r="O1" s="1" t="s">
        <v>229</v>
      </c>
    </row>
    <row r="2" spans="1:46">
      <c r="A2" s="2">
        <v>1</v>
      </c>
      <c r="B2" s="3" t="s">
        <v>15</v>
      </c>
      <c r="C2" s="4" t="s">
        <v>16</v>
      </c>
      <c r="D2" s="3" t="s">
        <v>17</v>
      </c>
      <c r="E2" s="3" t="s">
        <v>16</v>
      </c>
      <c r="F2" s="3" t="s">
        <v>18</v>
      </c>
      <c r="G2" s="3" t="s">
        <v>19</v>
      </c>
      <c r="H2" s="15"/>
      <c r="I2" s="15"/>
      <c r="J2" s="15"/>
      <c r="K2" s="15"/>
      <c r="L2" s="15"/>
      <c r="M2" s="15"/>
      <c r="N2" s="15"/>
      <c r="O2" s="15"/>
    </row>
    <row r="3" spans="1:46">
      <c r="A3" s="6">
        <v>2</v>
      </c>
      <c r="B3" s="7" t="s">
        <v>15</v>
      </c>
      <c r="C3" s="8" t="s">
        <v>16</v>
      </c>
      <c r="D3" s="7" t="s">
        <v>20</v>
      </c>
      <c r="E3" s="7" t="s">
        <v>16</v>
      </c>
      <c r="F3" s="7" t="s">
        <v>21</v>
      </c>
      <c r="G3" s="7" t="s">
        <v>19</v>
      </c>
      <c r="H3" s="35"/>
      <c r="I3" s="35"/>
      <c r="J3" s="35"/>
      <c r="K3" s="35"/>
      <c r="L3" s="35"/>
      <c r="M3" s="35"/>
      <c r="N3" s="35"/>
      <c r="O3" s="35"/>
    </row>
    <row r="4" spans="1:46" ht="27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230</v>
      </c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192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 t="s">
        <v>242</v>
      </c>
      <c r="V4" s="10" t="s">
        <v>243</v>
      </c>
      <c r="W4" s="1" t="s">
        <v>201</v>
      </c>
      <c r="X4" s="1" t="s">
        <v>244</v>
      </c>
      <c r="Y4" s="1" t="s">
        <v>245</v>
      </c>
      <c r="Z4" s="1" t="s">
        <v>246</v>
      </c>
      <c r="AA4" s="1" t="s">
        <v>247</v>
      </c>
      <c r="AB4" s="1" t="s">
        <v>248</v>
      </c>
      <c r="AC4" s="1" t="s">
        <v>207</v>
      </c>
      <c r="AD4" s="1" t="s">
        <v>249</v>
      </c>
      <c r="AE4" s="1" t="s">
        <v>250</v>
      </c>
      <c r="AF4" s="1" t="s">
        <v>210</v>
      </c>
      <c r="AG4" s="1" t="s">
        <v>251</v>
      </c>
      <c r="AH4" s="1" t="s">
        <v>252</v>
      </c>
      <c r="AI4" s="1" t="s">
        <v>253</v>
      </c>
      <c r="AJ4" s="1" t="s">
        <v>214</v>
      </c>
      <c r="AK4" s="1" t="s">
        <v>254</v>
      </c>
      <c r="AL4" s="1" t="s">
        <v>255</v>
      </c>
      <c r="AM4" s="1" t="s">
        <v>256</v>
      </c>
      <c r="AN4" s="1" t="s">
        <v>257</v>
      </c>
      <c r="AO4" s="10" t="s">
        <v>258</v>
      </c>
      <c r="AP4" s="10" t="s">
        <v>224</v>
      </c>
      <c r="AQ4" s="1" t="s">
        <v>259</v>
      </c>
      <c r="AR4" s="10" t="s">
        <v>260</v>
      </c>
      <c r="AS4" s="1" t="s">
        <v>221</v>
      </c>
      <c r="AT4" s="1" t="s">
        <v>261</v>
      </c>
    </row>
    <row r="5" spans="1:46">
      <c r="A5" s="2">
        <v>3</v>
      </c>
      <c r="B5" s="3" t="s">
        <v>58</v>
      </c>
      <c r="C5" s="4" t="s">
        <v>16</v>
      </c>
      <c r="D5" s="3" t="s">
        <v>59</v>
      </c>
      <c r="E5" s="3" t="s">
        <v>16</v>
      </c>
      <c r="F5" s="3" t="s">
        <v>60</v>
      </c>
      <c r="G5" s="3" t="s">
        <v>61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2">
        <v>4</v>
      </c>
      <c r="B6" s="11" t="s">
        <v>58</v>
      </c>
      <c r="C6" s="12" t="s">
        <v>16</v>
      </c>
      <c r="D6" s="11" t="s">
        <v>62</v>
      </c>
      <c r="E6" s="11" t="s">
        <v>16</v>
      </c>
      <c r="F6" s="11" t="s">
        <v>63</v>
      </c>
      <c r="G6" s="11" t="s">
        <v>61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>
      <c r="A7" s="2">
        <v>5</v>
      </c>
      <c r="B7" s="3" t="s">
        <v>58</v>
      </c>
      <c r="C7" s="4" t="s">
        <v>16</v>
      </c>
      <c r="D7" s="3" t="s">
        <v>64</v>
      </c>
      <c r="E7" s="3" t="s">
        <v>16</v>
      </c>
      <c r="F7" s="3" t="s">
        <v>65</v>
      </c>
      <c r="G7" s="3" t="s">
        <v>61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2">
        <v>6</v>
      </c>
      <c r="B8" s="11" t="s">
        <v>58</v>
      </c>
      <c r="C8" s="12" t="s">
        <v>16</v>
      </c>
      <c r="D8" s="11" t="s">
        <v>66</v>
      </c>
      <c r="E8" s="11" t="s">
        <v>16</v>
      </c>
      <c r="F8" s="11" t="s">
        <v>67</v>
      </c>
      <c r="G8" s="11" t="s">
        <v>61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>
      <c r="A9" s="2">
        <v>7</v>
      </c>
      <c r="B9" s="3" t="s">
        <v>68</v>
      </c>
      <c r="C9" s="4" t="s">
        <v>16</v>
      </c>
      <c r="D9" s="3" t="s">
        <v>69</v>
      </c>
      <c r="E9" s="3" t="s">
        <v>16</v>
      </c>
      <c r="F9" s="3" t="s">
        <v>70</v>
      </c>
      <c r="G9" s="3" t="s">
        <v>61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2">
        <v>8</v>
      </c>
      <c r="B10" s="11" t="s">
        <v>68</v>
      </c>
      <c r="C10" s="12" t="s">
        <v>16</v>
      </c>
      <c r="D10" s="11" t="s">
        <v>71</v>
      </c>
      <c r="E10" s="11" t="s">
        <v>16</v>
      </c>
      <c r="F10" s="11" t="s">
        <v>72</v>
      </c>
      <c r="G10" s="11" t="s">
        <v>61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>
      <c r="A11" s="2">
        <v>9</v>
      </c>
      <c r="B11" s="3" t="s">
        <v>73</v>
      </c>
      <c r="C11" s="4" t="s">
        <v>16</v>
      </c>
      <c r="D11" s="3" t="s">
        <v>74</v>
      </c>
      <c r="E11" s="3" t="s">
        <v>16</v>
      </c>
      <c r="F11" s="3" t="s">
        <v>75</v>
      </c>
      <c r="G11" s="3" t="s">
        <v>61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2">
        <v>10</v>
      </c>
      <c r="B12" s="11" t="s">
        <v>76</v>
      </c>
      <c r="C12" s="12" t="s">
        <v>16</v>
      </c>
      <c r="D12" s="11" t="s">
        <v>77</v>
      </c>
      <c r="E12" s="11" t="s">
        <v>16</v>
      </c>
      <c r="F12" s="11" t="s">
        <v>78</v>
      </c>
      <c r="G12" s="11" t="s">
        <v>61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>
      <c r="A13" s="2">
        <v>11</v>
      </c>
      <c r="B13" s="3" t="s">
        <v>58</v>
      </c>
      <c r="C13" s="4" t="s">
        <v>16</v>
      </c>
      <c r="D13" s="3" t="s">
        <v>80</v>
      </c>
      <c r="E13" s="3" t="s">
        <v>16</v>
      </c>
      <c r="F13" s="3" t="s">
        <v>81</v>
      </c>
      <c r="G13" s="3" t="s">
        <v>61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2">
        <v>12</v>
      </c>
      <c r="B14" s="11" t="s">
        <v>58</v>
      </c>
      <c r="C14" s="12" t="s">
        <v>16</v>
      </c>
      <c r="D14" s="11" t="s">
        <v>82</v>
      </c>
      <c r="E14" s="11" t="s">
        <v>16</v>
      </c>
      <c r="F14" s="11" t="s">
        <v>83</v>
      </c>
      <c r="G14" s="11" t="s">
        <v>61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>
      <c r="A15" s="2">
        <v>13</v>
      </c>
      <c r="B15" s="3" t="s">
        <v>68</v>
      </c>
      <c r="C15" s="4" t="s">
        <v>16</v>
      </c>
      <c r="D15" s="3" t="s">
        <v>84</v>
      </c>
      <c r="E15" s="3" t="s">
        <v>16</v>
      </c>
      <c r="F15" s="3" t="s">
        <v>85</v>
      </c>
      <c r="G15" s="3" t="s">
        <v>61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2">
        <v>14</v>
      </c>
      <c r="B16" s="11" t="s">
        <v>68</v>
      </c>
      <c r="C16" s="12" t="s">
        <v>16</v>
      </c>
      <c r="D16" s="11" t="s">
        <v>86</v>
      </c>
      <c r="E16" s="11" t="s">
        <v>16</v>
      </c>
      <c r="F16" s="11" t="s">
        <v>87</v>
      </c>
      <c r="G16" s="11" t="s">
        <v>61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1:46">
      <c r="A17" s="2">
        <v>15</v>
      </c>
      <c r="B17" s="3" t="s">
        <v>88</v>
      </c>
      <c r="C17" s="4" t="s">
        <v>16</v>
      </c>
      <c r="D17" s="3" t="s">
        <v>89</v>
      </c>
      <c r="E17" s="3" t="s">
        <v>16</v>
      </c>
      <c r="F17" s="3" t="s">
        <v>90</v>
      </c>
      <c r="G17" s="3" t="s">
        <v>61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>
      <c r="A18" s="2">
        <v>16</v>
      </c>
      <c r="B18" s="11" t="s">
        <v>91</v>
      </c>
      <c r="C18" s="12" t="s">
        <v>16</v>
      </c>
      <c r="D18" s="11" t="s">
        <v>92</v>
      </c>
      <c r="E18" s="11" t="s">
        <v>16</v>
      </c>
      <c r="F18" s="11" t="s">
        <v>93</v>
      </c>
      <c r="G18" s="11" t="s">
        <v>61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1</v>
      </c>
      <c r="N18" s="14"/>
      <c r="O18" s="37">
        <v>1</v>
      </c>
      <c r="P18" s="37">
        <v>1</v>
      </c>
      <c r="Q18" s="37">
        <v>1</v>
      </c>
      <c r="R18" s="14"/>
      <c r="S18" s="37">
        <v>1</v>
      </c>
      <c r="T18" s="37">
        <v>1</v>
      </c>
      <c r="U18" s="37">
        <v>1</v>
      </c>
      <c r="V18" s="37">
        <v>1</v>
      </c>
      <c r="W18" s="14"/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14"/>
      <c r="AD18" s="37">
        <v>1</v>
      </c>
      <c r="AE18" s="37">
        <v>1</v>
      </c>
      <c r="AF18" s="14"/>
      <c r="AG18" s="37">
        <v>1</v>
      </c>
      <c r="AH18" s="37">
        <v>1</v>
      </c>
      <c r="AI18" s="37">
        <v>1</v>
      </c>
      <c r="AJ18" s="14"/>
      <c r="AK18" s="37">
        <v>1</v>
      </c>
      <c r="AL18" s="37">
        <v>1</v>
      </c>
      <c r="AM18" s="37">
        <v>1</v>
      </c>
      <c r="AN18" s="37">
        <v>1</v>
      </c>
      <c r="AO18" s="14"/>
      <c r="AP18" s="14"/>
      <c r="AQ18" s="14"/>
      <c r="AR18" s="14"/>
      <c r="AS18" s="14"/>
      <c r="AT18" s="14"/>
    </row>
    <row r="19" spans="1:46">
      <c r="A19" s="2">
        <v>17</v>
      </c>
      <c r="B19" s="3" t="s">
        <v>94</v>
      </c>
      <c r="C19" s="4" t="s">
        <v>16</v>
      </c>
      <c r="D19" s="3" t="s">
        <v>95</v>
      </c>
      <c r="E19" s="3" t="s">
        <v>16</v>
      </c>
      <c r="F19" s="3" t="s">
        <v>96</v>
      </c>
      <c r="G19" s="3" t="s">
        <v>61</v>
      </c>
      <c r="H19" s="39">
        <v>9.9996418553462902</v>
      </c>
      <c r="I19" s="39">
        <v>10.119670876443401</v>
      </c>
      <c r="J19" s="39">
        <v>9.9776313539650996</v>
      </c>
      <c r="K19" s="39">
        <v>10.000747268989301</v>
      </c>
      <c r="L19" s="39">
        <v>10.000383340801401</v>
      </c>
      <c r="M19" s="39">
        <v>10.00055483997</v>
      </c>
      <c r="N19" s="15"/>
      <c r="O19" s="39">
        <v>10.0014168498071</v>
      </c>
      <c r="P19" s="39">
        <v>9.9985503494967105</v>
      </c>
      <c r="Q19" s="39">
        <v>10.0544070530987</v>
      </c>
      <c r="R19" s="15"/>
      <c r="S19" s="39">
        <v>9.9992284758766896</v>
      </c>
      <c r="T19" s="39">
        <v>9.9984157650674206</v>
      </c>
      <c r="U19" s="39">
        <v>9.9925857642183402</v>
      </c>
      <c r="V19" s="39">
        <v>9.9825464822217906</v>
      </c>
      <c r="W19" s="15"/>
      <c r="X19" s="39">
        <v>10.002481958218601</v>
      </c>
      <c r="Y19" s="39">
        <v>10.001795580724099</v>
      </c>
      <c r="Z19" s="39">
        <v>10.001226132334899</v>
      </c>
      <c r="AA19" s="39">
        <v>10.000186978025001</v>
      </c>
      <c r="AB19" s="39">
        <v>10.0003367491268</v>
      </c>
      <c r="AC19" s="15"/>
      <c r="AD19" s="39">
        <v>10.0156715065184</v>
      </c>
      <c r="AE19" s="39">
        <v>10.0013894218547</v>
      </c>
      <c r="AF19" s="15"/>
      <c r="AG19" s="39">
        <v>10.0007403328332</v>
      </c>
      <c r="AH19" s="39">
        <v>10.002945029750901</v>
      </c>
      <c r="AI19" s="39">
        <v>9.9979178282226506</v>
      </c>
      <c r="AJ19" s="15"/>
      <c r="AK19" s="39">
        <v>10.000313544048099</v>
      </c>
      <c r="AL19" s="39">
        <v>10.0002737389337</v>
      </c>
      <c r="AM19" s="39">
        <v>10.032768001975899</v>
      </c>
      <c r="AN19" s="39">
        <v>9.9992868799886505</v>
      </c>
      <c r="AO19" s="15"/>
      <c r="AP19" s="15"/>
      <c r="AQ19" s="15"/>
      <c r="AR19" s="15"/>
      <c r="AS19" s="15"/>
      <c r="AT19" s="15"/>
    </row>
    <row r="20" spans="1:46">
      <c r="A20" s="2">
        <v>18</v>
      </c>
      <c r="B20" s="11" t="s">
        <v>97</v>
      </c>
      <c r="C20" s="12" t="s">
        <v>16</v>
      </c>
      <c r="D20" s="11" t="s">
        <v>98</v>
      </c>
      <c r="E20" s="11" t="s">
        <v>16</v>
      </c>
      <c r="F20" s="11" t="s">
        <v>99</v>
      </c>
      <c r="G20" s="11" t="s">
        <v>61</v>
      </c>
      <c r="H20" s="37">
        <v>49.894758254368199</v>
      </c>
      <c r="I20" s="37">
        <v>50.144686164278099</v>
      </c>
      <c r="J20" s="37">
        <v>49.867883797719699</v>
      </c>
      <c r="K20" s="37">
        <v>49.927211959508597</v>
      </c>
      <c r="L20" s="37">
        <v>49.953304960974698</v>
      </c>
      <c r="M20" s="37">
        <v>49.946712266735801</v>
      </c>
      <c r="N20" s="14"/>
      <c r="O20" s="37">
        <v>49.914512904938903</v>
      </c>
      <c r="P20" s="37">
        <v>49.948283997532997</v>
      </c>
      <c r="Q20" s="37">
        <v>50.121020548795897</v>
      </c>
      <c r="R20" s="14"/>
      <c r="S20" s="37">
        <v>49.917504403567598</v>
      </c>
      <c r="T20" s="37">
        <v>49.947398412925999</v>
      </c>
      <c r="U20" s="37">
        <v>49.914206352746</v>
      </c>
      <c r="V20" s="37">
        <v>49.996776920789799</v>
      </c>
      <c r="W20" s="14"/>
      <c r="X20" s="37">
        <v>49.858983068907797</v>
      </c>
      <c r="Y20" s="37">
        <v>49.894726691471298</v>
      </c>
      <c r="Z20" s="37">
        <v>49.919938104641602</v>
      </c>
      <c r="AA20" s="37">
        <v>49.958985909546897</v>
      </c>
      <c r="AB20" s="37">
        <v>49.906868262227903</v>
      </c>
      <c r="AC20" s="14"/>
      <c r="AD20" s="37">
        <v>49.916371862377702</v>
      </c>
      <c r="AE20" s="37">
        <v>49.881353108183703</v>
      </c>
      <c r="AF20" s="14"/>
      <c r="AG20" s="37">
        <v>49.831908519970597</v>
      </c>
      <c r="AH20" s="37">
        <v>49.870851412269097</v>
      </c>
      <c r="AI20" s="37">
        <v>49.887920680816499</v>
      </c>
      <c r="AJ20" s="14"/>
      <c r="AK20" s="37">
        <v>49.902286154539702</v>
      </c>
      <c r="AL20" s="37">
        <v>49.947470688329197</v>
      </c>
      <c r="AM20" s="37">
        <v>50.002011306309797</v>
      </c>
      <c r="AN20" s="37">
        <v>49.890470568968198</v>
      </c>
      <c r="AO20" s="14"/>
      <c r="AP20" s="14"/>
      <c r="AQ20" s="14"/>
      <c r="AR20" s="14"/>
      <c r="AS20" s="14"/>
      <c r="AT20" s="14"/>
    </row>
    <row r="21" spans="1:46">
      <c r="A21" s="2">
        <v>19</v>
      </c>
      <c r="B21" s="3" t="s">
        <v>100</v>
      </c>
      <c r="C21" s="4" t="s">
        <v>16</v>
      </c>
      <c r="D21" s="3" t="s">
        <v>101</v>
      </c>
      <c r="E21" s="3" t="s">
        <v>16</v>
      </c>
      <c r="F21" s="3" t="s">
        <v>102</v>
      </c>
      <c r="G21" s="3" t="s">
        <v>61</v>
      </c>
      <c r="H21" s="39">
        <v>98.507084118174305</v>
      </c>
      <c r="I21" s="39">
        <v>99.277696047217503</v>
      </c>
      <c r="J21" s="39">
        <v>99.427562891630402</v>
      </c>
      <c r="K21" s="39">
        <v>99.052852287680906</v>
      </c>
      <c r="L21" s="39">
        <v>99.565495039271696</v>
      </c>
      <c r="M21" s="39">
        <v>99.786745599149796</v>
      </c>
      <c r="N21" s="15"/>
      <c r="O21" s="39">
        <v>99.868123279633707</v>
      </c>
      <c r="P21" s="39">
        <v>99.710893718106604</v>
      </c>
      <c r="Q21" s="39">
        <v>99.733728433747203</v>
      </c>
      <c r="R21" s="15"/>
      <c r="S21" s="39">
        <v>99.895398227963796</v>
      </c>
      <c r="T21" s="39">
        <v>99.697571657283206</v>
      </c>
      <c r="U21" s="39">
        <v>99.452993429178406</v>
      </c>
      <c r="V21" s="39">
        <v>99.061969237164604</v>
      </c>
      <c r="W21" s="15"/>
      <c r="X21" s="39">
        <v>98.821632414679996</v>
      </c>
      <c r="Y21" s="39">
        <v>98.870942651778606</v>
      </c>
      <c r="Z21" s="39">
        <v>99.266675225222201</v>
      </c>
      <c r="AA21" s="39">
        <v>99.410860168969606</v>
      </c>
      <c r="AB21" s="39">
        <v>101.35639592475999</v>
      </c>
      <c r="AC21" s="15"/>
      <c r="AD21" s="39">
        <v>100.13131552197299</v>
      </c>
      <c r="AE21" s="39">
        <v>99.1554442814748</v>
      </c>
      <c r="AF21" s="15"/>
      <c r="AG21" s="39">
        <v>100.131940661643</v>
      </c>
      <c r="AH21" s="39">
        <v>99.822375104271899</v>
      </c>
      <c r="AI21" s="39">
        <v>99.408543375509097</v>
      </c>
      <c r="AJ21" s="15"/>
      <c r="AK21" s="39">
        <v>99.690021500612602</v>
      </c>
      <c r="AL21" s="39">
        <v>99.308484194490305</v>
      </c>
      <c r="AM21" s="39">
        <v>99.542963753125306</v>
      </c>
      <c r="AN21" s="39">
        <v>99.390228864723497</v>
      </c>
      <c r="AO21" s="15"/>
      <c r="AP21" s="15"/>
      <c r="AQ21" s="15"/>
      <c r="AR21" s="15"/>
      <c r="AS21" s="15"/>
      <c r="AT21" s="15"/>
    </row>
    <row r="22" spans="1:46">
      <c r="A22" s="2">
        <v>20</v>
      </c>
      <c r="B22" s="11" t="s">
        <v>103</v>
      </c>
      <c r="C22" s="12" t="s">
        <v>16</v>
      </c>
      <c r="D22" s="11" t="s">
        <v>104</v>
      </c>
      <c r="E22" s="11" t="s">
        <v>16</v>
      </c>
      <c r="F22" s="11" t="s">
        <v>105</v>
      </c>
      <c r="G22" s="11" t="s">
        <v>61</v>
      </c>
      <c r="H22" s="37">
        <v>9.26443348816509E-2</v>
      </c>
      <c r="I22" s="37">
        <v>-1.0974405334985899</v>
      </c>
      <c r="J22" s="37">
        <v>0.183775635999988</v>
      </c>
      <c r="K22" s="37">
        <v>9.2845072069551102E-2</v>
      </c>
      <c r="L22" s="37">
        <v>8.7535899973651396E-2</v>
      </c>
      <c r="M22" s="37">
        <v>6.3613207593246998E-2</v>
      </c>
      <c r="N22" s="14"/>
      <c r="O22" s="37">
        <v>7.4921013630347796E-2</v>
      </c>
      <c r="P22" s="37">
        <v>8.5006189166402096E-2</v>
      </c>
      <c r="Q22" s="37">
        <v>104.899398296378</v>
      </c>
      <c r="R22" s="37">
        <v>100</v>
      </c>
      <c r="S22" s="37">
        <v>9.1766488691977996E-2</v>
      </c>
      <c r="T22" s="37">
        <v>8.6911665618446807E-2</v>
      </c>
      <c r="U22" s="37">
        <v>0.15548261446657899</v>
      </c>
      <c r="V22" s="37">
        <v>-0.34092079019502097</v>
      </c>
      <c r="W22" s="14"/>
      <c r="X22" s="37">
        <v>0.13037104849481801</v>
      </c>
      <c r="Y22" s="37">
        <v>0.101509656699837</v>
      </c>
      <c r="Z22" s="37">
        <v>0.122964498445352</v>
      </c>
      <c r="AA22" s="37">
        <v>9.2229266443497201E-2</v>
      </c>
      <c r="AB22" s="37">
        <v>0.108203651315606</v>
      </c>
      <c r="AC22" s="14"/>
      <c r="AD22" s="37">
        <v>0.27404463215594799</v>
      </c>
      <c r="AE22" s="37">
        <v>9.3127926029217906E-2</v>
      </c>
      <c r="AF22" s="14"/>
      <c r="AG22" s="37">
        <v>9.0689047791132404E-2</v>
      </c>
      <c r="AH22" s="37">
        <v>0.106676984389242</v>
      </c>
      <c r="AI22" s="37">
        <v>7.7582662947537406E-2</v>
      </c>
      <c r="AJ22" s="14"/>
      <c r="AK22" s="37">
        <v>0.11063860234723701</v>
      </c>
      <c r="AL22" s="37">
        <v>8.7043471390669203E-2</v>
      </c>
      <c r="AM22" s="37">
        <v>0.10430952807600501</v>
      </c>
      <c r="AN22" s="37">
        <v>8.9793037218008506E-2</v>
      </c>
      <c r="AO22" s="37">
        <v>100</v>
      </c>
      <c r="AP22" s="37">
        <v>100</v>
      </c>
      <c r="AQ22" s="37">
        <v>100</v>
      </c>
      <c r="AR22" s="37">
        <v>100</v>
      </c>
      <c r="AS22" s="14"/>
      <c r="AT22" s="14"/>
    </row>
    <row r="23" spans="1:46">
      <c r="A23" s="2">
        <v>21</v>
      </c>
      <c r="B23" s="3" t="s">
        <v>106</v>
      </c>
      <c r="C23" s="4" t="s">
        <v>16</v>
      </c>
      <c r="D23" s="3" t="s">
        <v>107</v>
      </c>
      <c r="E23" s="3" t="s">
        <v>16</v>
      </c>
      <c r="F23" s="3" t="s">
        <v>108</v>
      </c>
      <c r="G23" s="3" t="s">
        <v>61</v>
      </c>
      <c r="H23" s="39">
        <v>8.0327250721067694E-3</v>
      </c>
      <c r="I23" s="39">
        <v>-1.3502246797352999</v>
      </c>
      <c r="J23" s="39">
        <v>0.187660422537345</v>
      </c>
      <c r="K23" s="39">
        <v>3.3438557919789398E-2</v>
      </c>
      <c r="L23" s="39">
        <v>-8.3205716866898705E-3</v>
      </c>
      <c r="M23" s="39">
        <v>-1.92120057309857E-2</v>
      </c>
      <c r="N23" s="15"/>
      <c r="O23" s="39">
        <v>1.5511800677262801E-2</v>
      </c>
      <c r="P23" s="39">
        <v>4.0986981409296103E-2</v>
      </c>
      <c r="Q23" s="39">
        <v>1058.2292004430001</v>
      </c>
      <c r="R23" s="39">
        <v>1000.08641388678</v>
      </c>
      <c r="S23" s="39">
        <v>3.4994754118130897E-2</v>
      </c>
      <c r="T23" s="39">
        <v>3.1004687829281102E-2</v>
      </c>
      <c r="U23" s="39">
        <v>3.1955385581986399E-2</v>
      </c>
      <c r="V23" s="39">
        <v>-0.416666589010249</v>
      </c>
      <c r="W23" s="15"/>
      <c r="X23" s="39">
        <v>1.2499586604184799E-2</v>
      </c>
      <c r="Y23" s="39">
        <v>6.7045648211380496E-3</v>
      </c>
      <c r="Z23" s="39">
        <v>2.1417039550381298E-2</v>
      </c>
      <c r="AA23" s="39">
        <v>4.7406228641949801E-2</v>
      </c>
      <c r="AB23" s="39">
        <v>1.46684431680538E-2</v>
      </c>
      <c r="AC23" s="15"/>
      <c r="AD23" s="39">
        <v>5.7937886850853097E-2</v>
      </c>
      <c r="AE23" s="39">
        <v>1.9997554615304301E-2</v>
      </c>
      <c r="AF23" s="15"/>
      <c r="AG23" s="39">
        <v>5.2000842663107501E-3</v>
      </c>
      <c r="AH23" s="39">
        <v>9.9860671746581694E-3</v>
      </c>
      <c r="AI23" s="39">
        <v>2.69047467116051E-3</v>
      </c>
      <c r="AJ23" s="15"/>
      <c r="AK23" s="39">
        <v>8.4666752846322708E-3</v>
      </c>
      <c r="AL23" s="39">
        <v>-8.7849557352248899E-5</v>
      </c>
      <c r="AM23" s="39">
        <v>2.78139433441109E-2</v>
      </c>
      <c r="AN23" s="39">
        <v>4.9705280664124104E-3</v>
      </c>
      <c r="AO23" s="39">
        <v>1000.2123060072799</v>
      </c>
      <c r="AP23" s="39">
        <v>999.815472215819</v>
      </c>
      <c r="AQ23" s="39">
        <v>999.23977960819695</v>
      </c>
      <c r="AR23" s="39">
        <v>1000.62762162541</v>
      </c>
      <c r="AS23" s="15"/>
      <c r="AT23" s="15"/>
    </row>
    <row r="24" spans="1:46">
      <c r="A24" s="2">
        <v>22</v>
      </c>
      <c r="B24" s="11" t="s">
        <v>109</v>
      </c>
      <c r="C24" s="12" t="s">
        <v>16</v>
      </c>
      <c r="D24" s="11" t="s">
        <v>110</v>
      </c>
      <c r="E24" s="11" t="s">
        <v>16</v>
      </c>
      <c r="F24" s="11" t="s">
        <v>111</v>
      </c>
      <c r="G24" s="11" t="s">
        <v>61</v>
      </c>
      <c r="H24" s="37">
        <v>3.2111393651033599E-3</v>
      </c>
      <c r="I24" s="37">
        <v>-1.6067796976089099</v>
      </c>
      <c r="J24" s="37">
        <v>-0.15070491173016401</v>
      </c>
      <c r="K24" s="37">
        <v>0.14665786771283101</v>
      </c>
      <c r="L24" s="37">
        <v>-1.4972132037842501E-2</v>
      </c>
      <c r="M24" s="37">
        <v>-5.0406622537502797E-2</v>
      </c>
      <c r="N24" s="14"/>
      <c r="O24" s="37">
        <v>0.110875824979781</v>
      </c>
      <c r="P24" s="37">
        <v>0.21589725034146401</v>
      </c>
      <c r="Q24" s="37">
        <v>5288.8638162737298</v>
      </c>
      <c r="R24" s="37">
        <v>4999.9330046026998</v>
      </c>
      <c r="S24" s="37">
        <v>0.14681795808485401</v>
      </c>
      <c r="T24" s="37">
        <v>0.12912413240708301</v>
      </c>
      <c r="U24" s="37">
        <v>0.84639940286176396</v>
      </c>
      <c r="V24" s="37">
        <v>-0.44637473921667498</v>
      </c>
      <c r="W24" s="14"/>
      <c r="X24" s="37">
        <v>1.1342671414033801E-2</v>
      </c>
      <c r="Y24" s="37">
        <v>1.3205515208860701E-2</v>
      </c>
      <c r="Z24" s="37">
        <v>2.6578916313069498E-2</v>
      </c>
      <c r="AA24" s="37">
        <v>0.219064819893035</v>
      </c>
      <c r="AB24" s="37">
        <v>2.25526177563799E-2</v>
      </c>
      <c r="AC24" s="14"/>
      <c r="AD24" s="37">
        <v>2.7399531219412E-2</v>
      </c>
      <c r="AE24" s="37">
        <v>2.45623778243435E-2</v>
      </c>
      <c r="AF24" s="14"/>
      <c r="AG24" s="37">
        <v>4.2898569889692102E-3</v>
      </c>
      <c r="AH24" s="37">
        <v>7.4111222847729596E-3</v>
      </c>
      <c r="AI24" s="37">
        <v>1.6213400072308399</v>
      </c>
      <c r="AJ24" s="14"/>
      <c r="AK24" s="37">
        <v>3.1405725394321399E-3</v>
      </c>
      <c r="AL24" s="37">
        <v>2.1561277976476801E-4</v>
      </c>
      <c r="AM24" s="37">
        <v>3.1411118490728501E-2</v>
      </c>
      <c r="AN24" s="37">
        <v>1.41410507819031E-3</v>
      </c>
      <c r="AO24" s="37">
        <v>4996.8489500624901</v>
      </c>
      <c r="AP24" s="37">
        <v>4997.4768875015698</v>
      </c>
      <c r="AQ24" s="37">
        <v>4998.73669211168</v>
      </c>
      <c r="AR24" s="37">
        <v>4996.2896487243697</v>
      </c>
      <c r="AS24" s="14"/>
      <c r="AT24" s="14"/>
    </row>
    <row r="25" spans="1:46">
      <c r="A25" s="2">
        <v>23</v>
      </c>
      <c r="B25" s="3" t="s">
        <v>112</v>
      </c>
      <c r="C25" s="4" t="s">
        <v>16</v>
      </c>
      <c r="D25" s="3" t="s">
        <v>113</v>
      </c>
      <c r="E25" s="3" t="s">
        <v>16</v>
      </c>
      <c r="F25" s="3" t="s">
        <v>114</v>
      </c>
      <c r="G25" s="3" t="s">
        <v>61</v>
      </c>
      <c r="H25" s="39">
        <v>2.8458621581872201E-3</v>
      </c>
      <c r="I25" s="39">
        <v>-1.5432469699109499</v>
      </c>
      <c r="J25" s="39">
        <v>0.245871889056094</v>
      </c>
      <c r="K25" s="39">
        <v>0.29911461434091602</v>
      </c>
      <c r="L25" s="39">
        <v>-1.31157353615913E-2</v>
      </c>
      <c r="M25" s="39">
        <v>-6.2478902159265E-2</v>
      </c>
      <c r="N25" s="15"/>
      <c r="O25" s="39">
        <v>0.18337786192792199</v>
      </c>
      <c r="P25" s="39">
        <v>0.44032201626711798</v>
      </c>
      <c r="Q25" s="39">
        <v>10595.780550023101</v>
      </c>
      <c r="R25" s="39">
        <v>10003.490424400499</v>
      </c>
      <c r="S25" s="39">
        <v>0.29038156218991601</v>
      </c>
      <c r="T25" s="39">
        <v>0.20358494287298101</v>
      </c>
      <c r="U25" s="39">
        <v>0.42123921363279798</v>
      </c>
      <c r="V25" s="39">
        <v>-0.33926511875752202</v>
      </c>
      <c r="W25" s="15"/>
      <c r="X25" s="39">
        <v>5.88919902513046E-2</v>
      </c>
      <c r="Y25" s="39">
        <v>2.3950686609197299E-2</v>
      </c>
      <c r="Z25" s="39">
        <v>3.0482047879644401E-2</v>
      </c>
      <c r="AA25" s="39">
        <v>0.44108720646639799</v>
      </c>
      <c r="AB25" s="39">
        <v>2.9415586522091201E-2</v>
      </c>
      <c r="AC25" s="15"/>
      <c r="AD25" s="39">
        <v>1.4084474861588699E-2</v>
      </c>
      <c r="AE25" s="39">
        <v>2.9247500038730102E-2</v>
      </c>
      <c r="AF25" s="15"/>
      <c r="AG25" s="39">
        <v>7.6639186103983296E-3</v>
      </c>
      <c r="AH25" s="39">
        <v>1.17907027284051E-2</v>
      </c>
      <c r="AI25" s="39">
        <v>3.9481543091439399E-2</v>
      </c>
      <c r="AJ25" s="15"/>
      <c r="AK25" s="39">
        <v>2.9667380569127302E-3</v>
      </c>
      <c r="AL25" s="39">
        <v>5.1382182871353901E-3</v>
      </c>
      <c r="AM25" s="39">
        <v>2.3674120557389201E-2</v>
      </c>
      <c r="AN25" s="39">
        <v>1.7564892428039299E-3</v>
      </c>
      <c r="AO25" s="15" t="s">
        <v>79</v>
      </c>
      <c r="AP25" s="39">
        <v>9992.3615656259608</v>
      </c>
      <c r="AQ25" s="15" t="s">
        <v>79</v>
      </c>
      <c r="AR25" s="39">
        <v>10019.308152637799</v>
      </c>
      <c r="AS25" s="15"/>
      <c r="AT25" s="15"/>
    </row>
    <row r="26" spans="1:46">
      <c r="A26" s="2">
        <v>24</v>
      </c>
      <c r="B26" s="11" t="s">
        <v>115</v>
      </c>
      <c r="C26" s="12" t="s">
        <v>16</v>
      </c>
      <c r="D26" s="11" t="s">
        <v>116</v>
      </c>
      <c r="E26" s="11" t="s">
        <v>117</v>
      </c>
      <c r="F26" s="11" t="s">
        <v>118</v>
      </c>
      <c r="G26" s="11" t="s">
        <v>61</v>
      </c>
      <c r="H26" s="37">
        <v>20.585538560068201</v>
      </c>
      <c r="I26" s="37">
        <v>-1.19080558792205</v>
      </c>
      <c r="J26" s="37">
        <v>20.616920744403199</v>
      </c>
      <c r="K26" s="37">
        <v>3.7318435900010001E-2</v>
      </c>
      <c r="L26" s="37">
        <v>20.9745958961281</v>
      </c>
      <c r="M26" s="37">
        <v>21.127944782036799</v>
      </c>
      <c r="N26" s="14"/>
      <c r="O26" s="37">
        <v>21.154463019959302</v>
      </c>
      <c r="P26" s="37">
        <v>21.0357228920269</v>
      </c>
      <c r="Q26" s="37">
        <v>2031.15309553779</v>
      </c>
      <c r="R26" s="37">
        <v>1917.6143225861299</v>
      </c>
      <c r="S26" s="37">
        <v>20.735640798158901</v>
      </c>
      <c r="T26" s="37">
        <v>19.9582075922333</v>
      </c>
      <c r="U26" s="37">
        <v>20.448037879318999</v>
      </c>
      <c r="V26" s="37">
        <v>20.640473043376701</v>
      </c>
      <c r="W26" s="14"/>
      <c r="X26" s="37">
        <v>21.6630851297272</v>
      </c>
      <c r="Y26" s="37">
        <v>21.319560563223099</v>
      </c>
      <c r="Z26" s="37">
        <v>20.786973580464299</v>
      </c>
      <c r="AA26" s="37">
        <v>2170.7668143518599</v>
      </c>
      <c r="AB26" s="37">
        <v>19.706913701266402</v>
      </c>
      <c r="AC26" s="14"/>
      <c r="AD26" s="37">
        <v>20.091656322438901</v>
      </c>
      <c r="AE26" s="37">
        <v>20.222852875401401</v>
      </c>
      <c r="AF26" s="14"/>
      <c r="AG26" s="37">
        <v>20.364576891740398</v>
      </c>
      <c r="AH26" s="37">
        <v>-3.2875996914342202E-3</v>
      </c>
      <c r="AI26" s="37">
        <v>20.620059367629398</v>
      </c>
      <c r="AJ26" s="14"/>
      <c r="AK26" s="37">
        <v>20.1901838763999</v>
      </c>
      <c r="AL26" s="37">
        <v>20.173620534163501</v>
      </c>
      <c r="AM26" s="37">
        <v>20.135137802205499</v>
      </c>
      <c r="AN26" s="37">
        <v>20.520776353367602</v>
      </c>
      <c r="AO26" s="37">
        <v>1986.57609948969</v>
      </c>
      <c r="AP26" s="37">
        <v>2018.6355536230501</v>
      </c>
      <c r="AQ26" s="37">
        <v>2003.7627901979099</v>
      </c>
      <c r="AR26" s="37">
        <v>3236.51551968272</v>
      </c>
      <c r="AS26" s="14"/>
      <c r="AT26" s="14"/>
    </row>
    <row r="27" spans="1:46">
      <c r="A27" s="2">
        <v>25</v>
      </c>
      <c r="B27" s="3" t="s">
        <v>119</v>
      </c>
      <c r="C27" s="4" t="s">
        <v>16</v>
      </c>
      <c r="D27" s="3" t="s">
        <v>120</v>
      </c>
      <c r="E27" s="3" t="s">
        <v>117</v>
      </c>
      <c r="F27" s="3" t="s">
        <v>121</v>
      </c>
      <c r="G27" s="3" t="s">
        <v>61</v>
      </c>
      <c r="H27" s="39">
        <v>1.6314207712854901E-2</v>
      </c>
      <c r="I27" s="39">
        <v>19.790712889286599</v>
      </c>
      <c r="J27" s="39">
        <v>5.4747695046123999E-2</v>
      </c>
      <c r="K27" s="39">
        <v>21.348559709903199</v>
      </c>
      <c r="L27" s="39">
        <v>-8.6526226307025705E-3</v>
      </c>
      <c r="M27" s="39">
        <v>8.5046932994335203E-3</v>
      </c>
      <c r="N27" s="15"/>
      <c r="O27" s="39">
        <v>2.99807236877788E-2</v>
      </c>
      <c r="P27" s="39">
        <v>9.6204244959287397E-3</v>
      </c>
      <c r="Q27" s="39">
        <v>1.2048915630447199</v>
      </c>
      <c r="R27" s="39">
        <v>1.13753971748052</v>
      </c>
      <c r="S27" s="39">
        <v>1.2408155857066E-2</v>
      </c>
      <c r="T27" s="39">
        <v>0.11415141606564499</v>
      </c>
      <c r="U27" s="39">
        <v>2.2065738079259298E-2</v>
      </c>
      <c r="V27" s="39">
        <v>-0.46537404626953099</v>
      </c>
      <c r="W27" s="15"/>
      <c r="X27" s="39">
        <v>4.6882718393225303E-2</v>
      </c>
      <c r="Y27" s="39">
        <v>4.8143376464383298E-4</v>
      </c>
      <c r="Z27" s="39">
        <v>5.3774219746440699E-2</v>
      </c>
      <c r="AA27" s="39">
        <v>1.2355104155325001</v>
      </c>
      <c r="AB27" s="39">
        <v>1.7938992678209299E-2</v>
      </c>
      <c r="AC27" s="15"/>
      <c r="AD27" s="39">
        <v>9.9096752165993895E-2</v>
      </c>
      <c r="AE27" s="39">
        <v>4.1625183638602001E-2</v>
      </c>
      <c r="AF27" s="15"/>
      <c r="AG27" s="39">
        <v>1.46828921650484E-2</v>
      </c>
      <c r="AH27" s="39">
        <v>21.2193683324099</v>
      </c>
      <c r="AI27" s="39">
        <v>1.37050734853778E-2</v>
      </c>
      <c r="AJ27" s="15"/>
      <c r="AK27" s="39">
        <v>1.6935117891532799E-2</v>
      </c>
      <c r="AL27" s="39">
        <v>6.9514174205560202E-3</v>
      </c>
      <c r="AM27" s="39">
        <v>3.95314283113136E-2</v>
      </c>
      <c r="AN27" s="39">
        <v>1.18650309587274E-2</v>
      </c>
      <c r="AO27" s="39">
        <v>0.85384297082255101</v>
      </c>
      <c r="AP27" s="39">
        <v>1.24996866259555</v>
      </c>
      <c r="AQ27" s="39">
        <v>4.7883317491514203</v>
      </c>
      <c r="AR27" s="39">
        <v>2098.2652031080902</v>
      </c>
      <c r="AS27" s="15"/>
      <c r="AT27" s="15"/>
    </row>
    <row r="28" spans="1:46">
      <c r="A28" s="2">
        <v>26</v>
      </c>
      <c r="B28" s="11" t="s">
        <v>122</v>
      </c>
      <c r="C28" s="12" t="s">
        <v>16</v>
      </c>
      <c r="D28" s="11" t="s">
        <v>123</v>
      </c>
      <c r="E28" s="11" t="s">
        <v>117</v>
      </c>
      <c r="F28" s="11" t="s">
        <v>124</v>
      </c>
      <c r="G28" s="11" t="s">
        <v>61</v>
      </c>
      <c r="H28" s="37">
        <v>20.855365520055098</v>
      </c>
      <c r="I28" s="37">
        <v>-1.3116290843257401</v>
      </c>
      <c r="J28" s="37">
        <v>20.348208279739598</v>
      </c>
      <c r="K28" s="37">
        <v>3.8325433629282403E-2</v>
      </c>
      <c r="L28" s="37">
        <v>20.921810206115101</v>
      </c>
      <c r="M28" s="37">
        <v>20.745534384403101</v>
      </c>
      <c r="N28" s="14"/>
      <c r="O28" s="37">
        <v>19.674678827313301</v>
      </c>
      <c r="P28" s="37">
        <v>20.929368255486501</v>
      </c>
      <c r="Q28" s="37">
        <v>2043.2050244178199</v>
      </c>
      <c r="R28" s="37">
        <v>1928.9925645738499</v>
      </c>
      <c r="S28" s="37">
        <v>20.750061832456801</v>
      </c>
      <c r="T28" s="37">
        <v>19.8608241364891</v>
      </c>
      <c r="U28" s="37">
        <v>20.347310366715401</v>
      </c>
      <c r="V28" s="37">
        <v>20.569120628971099</v>
      </c>
      <c r="W28" s="14"/>
      <c r="X28" s="37">
        <v>21.4718741596994</v>
      </c>
      <c r="Y28" s="37">
        <v>21.254812258729601</v>
      </c>
      <c r="Z28" s="37">
        <v>20.713659045378801</v>
      </c>
      <c r="AA28" s="37">
        <v>2158.5110297957099</v>
      </c>
      <c r="AB28" s="37">
        <v>19.859096305749699</v>
      </c>
      <c r="AC28" s="14"/>
      <c r="AD28" s="37">
        <v>20.302721120647899</v>
      </c>
      <c r="AE28" s="37">
        <v>20.120221853676298</v>
      </c>
      <c r="AF28" s="14"/>
      <c r="AG28" s="37">
        <v>20.241717148643499</v>
      </c>
      <c r="AH28" s="37">
        <v>1.7460351977603102E-2</v>
      </c>
      <c r="AI28" s="37">
        <v>20.436056520095701</v>
      </c>
      <c r="AJ28" s="14"/>
      <c r="AK28" s="37">
        <v>20.543048274619</v>
      </c>
      <c r="AL28" s="37">
        <v>20.490284458163501</v>
      </c>
      <c r="AM28" s="37">
        <v>20.6135040059449</v>
      </c>
      <c r="AN28" s="37">
        <v>21.109535246741601</v>
      </c>
      <c r="AO28" s="37">
        <v>1983.28456367482</v>
      </c>
      <c r="AP28" s="37">
        <v>2027.5513149514099</v>
      </c>
      <c r="AQ28" s="37">
        <v>1991.8059473603701</v>
      </c>
      <c r="AR28" s="37">
        <v>3219.7820856540302</v>
      </c>
      <c r="AS28" s="14"/>
      <c r="AT28" s="14"/>
    </row>
    <row r="29" spans="1:46">
      <c r="A29" s="2">
        <v>27</v>
      </c>
      <c r="B29" s="3" t="s">
        <v>58</v>
      </c>
      <c r="C29" s="4" t="s">
        <v>16</v>
      </c>
      <c r="D29" s="3" t="s">
        <v>125</v>
      </c>
      <c r="E29" s="3" t="s">
        <v>117</v>
      </c>
      <c r="F29" s="3" t="s">
        <v>126</v>
      </c>
      <c r="G29" s="3" t="s">
        <v>61</v>
      </c>
      <c r="H29" s="39">
        <v>1.6115444724471E-2</v>
      </c>
      <c r="I29" s="39">
        <v>6.9018881396801604</v>
      </c>
      <c r="J29" s="39">
        <v>5.56365632197355</v>
      </c>
      <c r="K29" s="39">
        <v>8.1039190758830398E-2</v>
      </c>
      <c r="L29" s="39">
        <v>4.5382410012673001E-4</v>
      </c>
      <c r="M29" s="39">
        <v>1.2008882447195999E-2</v>
      </c>
      <c r="N29" s="15"/>
      <c r="O29" s="39">
        <v>6.8240008800156807E-2</v>
      </c>
      <c r="P29" s="39">
        <v>2.5475169484776999E-2</v>
      </c>
      <c r="Q29" s="39">
        <v>1.00927544067603</v>
      </c>
      <c r="R29" s="39">
        <v>0.952858277756921</v>
      </c>
      <c r="S29" s="39">
        <v>1.49234783106253E-2</v>
      </c>
      <c r="T29" s="39">
        <v>2.0976279566269001E-2</v>
      </c>
      <c r="U29" s="39">
        <v>4.1816206278820697E-3</v>
      </c>
      <c r="V29" s="39">
        <v>-1.8494236676666598E-2</v>
      </c>
      <c r="W29" s="15"/>
      <c r="X29" s="39">
        <v>3.8940909456907001E-2</v>
      </c>
      <c r="Y29" s="39">
        <v>1.2948971474426601E-2</v>
      </c>
      <c r="Z29" s="39">
        <v>3.83015029375494E-2</v>
      </c>
      <c r="AA29" s="39">
        <v>0.99540697232101805</v>
      </c>
      <c r="AB29" s="39">
        <v>2.40711455888593E-2</v>
      </c>
      <c r="AC29" s="15"/>
      <c r="AD29" s="39">
        <v>0.133309730209593</v>
      </c>
      <c r="AE29" s="39">
        <v>3.8054590540017599E-2</v>
      </c>
      <c r="AF29" s="15"/>
      <c r="AG29" s="39">
        <v>1.4121927737608999E-2</v>
      </c>
      <c r="AH29" s="39">
        <v>3.3847977499380497E-2</v>
      </c>
      <c r="AI29" s="39">
        <v>3.46910574110205E-2</v>
      </c>
      <c r="AJ29" s="15"/>
      <c r="AK29" s="39">
        <v>1.56188293857381E-2</v>
      </c>
      <c r="AL29" s="39">
        <v>2.0671810680607201E-2</v>
      </c>
      <c r="AM29" s="39">
        <v>0.12293689536236301</v>
      </c>
      <c r="AN29" s="39">
        <v>1.5823989100333499E-2</v>
      </c>
      <c r="AO29" s="39">
        <v>4.7440599178388201</v>
      </c>
      <c r="AP29" s="39">
        <v>3.3309029956961602</v>
      </c>
      <c r="AQ29" s="39">
        <v>1.3264553088137101</v>
      </c>
      <c r="AR29" s="39">
        <v>19.2930756097699</v>
      </c>
      <c r="AS29" s="15"/>
      <c r="AT29" s="15"/>
    </row>
    <row r="30" spans="1:46">
      <c r="A30" s="2">
        <v>28</v>
      </c>
      <c r="B30" s="11" t="s">
        <v>127</v>
      </c>
      <c r="C30" s="12" t="s">
        <v>16</v>
      </c>
      <c r="D30" s="11" t="s">
        <v>128</v>
      </c>
      <c r="E30" s="11" t="s">
        <v>117</v>
      </c>
      <c r="F30" s="11" t="s">
        <v>129</v>
      </c>
      <c r="G30" s="11" t="s">
        <v>61</v>
      </c>
      <c r="H30" s="37">
        <v>5.6746452018156903</v>
      </c>
      <c r="I30" s="37">
        <v>-0.82134709052541999</v>
      </c>
      <c r="J30" s="37">
        <v>32.325556608877903</v>
      </c>
      <c r="K30" s="37">
        <v>2.74399702367677E-2</v>
      </c>
      <c r="L30" s="37">
        <v>7.4678242990181101</v>
      </c>
      <c r="M30" s="37">
        <v>7.5102426914395801</v>
      </c>
      <c r="N30" s="14"/>
      <c r="O30" s="37">
        <v>5.2232264128075903</v>
      </c>
      <c r="P30" s="37">
        <v>10.1261980436299</v>
      </c>
      <c r="Q30" s="37">
        <v>23.461887930498701</v>
      </c>
      <c r="R30" s="37">
        <v>22.1503994106966</v>
      </c>
      <c r="S30" s="37">
        <v>6.3331496171042199</v>
      </c>
      <c r="T30" s="37">
        <v>15.120503741769999</v>
      </c>
      <c r="U30" s="37">
        <v>5.1957261915394799</v>
      </c>
      <c r="V30" s="37">
        <v>20.341072229759099</v>
      </c>
      <c r="W30" s="14"/>
      <c r="X30" s="37">
        <v>21.636111769996599</v>
      </c>
      <c r="Y30" s="37">
        <v>22.6703734350776</v>
      </c>
      <c r="Z30" s="37">
        <v>3.0282955654369399</v>
      </c>
      <c r="AA30" s="37">
        <v>63.692556906798302</v>
      </c>
      <c r="AB30" s="37">
        <v>24.674803042735199</v>
      </c>
      <c r="AC30" s="14"/>
      <c r="AD30" s="37">
        <v>0.44312594787668302</v>
      </c>
      <c r="AE30" s="37">
        <v>2.7524178750140398</v>
      </c>
      <c r="AF30" s="14"/>
      <c r="AG30" s="37">
        <v>2.61245977618522</v>
      </c>
      <c r="AH30" s="37">
        <v>8.89942678985473E-4</v>
      </c>
      <c r="AI30" s="37">
        <v>12.572838818328099</v>
      </c>
      <c r="AJ30" s="14"/>
      <c r="AK30" s="37">
        <v>2.5820959238631298</v>
      </c>
      <c r="AL30" s="37">
        <v>10.4264862050983</v>
      </c>
      <c r="AM30" s="37">
        <v>0.12029734580726199</v>
      </c>
      <c r="AN30" s="37">
        <v>2.6568316125475899</v>
      </c>
      <c r="AO30" s="37">
        <v>1530.57359562793</v>
      </c>
      <c r="AP30" s="37">
        <v>2307.6853213750001</v>
      </c>
      <c r="AQ30" s="37">
        <v>627.98406291226001</v>
      </c>
      <c r="AR30" s="37">
        <v>8687.4921466716696</v>
      </c>
      <c r="AS30" s="14"/>
      <c r="AT30" s="14"/>
    </row>
    <row r="31" spans="1:46">
      <c r="A31" s="2">
        <v>29</v>
      </c>
      <c r="B31" s="16" t="s">
        <v>130</v>
      </c>
      <c r="C31" s="4" t="s">
        <v>16</v>
      </c>
      <c r="D31" s="3" t="s">
        <v>131</v>
      </c>
      <c r="E31" s="16" t="s">
        <v>132</v>
      </c>
      <c r="F31" s="3" t="s">
        <v>133</v>
      </c>
      <c r="G31" s="3" t="s">
        <v>61</v>
      </c>
      <c r="H31" s="39">
        <v>20.114627898926301</v>
      </c>
      <c r="I31" s="39">
        <v>0.81320901786936395</v>
      </c>
      <c r="J31" s="39">
        <v>127.700217070265</v>
      </c>
      <c r="K31" s="39">
        <v>8.7407376038956902E-2</v>
      </c>
      <c r="L31" s="39">
        <v>31.1345989393281</v>
      </c>
      <c r="M31" s="39">
        <v>31.335745794059601</v>
      </c>
      <c r="N31" s="15"/>
      <c r="O31" s="39">
        <v>21.5262103047443</v>
      </c>
      <c r="P31" s="39">
        <v>43.814847327156997</v>
      </c>
      <c r="Q31" s="39">
        <v>94.709395286135404</v>
      </c>
      <c r="R31" s="39">
        <v>89.415265291008197</v>
      </c>
      <c r="S31" s="39">
        <v>26.9746140324553</v>
      </c>
      <c r="T31" s="39">
        <v>58.990815227115498</v>
      </c>
      <c r="U31" s="39">
        <v>19.800204793049598</v>
      </c>
      <c r="V31" s="39">
        <v>69.015905715242098</v>
      </c>
      <c r="W31" s="15"/>
      <c r="X31" s="39">
        <v>77.608567393651796</v>
      </c>
      <c r="Y31" s="39">
        <v>81.813473909994599</v>
      </c>
      <c r="Z31" s="39">
        <v>9.9844391263555394</v>
      </c>
      <c r="AA31" s="39">
        <v>291.13006580400901</v>
      </c>
      <c r="AB31" s="39">
        <v>113.262464820406</v>
      </c>
      <c r="AC31" s="15"/>
      <c r="AD31" s="39">
        <v>1.8740837260697301</v>
      </c>
      <c r="AE31" s="39">
        <v>9.6858594096867598</v>
      </c>
      <c r="AF31" s="15"/>
      <c r="AG31" s="39">
        <v>9.7034199111814701</v>
      </c>
      <c r="AH31" s="39">
        <v>1.6440697176085001E-2</v>
      </c>
      <c r="AI31" s="39">
        <v>48.820518490494699</v>
      </c>
      <c r="AJ31" s="15"/>
      <c r="AK31" s="39">
        <v>9.6548847067518597</v>
      </c>
      <c r="AL31" s="39">
        <v>38.518957612785798</v>
      </c>
      <c r="AM31" s="39">
        <v>0.19582682632626999</v>
      </c>
      <c r="AN31" s="39">
        <v>10.3228839180051</v>
      </c>
      <c r="AO31" s="39">
        <v>6038.2466558241704</v>
      </c>
      <c r="AP31" s="39">
        <v>9062.1222552650106</v>
      </c>
      <c r="AQ31" s="39">
        <v>2483.09728107403</v>
      </c>
      <c r="AR31" s="40">
        <v>34263.729403934798</v>
      </c>
      <c r="AS31" s="15"/>
      <c r="AT31" s="15"/>
    </row>
    <row r="32" spans="1:46">
      <c r="A32" s="2">
        <v>30</v>
      </c>
      <c r="B32" s="11" t="s">
        <v>58</v>
      </c>
      <c r="C32" s="12" t="s">
        <v>16</v>
      </c>
      <c r="D32" s="11" t="s">
        <v>134</v>
      </c>
      <c r="E32" s="11" t="s">
        <v>117</v>
      </c>
      <c r="F32" s="11" t="s">
        <v>135</v>
      </c>
      <c r="G32" s="11" t="s">
        <v>61</v>
      </c>
      <c r="H32" s="37">
        <v>1.8509018726352602E-2</v>
      </c>
      <c r="I32" s="37">
        <v>9.21753907862443</v>
      </c>
      <c r="J32" s="37">
        <v>5.57770519760256</v>
      </c>
      <c r="K32" s="37">
        <v>7.4712333983631501E-2</v>
      </c>
      <c r="L32" s="37">
        <v>2.2659175122382299E-2</v>
      </c>
      <c r="M32" s="37">
        <v>5.3854348314375501E-2</v>
      </c>
      <c r="N32" s="14"/>
      <c r="O32" s="37">
        <v>0.188799356039939</v>
      </c>
      <c r="P32" s="37">
        <v>3.8762023578950998E-2</v>
      </c>
      <c r="Q32" s="37">
        <v>2.0579932764926698</v>
      </c>
      <c r="R32" s="37">
        <v>1.94295417290709</v>
      </c>
      <c r="S32" s="37">
        <v>2.0523232619173801E-2</v>
      </c>
      <c r="T32" s="37">
        <v>4.4285111524640403E-2</v>
      </c>
      <c r="U32" s="37">
        <v>2.13651671908109E-3</v>
      </c>
      <c r="V32" s="37">
        <v>-5.7285411845701502E-3</v>
      </c>
      <c r="W32" s="14"/>
      <c r="X32" s="37">
        <v>5.22379022263968E-2</v>
      </c>
      <c r="Y32" s="37">
        <v>4.5054774926309299E-2</v>
      </c>
      <c r="Z32" s="37">
        <v>2.92228548595675E-2</v>
      </c>
      <c r="AA32" s="37">
        <v>0.39518273489809402</v>
      </c>
      <c r="AB32" s="37">
        <v>8.7655501448249198E-2</v>
      </c>
      <c r="AC32" s="14"/>
      <c r="AD32" s="37">
        <v>6.9010302076962196E-2</v>
      </c>
      <c r="AE32" s="37">
        <v>3.4212392552403798E-2</v>
      </c>
      <c r="AF32" s="14"/>
      <c r="AG32" s="37">
        <v>1.14045870730013E-2</v>
      </c>
      <c r="AH32" s="37">
        <v>2.9411118409044999E-2</v>
      </c>
      <c r="AI32" s="37">
        <v>4.7446469105404399E-2</v>
      </c>
      <c r="AJ32" s="14"/>
      <c r="AK32" s="37">
        <v>1.18981259050247E-2</v>
      </c>
      <c r="AL32" s="37">
        <v>3.1862024774933898E-2</v>
      </c>
      <c r="AM32" s="37">
        <v>1.25407795108548E-2</v>
      </c>
      <c r="AN32" s="37">
        <v>1.24371144874904E-2</v>
      </c>
      <c r="AO32" s="37">
        <v>5.1710894289424898</v>
      </c>
      <c r="AP32" s="37">
        <v>7.4185033587901597</v>
      </c>
      <c r="AQ32" s="37">
        <v>1.9983199268094101</v>
      </c>
      <c r="AR32" s="37">
        <v>31.813684046096999</v>
      </c>
      <c r="AS32" s="14"/>
      <c r="AT32" s="14"/>
    </row>
    <row r="33" spans="1:46">
      <c r="A33" s="2">
        <v>31</v>
      </c>
      <c r="B33" s="3" t="s">
        <v>136</v>
      </c>
      <c r="C33" s="4" t="s">
        <v>16</v>
      </c>
      <c r="D33" s="3" t="s">
        <v>137</v>
      </c>
      <c r="E33" s="3" t="s">
        <v>117</v>
      </c>
      <c r="F33" s="3" t="s">
        <v>138</v>
      </c>
      <c r="G33" s="3" t="s">
        <v>61</v>
      </c>
      <c r="H33" s="39">
        <v>3.09665071524045E-3</v>
      </c>
      <c r="I33" s="39">
        <v>20.947338286996299</v>
      </c>
      <c r="J33" s="39">
        <v>-7.1950751383958206E-2</v>
      </c>
      <c r="K33" s="39">
        <v>20.669347198994199</v>
      </c>
      <c r="L33" s="39">
        <v>1.7236610547546601E-2</v>
      </c>
      <c r="M33" s="39">
        <v>-7.8190739423318108E-3</v>
      </c>
      <c r="N33" s="15"/>
      <c r="O33" s="39">
        <v>3.9492800351360498E-2</v>
      </c>
      <c r="P33" s="39">
        <v>-3.5838818777727001E-3</v>
      </c>
      <c r="Q33" s="39">
        <v>-0.103604476192607</v>
      </c>
      <c r="R33" s="39">
        <v>-9.7813122933686894E-2</v>
      </c>
      <c r="S33" s="39">
        <v>9.6688233782244804E-4</v>
      </c>
      <c r="T33" s="39">
        <v>0.11322156239232101</v>
      </c>
      <c r="U33" s="39">
        <v>1.1896226379715699E-2</v>
      </c>
      <c r="V33" s="39">
        <v>-0.396864932576037</v>
      </c>
      <c r="W33" s="15"/>
      <c r="X33" s="39">
        <v>1.8740047545203201E-2</v>
      </c>
      <c r="Y33" s="39">
        <v>-5.7445368181824E-3</v>
      </c>
      <c r="Z33" s="39">
        <v>6.7846299065036503E-3</v>
      </c>
      <c r="AA33" s="39">
        <v>9.5175603384758098E-2</v>
      </c>
      <c r="AB33" s="39">
        <v>7.50564348904003E-3</v>
      </c>
      <c r="AC33" s="15"/>
      <c r="AD33" s="39">
        <v>1.49041347329143E-2</v>
      </c>
      <c r="AE33" s="39">
        <v>2.02095338248575E-2</v>
      </c>
      <c r="AF33" s="15"/>
      <c r="AG33" s="39">
        <v>1.41053364172681E-3</v>
      </c>
      <c r="AH33" s="39">
        <v>20.631945150267299</v>
      </c>
      <c r="AI33" s="39">
        <v>-2.5724156518768001E-3</v>
      </c>
      <c r="AJ33" s="15"/>
      <c r="AK33" s="39">
        <v>1.87910237017283E-3</v>
      </c>
      <c r="AL33" s="39">
        <v>-5.0179421189205401E-3</v>
      </c>
      <c r="AM33" s="39">
        <v>9.0618633042145898E-4</v>
      </c>
      <c r="AN33" s="39">
        <v>7.1885858740741596E-4</v>
      </c>
      <c r="AO33" s="39">
        <v>-2.3402104208121699</v>
      </c>
      <c r="AP33" s="39">
        <v>-0.120864569453614</v>
      </c>
      <c r="AQ33" s="39">
        <v>1.4803130683144099</v>
      </c>
      <c r="AR33" s="39">
        <v>2041.31306965863</v>
      </c>
      <c r="AS33" s="15"/>
      <c r="AT33" s="15"/>
    </row>
    <row r="34" spans="1:46">
      <c r="A34" s="2">
        <v>32</v>
      </c>
      <c r="B34" s="11" t="s">
        <v>58</v>
      </c>
      <c r="C34" s="12" t="s">
        <v>16</v>
      </c>
      <c r="D34" s="11" t="s">
        <v>139</v>
      </c>
      <c r="E34" s="11" t="s">
        <v>117</v>
      </c>
      <c r="F34" s="11" t="s">
        <v>140</v>
      </c>
      <c r="G34" s="11" t="s">
        <v>61</v>
      </c>
      <c r="H34" s="37">
        <v>7.4570023251338598E-3</v>
      </c>
      <c r="I34" s="37">
        <v>8.6058904676948593</v>
      </c>
      <c r="J34" s="37">
        <v>5.40379176604152</v>
      </c>
      <c r="K34" s="37">
        <v>8.0310345530081997E-2</v>
      </c>
      <c r="L34" s="37">
        <v>1.41341259132688E-2</v>
      </c>
      <c r="M34" s="37">
        <v>2.23107602118412E-2</v>
      </c>
      <c r="N34" s="14"/>
      <c r="O34" s="37">
        <v>0.153545530578032</v>
      </c>
      <c r="P34" s="37">
        <v>1.41430763427408E-2</v>
      </c>
      <c r="Q34" s="37">
        <v>1.38893366336646</v>
      </c>
      <c r="R34" s="37">
        <v>1.3112941076892799</v>
      </c>
      <c r="S34" s="37">
        <v>5.5704228300338596E-3</v>
      </c>
      <c r="T34" s="37">
        <v>1.3107794636642901E-2</v>
      </c>
      <c r="U34" s="37">
        <v>-1.30762408376688E-2</v>
      </c>
      <c r="V34" s="37">
        <v>0.16611033128254901</v>
      </c>
      <c r="W34" s="14"/>
      <c r="X34" s="37">
        <v>-1.8022432814859199E-2</v>
      </c>
      <c r="Y34" s="37">
        <v>4.4273226572318098E-3</v>
      </c>
      <c r="Z34" s="37">
        <v>2.4106904147872098E-2</v>
      </c>
      <c r="AA34" s="37">
        <v>0.23558747089252199</v>
      </c>
      <c r="AB34" s="37">
        <v>1.3906274741081E-2</v>
      </c>
      <c r="AC34" s="14"/>
      <c r="AD34" s="37">
        <v>1.1889645948600499E-2</v>
      </c>
      <c r="AE34" s="37">
        <v>2.03973590117364E-2</v>
      </c>
      <c r="AF34" s="14"/>
      <c r="AG34" s="37">
        <v>4.2948338760209299E-3</v>
      </c>
      <c r="AH34" s="37">
        <v>5.4777003913020601E-2</v>
      </c>
      <c r="AI34" s="37">
        <v>2.5252164316300198E-2</v>
      </c>
      <c r="AJ34" s="14"/>
      <c r="AK34" s="37">
        <v>4.3557126878041698E-3</v>
      </c>
      <c r="AL34" s="37">
        <v>9.2370321471323905E-3</v>
      </c>
      <c r="AM34" s="37">
        <v>1.79983301430219E-2</v>
      </c>
      <c r="AN34" s="37">
        <v>5.46980942034553E-3</v>
      </c>
      <c r="AO34" s="37">
        <v>1.66430548659885</v>
      </c>
      <c r="AP34" s="37">
        <v>2.5294434631519001</v>
      </c>
      <c r="AQ34" s="37">
        <v>7.6398589597419395E-2</v>
      </c>
      <c r="AR34" s="37">
        <v>13.723793326069201</v>
      </c>
      <c r="AS34" s="14"/>
      <c r="AT34" s="14"/>
    </row>
    <row r="35" spans="1:46">
      <c r="A35" s="2">
        <v>33</v>
      </c>
      <c r="B35" s="3" t="s">
        <v>141</v>
      </c>
      <c r="C35" s="4" t="s">
        <v>16</v>
      </c>
      <c r="D35" s="3" t="s">
        <v>142</v>
      </c>
      <c r="E35" s="3" t="s">
        <v>117</v>
      </c>
      <c r="F35" s="3" t="s">
        <v>143</v>
      </c>
      <c r="G35" s="3" t="s">
        <v>61</v>
      </c>
      <c r="H35" s="39">
        <v>2.2388868919157798</v>
      </c>
      <c r="I35" s="39">
        <v>-0.43587969939689603</v>
      </c>
      <c r="J35" s="39">
        <v>2.25411317238011</v>
      </c>
      <c r="K35" s="39">
        <v>7.1198164441553698E-3</v>
      </c>
      <c r="L35" s="39">
        <v>2.02816752633928</v>
      </c>
      <c r="M35" s="39">
        <v>2.0105410393875198</v>
      </c>
      <c r="N35" s="15"/>
      <c r="O35" s="39">
        <v>2.1424701592295499</v>
      </c>
      <c r="P35" s="39">
        <v>2.1395063569316499</v>
      </c>
      <c r="Q35" s="39">
        <v>202.729902291456</v>
      </c>
      <c r="R35" s="39">
        <v>191.39756875276299</v>
      </c>
      <c r="S35" s="39">
        <v>2.0937348266967302</v>
      </c>
      <c r="T35" s="39">
        <v>2.10163687659937</v>
      </c>
      <c r="U35" s="39">
        <v>2.10770760756653</v>
      </c>
      <c r="V35" s="39">
        <v>1.71469958045871</v>
      </c>
      <c r="W35" s="15"/>
      <c r="X35" s="39">
        <v>2.19373679734078</v>
      </c>
      <c r="Y35" s="39">
        <v>2.17083144634478</v>
      </c>
      <c r="Z35" s="39">
        <v>2.08458125954912</v>
      </c>
      <c r="AA35" s="39">
        <v>221.64586302026001</v>
      </c>
      <c r="AB35" s="39">
        <v>2.01137577006482</v>
      </c>
      <c r="AC35" s="15"/>
      <c r="AD35" s="39">
        <v>1.9022503720009001</v>
      </c>
      <c r="AE35" s="39">
        <v>2.0917283650301699</v>
      </c>
      <c r="AF35" s="15"/>
      <c r="AG35" s="39">
        <v>2.0800607525145298</v>
      </c>
      <c r="AH35" s="39">
        <v>7.92561282347316E-4</v>
      </c>
      <c r="AI35" s="39">
        <v>2.0814453092804701</v>
      </c>
      <c r="AJ35" s="15"/>
      <c r="AK35" s="39">
        <v>2.0962344315485102</v>
      </c>
      <c r="AL35" s="39">
        <v>2.1140974469089899</v>
      </c>
      <c r="AM35" s="39">
        <v>1.60224038672652</v>
      </c>
      <c r="AN35" s="39">
        <v>2.1489374172088298</v>
      </c>
      <c r="AO35" s="39">
        <v>202.22029914832601</v>
      </c>
      <c r="AP35" s="39">
        <v>208.42649962407</v>
      </c>
      <c r="AQ35" s="39">
        <v>202.88169370938101</v>
      </c>
      <c r="AR35" s="39">
        <v>282.91784401452003</v>
      </c>
      <c r="AS35" s="15"/>
      <c r="AT35" s="15"/>
    </row>
    <row r="36" spans="1:46">
      <c r="A36" s="2">
        <v>34</v>
      </c>
      <c r="B36" s="11" t="s">
        <v>58</v>
      </c>
      <c r="C36" s="12" t="s">
        <v>16</v>
      </c>
      <c r="D36" s="11" t="s">
        <v>144</v>
      </c>
      <c r="E36" s="11" t="s">
        <v>117</v>
      </c>
      <c r="F36" s="11" t="s">
        <v>145</v>
      </c>
      <c r="G36" s="11" t="s">
        <v>61</v>
      </c>
      <c r="H36" s="37">
        <v>2.7021305757148902E-2</v>
      </c>
      <c r="I36" s="37">
        <v>8.7792413460512595</v>
      </c>
      <c r="J36" s="37">
        <v>6.62216417351984</v>
      </c>
      <c r="K36" s="37">
        <v>9.7575943148402594E-2</v>
      </c>
      <c r="L36" s="37">
        <v>2.98771667872803E-2</v>
      </c>
      <c r="M36" s="37">
        <v>5.7252085763734598E-2</v>
      </c>
      <c r="N36" s="14"/>
      <c r="O36" s="37">
        <v>0.20471112814942</v>
      </c>
      <c r="P36" s="37">
        <v>4.2180314505947898E-2</v>
      </c>
      <c r="Q36" s="37">
        <v>3.9115670072901199</v>
      </c>
      <c r="R36" s="37">
        <v>3.6929155824902899</v>
      </c>
      <c r="S36" s="37">
        <v>2.70763127316235E-2</v>
      </c>
      <c r="T36" s="37">
        <v>4.2645020255795897E-2</v>
      </c>
      <c r="U36" s="37">
        <v>4.0672668065386101E-2</v>
      </c>
      <c r="V36" s="37">
        <v>0.465909450817591</v>
      </c>
      <c r="W36" s="14"/>
      <c r="X36" s="37">
        <v>3.3225007996075903E-2</v>
      </c>
      <c r="Y36" s="37">
        <v>2.7340010662423801E-2</v>
      </c>
      <c r="Z36" s="37">
        <v>5.5482192378909702E-2</v>
      </c>
      <c r="AA36" s="37">
        <v>0.82437042714436204</v>
      </c>
      <c r="AB36" s="37">
        <v>4.4816826698397101E-2</v>
      </c>
      <c r="AC36" s="14"/>
      <c r="AD36" s="37">
        <v>0.11521186573726</v>
      </c>
      <c r="AE36" s="37">
        <v>3.9798337262256699E-2</v>
      </c>
      <c r="AF36" s="14"/>
      <c r="AG36" s="37">
        <v>2.2995200518693099E-2</v>
      </c>
      <c r="AH36" s="37">
        <v>6.98838823449182E-2</v>
      </c>
      <c r="AI36" s="37">
        <v>5.7125231011139803E-2</v>
      </c>
      <c r="AJ36" s="14"/>
      <c r="AK36" s="37">
        <v>3.3942243135611602E-2</v>
      </c>
      <c r="AL36" s="37">
        <v>5.9772514176348199E-2</v>
      </c>
      <c r="AM36" s="37">
        <v>0.152243275212709</v>
      </c>
      <c r="AN36" s="37">
        <v>2.7839116332205101E-2</v>
      </c>
      <c r="AO36" s="37">
        <v>11.818631723657701</v>
      </c>
      <c r="AP36" s="37">
        <v>5.6445017583170802</v>
      </c>
      <c r="AQ36" s="37">
        <v>4.02760144607032</v>
      </c>
      <c r="AR36" s="37">
        <v>18.861075214016701</v>
      </c>
      <c r="AS36" s="14"/>
      <c r="AT36" s="14"/>
    </row>
    <row r="37" spans="1:46">
      <c r="A37" s="2">
        <v>35</v>
      </c>
      <c r="B37" s="3" t="s">
        <v>146</v>
      </c>
      <c r="C37" s="4" t="s">
        <v>16</v>
      </c>
      <c r="D37" s="3" t="s">
        <v>147</v>
      </c>
      <c r="E37" s="3" t="s">
        <v>117</v>
      </c>
      <c r="F37" s="3" t="s">
        <v>148</v>
      </c>
      <c r="G37" s="3" t="s">
        <v>61</v>
      </c>
      <c r="H37" s="39">
        <v>2.43181573592503E-3</v>
      </c>
      <c r="I37" s="39">
        <v>-0.75070636226112597</v>
      </c>
      <c r="J37" s="39">
        <v>-3.5973792217639002E-2</v>
      </c>
      <c r="K37" s="39">
        <v>1.82977179386996E-3</v>
      </c>
      <c r="L37" s="39">
        <v>3.1077310064597899E-4</v>
      </c>
      <c r="M37" s="39">
        <v>-1.09826729618326E-2</v>
      </c>
      <c r="N37" s="15"/>
      <c r="O37" s="39">
        <v>1.4560579452231499E-2</v>
      </c>
      <c r="P37" s="39">
        <v>-5.6515985511384897E-3</v>
      </c>
      <c r="Q37" s="39">
        <v>-1.00471049553376</v>
      </c>
      <c r="R37" s="39">
        <v>-0.94854850701346605</v>
      </c>
      <c r="S37" s="39">
        <v>4.0030995056983699E-4</v>
      </c>
      <c r="T37" s="39">
        <v>1.3022759237997601E-2</v>
      </c>
      <c r="U37" s="39">
        <v>5.2143623743208203E-2</v>
      </c>
      <c r="V37" s="39">
        <v>-0.48184295549638501</v>
      </c>
      <c r="W37" s="15"/>
      <c r="X37" s="39">
        <v>2.6214656837052399E-2</v>
      </c>
      <c r="Y37" s="39">
        <v>-2.24494000585826E-3</v>
      </c>
      <c r="Z37" s="39">
        <v>-5.9967393008140404E-3</v>
      </c>
      <c r="AA37" s="39">
        <v>1.6712779976737101E-2</v>
      </c>
      <c r="AB37" s="39">
        <v>2.1916229654486701E-3</v>
      </c>
      <c r="AC37" s="15"/>
      <c r="AD37" s="39">
        <v>1.8315377079673598E-2</v>
      </c>
      <c r="AE37" s="39">
        <v>1.18753745794017E-2</v>
      </c>
      <c r="AF37" s="15"/>
      <c r="AG37" s="39">
        <v>-3.1070198605758798E-5</v>
      </c>
      <c r="AH37" s="39">
        <v>-3.27758966739394E-3</v>
      </c>
      <c r="AI37" s="39">
        <v>-1.8151384892038801E-3</v>
      </c>
      <c r="AJ37" s="15"/>
      <c r="AK37" s="39">
        <v>1.1428952017346599E-3</v>
      </c>
      <c r="AL37" s="39">
        <v>-5.4566601624799604E-3</v>
      </c>
      <c r="AM37" s="39">
        <v>2.08967819032137E-3</v>
      </c>
      <c r="AN37" s="39">
        <v>-1.16264033937251E-4</v>
      </c>
      <c r="AO37" s="39">
        <v>-2.3325493924010798</v>
      </c>
      <c r="AP37" s="39">
        <v>-3.8933199362430997E-2</v>
      </c>
      <c r="AQ37" s="39">
        <v>0.44122518610816103</v>
      </c>
      <c r="AR37" s="39">
        <v>-1.1161167047782099</v>
      </c>
      <c r="AS37" s="15"/>
      <c r="AT37" s="15"/>
    </row>
    <row r="38" spans="1:46">
      <c r="A38" s="2">
        <v>36</v>
      </c>
      <c r="B38" s="11" t="s">
        <v>58</v>
      </c>
      <c r="C38" s="12" t="s">
        <v>16</v>
      </c>
      <c r="D38" s="11" t="s">
        <v>149</v>
      </c>
      <c r="E38" s="11" t="s">
        <v>117</v>
      </c>
      <c r="F38" s="11" t="s">
        <v>150</v>
      </c>
      <c r="G38" s="11" t="s">
        <v>61</v>
      </c>
      <c r="H38" s="37">
        <v>6.0255123670424704E-3</v>
      </c>
      <c r="I38" s="37">
        <v>7.8421947401991501</v>
      </c>
      <c r="J38" s="37">
        <v>4.8052773509885904</v>
      </c>
      <c r="K38" s="37">
        <v>6.2316461466907502E-2</v>
      </c>
      <c r="L38" s="37">
        <v>1.20604051729046E-2</v>
      </c>
      <c r="M38" s="37">
        <v>2.50012512471267E-2</v>
      </c>
      <c r="N38" s="14"/>
      <c r="O38" s="37">
        <v>0.150528376485177</v>
      </c>
      <c r="P38" s="37">
        <v>1.3137454463823001E-2</v>
      </c>
      <c r="Q38" s="37">
        <v>0.76033612459764499</v>
      </c>
      <c r="R38" s="37">
        <v>0.71783434036124605</v>
      </c>
      <c r="S38" s="37">
        <v>5.80928522002292E-3</v>
      </c>
      <c r="T38" s="37">
        <v>1.1613895368567001E-2</v>
      </c>
      <c r="U38" s="37">
        <v>-7.9794837997809107E-3</v>
      </c>
      <c r="V38" s="37">
        <v>-0.16864603330918401</v>
      </c>
      <c r="W38" s="14"/>
      <c r="X38" s="37">
        <v>-3.3104680379627403E-2</v>
      </c>
      <c r="Y38" s="37">
        <v>4.6332336658527502E-3</v>
      </c>
      <c r="Z38" s="37">
        <v>-6.8365105258578101E-3</v>
      </c>
      <c r="AA38" s="37">
        <v>0.24755732932473501</v>
      </c>
      <c r="AB38" s="37">
        <v>1.0539098123277401E-2</v>
      </c>
      <c r="AC38" s="14"/>
      <c r="AD38" s="37">
        <v>1.29721135224715E-2</v>
      </c>
      <c r="AE38" s="37">
        <v>1.7412638793899201E-2</v>
      </c>
      <c r="AF38" s="14"/>
      <c r="AG38" s="37">
        <v>3.78968409253338E-3</v>
      </c>
      <c r="AH38" s="37">
        <v>2.8105753198781998E-2</v>
      </c>
      <c r="AI38" s="37">
        <v>1.90937802251686E-2</v>
      </c>
      <c r="AJ38" s="14"/>
      <c r="AK38" s="37">
        <v>4.7729612346333597E-3</v>
      </c>
      <c r="AL38" s="37">
        <v>8.4145722081029797E-3</v>
      </c>
      <c r="AM38" s="37">
        <v>3.2582279271166803E-2</v>
      </c>
      <c r="AN38" s="37">
        <v>6.0364827148192898E-3</v>
      </c>
      <c r="AO38" s="37">
        <v>1.6849110417889499</v>
      </c>
      <c r="AP38" s="37">
        <v>2.35280122226757</v>
      </c>
      <c r="AQ38" s="37">
        <v>-0.81991982324000201</v>
      </c>
      <c r="AR38" s="37">
        <v>9.77953858882905</v>
      </c>
      <c r="AS38" s="14"/>
      <c r="AT38" s="14"/>
    </row>
    <row r="39" spans="1:46">
      <c r="A39" s="2">
        <v>37</v>
      </c>
      <c r="B39" s="3" t="s">
        <v>151</v>
      </c>
      <c r="C39" s="4" t="s">
        <v>16</v>
      </c>
      <c r="D39" s="3" t="s">
        <v>152</v>
      </c>
      <c r="E39" s="3" t="s">
        <v>117</v>
      </c>
      <c r="F39" s="3" t="s">
        <v>153</v>
      </c>
      <c r="G39" s="3" t="s">
        <v>61</v>
      </c>
      <c r="H39" s="39">
        <v>20.998307607241902</v>
      </c>
      <c r="I39" s="39">
        <v>19.8355513735739</v>
      </c>
      <c r="J39" s="39">
        <v>23.2428687295976</v>
      </c>
      <c r="K39" s="39">
        <v>20.1555873932369</v>
      </c>
      <c r="L39" s="39">
        <v>20.831183135916199</v>
      </c>
      <c r="M39" s="39">
        <v>20.800435044635702</v>
      </c>
      <c r="N39" s="15"/>
      <c r="O39" s="39">
        <v>20.354332938201999</v>
      </c>
      <c r="P39" s="39">
        <v>20.985733831832199</v>
      </c>
      <c r="Q39" s="39">
        <v>2100.9943956870002</v>
      </c>
      <c r="R39" s="39">
        <v>1983.55158638391</v>
      </c>
      <c r="S39" s="39">
        <v>21.010974384328101</v>
      </c>
      <c r="T39" s="39">
        <v>19.982023186216399</v>
      </c>
      <c r="U39" s="39">
        <v>20.182114546004598</v>
      </c>
      <c r="V39" s="39">
        <v>20.796110739308698</v>
      </c>
      <c r="W39" s="15"/>
      <c r="X39" s="39">
        <v>21.2171823947732</v>
      </c>
      <c r="Y39" s="39">
        <v>21.156257512597101</v>
      </c>
      <c r="Z39" s="39">
        <v>20.621604014222299</v>
      </c>
      <c r="AA39" s="39">
        <v>20.356349368708099</v>
      </c>
      <c r="AB39" s="39">
        <v>19.604815439049698</v>
      </c>
      <c r="AC39" s="15"/>
      <c r="AD39" s="39">
        <v>19.857718251530802</v>
      </c>
      <c r="AE39" s="39">
        <v>19.9854958144169</v>
      </c>
      <c r="AF39" s="15"/>
      <c r="AG39" s="39">
        <v>19.961574733990901</v>
      </c>
      <c r="AH39" s="39">
        <v>19.6220721975826</v>
      </c>
      <c r="AI39" s="39">
        <v>19.830231033316299</v>
      </c>
      <c r="AJ39" s="15"/>
      <c r="AK39" s="39">
        <v>20.506345289983599</v>
      </c>
      <c r="AL39" s="39">
        <v>20.571924640764301</v>
      </c>
      <c r="AM39" s="39">
        <v>20.592150563399301</v>
      </c>
      <c r="AN39" s="39">
        <v>21.152999261180302</v>
      </c>
      <c r="AO39" s="39">
        <v>2067.6056040491098</v>
      </c>
      <c r="AP39" s="39">
        <v>2071.65408253757</v>
      </c>
      <c r="AQ39" s="39">
        <v>2019.28911956613</v>
      </c>
      <c r="AR39" s="39">
        <v>2033.22408494059</v>
      </c>
      <c r="AS39" s="15"/>
      <c r="AT39" s="15"/>
    </row>
    <row r="40" spans="1:46">
      <c r="A40" s="2">
        <v>38</v>
      </c>
      <c r="B40" s="11" t="s">
        <v>58</v>
      </c>
      <c r="C40" s="12" t="s">
        <v>16</v>
      </c>
      <c r="D40" s="11" t="s">
        <v>154</v>
      </c>
      <c r="E40" s="11" t="s">
        <v>117</v>
      </c>
      <c r="F40" s="11" t="s">
        <v>155</v>
      </c>
      <c r="G40" s="11" t="s">
        <v>61</v>
      </c>
      <c r="H40" s="37">
        <v>6.9936150837017194E-2</v>
      </c>
      <c r="I40" s="37">
        <v>8.1065440894596996</v>
      </c>
      <c r="J40" s="37">
        <v>7.4216413345504204</v>
      </c>
      <c r="K40" s="37">
        <v>0.150392087841211</v>
      </c>
      <c r="L40" s="37">
        <v>6.4590481604732894E-2</v>
      </c>
      <c r="M40" s="37">
        <v>7.9352794902878707E-2</v>
      </c>
      <c r="N40" s="14"/>
      <c r="O40" s="37">
        <v>0.165408524419666</v>
      </c>
      <c r="P40" s="37">
        <v>9.8084569735226904E-2</v>
      </c>
      <c r="Q40" s="37">
        <v>8.0469583164430194</v>
      </c>
      <c r="R40" s="37">
        <v>7.5971439842544299</v>
      </c>
      <c r="S40" s="37">
        <v>7.42523166592753E-2</v>
      </c>
      <c r="T40" s="37">
        <v>0.105765366849915</v>
      </c>
      <c r="U40" s="37">
        <v>0.12906315358492501</v>
      </c>
      <c r="V40" s="37">
        <v>1.51664630842077</v>
      </c>
      <c r="W40" s="14"/>
      <c r="X40" s="37">
        <v>7.5652669485184301E-2</v>
      </c>
      <c r="Y40" s="37">
        <v>7.8808961145730994E-2</v>
      </c>
      <c r="Z40" s="37">
        <v>8.4906323667693503E-2</v>
      </c>
      <c r="AA40" s="37">
        <v>1.8166715859573099</v>
      </c>
      <c r="AB40" s="37">
        <v>0.121018167679419</v>
      </c>
      <c r="AC40" s="14"/>
      <c r="AD40" s="37">
        <v>0.24198513295127</v>
      </c>
      <c r="AE40" s="37">
        <v>8.4188890211843295E-2</v>
      </c>
      <c r="AF40" s="14"/>
      <c r="AG40" s="37">
        <v>6.6338395835633293E-2</v>
      </c>
      <c r="AH40" s="37">
        <v>0.165234760499191</v>
      </c>
      <c r="AI40" s="37">
        <v>0.124959087722885</v>
      </c>
      <c r="AJ40" s="14"/>
      <c r="AK40" s="37">
        <v>8.1802611861333197E-2</v>
      </c>
      <c r="AL40" s="37">
        <v>0.15700762563756901</v>
      </c>
      <c r="AM40" s="37">
        <v>0.31008750363605198</v>
      </c>
      <c r="AN40" s="37">
        <v>7.8544031417142099E-2</v>
      </c>
      <c r="AO40" s="37">
        <v>25.842078672886601</v>
      </c>
      <c r="AP40" s="37">
        <v>11.537879207453001</v>
      </c>
      <c r="AQ40" s="37">
        <v>8.9240408902491097</v>
      </c>
      <c r="AR40" s="37">
        <v>29.684944972140901</v>
      </c>
      <c r="AS40" s="14"/>
      <c r="AT40" s="14"/>
    </row>
    <row r="41" spans="1:46">
      <c r="A41" s="2">
        <v>39</v>
      </c>
      <c r="B41" s="3" t="s">
        <v>58</v>
      </c>
      <c r="C41" s="4" t="s">
        <v>16</v>
      </c>
      <c r="D41" s="3" t="s">
        <v>156</v>
      </c>
      <c r="E41" s="3" t="s">
        <v>117</v>
      </c>
      <c r="F41" s="3" t="s">
        <v>157</v>
      </c>
      <c r="G41" s="3" t="s">
        <v>61</v>
      </c>
      <c r="H41" s="39">
        <v>7.9962649346145796E-3</v>
      </c>
      <c r="I41" s="39">
        <v>7.6461933902342398</v>
      </c>
      <c r="J41" s="39">
        <v>4.7437515377229502</v>
      </c>
      <c r="K41" s="39">
        <v>6.9715193783089102E-2</v>
      </c>
      <c r="L41" s="39">
        <v>4.6526197367679899E-5</v>
      </c>
      <c r="M41" s="39">
        <v>1.2584989847555E-2</v>
      </c>
      <c r="N41" s="15"/>
      <c r="O41" s="39">
        <v>0.109275069528915</v>
      </c>
      <c r="P41" s="39">
        <v>1.4370265159678E-2</v>
      </c>
      <c r="Q41" s="39">
        <v>0.97949714452905301</v>
      </c>
      <c r="R41" s="39">
        <v>0.92474454899905301</v>
      </c>
      <c r="S41" s="39">
        <v>6.70612423655376E-3</v>
      </c>
      <c r="T41" s="39">
        <v>1.33351731577818E-2</v>
      </c>
      <c r="U41" s="39">
        <v>-1.01776441661625E-2</v>
      </c>
      <c r="V41" s="39">
        <v>-0.14894048711317001</v>
      </c>
      <c r="W41" s="15"/>
      <c r="X41" s="39">
        <v>3.1652690099200603E-2</v>
      </c>
      <c r="Y41" s="39">
        <v>4.9851459933344701E-3</v>
      </c>
      <c r="Z41" s="39">
        <v>3.9991478692544297E-2</v>
      </c>
      <c r="AA41" s="39">
        <v>0.22932712710442199</v>
      </c>
      <c r="AB41" s="39">
        <v>1.1731566939832501E-2</v>
      </c>
      <c r="AC41" s="15"/>
      <c r="AD41" s="39">
        <v>3.6664482333669597E-2</v>
      </c>
      <c r="AE41" s="39">
        <v>1.8661526036353002E-2</v>
      </c>
      <c r="AF41" s="15"/>
      <c r="AG41" s="39">
        <v>6.0012165806009902E-3</v>
      </c>
      <c r="AH41" s="39">
        <v>2.5868825639121601E-2</v>
      </c>
      <c r="AI41" s="39">
        <v>1.8806670739095501E-2</v>
      </c>
      <c r="AJ41" s="15"/>
      <c r="AK41" s="39">
        <v>6.2753217428234203E-3</v>
      </c>
      <c r="AL41" s="39">
        <v>7.5991270699170199E-3</v>
      </c>
      <c r="AM41" s="39">
        <v>5.40233053810312E-2</v>
      </c>
      <c r="AN41" s="39">
        <v>7.3408780422279498E-3</v>
      </c>
      <c r="AO41" s="39">
        <v>1.5805288354673399</v>
      </c>
      <c r="AP41" s="39">
        <v>2.47190820158642</v>
      </c>
      <c r="AQ41" s="39">
        <v>0.13515472806123599</v>
      </c>
      <c r="AR41" s="39">
        <v>9.0263310392665304</v>
      </c>
      <c r="AS41" s="15"/>
      <c r="AT41" s="15"/>
    </row>
    <row r="42" spans="1:46">
      <c r="A42" s="2">
        <v>40</v>
      </c>
      <c r="B42" s="18" t="s">
        <v>158</v>
      </c>
      <c r="C42" s="12" t="s">
        <v>16</v>
      </c>
      <c r="D42" s="11" t="s">
        <v>159</v>
      </c>
      <c r="E42" s="18" t="s">
        <v>132</v>
      </c>
      <c r="F42" s="11" t="s">
        <v>160</v>
      </c>
      <c r="G42" s="11" t="s">
        <v>61</v>
      </c>
      <c r="H42" s="37">
        <v>1.80902070868411E-3</v>
      </c>
      <c r="I42" s="37">
        <v>-0.14485516330210599</v>
      </c>
      <c r="J42" s="37">
        <v>1.0063201171374601</v>
      </c>
      <c r="K42" s="37">
        <v>4.1752985516097803E-2</v>
      </c>
      <c r="L42" s="37">
        <v>-4.5446355239529496E-3</v>
      </c>
      <c r="M42" s="37">
        <v>-2.1126041389902699E-3</v>
      </c>
      <c r="N42" s="14"/>
      <c r="O42" s="37">
        <v>2.2854312596238699E-2</v>
      </c>
      <c r="P42" s="37">
        <v>7.69215834752877E-2</v>
      </c>
      <c r="Q42" s="37">
        <v>-0.84138920349013901</v>
      </c>
      <c r="R42" s="37">
        <v>-0.79435665929201005</v>
      </c>
      <c r="S42" s="37">
        <v>-1.7028658051020901E-4</v>
      </c>
      <c r="T42" s="37">
        <v>-5.1621822365778298E-3</v>
      </c>
      <c r="U42" s="37">
        <v>0.102295645380605</v>
      </c>
      <c r="V42" s="40">
        <v>-7.5160242572366198E-2</v>
      </c>
      <c r="W42" s="14"/>
      <c r="X42" s="37">
        <v>-1.5515409462532199E-2</v>
      </c>
      <c r="Y42" s="37">
        <v>-3.5806174610922899E-4</v>
      </c>
      <c r="Z42" s="37">
        <v>1.28329252695231E-2</v>
      </c>
      <c r="AA42" s="37">
        <v>1.6296524395629499</v>
      </c>
      <c r="AB42" s="37">
        <v>1.6462721845775002E-2</v>
      </c>
      <c r="AC42" s="14"/>
      <c r="AD42" s="37">
        <v>-2.3736853381784101E-3</v>
      </c>
      <c r="AE42" s="37">
        <v>7.1865593877163802E-3</v>
      </c>
      <c r="AF42" s="14"/>
      <c r="AG42" s="37">
        <v>-5.0041023022009197E-4</v>
      </c>
      <c r="AH42" s="37">
        <v>-6.8597201335922203E-3</v>
      </c>
      <c r="AI42" s="37">
        <v>0.69447310024117404</v>
      </c>
      <c r="AJ42" s="14"/>
      <c r="AK42" s="37">
        <v>7.7013887637987304E-4</v>
      </c>
      <c r="AL42" s="37">
        <v>-2.9096089430285599E-3</v>
      </c>
      <c r="AM42" s="37">
        <v>-1.1939159827206399E-3</v>
      </c>
      <c r="AN42" s="37">
        <v>3.60082326162365E-2</v>
      </c>
      <c r="AO42" s="37">
        <v>99.733778373562401</v>
      </c>
      <c r="AP42" s="37">
        <v>407.40626806607997</v>
      </c>
      <c r="AQ42" s="37">
        <v>41.243475504478603</v>
      </c>
      <c r="AR42" s="37">
        <v>642.54887981785896</v>
      </c>
      <c r="AS42" s="14"/>
      <c r="AT42" s="14"/>
    </row>
    <row r="43" spans="1:46">
      <c r="A43" s="2">
        <v>41</v>
      </c>
      <c r="B43" s="3" t="s">
        <v>161</v>
      </c>
      <c r="C43" s="4" t="s">
        <v>16</v>
      </c>
      <c r="D43" s="3" t="s">
        <v>162</v>
      </c>
      <c r="E43" s="3" t="s">
        <v>117</v>
      </c>
      <c r="F43" s="3" t="s">
        <v>163</v>
      </c>
      <c r="G43" s="3" t="s">
        <v>61</v>
      </c>
      <c r="H43" s="39">
        <v>1.5333477198013099E-3</v>
      </c>
      <c r="I43" s="39">
        <v>0.15585607528598899</v>
      </c>
      <c r="J43" s="39">
        <v>1.9870595843852501</v>
      </c>
      <c r="K43" s="39">
        <v>4.4143959966202198E-2</v>
      </c>
      <c r="L43" s="39">
        <v>1.53458384097674E-4</v>
      </c>
      <c r="M43" s="39">
        <v>3.9704355514248299E-3</v>
      </c>
      <c r="N43" s="15"/>
      <c r="O43" s="39">
        <v>3.51553360752705E-2</v>
      </c>
      <c r="P43" s="39">
        <v>0.10068433683150101</v>
      </c>
      <c r="Q43" s="39">
        <v>0.14741743928338899</v>
      </c>
      <c r="R43" s="39">
        <v>0.13917699930637201</v>
      </c>
      <c r="S43" s="39">
        <v>3.70598482099247E-4</v>
      </c>
      <c r="T43" s="39">
        <v>6.0182855716269896E-3</v>
      </c>
      <c r="U43" s="39">
        <v>0.12584942532843499</v>
      </c>
      <c r="V43" s="39">
        <v>0.41785768029116199</v>
      </c>
      <c r="W43" s="15"/>
      <c r="X43" s="39">
        <v>1.5341687280282801E-3</v>
      </c>
      <c r="Y43" s="39">
        <v>-9.6333499352293096E-4</v>
      </c>
      <c r="Z43" s="39">
        <v>3.06602487696869E-3</v>
      </c>
      <c r="AA43" s="39">
        <v>1.65874178559687</v>
      </c>
      <c r="AB43" s="39">
        <v>1.86235549441988E-2</v>
      </c>
      <c r="AC43" s="15"/>
      <c r="AD43" s="39">
        <v>2.72207907830074E-2</v>
      </c>
      <c r="AE43" s="39">
        <v>9.1401058133602307E-3</v>
      </c>
      <c r="AF43" s="15"/>
      <c r="AG43" s="39">
        <v>6.8313729695896805E-4</v>
      </c>
      <c r="AH43" s="39">
        <v>-5.1491860142396598E-3</v>
      </c>
      <c r="AI43" s="39">
        <v>0.69347862106566704</v>
      </c>
      <c r="AJ43" s="15"/>
      <c r="AK43" s="39">
        <v>8.2317389363091304E-4</v>
      </c>
      <c r="AL43" s="39">
        <v>4.99442979266618E-4</v>
      </c>
      <c r="AM43" s="39">
        <v>7.5812752245887098E-3</v>
      </c>
      <c r="AN43" s="39">
        <v>3.7958182253551097E-2</v>
      </c>
      <c r="AO43" s="39">
        <v>100.56611651270499</v>
      </c>
      <c r="AP43" s="39">
        <v>414.92636298931899</v>
      </c>
      <c r="AQ43" s="39">
        <v>41.613772269993397</v>
      </c>
      <c r="AR43" s="39">
        <v>648.16485014329896</v>
      </c>
      <c r="AS43" s="15"/>
      <c r="AT43" s="15"/>
    </row>
    <row r="44" spans="1:46">
      <c r="A44" s="2">
        <v>42</v>
      </c>
      <c r="B44" s="11" t="s">
        <v>164</v>
      </c>
      <c r="C44" s="12" t="s">
        <v>16</v>
      </c>
      <c r="D44" s="11" t="s">
        <v>165</v>
      </c>
      <c r="E44" s="11" t="s">
        <v>117</v>
      </c>
      <c r="F44" s="11" t="s">
        <v>166</v>
      </c>
      <c r="G44" s="11" t="s">
        <v>61</v>
      </c>
      <c r="H44" s="37">
        <v>2.17640495101608E-3</v>
      </c>
      <c r="I44" s="37">
        <v>3.3203492598087698</v>
      </c>
      <c r="J44" s="37">
        <v>2.20233656020415</v>
      </c>
      <c r="K44" s="37">
        <v>0.143002660728269</v>
      </c>
      <c r="L44" s="37">
        <v>1.55529356270861E-2</v>
      </c>
      <c r="M44" s="37">
        <v>2.26993524796841E-2</v>
      </c>
      <c r="N44" s="14"/>
      <c r="O44" s="37">
        <v>0.15755622768342101</v>
      </c>
      <c r="P44" s="37">
        <v>0.83936991540446304</v>
      </c>
      <c r="Q44" s="37">
        <v>4.6982730609670602</v>
      </c>
      <c r="R44" s="37">
        <v>4.4356458077551002</v>
      </c>
      <c r="S44" s="37">
        <v>-5.5162204004420296E-4</v>
      </c>
      <c r="T44" s="37">
        <v>6.9033255083148504E-2</v>
      </c>
      <c r="U44" s="37">
        <v>1.21623111985025</v>
      </c>
      <c r="V44" s="37">
        <v>3.6767894458649599</v>
      </c>
      <c r="W44" s="14"/>
      <c r="X44" s="37">
        <v>5.4360751843829103E-2</v>
      </c>
      <c r="Y44" s="37">
        <v>3.663523927817E-3</v>
      </c>
      <c r="Z44" s="37">
        <v>6.2380505311293903E-2</v>
      </c>
      <c r="AA44" s="81">
        <v>16.054758758956599</v>
      </c>
      <c r="AB44" s="37">
        <v>0.17343004386367</v>
      </c>
      <c r="AC44" s="14"/>
      <c r="AD44" s="37">
        <v>4.9559154528207298E-2</v>
      </c>
      <c r="AE44" s="37">
        <v>9.3537938861367898E-3</v>
      </c>
      <c r="AF44" s="14"/>
      <c r="AG44" s="37">
        <v>2.46666104100531E-3</v>
      </c>
      <c r="AH44" s="37">
        <v>3.2788433939494599E-3</v>
      </c>
      <c r="AI44" s="37">
        <v>6.2793238099375603</v>
      </c>
      <c r="AJ44" s="14"/>
      <c r="AK44" s="37">
        <v>3.2974767111714699E-3</v>
      </c>
      <c r="AL44" s="37">
        <v>4.4785297446833003E-2</v>
      </c>
      <c r="AM44" s="37">
        <v>2.0842296957370901E-2</v>
      </c>
      <c r="AN44" s="37">
        <v>0.36377568370190999</v>
      </c>
      <c r="AO44" s="81">
        <v>1004.39060462287</v>
      </c>
      <c r="AP44" s="81">
        <v>4000.05964407802</v>
      </c>
      <c r="AQ44" s="37">
        <v>402.06850532511402</v>
      </c>
      <c r="AR44" s="81">
        <v>6223.9277951241302</v>
      </c>
      <c r="AS44" s="14"/>
      <c r="AT44" s="14"/>
    </row>
    <row r="45" spans="1:46">
      <c r="A45" s="2">
        <v>43</v>
      </c>
      <c r="B45" s="16" t="s">
        <v>167</v>
      </c>
      <c r="C45" s="4" t="s">
        <v>16</v>
      </c>
      <c r="D45" s="3" t="s">
        <v>168</v>
      </c>
      <c r="E45" s="16" t="s">
        <v>132</v>
      </c>
      <c r="F45" s="3" t="s">
        <v>169</v>
      </c>
      <c r="G45" s="3" t="s">
        <v>61</v>
      </c>
      <c r="H45" s="39">
        <v>2.4713712723140502E-3</v>
      </c>
      <c r="I45" s="39">
        <v>31.5492274829491</v>
      </c>
      <c r="J45" s="39">
        <v>3.4520926906706602</v>
      </c>
      <c r="K45" s="39">
        <v>0.99785921964533197</v>
      </c>
      <c r="L45" s="39">
        <v>0.10353224199471101</v>
      </c>
      <c r="M45" s="39">
        <v>0.20005270693261401</v>
      </c>
      <c r="N45" s="15"/>
      <c r="O45" s="39">
        <v>0.93223659286968197</v>
      </c>
      <c r="P45" s="39">
        <v>8.6508001366790008</v>
      </c>
      <c r="Q45" s="39">
        <v>19.1724972203695</v>
      </c>
      <c r="R45" s="39">
        <v>18.100779970890802</v>
      </c>
      <c r="S45" s="39">
        <v>-3.8949482164155898E-2</v>
      </c>
      <c r="T45" s="39">
        <v>9.0789890777643503E-2</v>
      </c>
      <c r="U45" s="39">
        <v>12.0113539929777</v>
      </c>
      <c r="V45" s="39">
        <v>39.507345027755598</v>
      </c>
      <c r="W45" s="15"/>
      <c r="X45" s="39">
        <v>0.151115971429478</v>
      </c>
      <c r="Y45" s="39">
        <v>5.3585878550185297E-2</v>
      </c>
      <c r="Z45" s="39">
        <v>0.235470500810887</v>
      </c>
      <c r="AA45" s="39">
        <v>188.173361319761</v>
      </c>
      <c r="AB45" s="39">
        <v>1.90385695300719</v>
      </c>
      <c r="AC45" s="15"/>
      <c r="AD45" s="39">
        <v>4.8256707067042499E-2</v>
      </c>
      <c r="AE45" s="39">
        <v>1.4466319311703999E-2</v>
      </c>
      <c r="AF45" s="15"/>
      <c r="AG45" s="39">
        <v>1.70286659786693E-2</v>
      </c>
      <c r="AH45" s="39">
        <v>5.8216088305806997E-2</v>
      </c>
      <c r="AI45" s="39">
        <v>64.6174342324382</v>
      </c>
      <c r="AJ45" s="15"/>
      <c r="AK45" s="39">
        <v>1.40344631989512E-2</v>
      </c>
      <c r="AL45" s="39">
        <v>0.46065827753185201</v>
      </c>
      <c r="AM45" s="39">
        <v>3.1410788136383601E-2</v>
      </c>
      <c r="AN45" s="39">
        <v>3.8265848535812501</v>
      </c>
      <c r="AO45" s="19" t="s">
        <v>79</v>
      </c>
      <c r="AP45" s="19" t="s">
        <v>79</v>
      </c>
      <c r="AQ45" s="39">
        <v>4012.12513714437</v>
      </c>
      <c r="AR45" s="40">
        <v>62391.066505844901</v>
      </c>
      <c r="AS45" s="15"/>
      <c r="AT45" s="15"/>
    </row>
    <row r="46" spans="1:46">
      <c r="A46" s="2">
        <v>44</v>
      </c>
      <c r="B46" s="18" t="s">
        <v>167</v>
      </c>
      <c r="C46" s="12" t="s">
        <v>16</v>
      </c>
      <c r="D46" s="11" t="s">
        <v>170</v>
      </c>
      <c r="E46" s="18" t="s">
        <v>132</v>
      </c>
      <c r="F46" s="11" t="s">
        <v>171</v>
      </c>
      <c r="G46" s="11" t="s">
        <v>61</v>
      </c>
      <c r="H46" s="81">
        <v>7.57645348105271E-4</v>
      </c>
      <c r="I46" s="81">
        <v>30.5900900984524</v>
      </c>
      <c r="J46" s="81">
        <v>2.8610772868286101</v>
      </c>
      <c r="K46" s="81">
        <v>0.99045080970102195</v>
      </c>
      <c r="L46" s="81">
        <v>0.128411279584739</v>
      </c>
      <c r="M46" s="81">
        <v>0.18842014638128499</v>
      </c>
      <c r="N46" s="117"/>
      <c r="O46" s="81">
        <v>0.93133164434434501</v>
      </c>
      <c r="P46" s="81">
        <v>8.5005542970484207</v>
      </c>
      <c r="Q46" s="81">
        <v>20.310015509898001</v>
      </c>
      <c r="R46" s="81">
        <v>19.174712491780301</v>
      </c>
      <c r="S46" s="81">
        <v>-3.6111421657947798E-2</v>
      </c>
      <c r="T46" s="81">
        <v>0.145470039476566</v>
      </c>
      <c r="U46" s="81">
        <v>11.912696653712</v>
      </c>
      <c r="V46" s="81">
        <v>38.804617048799997</v>
      </c>
      <c r="W46" s="117"/>
      <c r="X46" s="81">
        <v>9.8501913913471198E-2</v>
      </c>
      <c r="Y46" s="81">
        <v>5.6937311266586001E-2</v>
      </c>
      <c r="Z46" s="81">
        <v>0.30557175798784297</v>
      </c>
      <c r="AA46" s="37">
        <v>186.68629229253301</v>
      </c>
      <c r="AB46" s="81">
        <v>1.84453054506081</v>
      </c>
      <c r="AC46" s="117"/>
      <c r="AD46" s="81">
        <v>2.8912816183797499E-2</v>
      </c>
      <c r="AE46" s="81">
        <v>1.07311942576272E-2</v>
      </c>
      <c r="AF46" s="117"/>
      <c r="AG46" s="81">
        <v>1.5438129759187499E-2</v>
      </c>
      <c r="AH46" s="81">
        <v>5.2147379607601699E-2</v>
      </c>
      <c r="AI46" s="81">
        <v>61.885963540166202</v>
      </c>
      <c r="AJ46" s="117"/>
      <c r="AK46" s="81">
        <v>1.3019236719830201E-2</v>
      </c>
      <c r="AL46" s="81">
        <v>0.44855623862930599</v>
      </c>
      <c r="AM46" s="81">
        <v>1.80730115934769E-2</v>
      </c>
      <c r="AN46" s="81">
        <v>3.6999037913920398</v>
      </c>
      <c r="AO46" s="37">
        <v>9672.4492035967305</v>
      </c>
      <c r="AP46" s="19" t="s">
        <v>79</v>
      </c>
      <c r="AQ46" s="81">
        <v>3909.0352651322501</v>
      </c>
      <c r="AR46" s="40">
        <v>60836.612445456798</v>
      </c>
      <c r="AS46" s="14"/>
      <c r="AT46" s="14"/>
    </row>
    <row r="47" spans="1:46">
      <c r="A47" s="2">
        <v>45</v>
      </c>
      <c r="B47" s="3" t="s">
        <v>58</v>
      </c>
      <c r="C47" s="4" t="s">
        <v>16</v>
      </c>
      <c r="D47" s="3" t="s">
        <v>172</v>
      </c>
      <c r="E47" s="3" t="s">
        <v>117</v>
      </c>
      <c r="F47" s="3" t="s">
        <v>173</v>
      </c>
      <c r="G47" s="3" t="s">
        <v>61</v>
      </c>
      <c r="H47" s="39">
        <v>2.6396581865973001E-3</v>
      </c>
      <c r="I47" s="39">
        <v>6.9304655528719499</v>
      </c>
      <c r="J47" s="39">
        <v>4.0784833959424303</v>
      </c>
      <c r="K47" s="39">
        <v>5.5444938772382997E-2</v>
      </c>
      <c r="L47" s="39">
        <v>1.9446633755459301E-2</v>
      </c>
      <c r="M47" s="39">
        <v>5.29964858042501E-2</v>
      </c>
      <c r="N47" s="15"/>
      <c r="O47" s="39">
        <v>0.29508145552209197</v>
      </c>
      <c r="P47" s="39">
        <v>1.5641676023253701E-2</v>
      </c>
      <c r="Q47" s="39">
        <v>5.4017469960158797</v>
      </c>
      <c r="R47" s="39">
        <v>5.0997964797941604</v>
      </c>
      <c r="S47" s="39">
        <v>3.1163867342691599E-3</v>
      </c>
      <c r="T47" s="39">
        <v>9.6037227872488497E-3</v>
      </c>
      <c r="U47" s="39">
        <v>3.4768015361770601E-3</v>
      </c>
      <c r="V47" s="39">
        <v>-0.26134938165376198</v>
      </c>
      <c r="W47" s="15"/>
      <c r="X47" s="39">
        <v>1.9632686582230101E-2</v>
      </c>
      <c r="Y47" s="39">
        <v>7.8027045600896298E-3</v>
      </c>
      <c r="Z47" s="39">
        <v>4.3283648424126103E-2</v>
      </c>
      <c r="AA47" s="39">
        <v>0.217968362189846</v>
      </c>
      <c r="AB47" s="39">
        <v>6.8062227680094197E-3</v>
      </c>
      <c r="AC47" s="15"/>
      <c r="AD47" s="39">
        <v>7.0323386811260704E-3</v>
      </c>
      <c r="AE47" s="39">
        <v>1.54100513088709E-2</v>
      </c>
      <c r="AF47" s="15"/>
      <c r="AG47" s="39">
        <v>1.39225775095732E-3</v>
      </c>
      <c r="AH47" s="39">
        <v>1.4932904678404999E-2</v>
      </c>
      <c r="AI47" s="39">
        <v>4.2504240204731501E-2</v>
      </c>
      <c r="AJ47" s="15"/>
      <c r="AK47" s="39">
        <v>1.8665997270418599E-3</v>
      </c>
      <c r="AL47" s="39">
        <v>1.17442149935798E-3</v>
      </c>
      <c r="AM47" s="39">
        <v>2.9750629434324199E-2</v>
      </c>
      <c r="AN47" s="39">
        <v>5.1989218495835897E-3</v>
      </c>
      <c r="AO47" s="39">
        <v>5.11010673244692</v>
      </c>
      <c r="AP47" s="39">
        <v>22.419736128650801</v>
      </c>
      <c r="AQ47" s="39">
        <v>2.0488334214358401</v>
      </c>
      <c r="AR47" s="39">
        <v>40.0434231616265</v>
      </c>
      <c r="AS47" s="15"/>
      <c r="AT47" s="15"/>
    </row>
    <row r="48" spans="1:46">
      <c r="A48" s="2">
        <v>46</v>
      </c>
      <c r="B48" s="11" t="s">
        <v>174</v>
      </c>
      <c r="C48" s="12" t="s">
        <v>16</v>
      </c>
      <c r="D48" s="11" t="s">
        <v>175</v>
      </c>
      <c r="E48" s="11" t="s">
        <v>117</v>
      </c>
      <c r="F48" s="11" t="s">
        <v>176</v>
      </c>
      <c r="G48" s="11" t="s">
        <v>61</v>
      </c>
      <c r="H48" s="37">
        <v>20.031500548645798</v>
      </c>
      <c r="I48" s="37">
        <v>18.415532996830201</v>
      </c>
      <c r="J48" s="37">
        <v>22.337025614984601</v>
      </c>
      <c r="K48" s="37">
        <v>19.819583526365999</v>
      </c>
      <c r="L48" s="37">
        <v>20.6692666670126</v>
      </c>
      <c r="M48" s="37">
        <v>20.511679507127099</v>
      </c>
      <c r="N48" s="14"/>
      <c r="O48" s="37">
        <v>19.6240543107109</v>
      </c>
      <c r="P48" s="37">
        <v>20.579035850273801</v>
      </c>
      <c r="Q48" s="37">
        <v>2072.2239940950399</v>
      </c>
      <c r="R48" s="37">
        <v>1956.38941220782</v>
      </c>
      <c r="S48" s="37">
        <v>20.716658338784701</v>
      </c>
      <c r="T48" s="37">
        <v>19.934819647769</v>
      </c>
      <c r="U48" s="37">
        <v>20.511433472063999</v>
      </c>
      <c r="V48" s="37">
        <v>20.929912881546901</v>
      </c>
      <c r="W48" s="14"/>
      <c r="X48" s="37">
        <v>21.120156534952098</v>
      </c>
      <c r="Y48" s="37">
        <v>21.025168217893299</v>
      </c>
      <c r="Z48" s="37">
        <v>20.516527452973101</v>
      </c>
      <c r="AA48" s="37">
        <v>21.272034774478001</v>
      </c>
      <c r="AB48" s="37">
        <v>19.4395642987439</v>
      </c>
      <c r="AC48" s="14"/>
      <c r="AD48" s="37">
        <v>19.840345801207299</v>
      </c>
      <c r="AE48" s="37">
        <v>19.935150293043101</v>
      </c>
      <c r="AF48" s="14"/>
      <c r="AG48" s="37">
        <v>19.895264571476901</v>
      </c>
      <c r="AH48" s="37">
        <v>19.5138039869992</v>
      </c>
      <c r="AI48" s="37">
        <v>21.5702898751032</v>
      </c>
      <c r="AJ48" s="14"/>
      <c r="AK48" s="37">
        <v>20.162884067622599</v>
      </c>
      <c r="AL48" s="37">
        <v>20.375135654426501</v>
      </c>
      <c r="AM48" s="37">
        <v>20.1955935860538</v>
      </c>
      <c r="AN48" s="37">
        <v>20.843441054386201</v>
      </c>
      <c r="AO48" s="37">
        <v>2110.6696100491699</v>
      </c>
      <c r="AP48" s="37">
        <v>2400.58508494241</v>
      </c>
      <c r="AQ48" s="37">
        <v>2043.9378604654901</v>
      </c>
      <c r="AR48" s="37">
        <v>2579.7328599234802</v>
      </c>
      <c r="AS48" s="14"/>
      <c r="AT48" s="14"/>
    </row>
    <row r="49" spans="1:46">
      <c r="A49" s="2">
        <v>47</v>
      </c>
      <c r="B49" s="3" t="s">
        <v>58</v>
      </c>
      <c r="C49" s="4" t="s">
        <v>16</v>
      </c>
      <c r="D49" s="3" t="s">
        <v>177</v>
      </c>
      <c r="E49" s="3" t="s">
        <v>117</v>
      </c>
      <c r="F49" s="3" t="s">
        <v>178</v>
      </c>
      <c r="G49" s="3" t="s">
        <v>61</v>
      </c>
      <c r="H49" s="39">
        <v>1.90501459686345E-2</v>
      </c>
      <c r="I49" s="39">
        <v>6.82305449852457</v>
      </c>
      <c r="J49" s="39">
        <v>5.4821786704529796</v>
      </c>
      <c r="K49" s="39">
        <v>8.1262855827161903E-2</v>
      </c>
      <c r="L49" s="39">
        <v>1.7977106629380801E-2</v>
      </c>
      <c r="M49" s="39">
        <v>4.4548794032986699E-2</v>
      </c>
      <c r="N49" s="15"/>
      <c r="O49" s="39">
        <v>0.19496093017403701</v>
      </c>
      <c r="P49" s="39">
        <v>2.98672850643357E-2</v>
      </c>
      <c r="Q49" s="39">
        <v>3.7126889085351098</v>
      </c>
      <c r="R49" s="39">
        <v>3.5051545065481799</v>
      </c>
      <c r="S49" s="39">
        <v>1.7671423829537802E-2</v>
      </c>
      <c r="T49" s="39">
        <v>2.5632900579164598E-2</v>
      </c>
      <c r="U49" s="39">
        <v>2.1543822279392201E-2</v>
      </c>
      <c r="V49" s="39">
        <v>-3.4987924623877703E-2</v>
      </c>
      <c r="W49" s="15"/>
      <c r="X49" s="39">
        <v>1.1467826036918699E-2</v>
      </c>
      <c r="Y49" s="39">
        <v>2.22094849074185E-2</v>
      </c>
      <c r="Z49" s="39">
        <v>3.84454977722457E-2</v>
      </c>
      <c r="AA49" s="39">
        <v>0.35303774988721498</v>
      </c>
      <c r="AB49" s="39">
        <v>3.1506361161702003E-2</v>
      </c>
      <c r="AC49" s="15"/>
      <c r="AD49" s="39">
        <v>0.12792822937256701</v>
      </c>
      <c r="AE49" s="39">
        <v>2.7560860084163499E-2</v>
      </c>
      <c r="AF49" s="15"/>
      <c r="AG49" s="39">
        <v>1.6299401985018201E-2</v>
      </c>
      <c r="AH49" s="39">
        <v>5.1546678343227202E-2</v>
      </c>
      <c r="AI49" s="39">
        <v>5.0374633059043702E-2</v>
      </c>
      <c r="AJ49" s="15"/>
      <c r="AK49" s="39">
        <v>2.0175815507381799E-2</v>
      </c>
      <c r="AL49" s="39">
        <v>2.7256212781623702E-2</v>
      </c>
      <c r="AM49" s="39">
        <v>0.15285709766456201</v>
      </c>
      <c r="AN49" s="39">
        <v>2.0103840842825599E-2</v>
      </c>
      <c r="AO49" s="39">
        <v>6.19729048485177</v>
      </c>
      <c r="AP49" s="39">
        <v>10.7785174555151</v>
      </c>
      <c r="AQ49" s="39">
        <v>2.85488659388652</v>
      </c>
      <c r="AR49" s="39">
        <v>21.481438822462302</v>
      </c>
      <c r="AS49" s="15"/>
      <c r="AT49" s="15"/>
    </row>
  </sheetData>
  <conditionalFormatting sqref="H4:Q4">
    <cfRule type="cellIs" dxfId="3" priority="4" operator="greaterThan">
      <formula>100</formula>
    </cfRule>
  </conditionalFormatting>
  <conditionalFormatting sqref="R1:R1048576">
    <cfRule type="cellIs" dxfId="2" priority="3" operator="greaterThan">
      <formula>10000</formula>
    </cfRule>
  </conditionalFormatting>
  <conditionalFormatting sqref="S1:AN1048576">
    <cfRule type="cellIs" dxfId="1" priority="2" operator="greaterThan">
      <formula>100</formula>
    </cfRule>
  </conditionalFormatting>
  <conditionalFormatting sqref="AO1:AR1048576">
    <cfRule type="cellIs" dxfId="0" priority="1" operator="greaterThan">
      <formula>10000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8"/>
  <sheetViews>
    <sheetView workbookViewId="0"/>
  </sheetViews>
  <sheetFormatPr defaultColWidth="9.140625" defaultRowHeight="13.15"/>
  <sheetData>
    <row r="1" spans="1:7">
      <c r="A1" t="s">
        <v>274</v>
      </c>
      <c r="B1" t="s">
        <v>275</v>
      </c>
      <c r="C1" t="s">
        <v>276</v>
      </c>
      <c r="D1" t="s">
        <v>277</v>
      </c>
      <c r="E1" t="s">
        <v>181</v>
      </c>
      <c r="F1" t="s">
        <v>278</v>
      </c>
      <c r="G1" t="s">
        <v>279</v>
      </c>
    </row>
    <row r="2" spans="1:7">
      <c r="A2">
        <v>1</v>
      </c>
      <c r="B2" s="77"/>
      <c r="C2" s="77"/>
      <c r="D2" s="77"/>
      <c r="E2" s="77"/>
      <c r="F2" s="77"/>
      <c r="G2" s="77"/>
    </row>
    <row r="3" spans="1:7">
      <c r="A3">
        <v>2</v>
      </c>
      <c r="B3" s="77"/>
      <c r="C3" s="77"/>
      <c r="D3" s="77"/>
      <c r="E3" s="77"/>
      <c r="F3" s="77"/>
      <c r="G3" s="77"/>
    </row>
    <row r="4" spans="1:7">
      <c r="A4">
        <v>3</v>
      </c>
      <c r="B4" s="77"/>
      <c r="C4" s="77"/>
      <c r="D4" s="77"/>
      <c r="E4" s="77"/>
      <c r="F4" s="77"/>
      <c r="G4" s="77"/>
    </row>
    <row r="5" spans="1:7">
      <c r="A5">
        <v>4</v>
      </c>
      <c r="B5" s="77"/>
      <c r="C5" s="77"/>
      <c r="D5" s="77"/>
      <c r="E5" s="77"/>
      <c r="F5" s="77"/>
      <c r="G5" s="77"/>
    </row>
    <row r="6" spans="1:7">
      <c r="A6">
        <v>5</v>
      </c>
      <c r="B6" s="77"/>
      <c r="C6" s="77"/>
      <c r="D6" s="77"/>
      <c r="E6" s="77"/>
      <c r="F6" s="77"/>
      <c r="G6" s="77"/>
    </row>
    <row r="7" spans="1:7">
      <c r="A7">
        <v>6</v>
      </c>
      <c r="B7" s="77"/>
      <c r="C7" s="77"/>
      <c r="D7" s="77"/>
      <c r="E7" s="77"/>
      <c r="F7" s="77"/>
      <c r="G7" s="77"/>
    </row>
    <row r="8" spans="1:7">
      <c r="A8">
        <v>7</v>
      </c>
      <c r="B8" s="77"/>
      <c r="C8" s="77"/>
      <c r="D8" s="77"/>
      <c r="E8" s="77"/>
      <c r="F8" s="77"/>
      <c r="G8" s="77"/>
    </row>
    <row r="9" spans="1:7">
      <c r="A9">
        <v>8</v>
      </c>
      <c r="B9" s="77"/>
      <c r="C9" s="77"/>
      <c r="D9" s="77"/>
      <c r="E9" s="77"/>
      <c r="F9" s="77"/>
      <c r="G9" s="77"/>
    </row>
    <row r="10" spans="1:7">
      <c r="A10">
        <v>9</v>
      </c>
      <c r="B10" s="77"/>
      <c r="C10" s="77"/>
      <c r="D10" s="77"/>
      <c r="E10" s="77"/>
      <c r="F10" s="77"/>
      <c r="G10" s="77"/>
    </row>
    <row r="11" spans="1:7">
      <c r="A11">
        <v>10</v>
      </c>
      <c r="B11" s="77"/>
      <c r="C11" s="77"/>
      <c r="D11" s="77"/>
      <c r="E11" s="77"/>
      <c r="F11" s="77"/>
      <c r="G11" s="77"/>
    </row>
    <row r="12" spans="1:7">
      <c r="A12">
        <v>11</v>
      </c>
      <c r="B12" s="77"/>
      <c r="C12" s="77"/>
      <c r="D12" s="77"/>
      <c r="E12" s="77"/>
      <c r="F12" s="77"/>
      <c r="G12" s="77"/>
    </row>
    <row r="13" spans="1:7">
      <c r="A13">
        <v>12</v>
      </c>
      <c r="B13" s="77"/>
      <c r="C13" s="77"/>
      <c r="D13" s="77"/>
      <c r="E13" s="77"/>
      <c r="F13" s="77"/>
      <c r="G13" s="77"/>
    </row>
    <row r="14" spans="1:7">
      <c r="A14">
        <v>13</v>
      </c>
      <c r="B14" s="77"/>
      <c r="C14" s="77"/>
      <c r="D14" s="77"/>
      <c r="E14" s="77"/>
      <c r="F14" s="77"/>
      <c r="G14" s="77"/>
    </row>
    <row r="15" spans="1:7">
      <c r="A15">
        <v>14</v>
      </c>
      <c r="B15" s="77"/>
      <c r="C15" s="77"/>
      <c r="D15" s="77"/>
      <c r="E15" s="77"/>
      <c r="F15" s="77"/>
      <c r="G15" s="77"/>
    </row>
    <row r="16" spans="1:7">
      <c r="A16">
        <v>15</v>
      </c>
      <c r="B16" s="77">
        <v>1</v>
      </c>
      <c r="C16" s="77">
        <v>1</v>
      </c>
      <c r="D16" s="77">
        <v>1</v>
      </c>
      <c r="E16" s="77">
        <v>1</v>
      </c>
      <c r="F16" s="77">
        <v>1</v>
      </c>
      <c r="G16" s="77">
        <v>1</v>
      </c>
    </row>
    <row r="17" spans="1:7">
      <c r="A17">
        <v>16</v>
      </c>
      <c r="B17" s="77">
        <v>0.99743622648840302</v>
      </c>
      <c r="C17" s="77">
        <v>0.9913783817365398</v>
      </c>
      <c r="D17" s="77">
        <v>0.99952569725266005</v>
      </c>
      <c r="E17" s="77">
        <v>0.98619463253334283</v>
      </c>
      <c r="F17" s="77">
        <v>1.0094236395980081</v>
      </c>
      <c r="G17" s="77">
        <v>0.99743622648840302</v>
      </c>
    </row>
    <row r="18" spans="1:7">
      <c r="A18">
        <v>17</v>
      </c>
      <c r="B18" s="77">
        <v>1.0001020971752406</v>
      </c>
      <c r="C18" s="77">
        <v>0.99552042222330006</v>
      </c>
      <c r="D18" s="77">
        <v>0.99333055270587456</v>
      </c>
      <c r="E18" s="77">
        <v>0.98969530777065007</v>
      </c>
      <c r="F18" s="77">
        <v>1.0160650509646707</v>
      </c>
      <c r="G18" s="77">
        <v>1.0001020971752406</v>
      </c>
    </row>
    <row r="19" spans="1:7">
      <c r="A19">
        <v>18</v>
      </c>
      <c r="B19" s="77">
        <v>1.0331688198062849</v>
      </c>
      <c r="C19" s="77">
        <v>1.0200179947079846</v>
      </c>
      <c r="D19" s="77">
        <v>1.0223420661066305</v>
      </c>
      <c r="E19" s="77">
        <v>1.0412193414941373</v>
      </c>
      <c r="F19" s="77">
        <v>1.0351877694315819</v>
      </c>
      <c r="G19" s="77">
        <v>1.0331688198062849</v>
      </c>
    </row>
    <row r="20" spans="1:7">
      <c r="A20">
        <v>19</v>
      </c>
      <c r="B20" s="77">
        <v>1.0584570138986871</v>
      </c>
      <c r="C20" s="77">
        <v>1.0263053571439433</v>
      </c>
      <c r="D20" s="77">
        <v>1.0201052479718209</v>
      </c>
      <c r="E20" s="77">
        <v>1.0554937971841065</v>
      </c>
      <c r="F20" s="77">
        <v>1.0703743215725645</v>
      </c>
      <c r="G20" s="77">
        <v>1.0584570138986871</v>
      </c>
    </row>
    <row r="21" spans="1:7">
      <c r="A21">
        <v>20</v>
      </c>
      <c r="B21" s="77">
        <v>1.0017611762728997</v>
      </c>
      <c r="C21" s="77">
        <v>0.96183576039806995</v>
      </c>
      <c r="D21" s="77">
        <v>0.96697142392190083</v>
      </c>
      <c r="E21" s="77">
        <v>1.0091219359100172</v>
      </c>
      <c r="F21" s="77">
        <v>0.99430641521974705</v>
      </c>
      <c r="G21" s="77">
        <v>1.0017611762728997</v>
      </c>
    </row>
    <row r="22" spans="1:7">
      <c r="A22">
        <v>21</v>
      </c>
      <c r="B22" s="77">
        <v>1.0535123909811326</v>
      </c>
      <c r="C22" s="77">
        <v>1.0011971524230874</v>
      </c>
      <c r="D22" s="77">
        <v>0.99917804224156381</v>
      </c>
      <c r="E22" s="77">
        <v>1.0464687933471519</v>
      </c>
      <c r="F22" s="77">
        <v>1.0226877842697475</v>
      </c>
      <c r="G22" s="77">
        <v>1.0535123909811326</v>
      </c>
    </row>
    <row r="23" spans="1:7">
      <c r="A23">
        <v>22</v>
      </c>
      <c r="B23" s="77">
        <v>1.1051267671142162</v>
      </c>
      <c r="C23" s="77">
        <v>1.0085187137556217</v>
      </c>
      <c r="D23" s="77">
        <v>0.98229567375412286</v>
      </c>
      <c r="E23" s="77">
        <v>1.0740173738834675</v>
      </c>
      <c r="F23" s="77">
        <v>1.0354893447444555</v>
      </c>
      <c r="G23" s="77">
        <v>1.1051267671142162</v>
      </c>
    </row>
    <row r="24" spans="1:7">
      <c r="A24">
        <v>23</v>
      </c>
      <c r="B24" s="77">
        <v>1.1234822794045183</v>
      </c>
      <c r="C24" s="77">
        <v>1.0115519730310032</v>
      </c>
      <c r="D24" s="77">
        <v>0.97554289441201025</v>
      </c>
      <c r="E24" s="77">
        <v>1.0580612716458362</v>
      </c>
      <c r="F24" s="77">
        <v>1.038760558931451</v>
      </c>
      <c r="G24" s="77">
        <v>1.1234822794045183</v>
      </c>
    </row>
    <row r="25" spans="1:7">
      <c r="A25">
        <v>24</v>
      </c>
      <c r="B25" s="77">
        <v>1.0594928748224821</v>
      </c>
      <c r="C25" s="77">
        <v>1.0027692331655587</v>
      </c>
      <c r="D25" s="77">
        <v>0.9959947689865758</v>
      </c>
      <c r="E25" s="77">
        <v>1.0294809666588922</v>
      </c>
      <c r="F25" s="77">
        <v>1.030111181658957</v>
      </c>
      <c r="G25" s="77">
        <v>1.0594928748224821</v>
      </c>
    </row>
    <row r="26" spans="1:7">
      <c r="A26">
        <v>25</v>
      </c>
      <c r="B26" s="77">
        <v>1.0099785808634445</v>
      </c>
      <c r="C26" s="77">
        <v>0.97870730342181955</v>
      </c>
      <c r="D26" s="77">
        <v>0.97134512690390329</v>
      </c>
      <c r="E26" s="77">
        <v>1.0023775118061113</v>
      </c>
      <c r="F26" s="77">
        <v>0.98877677574921352</v>
      </c>
      <c r="G26" s="77">
        <v>1.0099785808634445</v>
      </c>
    </row>
    <row r="27" spans="1:7">
      <c r="A27">
        <v>26</v>
      </c>
      <c r="B27" s="77">
        <v>1.0523318923924134</v>
      </c>
      <c r="C27" s="77">
        <v>1.0037535840903276</v>
      </c>
      <c r="D27" s="77">
        <v>0.97583179388483587</v>
      </c>
      <c r="E27" s="77">
        <v>1.0350248481966149</v>
      </c>
      <c r="F27" s="77">
        <v>1.0027997823448758</v>
      </c>
      <c r="G27" s="77">
        <v>1.0523318923924134</v>
      </c>
    </row>
    <row r="28" spans="1:7">
      <c r="A28">
        <v>27</v>
      </c>
      <c r="B28" s="77">
        <v>1.0634952258935453</v>
      </c>
      <c r="C28" s="77">
        <v>1.0126902453086088</v>
      </c>
      <c r="D28" s="77">
        <v>1.0400376726332416</v>
      </c>
      <c r="E28" s="77">
        <v>1.0682342005979253</v>
      </c>
      <c r="F28" s="77">
        <v>1.0933773211654223</v>
      </c>
      <c r="G28" s="77">
        <v>1.0634952258935453</v>
      </c>
    </row>
    <row r="29" spans="1:7">
      <c r="A29">
        <v>28</v>
      </c>
      <c r="B29" s="77">
        <v>1.0233455117301855</v>
      </c>
      <c r="C29" s="77">
        <v>0.97778662499388858</v>
      </c>
      <c r="D29" s="77">
        <v>0.95987020140786838</v>
      </c>
      <c r="E29" s="77">
        <v>1.001832402892129</v>
      </c>
      <c r="F29" s="77">
        <v>0.96651608777956388</v>
      </c>
      <c r="G29" s="77">
        <v>1.0233455117301855</v>
      </c>
    </row>
    <row r="30" spans="1:7">
      <c r="A30">
        <v>29</v>
      </c>
      <c r="B30" s="77">
        <v>1.0912521864039177</v>
      </c>
      <c r="C30" s="77">
        <v>0.96367907957659538</v>
      </c>
      <c r="D30" s="77">
        <v>0.95592700089853666</v>
      </c>
      <c r="E30" s="77">
        <v>1.0257830401253774</v>
      </c>
      <c r="F30" s="77">
        <v>1.0105705295003782</v>
      </c>
      <c r="G30" s="77">
        <v>1.0912521864039177</v>
      </c>
    </row>
    <row r="31" spans="1:7">
      <c r="A31">
        <v>30</v>
      </c>
      <c r="B31" s="77">
        <v>1.0520489981360173</v>
      </c>
      <c r="C31" s="77">
        <v>0.99678052021701935</v>
      </c>
      <c r="D31" s="77">
        <v>1.0090203262102739</v>
      </c>
      <c r="E31" s="77">
        <v>1.035320282612272</v>
      </c>
      <c r="F31" s="77">
        <v>1.0306698948935413</v>
      </c>
      <c r="G31" s="77">
        <v>1.0520489981360173</v>
      </c>
    </row>
    <row r="32" spans="1:7">
      <c r="A32">
        <v>31</v>
      </c>
      <c r="B32" s="77">
        <v>1.0197153899438536</v>
      </c>
      <c r="C32" s="77">
        <v>0.97764081007156545</v>
      </c>
      <c r="D32" s="77">
        <v>0.96708078963434485</v>
      </c>
      <c r="E32" s="77">
        <v>1.0085419799783404</v>
      </c>
      <c r="F32" s="77">
        <v>0.99426401264602138</v>
      </c>
      <c r="G32" s="77">
        <v>1.0197153899438536</v>
      </c>
    </row>
    <row r="33" spans="1:7">
      <c r="A33">
        <v>32</v>
      </c>
      <c r="B33" s="77">
        <v>1.0418945832485478</v>
      </c>
      <c r="C33" s="77">
        <v>0.97830985748158183</v>
      </c>
      <c r="D33" s="77">
        <v>0.99213330467110428</v>
      </c>
      <c r="E33" s="77">
        <v>1.0243796264427156</v>
      </c>
      <c r="F33" s="77">
        <v>1.0158952555166267</v>
      </c>
      <c r="G33" s="77">
        <v>1.0418945832485478</v>
      </c>
    </row>
    <row r="34" spans="1:7">
      <c r="A34">
        <v>33</v>
      </c>
      <c r="B34" s="77">
        <v>1.0202953586198729</v>
      </c>
      <c r="C34" s="77">
        <v>0.97244898413603653</v>
      </c>
      <c r="D34" s="77">
        <v>0.9728878518998948</v>
      </c>
      <c r="E34" s="77">
        <v>1.0063762810896735</v>
      </c>
      <c r="F34" s="77">
        <v>0.98542930623159164</v>
      </c>
      <c r="G34" s="77">
        <v>1.0202953586198729</v>
      </c>
    </row>
    <row r="35" spans="1:7">
      <c r="A35">
        <v>34</v>
      </c>
      <c r="B35" s="77">
        <v>1.0206335555128574</v>
      </c>
      <c r="C35" s="77">
        <v>0.96264434124453946</v>
      </c>
      <c r="D35" s="77">
        <v>0.98355077588957296</v>
      </c>
      <c r="E35" s="77">
        <v>1.0161084003398662</v>
      </c>
      <c r="F35" s="77">
        <v>1.0127942839755362</v>
      </c>
      <c r="G35" s="77">
        <v>1.0206335555128574</v>
      </c>
    </row>
    <row r="36" spans="1:7">
      <c r="A36">
        <v>35</v>
      </c>
      <c r="B36" s="77">
        <v>1.0203123748157463</v>
      </c>
      <c r="C36" s="77">
        <v>0.97916734388408389</v>
      </c>
      <c r="D36" s="77">
        <v>0.97421869007792272</v>
      </c>
      <c r="E36" s="77">
        <v>1.0070774450880198</v>
      </c>
      <c r="F36" s="77">
        <v>0.99437452928254932</v>
      </c>
      <c r="G36" s="77">
        <v>1.0203123748157463</v>
      </c>
    </row>
    <row r="37" spans="1:7">
      <c r="A37">
        <v>36</v>
      </c>
      <c r="B37" s="77">
        <v>1.0534904117281294</v>
      </c>
      <c r="C37" s="77">
        <v>0.99104822634060663</v>
      </c>
      <c r="D37" s="77">
        <v>1.0078638755491434</v>
      </c>
      <c r="E37" s="77">
        <v>1.0442366481387249</v>
      </c>
      <c r="F37" s="77">
        <v>1.0447782734084887</v>
      </c>
      <c r="G37" s="77">
        <v>1.0534904117281294</v>
      </c>
    </row>
    <row r="38" spans="1:7">
      <c r="A38">
        <v>37</v>
      </c>
      <c r="B38" s="77">
        <v>1.0703215564714363</v>
      </c>
      <c r="C38" s="77">
        <v>1.0151596946238302</v>
      </c>
      <c r="D38" s="77">
        <v>1.0022961461677704</v>
      </c>
      <c r="E38" s="77">
        <v>1.0505821991176036</v>
      </c>
      <c r="F38" s="77">
        <v>1.0142891986568781</v>
      </c>
      <c r="G38" s="77">
        <v>1.0703215564714363</v>
      </c>
    </row>
    <row r="39" spans="1:7">
      <c r="A39">
        <v>38</v>
      </c>
      <c r="B39" s="77">
        <v>1.0573467071179454</v>
      </c>
      <c r="C39" s="77">
        <v>0.99469759675805836</v>
      </c>
      <c r="D39" s="77">
        <v>1.0085857453523173</v>
      </c>
      <c r="E39" s="77">
        <v>1.0499686245633411</v>
      </c>
      <c r="F39" s="77">
        <v>1.0496745382636408</v>
      </c>
      <c r="G39" s="77">
        <v>1.0573467071179454</v>
      </c>
    </row>
    <row r="40" spans="1:7">
      <c r="A40">
        <v>39</v>
      </c>
      <c r="B40" s="77">
        <v>1.0497610287992023</v>
      </c>
      <c r="C40" s="77">
        <v>0.98382406674351652</v>
      </c>
      <c r="D40" s="77">
        <v>1.0110791585450933</v>
      </c>
      <c r="E40" s="77">
        <v>1.0546221373174951</v>
      </c>
      <c r="F40" s="77">
        <v>1.0406358836584693</v>
      </c>
      <c r="G40" s="77">
        <v>1.0497610287992023</v>
      </c>
    </row>
    <row r="41" spans="1:7">
      <c r="A41">
        <v>40</v>
      </c>
      <c r="B41" s="77">
        <v>1.0142283757828336</v>
      </c>
      <c r="C41" s="77">
        <v>0.97897186739038655</v>
      </c>
      <c r="D41" s="77">
        <v>0.95993083189320283</v>
      </c>
      <c r="E41" s="77">
        <v>1.013544097754651</v>
      </c>
      <c r="F41" s="77">
        <v>0.98583381880017162</v>
      </c>
      <c r="G41" s="77">
        <v>1.0142283757828336</v>
      </c>
    </row>
    <row r="42" spans="1:7">
      <c r="A42">
        <v>41</v>
      </c>
      <c r="B42" s="77">
        <v>1.019365848920287</v>
      </c>
      <c r="C42" s="77">
        <v>0.99150029846887466</v>
      </c>
      <c r="D42" s="77">
        <v>0.97646911833165329</v>
      </c>
      <c r="E42" s="77">
        <v>1.0357824552112078</v>
      </c>
      <c r="F42" s="77">
        <v>1.0010181062945933</v>
      </c>
      <c r="G42" s="77">
        <v>1.019365848920287</v>
      </c>
    </row>
    <row r="43" spans="1:7">
      <c r="A43">
        <v>42</v>
      </c>
      <c r="B43" s="77">
        <v>1.0972638666043684</v>
      </c>
      <c r="C43" s="77">
        <v>1.012178980737698</v>
      </c>
      <c r="D43" s="77">
        <v>0.99448189664892572</v>
      </c>
      <c r="E43" s="77">
        <v>1.0700924132896719</v>
      </c>
      <c r="F43" s="77">
        <v>1.041190513114103</v>
      </c>
      <c r="G43" s="77">
        <v>1.0972638666043684</v>
      </c>
    </row>
    <row r="44" spans="1:7">
      <c r="A44">
        <v>43</v>
      </c>
      <c r="B44" s="77">
        <v>1.0999538435686933</v>
      </c>
      <c r="C44" s="77">
        <v>0.92093249246400288</v>
      </c>
      <c r="D44" s="77">
        <v>0.88193933237710875</v>
      </c>
      <c r="E44" s="77">
        <v>0.96600671000578009</v>
      </c>
      <c r="F44" s="77">
        <v>0.96197562803922243</v>
      </c>
      <c r="G44" s="77">
        <v>1.0999538435686933</v>
      </c>
    </row>
    <row r="45" spans="1:7">
      <c r="A45">
        <v>44</v>
      </c>
      <c r="B45" s="77">
        <v>1.1181597551369413</v>
      </c>
      <c r="C45" s="77">
        <v>0.92802492558993988</v>
      </c>
      <c r="D45" s="77">
        <v>0.9010756405989766</v>
      </c>
      <c r="E45" s="77">
        <v>0.99828784448368779</v>
      </c>
      <c r="F45" s="77">
        <v>0.97145490424210734</v>
      </c>
      <c r="G45" s="77">
        <v>1.1181597551369413</v>
      </c>
    </row>
    <row r="46" spans="1:7">
      <c r="A46">
        <v>45</v>
      </c>
      <c r="B46" s="77">
        <v>1.0411416165811482</v>
      </c>
      <c r="C46" s="77">
        <v>0.96770779421889019</v>
      </c>
      <c r="D46" s="77">
        <v>0.99914819639303065</v>
      </c>
      <c r="E46" s="77">
        <v>1.022437339014447</v>
      </c>
      <c r="F46" s="77">
        <v>1.0269249811071206</v>
      </c>
      <c r="G46" s="77">
        <v>1.0411416165811482</v>
      </c>
    </row>
    <row r="47" spans="1:7">
      <c r="A47">
        <v>46</v>
      </c>
      <c r="B47" s="77">
        <v>1.0375022776887184</v>
      </c>
      <c r="C47" s="77">
        <v>0.98533736583752973</v>
      </c>
      <c r="D47" s="77">
        <v>0.9633426619528549</v>
      </c>
      <c r="E47" s="77">
        <v>1.0196088635995295</v>
      </c>
      <c r="F47" s="77">
        <v>1.0008040478661591</v>
      </c>
      <c r="G47" s="77">
        <v>1.0375022776887184</v>
      </c>
    </row>
    <row r="48" spans="1:7">
      <c r="A48">
        <v>47</v>
      </c>
      <c r="B48" s="77">
        <v>1.0240105613855719</v>
      </c>
      <c r="C48" s="77">
        <v>0.9638322469725733</v>
      </c>
      <c r="D48" s="77">
        <v>0.99824308748304591</v>
      </c>
      <c r="E48" s="77">
        <v>1.0282824834979665</v>
      </c>
      <c r="F48" s="77">
        <v>1.0351196658878139</v>
      </c>
      <c r="G48" s="77">
        <v>1.0240105613855719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Munoz</dc:creator>
  <cp:keywords/>
  <dc:description/>
  <cp:lastModifiedBy>Mark Tan</cp:lastModifiedBy>
  <cp:revision/>
  <dcterms:created xsi:type="dcterms:W3CDTF">2020-05-29T18:59:16Z</dcterms:created>
  <dcterms:modified xsi:type="dcterms:W3CDTF">2020-06-04T15:39:08Z</dcterms:modified>
  <cp:category/>
  <cp:contentStatus/>
</cp:coreProperties>
</file>