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7d892f4bb18453e/Escritorio/KARDEX 2021 ultimo/"/>
    </mc:Choice>
  </mc:AlternateContent>
  <xr:revisionPtr revIDLastSave="1" documentId="11_6545A85CA7975A8E2C9FCB35BCCB26AF2CADBA2F" xr6:coauthVersionLast="47" xr6:coauthVersionMax="47" xr10:uidLastSave="{A4AB4EEA-5617-4C04-990B-8D1A387312DF}"/>
  <bookViews>
    <workbookView xWindow="-120" yWindow="-120" windowWidth="20730" windowHeight="11310" tabRatio="692" activeTab="3" xr2:uid="{00000000-000D-0000-FFFF-FFFF00000000}"/>
  </bookViews>
  <sheets>
    <sheet name="LISTA 4º A" sheetId="2" r:id="rId1"/>
    <sheet name="LIBRETA" sheetId="1" r:id="rId2"/>
    <sheet name="TRIMESTRE UNO" sheetId="3" r:id="rId3"/>
    <sheet name="TRIMESTRE DOS" sheetId="4" r:id="rId4"/>
    <sheet name="TRIMESTRE TRES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'LISTA 4º A'!$A$2:$J$42</definedName>
    <definedName name="_xlnm._FilterDatabase" localSheetId="2" hidden="1">'TRIMESTRE UNO'!$A$2:$S$42</definedName>
  </definedNames>
  <calcPr calcId="181029"/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R3" i="4"/>
  <c r="S3" i="4" s="1"/>
  <c r="R4" i="4"/>
  <c r="S4" i="4" s="1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K16" i="1" l="1"/>
  <c r="H16" i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E16" i="1"/>
  <c r="R43" i="4" l="1"/>
  <c r="R44" i="4"/>
  <c r="R45" i="4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3" i="5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3" i="3"/>
  <c r="K14" i="1" l="1"/>
  <c r="H14" i="1"/>
  <c r="E14" i="1"/>
  <c r="H7" i="1"/>
  <c r="S4" i="5" l="1"/>
  <c r="H4" i="2" s="1"/>
  <c r="S5" i="5"/>
  <c r="H5" i="2" s="1"/>
  <c r="S6" i="5"/>
  <c r="H6" i="2" s="1"/>
  <c r="S7" i="5"/>
  <c r="H7" i="2" s="1"/>
  <c r="S8" i="5"/>
  <c r="H8" i="2" s="1"/>
  <c r="S9" i="5"/>
  <c r="H9" i="2" s="1"/>
  <c r="S10" i="5"/>
  <c r="H10" i="2" s="1"/>
  <c r="S11" i="5"/>
  <c r="H11" i="2" s="1"/>
  <c r="S12" i="5"/>
  <c r="H12" i="2" s="1"/>
  <c r="S14" i="5"/>
  <c r="H14" i="2" s="1"/>
  <c r="S15" i="5"/>
  <c r="H15" i="2" s="1"/>
  <c r="S16" i="5"/>
  <c r="H16" i="2" s="1"/>
  <c r="S17" i="5"/>
  <c r="H17" i="2" s="1"/>
  <c r="S18" i="5"/>
  <c r="H18" i="2" s="1"/>
  <c r="S19" i="5"/>
  <c r="H19" i="2" s="1"/>
  <c r="S20" i="5"/>
  <c r="H20" i="2" s="1"/>
  <c r="S22" i="5"/>
  <c r="H22" i="2" s="1"/>
  <c r="S23" i="5"/>
  <c r="H23" i="2" s="1"/>
  <c r="S24" i="5"/>
  <c r="H24" i="2" s="1"/>
  <c r="S25" i="5"/>
  <c r="H25" i="2" s="1"/>
  <c r="S26" i="5"/>
  <c r="H26" i="2" s="1"/>
  <c r="S27" i="5"/>
  <c r="H27" i="2" s="1"/>
  <c r="S28" i="5"/>
  <c r="H28" i="2" s="1"/>
  <c r="S29" i="5"/>
  <c r="H29" i="2" s="1"/>
  <c r="S30" i="5"/>
  <c r="H30" i="2" s="1"/>
  <c r="S31" i="5"/>
  <c r="H31" i="2" s="1"/>
  <c r="S32" i="5"/>
  <c r="H32" i="2" s="1"/>
  <c r="S33" i="5"/>
  <c r="H33" i="2" s="1"/>
  <c r="S34" i="5"/>
  <c r="H34" i="2" s="1"/>
  <c r="S35" i="5"/>
  <c r="H35" i="2" s="1"/>
  <c r="S36" i="5"/>
  <c r="H36" i="2" s="1"/>
  <c r="S37" i="5"/>
  <c r="H37" i="2" s="1"/>
  <c r="S38" i="5"/>
  <c r="H38" i="2" s="1"/>
  <c r="S39" i="5"/>
  <c r="H39" i="2" s="1"/>
  <c r="S40" i="5"/>
  <c r="H40" i="2" s="1"/>
  <c r="S41" i="5"/>
  <c r="H41" i="2" s="1"/>
  <c r="S42" i="5"/>
  <c r="H42" i="2" s="1"/>
  <c r="S3" i="5"/>
  <c r="H3" i="2" s="1"/>
  <c r="K19" i="1"/>
  <c r="K18" i="1"/>
  <c r="K17" i="1"/>
  <c r="K15" i="1"/>
  <c r="K13" i="1"/>
  <c r="K12" i="1"/>
  <c r="K11" i="1"/>
  <c r="K10" i="1"/>
  <c r="K9" i="1"/>
  <c r="K8" i="1"/>
  <c r="S21" i="5"/>
  <c r="H21" i="2" s="1"/>
  <c r="S13" i="5"/>
  <c r="H13" i="2" s="1"/>
  <c r="K7" i="1" l="1"/>
  <c r="H19" i="1"/>
  <c r="H18" i="1"/>
  <c r="H17" i="1"/>
  <c r="H15" i="1"/>
  <c r="H13" i="1"/>
  <c r="H12" i="1"/>
  <c r="H11" i="1"/>
  <c r="H10" i="1"/>
  <c r="H9" i="1"/>
  <c r="H8" i="1"/>
  <c r="S42" i="4"/>
  <c r="G42" i="2" s="1"/>
  <c r="S41" i="4"/>
  <c r="G41" i="2" s="1"/>
  <c r="S40" i="4"/>
  <c r="G40" i="2" s="1"/>
  <c r="S39" i="4"/>
  <c r="G39" i="2" s="1"/>
  <c r="S38" i="4"/>
  <c r="G38" i="2" s="1"/>
  <c r="S37" i="4"/>
  <c r="G37" i="2" s="1"/>
  <c r="S36" i="4"/>
  <c r="G36" i="2" s="1"/>
  <c r="S35" i="4"/>
  <c r="G35" i="2" s="1"/>
  <c r="S34" i="4"/>
  <c r="G34" i="2" s="1"/>
  <c r="S33" i="4"/>
  <c r="G33" i="2" s="1"/>
  <c r="S32" i="4"/>
  <c r="G32" i="2" s="1"/>
  <c r="S31" i="4"/>
  <c r="G31" i="2" s="1"/>
  <c r="S30" i="4"/>
  <c r="G30" i="2" s="1"/>
  <c r="S29" i="4"/>
  <c r="G29" i="2" s="1"/>
  <c r="S28" i="4"/>
  <c r="G28" i="2" s="1"/>
  <c r="S27" i="4"/>
  <c r="G27" i="2" s="1"/>
  <c r="S26" i="4"/>
  <c r="G26" i="2" s="1"/>
  <c r="S25" i="4"/>
  <c r="G25" i="2" s="1"/>
  <c r="S24" i="4"/>
  <c r="G24" i="2" s="1"/>
  <c r="S23" i="4"/>
  <c r="G23" i="2" s="1"/>
  <c r="S22" i="4"/>
  <c r="G22" i="2" s="1"/>
  <c r="S21" i="4"/>
  <c r="G21" i="2" s="1"/>
  <c r="S20" i="4"/>
  <c r="G20" i="2" s="1"/>
  <c r="S19" i="4"/>
  <c r="G19" i="2" s="1"/>
  <c r="S18" i="4"/>
  <c r="G18" i="2" s="1"/>
  <c r="S17" i="4"/>
  <c r="G17" i="2" s="1"/>
  <c r="S16" i="4"/>
  <c r="G16" i="2" s="1"/>
  <c r="S15" i="4"/>
  <c r="G15" i="2" s="1"/>
  <c r="S14" i="4"/>
  <c r="G14" i="2" s="1"/>
  <c r="S13" i="4"/>
  <c r="G13" i="2" s="1"/>
  <c r="S12" i="4"/>
  <c r="G12" i="2" s="1"/>
  <c r="S11" i="4"/>
  <c r="G11" i="2" s="1"/>
  <c r="S10" i="4"/>
  <c r="G10" i="2" s="1"/>
  <c r="S9" i="4"/>
  <c r="G9" i="2" s="1"/>
  <c r="S8" i="4"/>
  <c r="G8" i="2" s="1"/>
  <c r="S7" i="4"/>
  <c r="G7" i="2" s="1"/>
  <c r="S6" i="4"/>
  <c r="G6" i="2" s="1"/>
  <c r="S5" i="4"/>
  <c r="G5" i="2" s="1"/>
  <c r="G4" i="2"/>
  <c r="G3" i="2"/>
  <c r="E19" i="1"/>
  <c r="E18" i="1"/>
  <c r="E17" i="1"/>
  <c r="E15" i="1"/>
  <c r="E13" i="1"/>
  <c r="E12" i="1"/>
  <c r="E11" i="1"/>
  <c r="E10" i="1"/>
  <c r="E8" i="1"/>
  <c r="E9" i="1"/>
  <c r="S9" i="3"/>
  <c r="F9" i="2" s="1"/>
  <c r="S4" i="3"/>
  <c r="F4" i="2" s="1"/>
  <c r="S5" i="3"/>
  <c r="F5" i="2" s="1"/>
  <c r="I5" i="2" s="1"/>
  <c r="S6" i="3"/>
  <c r="F6" i="2" s="1"/>
  <c r="S7" i="3"/>
  <c r="F7" i="2" s="1"/>
  <c r="S8" i="3"/>
  <c r="F8" i="2" s="1"/>
  <c r="S10" i="3"/>
  <c r="F10" i="2" s="1"/>
  <c r="S11" i="3"/>
  <c r="F11" i="2" s="1"/>
  <c r="S12" i="3"/>
  <c r="F12" i="2" s="1"/>
  <c r="I12" i="2" s="1"/>
  <c r="S13" i="3"/>
  <c r="F13" i="2" s="1"/>
  <c r="I13" i="2" s="1"/>
  <c r="S14" i="3"/>
  <c r="F14" i="2" s="1"/>
  <c r="S15" i="3"/>
  <c r="F15" i="2" s="1"/>
  <c r="S16" i="3"/>
  <c r="F16" i="2" s="1"/>
  <c r="S17" i="3"/>
  <c r="F17" i="2" s="1"/>
  <c r="S18" i="3"/>
  <c r="F18" i="2" s="1"/>
  <c r="I18" i="2" s="1"/>
  <c r="S19" i="3"/>
  <c r="F19" i="2" s="1"/>
  <c r="S20" i="3"/>
  <c r="F20" i="2" s="1"/>
  <c r="I20" i="2" s="1"/>
  <c r="S21" i="3"/>
  <c r="F21" i="2" s="1"/>
  <c r="I21" i="2" s="1"/>
  <c r="S22" i="3"/>
  <c r="F22" i="2" s="1"/>
  <c r="I22" i="2" s="1"/>
  <c r="S23" i="3"/>
  <c r="F23" i="2" s="1"/>
  <c r="S24" i="3"/>
  <c r="F24" i="2" s="1"/>
  <c r="S25" i="3"/>
  <c r="F25" i="2" s="1"/>
  <c r="S26" i="3"/>
  <c r="F26" i="2" s="1"/>
  <c r="I26" i="2" s="1"/>
  <c r="S27" i="3"/>
  <c r="F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S3" i="3"/>
  <c r="F3" i="2" s="1"/>
  <c r="E7" i="1"/>
  <c r="I27" i="2" l="1"/>
  <c r="I3" i="2"/>
  <c r="I19" i="2"/>
  <c r="J19" i="2" s="1"/>
  <c r="I11" i="2"/>
  <c r="J11" i="2" s="1"/>
  <c r="I4" i="2"/>
  <c r="J4" i="2" s="1"/>
  <c r="I14" i="2"/>
  <c r="I9" i="2"/>
  <c r="I17" i="2"/>
  <c r="J17" i="2" s="1"/>
  <c r="I25" i="2"/>
  <c r="J25" i="2" s="1"/>
  <c r="I8" i="2"/>
  <c r="J8" i="2" s="1"/>
  <c r="I7" i="2"/>
  <c r="J7" i="2" s="1"/>
  <c r="I10" i="2"/>
  <c r="J10" i="2" s="1"/>
  <c r="I24" i="2"/>
  <c r="J24" i="2" s="1"/>
  <c r="I16" i="2"/>
  <c r="J16" i="2" s="1"/>
  <c r="I23" i="2"/>
  <c r="J23" i="2" s="1"/>
  <c r="I15" i="2"/>
  <c r="J15" i="2" s="1"/>
  <c r="I6" i="2"/>
  <c r="J6" i="2" s="1"/>
  <c r="J41" i="2"/>
  <c r="J33" i="2"/>
  <c r="J37" i="2"/>
  <c r="J29" i="2"/>
  <c r="J40" i="2"/>
  <c r="J36" i="2"/>
  <c r="J28" i="2"/>
  <c r="J20" i="2"/>
  <c r="J12" i="2"/>
  <c r="J9" i="2"/>
  <c r="J21" i="2"/>
  <c r="J3" i="2"/>
  <c r="J39" i="2"/>
  <c r="J35" i="2"/>
  <c r="J27" i="2"/>
  <c r="J42" i="2"/>
  <c r="J38" i="2"/>
  <c r="J34" i="2"/>
  <c r="J30" i="2"/>
  <c r="J26" i="2"/>
  <c r="J22" i="2"/>
  <c r="J18" i="2"/>
  <c r="J14" i="2"/>
  <c r="J5" i="2"/>
  <c r="J31" i="2"/>
  <c r="J32" i="2"/>
  <c r="J13" i="2"/>
  <c r="E3" i="1"/>
  <c r="D3" i="1"/>
  <c r="C3" i="1"/>
  <c r="K20" i="1" l="1"/>
  <c r="H20" i="1"/>
  <c r="E20" i="1"/>
  <c r="L20" i="1" l="1"/>
</calcChain>
</file>

<file path=xl/sharedStrings.xml><?xml version="1.0" encoding="utf-8"?>
<sst xmlns="http://schemas.openxmlformats.org/spreadsheetml/2006/main" count="411" uniqueCount="133">
  <si>
    <t>Codigo Rude :</t>
  </si>
  <si>
    <t>Campo de Saberes y conocimientos</t>
  </si>
  <si>
    <t xml:space="preserve">Áreas Curriculares </t>
  </si>
  <si>
    <t>COMUNICACIÓN Y LENGUAJE LENGUAS CASTELLANA Y ORIGINARIA</t>
  </si>
  <si>
    <t>LENGUA EXTRANJERA</t>
  </si>
  <si>
    <t>CIENCIAS SOCIALES</t>
  </si>
  <si>
    <t>EDUCACIÓN FÍSICA Y DEPORTES</t>
  </si>
  <si>
    <t>ARTES PLÁSTICAS Y VISUALES</t>
  </si>
  <si>
    <t>COMUNIDAD Y SOCIEDAD</t>
  </si>
  <si>
    <t>MATEMÁTICA</t>
  </si>
  <si>
    <t>VIDA TIERRA TERRITORIO</t>
  </si>
  <si>
    <t>COSMOVISIONES, FILOSOFÍAS Y SICOLOGIA</t>
  </si>
  <si>
    <t>VALORES, ESPIRITUALIDAD Y RELIGIONES</t>
  </si>
  <si>
    <t>Valoración Cualitativa</t>
  </si>
  <si>
    <t>Primer Bimestre</t>
  </si>
  <si>
    <t>Segundo Bimestre</t>
  </si>
  <si>
    <t>Valoración Cuantitativa</t>
  </si>
  <si>
    <t>Tercer Bimestre</t>
  </si>
  <si>
    <t xml:space="preserve">PROMEDIOS BIMESTRALES = </t>
  </si>
  <si>
    <t>Nº</t>
  </si>
  <si>
    <t>A. PATERNO</t>
  </si>
  <si>
    <t>A. MATERNO</t>
  </si>
  <si>
    <t>NOMBRES</t>
  </si>
  <si>
    <t>NOMBRE:</t>
  </si>
  <si>
    <t>NUMERO DE LISTA--&gt;</t>
  </si>
  <si>
    <t>LENGUAJE</t>
  </si>
  <si>
    <t>INGLES</t>
  </si>
  <si>
    <t xml:space="preserve">CIENCIAS NATURALES </t>
  </si>
  <si>
    <t>RUDE</t>
  </si>
  <si>
    <t>EDUCACION MUSICAL</t>
  </si>
  <si>
    <t>EDUCACIÓN MUSICAL</t>
  </si>
  <si>
    <t xml:space="preserve">CIENCIA, TECNOLOGIA Y PRODUCCIÓN </t>
  </si>
  <si>
    <t>CIENCIAS NATURALES: BIOLOGIA - GEOGRAFIA</t>
  </si>
  <si>
    <t xml:space="preserve">COSMOS Y PENSAMIENTO </t>
  </si>
  <si>
    <t>EDUCACION FÍSICA Y DEPORTES</t>
  </si>
  <si>
    <t>ARTES PLASTICAS</t>
  </si>
  <si>
    <t xml:space="preserve">FILOSOFIA SICOLOGIA </t>
  </si>
  <si>
    <t xml:space="preserve">RELIGION </t>
  </si>
  <si>
    <t>PROMEDIO BIMESTRE</t>
  </si>
  <si>
    <t>LIBRETA ELECTRONICA</t>
  </si>
  <si>
    <t>SEGUNDO  BIMESTRE</t>
  </si>
  <si>
    <t>AP. PATERNO</t>
  </si>
  <si>
    <t>AP. MATERNO</t>
  </si>
  <si>
    <t xml:space="preserve">PROMEDIO </t>
  </si>
  <si>
    <t>PROMEDIO PRIMER BIMESTRE</t>
  </si>
  <si>
    <t>PROMEDIO SEGUNDO BIMESTRE</t>
  </si>
  <si>
    <t>PROMEDIO TERCER BIMESTRE</t>
  </si>
  <si>
    <t>NUMERO DE BIMESTRE-----&gt;</t>
  </si>
  <si>
    <t xml:space="preserve">PROMEDIO FINAL </t>
  </si>
  <si>
    <t>TÉCNICA TECNOLÓGICA GENERAL</t>
  </si>
  <si>
    <t xml:space="preserve">TÉCNICA TECNOLÓGICA GENERAL </t>
  </si>
  <si>
    <t>CURSO: CUARTO "A" SECUNDARIA</t>
  </si>
  <si>
    <t xml:space="preserve">CURSO :  CUARTO  "A" SECUNDARIA   </t>
  </si>
  <si>
    <t>Curso: 4º "A"</t>
  </si>
  <si>
    <t>FISICA</t>
  </si>
  <si>
    <t>QUIMICA</t>
  </si>
  <si>
    <t>APAZA</t>
  </si>
  <si>
    <t>CONDORI</t>
  </si>
  <si>
    <t>FLORES</t>
  </si>
  <si>
    <t>CHOQUE</t>
  </si>
  <si>
    <t>FERNANDEZ</t>
  </si>
  <si>
    <t>NINA</t>
  </si>
  <si>
    <t>MAMANI</t>
  </si>
  <si>
    <t>ESCOBAR</t>
  </si>
  <si>
    <t>VILLCA</t>
  </si>
  <si>
    <t xml:space="preserve">CIENCIAS NATURALES: FISICA </t>
  </si>
  <si>
    <t>CIENCIAS NATURALES:  QUIMICA</t>
  </si>
  <si>
    <t>CANAZA</t>
  </si>
  <si>
    <t>COLQUE</t>
  </si>
  <si>
    <t>GABRIELA</t>
  </si>
  <si>
    <t>MAYORGA</t>
  </si>
  <si>
    <t>CUCHO</t>
  </si>
  <si>
    <t>PROMEDIO PARCIAL TRIMESTRE</t>
  </si>
  <si>
    <t>PROMEDIO TRIMESTRE</t>
  </si>
  <si>
    <t>TRIMESTRE---&gt;</t>
  </si>
  <si>
    <t>U.E: "SANTA ROSA 2"</t>
  </si>
  <si>
    <t>CLAROS</t>
  </si>
  <si>
    <t>JHOEL ABRAHAM</t>
  </si>
  <si>
    <t>AJATA</t>
  </si>
  <si>
    <t>CHAMBI</t>
  </si>
  <si>
    <t>DANIEL GUSTAVO</t>
  </si>
  <si>
    <t>ALCAMAMANI</t>
  </si>
  <si>
    <t>WILLIANS</t>
  </si>
  <si>
    <t>ALI</t>
  </si>
  <si>
    <t>LUJAN</t>
  </si>
  <si>
    <t>RUANDA MAJELI</t>
  </si>
  <si>
    <t>ARAMAYO</t>
  </si>
  <si>
    <t>FARFAN</t>
  </si>
  <si>
    <t>CRISTIAN FERNANDO</t>
  </si>
  <si>
    <t>ARENAS</t>
  </si>
  <si>
    <t>PACA</t>
  </si>
  <si>
    <t>JUDITH</t>
  </si>
  <si>
    <t>ASERICO</t>
  </si>
  <si>
    <t>DAVID</t>
  </si>
  <si>
    <t>AYANOME</t>
  </si>
  <si>
    <t>CRUZ</t>
  </si>
  <si>
    <t>INDALICIO</t>
  </si>
  <si>
    <t>VENTURA</t>
  </si>
  <si>
    <t>JOSE ARMANDO</t>
  </si>
  <si>
    <t>CAYO</t>
  </si>
  <si>
    <t>VEGA</t>
  </si>
  <si>
    <t>JHAZMIN JHANCARLA</t>
  </si>
  <si>
    <t>RAMIREZ</t>
  </si>
  <si>
    <t>LOURDES</t>
  </si>
  <si>
    <t>CARI</t>
  </si>
  <si>
    <t>WENDY GABRIELA</t>
  </si>
  <si>
    <t xml:space="preserve">CONDORI </t>
  </si>
  <si>
    <t>ALFREDO</t>
  </si>
  <si>
    <t>QUINTANA</t>
  </si>
  <si>
    <t>LILIAN MARIBEL</t>
  </si>
  <si>
    <t>SALVATIERRA</t>
  </si>
  <si>
    <t>EDWIN</t>
  </si>
  <si>
    <t>MORALES</t>
  </si>
  <si>
    <t>VICTOR MANUEL</t>
  </si>
  <si>
    <t>PACO</t>
  </si>
  <si>
    <t>ABRAHAM FERNANDO</t>
  </si>
  <si>
    <t>BARRA</t>
  </si>
  <si>
    <t>BEATRIZ</t>
  </si>
  <si>
    <t>MIRIAM CRISTEL</t>
  </si>
  <si>
    <t>POMA</t>
  </si>
  <si>
    <t>NELY</t>
  </si>
  <si>
    <t>ORDOÑEZ</t>
  </si>
  <si>
    <t>ZURITA</t>
  </si>
  <si>
    <t>ARIEL</t>
  </si>
  <si>
    <t>RODRIGUEZ</t>
  </si>
  <si>
    <t>ANTONIO</t>
  </si>
  <si>
    <t>LIMBER IVAN</t>
  </si>
  <si>
    <t>SIMON</t>
  </si>
  <si>
    <t>VICTORIA</t>
  </si>
  <si>
    <t>TAQUI</t>
  </si>
  <si>
    <t>JARA</t>
  </si>
  <si>
    <t>LIDIA MARIBEL</t>
  </si>
  <si>
    <t>LLALLAGUA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</si>
</sst>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rgb="FF3124D6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2" fillId="0" borderId="1" applyFont="0" applyBorder="0" applyAlignment="0">
      <alignment horizontal="center" vertical="center"/>
    </xf>
    <xf numFmtId="0" fontId="3" fillId="0" borderId="0"/>
    <xf numFmtId="0" fontId="2" fillId="0" borderId="0"/>
  </cellStyleXfs>
  <cellXfs count="199">
    <xf numFmtId="0" fontId="0" fillId="0" borderId="0" xfId="0"/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0" fontId="15" fillId="0" borderId="1" xfId="1" applyFont="1" applyBorder="1" applyAlignment="1" applyProtection="1">
      <alignment horizontal="center" vertical="center"/>
      <protection hidden="1"/>
    </xf>
    <xf numFmtId="0" fontId="13" fillId="5" borderId="1" xfId="2" applyFont="1" applyFill="1" applyBorder="1" applyAlignment="1" applyProtection="1">
      <alignment horizontal="center" wrapText="1"/>
      <protection hidden="1"/>
    </xf>
    <xf numFmtId="0" fontId="13" fillId="6" borderId="1" xfId="1" applyFont="1" applyFill="1" applyBorder="1" applyAlignment="1" applyProtection="1">
      <alignment horizontal="center" wrapText="1"/>
      <protection hidden="1"/>
    </xf>
    <xf numFmtId="0" fontId="13" fillId="8" borderId="1" xfId="1" applyFont="1" applyFill="1" applyBorder="1" applyAlignment="1" applyProtection="1">
      <alignment horizontal="center" wrapText="1"/>
      <protection hidden="1"/>
    </xf>
    <xf numFmtId="0" fontId="0" fillId="14" borderId="1" xfId="0" applyFill="1" applyBorder="1" applyAlignment="1" applyProtection="1">
      <alignment horizontal="center" vertical="center"/>
      <protection hidden="1"/>
    </xf>
    <xf numFmtId="0" fontId="0" fillId="3" borderId="1" xfId="0" applyFont="1" applyFill="1" applyBorder="1" applyAlignment="1" applyProtection="1">
      <alignment horizontal="center" vertical="center" wrapText="1"/>
      <protection hidden="1"/>
    </xf>
    <xf numFmtId="0" fontId="5" fillId="0" borderId="1" xfId="1" applyFont="1" applyBorder="1" applyAlignment="1" applyProtection="1">
      <alignment horizontal="center"/>
      <protection hidden="1"/>
    </xf>
    <xf numFmtId="0" fontId="6" fillId="11" borderId="1" xfId="2" applyFon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7" fillId="0" borderId="1" xfId="2" applyFont="1" applyBorder="1" applyProtection="1">
      <protection hidden="1"/>
    </xf>
    <xf numFmtId="0" fontId="0" fillId="14" borderId="0" xfId="0" applyFill="1" applyProtection="1">
      <protection hidden="1"/>
    </xf>
    <xf numFmtId="0" fontId="11" fillId="3" borderId="1" xfId="0" applyFont="1" applyFill="1" applyBorder="1" applyAlignment="1" applyProtection="1">
      <alignment horizontal="center" vertical="center"/>
      <protection locked="0" hidden="1"/>
    </xf>
    <xf numFmtId="0" fontId="9" fillId="5" borderId="1" xfId="1" applyFont="1" applyFill="1" applyBorder="1" applyAlignment="1" applyProtection="1">
      <alignment horizontal="center" vertical="center"/>
      <protection hidden="1"/>
    </xf>
    <xf numFmtId="0" fontId="8" fillId="5" borderId="1" xfId="1" applyFont="1" applyFill="1" applyBorder="1" applyAlignment="1" applyProtection="1">
      <alignment horizontal="center" vertical="center" wrapText="1"/>
      <protection hidden="1"/>
    </xf>
    <xf numFmtId="0" fontId="4" fillId="5" borderId="1" xfId="1" applyFont="1" applyFill="1" applyBorder="1" applyAlignment="1" applyProtection="1">
      <alignment horizontal="center" vertical="center" wrapText="1"/>
      <protection hidden="1"/>
    </xf>
    <xf numFmtId="0" fontId="8" fillId="12" borderId="1" xfId="1" applyFont="1" applyFill="1" applyBorder="1" applyAlignment="1" applyProtection="1">
      <alignment horizontal="center" vertical="center" wrapText="1"/>
      <protection hidden="1"/>
    </xf>
    <xf numFmtId="0" fontId="9" fillId="0" borderId="1" xfId="1" applyFont="1" applyBorder="1" applyAlignment="1" applyProtection="1">
      <alignment horizontal="center"/>
      <protection hidden="1"/>
    </xf>
    <xf numFmtId="0" fontId="10" fillId="5" borderId="1" xfId="2" applyFont="1" applyFill="1" applyBorder="1" applyAlignment="1" applyProtection="1">
      <alignment horizontal="center" vertical="center"/>
      <protection hidden="1"/>
    </xf>
    <xf numFmtId="2" fontId="1" fillId="12" borderId="1" xfId="0" applyNumberFormat="1" applyFont="1" applyFill="1" applyBorder="1" applyAlignment="1" applyProtection="1">
      <alignment horizontal="center" vertical="center"/>
      <protection hidden="1"/>
    </xf>
    <xf numFmtId="0" fontId="10" fillId="0" borderId="1" xfId="2" applyFont="1" applyBorder="1" applyProtection="1">
      <protection hidden="1"/>
    </xf>
    <xf numFmtId="0" fontId="1" fillId="5" borderId="1" xfId="2" applyFont="1" applyFill="1" applyBorder="1" applyAlignment="1" applyProtection="1">
      <alignment horizontal="center" vertical="center"/>
      <protection locked="0" hidden="1"/>
    </xf>
    <xf numFmtId="0" fontId="1" fillId="5" borderId="1" xfId="2" applyFont="1" applyFill="1" applyBorder="1" applyProtection="1">
      <protection locked="0" hidden="1"/>
    </xf>
    <xf numFmtId="0" fontId="1" fillId="5" borderId="1" xfId="0" applyFont="1" applyFill="1" applyBorder="1" applyProtection="1">
      <protection locked="0" hidden="1"/>
    </xf>
    <xf numFmtId="0" fontId="9" fillId="6" borderId="1" xfId="1" applyFont="1" applyFill="1" applyBorder="1" applyAlignment="1" applyProtection="1">
      <alignment horizontal="center" vertical="center"/>
      <protection hidden="1"/>
    </xf>
    <xf numFmtId="0" fontId="8" fillId="6" borderId="1" xfId="1" applyFont="1" applyFill="1" applyBorder="1" applyAlignment="1" applyProtection="1">
      <alignment horizontal="center" vertical="center" wrapText="1"/>
      <protection hidden="1"/>
    </xf>
    <xf numFmtId="0" fontId="4" fillId="6" borderId="1" xfId="1" applyFont="1" applyFill="1" applyBorder="1" applyAlignment="1" applyProtection="1">
      <alignment horizontal="center" vertical="center" wrapText="1"/>
      <protection hidden="1"/>
    </xf>
    <xf numFmtId="0" fontId="8" fillId="15" borderId="1" xfId="1" applyFont="1" applyFill="1" applyBorder="1" applyAlignment="1" applyProtection="1">
      <alignment horizontal="center" vertical="center" wrapText="1"/>
      <protection hidden="1"/>
    </xf>
    <xf numFmtId="2" fontId="1" fillId="15" borderId="1" xfId="0" applyNumberFormat="1" applyFont="1" applyFill="1" applyBorder="1" applyAlignment="1" applyProtection="1">
      <alignment horizontal="center" vertical="center"/>
      <protection hidden="1"/>
    </xf>
    <xf numFmtId="2" fontId="1" fillId="15" borderId="1" xfId="0" applyNumberFormat="1" applyFont="1" applyFill="1" applyBorder="1" applyProtection="1">
      <protection hidden="1"/>
    </xf>
    <xf numFmtId="0" fontId="10" fillId="6" borderId="1" xfId="2" applyFont="1" applyFill="1" applyBorder="1" applyAlignment="1" applyProtection="1">
      <alignment horizontal="center" vertical="center"/>
      <protection locked="0" hidden="1"/>
    </xf>
    <xf numFmtId="0" fontId="10" fillId="6" borderId="1" xfId="2" applyFont="1" applyFill="1" applyBorder="1" applyAlignment="1" applyProtection="1">
      <alignment horizontal="center"/>
      <protection locked="0" hidden="1"/>
    </xf>
    <xf numFmtId="0" fontId="1" fillId="6" borderId="1" xfId="2" applyFont="1" applyFill="1" applyBorder="1" applyAlignment="1" applyProtection="1">
      <alignment horizontal="center" vertical="center"/>
      <protection locked="0" hidden="1"/>
    </xf>
    <xf numFmtId="0" fontId="1" fillId="6" borderId="1" xfId="2" applyFont="1" applyFill="1" applyBorder="1" applyProtection="1">
      <protection locked="0" hidden="1"/>
    </xf>
    <xf numFmtId="0" fontId="1" fillId="6" borderId="1" xfId="0" applyFont="1" applyFill="1" applyBorder="1" applyProtection="1">
      <protection locked="0" hidden="1"/>
    </xf>
    <xf numFmtId="2" fontId="18" fillId="6" borderId="1" xfId="2" applyNumberFormat="1" applyFont="1" applyFill="1" applyBorder="1" applyAlignment="1" applyProtection="1">
      <alignment horizontal="center" vertical="center"/>
      <protection hidden="1"/>
    </xf>
    <xf numFmtId="2" fontId="18" fillId="5" borderId="1" xfId="2" applyNumberFormat="1" applyFont="1" applyFill="1" applyBorder="1" applyAlignment="1" applyProtection="1">
      <alignment horizontal="center" vertical="center"/>
      <protection hidden="1"/>
    </xf>
    <xf numFmtId="0" fontId="4" fillId="10" borderId="1" xfId="1" applyFont="1" applyFill="1" applyBorder="1" applyAlignment="1" applyProtection="1">
      <alignment horizontal="center" vertical="center"/>
      <protection hidden="1"/>
    </xf>
    <xf numFmtId="1" fontId="10" fillId="5" borderId="1" xfId="2" applyNumberFormat="1" applyFont="1" applyFill="1" applyBorder="1" applyAlignment="1" applyProtection="1">
      <alignment horizontal="center" vertical="center"/>
      <protection hidden="1"/>
    </xf>
    <xf numFmtId="1" fontId="10" fillId="5" borderId="1" xfId="2" applyNumberFormat="1" applyFont="1" applyFill="1" applyBorder="1" applyAlignment="1" applyProtection="1">
      <alignment horizontal="center" vertical="center"/>
      <protection locked="0" hidden="1"/>
    </xf>
    <xf numFmtId="1" fontId="1" fillId="12" borderId="1" xfId="0" applyNumberFormat="1" applyFont="1" applyFill="1" applyBorder="1" applyAlignment="1" applyProtection="1">
      <alignment horizontal="center" vertical="center"/>
      <protection hidden="1"/>
    </xf>
    <xf numFmtId="1" fontId="1" fillId="5" borderId="1" xfId="2" applyNumberFormat="1" applyFont="1" applyFill="1" applyBorder="1" applyAlignment="1" applyProtection="1">
      <alignment horizontal="center" vertical="center"/>
      <protection locked="0" hidden="1"/>
    </xf>
    <xf numFmtId="1" fontId="1" fillId="5" borderId="1" xfId="2" applyNumberFormat="1" applyFont="1" applyFill="1" applyBorder="1" applyProtection="1">
      <protection locked="0" hidden="1"/>
    </xf>
    <xf numFmtId="1" fontId="1" fillId="5" borderId="1" xfId="0" applyNumberFormat="1" applyFont="1" applyFill="1" applyBorder="1" applyProtection="1">
      <protection locked="0" hidden="1"/>
    </xf>
    <xf numFmtId="0" fontId="16" fillId="4" borderId="2" xfId="0" applyFont="1" applyFill="1" applyBorder="1" applyAlignment="1"/>
    <xf numFmtId="0" fontId="16" fillId="4" borderId="1" xfId="0" applyFont="1" applyFill="1" applyBorder="1" applyAlignment="1"/>
    <xf numFmtId="0" fontId="16" fillId="4" borderId="14" xfId="0" applyFont="1" applyFill="1" applyBorder="1" applyAlignment="1"/>
    <xf numFmtId="0" fontId="17" fillId="4" borderId="2" xfId="0" applyFont="1" applyFill="1" applyBorder="1"/>
    <xf numFmtId="0" fontId="17" fillId="4" borderId="2" xfId="2" applyFont="1" applyFill="1" applyBorder="1"/>
    <xf numFmtId="0" fontId="17" fillId="0" borderId="1" xfId="2" applyFont="1" applyBorder="1"/>
    <xf numFmtId="0" fontId="17" fillId="0" borderId="14" xfId="2" applyFont="1" applyBorder="1"/>
    <xf numFmtId="0" fontId="17" fillId="4" borderId="14" xfId="0" applyFont="1" applyFill="1" applyBorder="1"/>
    <xf numFmtId="0" fontId="20" fillId="0" borderId="0" xfId="0" applyFont="1" applyProtection="1">
      <protection hidden="1"/>
    </xf>
    <xf numFmtId="0" fontId="21" fillId="0" borderId="1" xfId="0" applyFont="1" applyBorder="1" applyAlignment="1" applyProtection="1">
      <alignment vertical="center"/>
      <protection hidden="1"/>
    </xf>
    <xf numFmtId="0" fontId="23" fillId="0" borderId="12" xfId="0" applyFont="1" applyBorder="1" applyAlignment="1" applyProtection="1">
      <alignment vertical="center"/>
      <protection hidden="1"/>
    </xf>
    <xf numFmtId="0" fontId="20" fillId="0" borderId="3" xfId="0" applyFont="1" applyFill="1" applyBorder="1" applyAlignment="1" applyProtection="1">
      <protection hidden="1"/>
    </xf>
    <xf numFmtId="0" fontId="21" fillId="10" borderId="1" xfId="0" applyFont="1" applyFill="1" applyBorder="1" applyAlignment="1" applyProtection="1">
      <alignment horizontal="right" vertical="center"/>
      <protection hidden="1"/>
    </xf>
    <xf numFmtId="0" fontId="24" fillId="10" borderId="1" xfId="0" applyFont="1" applyFill="1" applyBorder="1" applyAlignment="1" applyProtection="1">
      <alignment horizontal="center" vertical="center"/>
      <protection locked="0" hidden="1"/>
    </xf>
    <xf numFmtId="0" fontId="20" fillId="0" borderId="4" xfId="0" applyFont="1" applyFill="1" applyBorder="1" applyAlignment="1" applyProtection="1">
      <protection hidden="1"/>
    </xf>
    <xf numFmtId="0" fontId="25" fillId="5" borderId="1" xfId="0" applyFont="1" applyFill="1" applyBorder="1" applyAlignment="1" applyProtection="1">
      <alignment horizontal="center" vertical="center" wrapText="1"/>
      <protection hidden="1"/>
    </xf>
    <xf numFmtId="0" fontId="25" fillId="6" borderId="1" xfId="0" applyFont="1" applyFill="1" applyBorder="1" applyAlignment="1" applyProtection="1">
      <alignment horizontal="center" vertical="center" wrapText="1"/>
      <protection hidden="1"/>
    </xf>
    <xf numFmtId="0" fontId="25" fillId="8" borderId="1" xfId="0" applyFont="1" applyFill="1" applyBorder="1" applyAlignment="1" applyProtection="1">
      <alignment horizontal="center" vertical="center" wrapText="1"/>
      <protection hidden="1"/>
    </xf>
    <xf numFmtId="0" fontId="20" fillId="5" borderId="1" xfId="0" applyFont="1" applyFill="1" applyBorder="1" applyAlignment="1" applyProtection="1">
      <alignment horizontal="center" vertical="center" wrapText="1"/>
      <protection hidden="1"/>
    </xf>
    <xf numFmtId="0" fontId="20" fillId="6" borderId="1" xfId="0" applyFont="1" applyFill="1" applyBorder="1" applyAlignment="1" applyProtection="1">
      <alignment horizontal="center" vertical="center" wrapText="1"/>
      <protection hidden="1"/>
    </xf>
    <xf numFmtId="0" fontId="20" fillId="8" borderId="1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Fill="1" applyProtection="1">
      <protection hidden="1"/>
    </xf>
    <xf numFmtId="1" fontId="26" fillId="5" borderId="1" xfId="0" applyNumberFormat="1" applyFont="1" applyFill="1" applyBorder="1" applyAlignment="1" applyProtection="1">
      <alignment horizontal="center" vertical="center"/>
      <protection hidden="1"/>
    </xf>
    <xf numFmtId="0" fontId="26" fillId="6" borderId="1" xfId="0" applyFont="1" applyFill="1" applyBorder="1" applyAlignment="1" applyProtection="1">
      <alignment horizontal="center" vertical="center"/>
      <protection hidden="1"/>
    </xf>
    <xf numFmtId="0" fontId="26" fillId="6" borderId="5" xfId="0" applyFont="1" applyFill="1" applyBorder="1" applyAlignment="1" applyProtection="1">
      <protection hidden="1"/>
    </xf>
    <xf numFmtId="0" fontId="26" fillId="6" borderId="6" xfId="0" applyFont="1" applyFill="1" applyBorder="1" applyAlignment="1" applyProtection="1">
      <protection hidden="1"/>
    </xf>
    <xf numFmtId="0" fontId="26" fillId="8" borderId="1" xfId="0" applyFont="1" applyFill="1" applyBorder="1" applyAlignment="1" applyProtection="1">
      <alignment horizontal="center" vertical="center"/>
      <protection hidden="1"/>
    </xf>
    <xf numFmtId="0" fontId="26" fillId="8" borderId="5" xfId="0" applyFont="1" applyFill="1" applyBorder="1" applyAlignment="1" applyProtection="1">
      <protection hidden="1"/>
    </xf>
    <xf numFmtId="0" fontId="26" fillId="8" borderId="6" xfId="0" applyFont="1" applyFill="1" applyBorder="1" applyAlignment="1" applyProtection="1">
      <protection hidden="1"/>
    </xf>
    <xf numFmtId="0" fontId="27" fillId="0" borderId="0" xfId="0" applyFont="1" applyProtection="1">
      <protection hidden="1"/>
    </xf>
    <xf numFmtId="0" fontId="26" fillId="6" borderId="7" xfId="0" applyFont="1" applyFill="1" applyBorder="1" applyAlignment="1" applyProtection="1">
      <protection hidden="1"/>
    </xf>
    <xf numFmtId="0" fontId="26" fillId="6" borderId="8" xfId="0" applyFont="1" applyFill="1" applyBorder="1" applyAlignment="1" applyProtection="1">
      <protection hidden="1"/>
    </xf>
    <xf numFmtId="0" fontId="26" fillId="8" borderId="7" xfId="0" applyFont="1" applyFill="1" applyBorder="1" applyAlignment="1" applyProtection="1">
      <protection hidden="1"/>
    </xf>
    <xf numFmtId="0" fontId="26" fillId="8" borderId="8" xfId="0" applyFont="1" applyFill="1" applyBorder="1" applyAlignment="1" applyProtection="1">
      <protection hidden="1"/>
    </xf>
    <xf numFmtId="0" fontId="26" fillId="5" borderId="7" xfId="0" applyFont="1" applyFill="1" applyBorder="1" applyAlignment="1" applyProtection="1">
      <alignment horizontal="center"/>
      <protection hidden="1"/>
    </xf>
    <xf numFmtId="0" fontId="26" fillId="5" borderId="8" xfId="0" applyFont="1" applyFill="1" applyBorder="1" applyAlignment="1" applyProtection="1">
      <alignment horizontal="center"/>
      <protection hidden="1"/>
    </xf>
    <xf numFmtId="0" fontId="26" fillId="6" borderId="9" xfId="0" applyFont="1" applyFill="1" applyBorder="1" applyAlignment="1" applyProtection="1">
      <protection hidden="1"/>
    </xf>
    <xf numFmtId="0" fontId="26" fillId="6" borderId="10" xfId="0" applyFont="1" applyFill="1" applyBorder="1" applyAlignment="1" applyProtection="1">
      <protection hidden="1"/>
    </xf>
    <xf numFmtId="0" fontId="26" fillId="8" borderId="9" xfId="0" applyFont="1" applyFill="1" applyBorder="1" applyAlignment="1" applyProtection="1">
      <protection hidden="1"/>
    </xf>
    <xf numFmtId="0" fontId="26" fillId="8" borderId="10" xfId="0" applyFont="1" applyFill="1" applyBorder="1" applyAlignment="1" applyProtection="1">
      <protection hidden="1"/>
    </xf>
    <xf numFmtId="0" fontId="20" fillId="0" borderId="7" xfId="0" applyFont="1" applyFill="1" applyBorder="1" applyAlignment="1" applyProtection="1">
      <alignment vertical="center"/>
      <protection hidden="1"/>
    </xf>
    <xf numFmtId="0" fontId="20" fillId="0" borderId="0" xfId="0" applyFont="1" applyFill="1" applyBorder="1" applyAlignment="1" applyProtection="1">
      <alignment vertical="center"/>
      <protection hidden="1"/>
    </xf>
    <xf numFmtId="1" fontId="27" fillId="7" borderId="0" xfId="0" applyNumberFormat="1" applyFont="1" applyFill="1" applyAlignment="1" applyProtection="1">
      <alignment horizontal="center" vertical="center"/>
      <protection hidden="1"/>
    </xf>
    <xf numFmtId="0" fontId="27" fillId="0" borderId="0" xfId="0" applyFont="1" applyAlignment="1" applyProtection="1">
      <alignment horizontal="center" vertical="center"/>
      <protection hidden="1"/>
    </xf>
    <xf numFmtId="0" fontId="27" fillId="0" borderId="0" xfId="0" applyFont="1" applyFill="1" applyProtection="1">
      <protection hidden="1"/>
    </xf>
    <xf numFmtId="0" fontId="27" fillId="0" borderId="0" xfId="0" applyFont="1" applyFill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0" fontId="31" fillId="8" borderId="1" xfId="1" applyFont="1" applyFill="1" applyBorder="1" applyAlignment="1" applyProtection="1">
      <alignment horizontal="center" vertical="center"/>
      <protection hidden="1"/>
    </xf>
    <xf numFmtId="0" fontId="32" fillId="10" borderId="1" xfId="1" applyFont="1" applyFill="1" applyBorder="1" applyAlignment="1" applyProtection="1">
      <alignment horizontal="center" vertical="center"/>
      <protection hidden="1"/>
    </xf>
    <xf numFmtId="0" fontId="33" fillId="8" borderId="1" xfId="1" applyFont="1" applyFill="1" applyBorder="1" applyAlignment="1" applyProtection="1">
      <alignment horizontal="center" vertical="center" wrapText="1"/>
      <protection hidden="1"/>
    </xf>
    <xf numFmtId="0" fontId="32" fillId="8" borderId="1" xfId="1" applyFont="1" applyFill="1" applyBorder="1" applyAlignment="1" applyProtection="1">
      <alignment horizontal="center" vertical="center" wrapText="1"/>
      <protection hidden="1"/>
    </xf>
    <xf numFmtId="0" fontId="31" fillId="0" borderId="1" xfId="1" applyFont="1" applyBorder="1" applyAlignment="1" applyProtection="1">
      <alignment horizontal="center"/>
      <protection hidden="1"/>
    </xf>
    <xf numFmtId="0" fontId="34" fillId="4" borderId="2" xfId="0" applyFont="1" applyFill="1" applyBorder="1" applyAlignment="1"/>
    <xf numFmtId="0" fontId="35" fillId="8" borderId="1" xfId="2" applyFont="1" applyFill="1" applyBorder="1" applyAlignment="1" applyProtection="1">
      <alignment horizontal="center" vertical="center"/>
      <protection hidden="1"/>
    </xf>
    <xf numFmtId="0" fontId="35" fillId="8" borderId="1" xfId="2" applyFont="1" applyFill="1" applyBorder="1" applyAlignment="1" applyProtection="1">
      <alignment horizontal="center" vertical="center"/>
      <protection locked="0" hidden="1"/>
    </xf>
    <xf numFmtId="0" fontId="36" fillId="4" borderId="13" xfId="0" applyFont="1" applyFill="1" applyBorder="1" applyAlignment="1" applyProtection="1">
      <alignment horizontal="center" vertical="center"/>
      <protection hidden="1"/>
    </xf>
    <xf numFmtId="2" fontId="37" fillId="16" borderId="1" xfId="0" applyNumberFormat="1" applyFont="1" applyFill="1" applyBorder="1" applyAlignment="1" applyProtection="1">
      <alignment horizontal="center" vertical="center"/>
      <protection hidden="1"/>
    </xf>
    <xf numFmtId="0" fontId="36" fillId="4" borderId="4" xfId="0" applyFont="1" applyFill="1" applyBorder="1" applyAlignment="1" applyProtection="1">
      <alignment horizontal="center" vertical="center"/>
      <protection hidden="1"/>
    </xf>
    <xf numFmtId="0" fontId="37" fillId="8" borderId="1" xfId="2" applyFont="1" applyFill="1" applyBorder="1" applyAlignment="1" applyProtection="1">
      <alignment horizontal="center" vertical="center"/>
      <protection locked="0" hidden="1"/>
    </xf>
    <xf numFmtId="0" fontId="38" fillId="4" borderId="2" xfId="0" applyFont="1" applyFill="1" applyBorder="1"/>
    <xf numFmtId="0" fontId="38" fillId="4" borderId="2" xfId="2" applyFont="1" applyFill="1" applyBorder="1"/>
    <xf numFmtId="0" fontId="34" fillId="4" borderId="1" xfId="0" applyFont="1" applyFill="1" applyBorder="1" applyAlignment="1"/>
    <xf numFmtId="0" fontId="38" fillId="0" borderId="1" xfId="2" applyFont="1" applyBorder="1"/>
    <xf numFmtId="0" fontId="37" fillId="8" borderId="1" xfId="2" applyFont="1" applyFill="1" applyBorder="1" applyProtection="1">
      <protection locked="0" hidden="1"/>
    </xf>
    <xf numFmtId="0" fontId="37" fillId="8" borderId="1" xfId="0" applyFont="1" applyFill="1" applyBorder="1" applyProtection="1">
      <protection locked="0" hidden="1"/>
    </xf>
    <xf numFmtId="0" fontId="34" fillId="4" borderId="14" xfId="0" applyFont="1" applyFill="1" applyBorder="1" applyAlignment="1"/>
    <xf numFmtId="0" fontId="38" fillId="0" borderId="14" xfId="2" applyFont="1" applyBorder="1"/>
    <xf numFmtId="0" fontId="38" fillId="4" borderId="14" xfId="0" applyFont="1" applyFill="1" applyBorder="1"/>
    <xf numFmtId="0" fontId="35" fillId="0" borderId="1" xfId="2" applyFont="1" applyBorder="1" applyProtection="1">
      <protection hidden="1"/>
    </xf>
    <xf numFmtId="0" fontId="0" fillId="4" borderId="1" xfId="0" applyFont="1" applyFill="1" applyBorder="1" applyAlignment="1"/>
    <xf numFmtId="0" fontId="0" fillId="4" borderId="4" xfId="0" applyFont="1" applyFill="1" applyBorder="1" applyAlignment="1"/>
    <xf numFmtId="0" fontId="18" fillId="0" borderId="1" xfId="2" applyFont="1" applyBorder="1"/>
    <xf numFmtId="0" fontId="0" fillId="4" borderId="15" xfId="0" applyFont="1" applyFill="1" applyBorder="1" applyAlignment="1"/>
    <xf numFmtId="0" fontId="18" fillId="0" borderId="2" xfId="2" applyFont="1" applyBorder="1"/>
    <xf numFmtId="0" fontId="26" fillId="5" borderId="7" xfId="0" applyFont="1" applyFill="1" applyBorder="1" applyAlignment="1" applyProtection="1">
      <alignment horizontal="center"/>
      <protection hidden="1"/>
    </xf>
    <xf numFmtId="0" fontId="26" fillId="5" borderId="8" xfId="0" applyFont="1" applyFill="1" applyBorder="1" applyAlignment="1" applyProtection="1">
      <alignment horizontal="center"/>
      <protection hidden="1"/>
    </xf>
    <xf numFmtId="0" fontId="33" fillId="8" borderId="15" xfId="1" applyFont="1" applyFill="1" applyBorder="1" applyAlignment="1" applyProtection="1">
      <alignment horizontal="center" vertical="center" wrapText="1"/>
      <protection hidden="1"/>
    </xf>
    <xf numFmtId="0" fontId="37" fillId="8" borderId="15" xfId="0" applyFont="1" applyFill="1" applyBorder="1" applyProtection="1">
      <protection locked="0" hidden="1"/>
    </xf>
    <xf numFmtId="0" fontId="35" fillId="8" borderId="3" xfId="2" applyFont="1" applyFill="1" applyBorder="1" applyAlignment="1" applyProtection="1">
      <alignment horizontal="center" vertical="center"/>
      <protection locked="0" hidden="1"/>
    </xf>
    <xf numFmtId="0" fontId="37" fillId="8" borderId="3" xfId="2" applyFont="1" applyFill="1" applyBorder="1" applyAlignment="1" applyProtection="1">
      <alignment horizontal="center" vertical="center"/>
      <protection locked="0" hidden="1"/>
    </xf>
    <xf numFmtId="0" fontId="37" fillId="8" borderId="3" xfId="0" applyFont="1" applyFill="1" applyBorder="1" applyProtection="1">
      <protection locked="0" hidden="1"/>
    </xf>
    <xf numFmtId="0" fontId="36" fillId="4" borderId="1" xfId="0" applyFont="1" applyFill="1" applyBorder="1" applyAlignment="1" applyProtection="1">
      <alignment horizontal="center" vertical="center"/>
      <protection hidden="1"/>
    </xf>
    <xf numFmtId="0" fontId="30" fillId="0" borderId="1" xfId="0" applyFont="1" applyBorder="1" applyProtection="1">
      <protection hidden="1"/>
    </xf>
    <xf numFmtId="0" fontId="8" fillId="8" borderId="1" xfId="1" applyFont="1" applyFill="1" applyBorder="1" applyAlignment="1" applyProtection="1">
      <alignment horizontal="center" vertical="center" wrapText="1"/>
      <protection hidden="1"/>
    </xf>
    <xf numFmtId="0" fontId="8" fillId="8" borderId="3" xfId="1" applyFont="1" applyFill="1" applyBorder="1" applyAlignment="1" applyProtection="1">
      <alignment horizontal="center" vertical="center" wrapText="1"/>
      <protection hidden="1"/>
    </xf>
    <xf numFmtId="0" fontId="4" fillId="0" borderId="1" xfId="1" applyFont="1" applyBorder="1" applyAlignment="1" applyProtection="1">
      <alignment horizontal="center" vertical="center"/>
      <protection hidden="1"/>
    </xf>
    <xf numFmtId="0" fontId="39" fillId="0" borderId="1" xfId="0" applyFont="1" applyBorder="1"/>
    <xf numFmtId="0" fontId="39" fillId="4" borderId="1" xfId="0" applyFont="1" applyFill="1" applyBorder="1"/>
    <xf numFmtId="0" fontId="39" fillId="4" borderId="1" xfId="0" applyFont="1" applyFill="1" applyBorder="1" applyAlignment="1">
      <alignment vertical="center"/>
    </xf>
    <xf numFmtId="1" fontId="10" fillId="6" borderId="1" xfId="2" applyNumberFormat="1" applyFont="1" applyFill="1" applyBorder="1" applyAlignment="1" applyProtection="1">
      <alignment horizontal="center" vertical="center"/>
      <protection locked="0" hidden="1"/>
    </xf>
    <xf numFmtId="1" fontId="1" fillId="6" borderId="1" xfId="2" applyNumberFormat="1" applyFont="1" applyFill="1" applyBorder="1" applyAlignment="1" applyProtection="1">
      <alignment horizontal="center" vertical="center"/>
      <protection locked="0" hidden="1"/>
    </xf>
    <xf numFmtId="0" fontId="9" fillId="13" borderId="13" xfId="1" applyFont="1" applyFill="1" applyBorder="1" applyAlignment="1" applyProtection="1">
      <alignment vertical="center"/>
      <protection hidden="1"/>
    </xf>
    <xf numFmtId="0" fontId="9" fillId="13" borderId="10" xfId="1" applyFont="1" applyFill="1" applyBorder="1" applyAlignment="1" applyProtection="1">
      <alignment vertical="center"/>
      <protection hidden="1"/>
    </xf>
    <xf numFmtId="0" fontId="14" fillId="3" borderId="2" xfId="1" applyFont="1" applyFill="1" applyBorder="1" applyAlignment="1" applyProtection="1">
      <alignment horizontal="right" vertical="center"/>
      <protection hidden="1"/>
    </xf>
    <xf numFmtId="0" fontId="14" fillId="3" borderId="3" xfId="1" applyFont="1" applyFill="1" applyBorder="1" applyAlignment="1" applyProtection="1">
      <alignment horizontal="right" vertical="center"/>
      <protection hidden="1"/>
    </xf>
    <xf numFmtId="0" fontId="20" fillId="0" borderId="1" xfId="0" applyFont="1" applyBorder="1" applyAlignment="1" applyProtection="1">
      <alignment horizontal="center" vertical="center" wrapText="1"/>
      <protection hidden="1"/>
    </xf>
    <xf numFmtId="0" fontId="20" fillId="0" borderId="1" xfId="0" applyFont="1" applyBorder="1" applyAlignment="1" applyProtection="1">
      <alignment horizontal="center" vertical="center"/>
      <protection hidden="1"/>
    </xf>
    <xf numFmtId="0" fontId="20" fillId="7" borderId="11" xfId="0" applyFont="1" applyFill="1" applyBorder="1" applyAlignment="1" applyProtection="1">
      <alignment horizontal="right" vertical="center"/>
      <protection hidden="1"/>
    </xf>
    <xf numFmtId="0" fontId="20" fillId="0" borderId="1" xfId="0" applyFont="1" applyBorder="1" applyAlignment="1" applyProtection="1">
      <alignment horizontal="left" vertical="center"/>
      <protection hidden="1"/>
    </xf>
    <xf numFmtId="0" fontId="20" fillId="0" borderId="2" xfId="0" applyFont="1" applyBorder="1" applyAlignment="1" applyProtection="1">
      <alignment horizontal="left" vertical="center"/>
      <protection hidden="1"/>
    </xf>
    <xf numFmtId="0" fontId="20" fillId="0" borderId="3" xfId="0" applyFont="1" applyBorder="1" applyAlignment="1" applyProtection="1">
      <alignment horizontal="left" vertical="center"/>
      <protection hidden="1"/>
    </xf>
    <xf numFmtId="0" fontId="20" fillId="0" borderId="1" xfId="0" applyFont="1" applyBorder="1" applyAlignment="1" applyProtection="1">
      <alignment horizontal="left" wrapText="1"/>
      <protection hidden="1"/>
    </xf>
    <xf numFmtId="0" fontId="20" fillId="0" borderId="5" xfId="0" applyFont="1" applyBorder="1" applyAlignment="1" applyProtection="1">
      <alignment horizontal="center" vertical="center" wrapText="1"/>
      <protection hidden="1"/>
    </xf>
    <xf numFmtId="0" fontId="20" fillId="0" borderId="6" xfId="0" applyFont="1" applyBorder="1" applyAlignment="1" applyProtection="1">
      <alignment horizontal="center" vertical="center" wrapText="1"/>
      <protection hidden="1"/>
    </xf>
    <xf numFmtId="0" fontId="20" fillId="0" borderId="7" xfId="0" applyFont="1" applyBorder="1" applyAlignment="1" applyProtection="1">
      <alignment horizontal="center" vertical="center" wrapText="1"/>
      <protection hidden="1"/>
    </xf>
    <xf numFmtId="0" fontId="20" fillId="0" borderId="8" xfId="0" applyFont="1" applyBorder="1" applyAlignment="1" applyProtection="1">
      <alignment horizontal="center" vertical="center" wrapText="1"/>
      <protection hidden="1"/>
    </xf>
    <xf numFmtId="0" fontId="20" fillId="0" borderId="9" xfId="0" applyFont="1" applyBorder="1" applyAlignment="1" applyProtection="1">
      <alignment horizontal="center" vertical="center" wrapText="1"/>
      <protection hidden="1"/>
    </xf>
    <xf numFmtId="0" fontId="20" fillId="0" borderId="10" xfId="0" applyFont="1" applyBorder="1" applyAlignment="1" applyProtection="1">
      <alignment horizontal="center" vertical="center" wrapText="1"/>
      <protection hidden="1"/>
    </xf>
    <xf numFmtId="0" fontId="0" fillId="0" borderId="2" xfId="0" applyFont="1" applyBorder="1" applyAlignment="1" applyProtection="1">
      <alignment horizontal="left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10" borderId="1" xfId="0" applyFont="1" applyFill="1" applyBorder="1" applyAlignment="1" applyProtection="1">
      <alignment horizontal="center" vertical="center"/>
      <protection hidden="1"/>
    </xf>
    <xf numFmtId="0" fontId="22" fillId="0" borderId="15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19" fillId="0" borderId="13" xfId="0" applyFont="1" applyBorder="1" applyAlignment="1" applyProtection="1">
      <alignment horizontal="center"/>
      <protection hidden="1"/>
    </xf>
    <xf numFmtId="0" fontId="19" fillId="10" borderId="15" xfId="0" applyFont="1" applyFill="1" applyBorder="1" applyAlignment="1" applyProtection="1">
      <alignment horizontal="center"/>
      <protection hidden="1"/>
    </xf>
    <xf numFmtId="0" fontId="19" fillId="10" borderId="4" xfId="0" applyFont="1" applyFill="1" applyBorder="1" applyAlignment="1" applyProtection="1">
      <alignment horizontal="center"/>
      <protection hidden="1"/>
    </xf>
    <xf numFmtId="0" fontId="11" fillId="9" borderId="11" xfId="0" applyFont="1" applyFill="1" applyBorder="1" applyAlignment="1" applyProtection="1">
      <alignment horizontal="center" vertical="center"/>
      <protection hidden="1"/>
    </xf>
    <xf numFmtId="0" fontId="26" fillId="5" borderId="7" xfId="0" applyFont="1" applyFill="1" applyBorder="1" applyAlignment="1" applyProtection="1">
      <alignment horizontal="center"/>
      <protection hidden="1"/>
    </xf>
    <xf numFmtId="0" fontId="26" fillId="5" borderId="8" xfId="0" applyFont="1" applyFill="1" applyBorder="1" applyAlignment="1" applyProtection="1">
      <alignment horizontal="center"/>
      <protection hidden="1"/>
    </xf>
    <xf numFmtId="0" fontId="20" fillId="5" borderId="2" xfId="0" applyFont="1" applyFill="1" applyBorder="1" applyAlignment="1" applyProtection="1">
      <alignment horizontal="center" vertical="center" wrapText="1"/>
      <protection hidden="1"/>
    </xf>
    <xf numFmtId="0" fontId="20" fillId="5" borderId="3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Alignment="1" applyProtection="1">
      <alignment horizontal="center"/>
      <protection hidden="1"/>
    </xf>
    <xf numFmtId="0" fontId="26" fillId="5" borderId="5" xfId="0" applyFont="1" applyFill="1" applyBorder="1" applyAlignment="1" applyProtection="1">
      <alignment horizontal="center"/>
      <protection hidden="1"/>
    </xf>
    <xf numFmtId="0" fontId="26" fillId="5" borderId="6" xfId="0" applyFont="1" applyFill="1" applyBorder="1" applyAlignment="1" applyProtection="1">
      <alignment horizontal="center"/>
      <protection hidden="1"/>
    </xf>
    <xf numFmtId="0" fontId="25" fillId="0" borderId="1" xfId="0" applyFont="1" applyBorder="1" applyAlignment="1" applyProtection="1">
      <alignment horizontal="left" vertical="center" wrapText="1"/>
      <protection hidden="1"/>
    </xf>
    <xf numFmtId="0" fontId="20" fillId="0" borderId="1" xfId="0" applyFont="1" applyBorder="1" applyAlignment="1" applyProtection="1">
      <alignment horizontal="center" wrapText="1"/>
      <protection hidden="1"/>
    </xf>
    <xf numFmtId="0" fontId="20" fillId="2" borderId="2" xfId="0" applyFont="1" applyFill="1" applyBorder="1" applyAlignment="1" applyProtection="1">
      <alignment horizontal="center"/>
      <protection hidden="1"/>
    </xf>
    <xf numFmtId="0" fontId="20" fillId="2" borderId="4" xfId="0" applyFont="1" applyFill="1" applyBorder="1" applyAlignment="1" applyProtection="1">
      <alignment horizontal="center"/>
      <protection hidden="1"/>
    </xf>
    <xf numFmtId="0" fontId="19" fillId="0" borderId="1" xfId="0" applyFont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center" vertical="center"/>
      <protection hidden="1"/>
    </xf>
    <xf numFmtId="0" fontId="20" fillId="8" borderId="2" xfId="0" applyFont="1" applyFill="1" applyBorder="1" applyAlignment="1" applyProtection="1">
      <alignment horizontal="center" vertical="center" wrapText="1"/>
      <protection hidden="1"/>
    </xf>
    <xf numFmtId="0" fontId="20" fillId="8" borderId="3" xfId="0" applyFont="1" applyFill="1" applyBorder="1" applyAlignment="1" applyProtection="1">
      <alignment horizontal="center" vertical="center" wrapText="1"/>
      <protection hidden="1"/>
    </xf>
    <xf numFmtId="0" fontId="20" fillId="6" borderId="2" xfId="0" applyFont="1" applyFill="1" applyBorder="1" applyAlignment="1" applyProtection="1">
      <alignment horizontal="center" vertical="center" wrapText="1"/>
      <protection hidden="1"/>
    </xf>
    <xf numFmtId="0" fontId="20" fillId="6" borderId="3" xfId="0" applyFont="1" applyFill="1" applyBorder="1" applyAlignment="1" applyProtection="1">
      <alignment horizontal="center" vertical="center" wrapText="1"/>
      <protection hidden="1"/>
    </xf>
    <xf numFmtId="0" fontId="26" fillId="5" borderId="9" xfId="0" applyFont="1" applyFill="1" applyBorder="1" applyAlignment="1" applyProtection="1">
      <alignment horizontal="center"/>
      <protection hidden="1"/>
    </xf>
    <xf numFmtId="0" fontId="26" fillId="5" borderId="10" xfId="0" applyFont="1" applyFill="1" applyBorder="1" applyAlignment="1" applyProtection="1">
      <alignment horizontal="center"/>
      <protection hidden="1"/>
    </xf>
    <xf numFmtId="0" fontId="23" fillId="0" borderId="12" xfId="0" applyFont="1" applyBorder="1" applyAlignment="1" applyProtection="1">
      <alignment horizontal="center" vertical="center"/>
      <protection hidden="1"/>
    </xf>
    <xf numFmtId="0" fontId="19" fillId="3" borderId="4" xfId="0" applyFont="1" applyFill="1" applyBorder="1" applyAlignment="1" applyProtection="1">
      <alignment horizontal="center" vertical="center"/>
      <protection hidden="1"/>
    </xf>
    <xf numFmtId="0" fontId="20" fillId="3" borderId="4" xfId="0" applyFont="1" applyFill="1" applyBorder="1" applyAlignment="1" applyProtection="1">
      <alignment horizontal="center" vertical="center"/>
      <protection hidden="1"/>
    </xf>
    <xf numFmtId="0" fontId="12" fillId="5" borderId="4" xfId="0" applyFont="1" applyFill="1" applyBorder="1" applyAlignment="1" applyProtection="1">
      <alignment horizontal="center" vertical="center"/>
      <protection hidden="1"/>
    </xf>
    <xf numFmtId="0" fontId="12" fillId="5" borderId="3" xfId="0" applyFont="1" applyFill="1" applyBorder="1" applyAlignment="1" applyProtection="1">
      <alignment horizontal="center" vertical="center"/>
      <protection hidden="1"/>
    </xf>
    <xf numFmtId="0" fontId="11" fillId="13" borderId="2" xfId="0" applyFont="1" applyFill="1" applyBorder="1" applyAlignment="1" applyProtection="1">
      <alignment horizontal="center"/>
      <protection hidden="1"/>
    </xf>
    <xf numFmtId="0" fontId="11" fillId="13" borderId="4" xfId="0" applyFont="1" applyFill="1" applyBorder="1" applyAlignment="1" applyProtection="1">
      <alignment horizontal="center"/>
      <protection hidden="1"/>
    </xf>
    <xf numFmtId="0" fontId="11" fillId="13" borderId="3" xfId="0" applyFont="1" applyFill="1" applyBorder="1" applyAlignment="1" applyProtection="1">
      <alignment horizont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28" fillId="13" borderId="2" xfId="0" applyFont="1" applyFill="1" applyBorder="1" applyAlignment="1" applyProtection="1">
      <alignment horizontal="center"/>
      <protection hidden="1"/>
    </xf>
    <xf numFmtId="0" fontId="28" fillId="13" borderId="4" xfId="0" applyFont="1" applyFill="1" applyBorder="1" applyAlignment="1" applyProtection="1">
      <alignment horizontal="center"/>
      <protection hidden="1"/>
    </xf>
    <xf numFmtId="0" fontId="28" fillId="13" borderId="3" xfId="0" applyFont="1" applyFill="1" applyBorder="1" applyAlignment="1" applyProtection="1">
      <alignment horizontal="center"/>
      <protection hidden="1"/>
    </xf>
    <xf numFmtId="0" fontId="29" fillId="8" borderId="4" xfId="0" applyFont="1" applyFill="1" applyBorder="1" applyAlignment="1" applyProtection="1">
      <alignment horizontal="center" vertical="center"/>
      <protection hidden="1"/>
    </xf>
    <xf numFmtId="0" fontId="29" fillId="8" borderId="3" xfId="0" applyFont="1" applyFill="1" applyBorder="1" applyAlignment="1" applyProtection="1">
      <alignment horizontal="center" vertical="center"/>
      <protection hidden="1"/>
    </xf>
  </cellXfs>
  <cellStyles count="6">
    <cellStyle name="Estilo 1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3 2" xfId="5" xr:uid="{00000000-0005-0000-0000-000004000000}"/>
    <cellStyle name="Normal 3 3" xfId="4" xr:uid="{00000000-0005-0000-0000-000005000000}"/>
  </cellStyles>
  <dxfs count="16">
    <dxf>
      <font>
        <color rgb="FFFFE5E5"/>
      </font>
    </dxf>
    <dxf>
      <font>
        <color rgb="FFFFE5E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12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625929</xdr:colOff>
      <xdr:row>0</xdr:row>
      <xdr:rowOff>0</xdr:rowOff>
    </xdr:from>
    <xdr:to>
      <xdr:col>8</xdr:col>
      <xdr:colOff>51027</xdr:colOff>
      <xdr:row>1</xdr:row>
      <xdr:rowOff>17008</xdr:rowOff>
    </xdr:to>
    <xdr:pic>
      <xdr:nvPicPr>
        <xdr:cNvPr id="3" name="2 Imagen" descr="C:\SONIA\escudo SR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2492" y="0"/>
          <a:ext cx="394606" cy="3741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316367</xdr:colOff>
      <xdr:row>0</xdr:row>
      <xdr:rowOff>0</xdr:rowOff>
    </xdr:from>
    <xdr:to>
      <xdr:col>3</xdr:col>
      <xdr:colOff>782410</xdr:colOff>
      <xdr:row>1</xdr:row>
      <xdr:rowOff>68035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0787" y="0"/>
          <a:ext cx="466043" cy="425223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ROXANA%20CANAZA/4%20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ELVA%20ACHO/4%20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ELIZABERTH%20ALVAREZ/REGISTRO%20%204%20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BEATRIZ%20SAAVEDRA/4%20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ANCALLE%20SOLIZ%20EDGAR%20J.%20REG%202021%20SR2/4%20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BEATRIZ%20SAAVEDRA/4%20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ELIZABETH%20ALVAREZ/REGISTRO%20%204%20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ELIZABETH%20CHOQUETOPA/4%20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ELVA%20ACHO/ELVA%20ACHO%20AIZA%204%20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GABRIELA%20MARCA/4%20A-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HILDA%20RAMOS/Registro%20T.T.G%204A%20(H%5eJR%5eJCH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JHIOVANA%20CONDORI/4%20A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JAVIER%20CARACILA/registro%202021%20Javier/4%20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JAVIER%20CARACILA/registro%202021%20Javier/4%20A%20-%20SOCIALES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JHIOVA%20CONDORI/4%20A%20LEX%20JHIOVANA%20CONDOR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NORMA%20MIRANDA/4%20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PROF.%20ARANDIA/4%20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ROXANA%20CANAZA/4%20A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7d892f4bb18453e/Escritorio/REGIST%202DO%20TRIM%20CORREO/ZENON%20COLQUE/4%20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JAVIER%20CARACILA/4%20A%20-%20SOCI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GABRIELA%20MARCA/REGISTRO%20SR2%202021/4%20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ZENON%20COLQUE/4%20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JAVIER%20CARACILA/4%20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Miranda%20Condarco%20Norma%20Isabel/4%20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A.%20HILDA%20RAMOS/4%20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son/Desktop/recojo%20de%20registro%201er%20TRIM%202021/PROF.%20ARANDIA/4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82</v>
          </cell>
        </row>
        <row r="14">
          <cell r="J14">
            <v>41</v>
          </cell>
        </row>
        <row r="15">
          <cell r="J15">
            <v>40</v>
          </cell>
        </row>
        <row r="16">
          <cell r="J16">
            <v>90</v>
          </cell>
        </row>
        <row r="17">
          <cell r="J17">
            <v>57</v>
          </cell>
        </row>
        <row r="18">
          <cell r="J18">
            <v>90</v>
          </cell>
        </row>
        <row r="19">
          <cell r="J19">
            <v>90</v>
          </cell>
        </row>
        <row r="20">
          <cell r="J20">
            <v>71</v>
          </cell>
        </row>
        <row r="21">
          <cell r="J21">
            <v>97</v>
          </cell>
        </row>
        <row r="22">
          <cell r="J22">
            <v>91</v>
          </cell>
        </row>
        <row r="23">
          <cell r="J23">
            <v>71</v>
          </cell>
        </row>
        <row r="24">
          <cell r="J24">
            <v>45</v>
          </cell>
        </row>
        <row r="25">
          <cell r="J25">
            <v>60</v>
          </cell>
        </row>
        <row r="26">
          <cell r="J26">
            <v>91</v>
          </cell>
        </row>
        <row r="27">
          <cell r="J27">
            <v>91</v>
          </cell>
        </row>
        <row r="28">
          <cell r="J28">
            <v>59</v>
          </cell>
        </row>
        <row r="29">
          <cell r="J29">
            <v>47</v>
          </cell>
        </row>
        <row r="30">
          <cell r="J30">
            <v>66</v>
          </cell>
        </row>
        <row r="31">
          <cell r="J31">
            <v>60</v>
          </cell>
        </row>
        <row r="32">
          <cell r="J32">
            <v>69</v>
          </cell>
        </row>
        <row r="33">
          <cell r="J33">
            <v>65</v>
          </cell>
        </row>
        <row r="34">
          <cell r="J34">
            <v>39</v>
          </cell>
        </row>
        <row r="35">
          <cell r="J35">
            <v>81</v>
          </cell>
        </row>
        <row r="36">
          <cell r="J36">
            <v>72</v>
          </cell>
        </row>
        <row r="37">
          <cell r="J37">
            <v>91</v>
          </cell>
        </row>
      </sheetData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51</v>
          </cell>
        </row>
        <row r="14">
          <cell r="J14">
            <v>39</v>
          </cell>
        </row>
        <row r="15">
          <cell r="J15">
            <v>51</v>
          </cell>
        </row>
        <row r="16">
          <cell r="J16">
            <v>66</v>
          </cell>
        </row>
        <row r="17">
          <cell r="J17">
            <v>41</v>
          </cell>
        </row>
        <row r="18">
          <cell r="J18">
            <v>70</v>
          </cell>
        </row>
        <row r="19">
          <cell r="J19">
            <v>79</v>
          </cell>
        </row>
        <row r="20">
          <cell r="J20">
            <v>54</v>
          </cell>
        </row>
        <row r="21">
          <cell r="J21">
            <v>82</v>
          </cell>
        </row>
        <row r="22">
          <cell r="J22">
            <v>65</v>
          </cell>
        </row>
        <row r="23">
          <cell r="J23">
            <v>65</v>
          </cell>
        </row>
        <row r="24">
          <cell r="J24">
            <v>43</v>
          </cell>
        </row>
        <row r="25">
          <cell r="J25">
            <v>51</v>
          </cell>
        </row>
        <row r="26">
          <cell r="J26">
            <v>51</v>
          </cell>
        </row>
        <row r="27">
          <cell r="J27">
            <v>65</v>
          </cell>
        </row>
        <row r="28">
          <cell r="J28">
            <v>51</v>
          </cell>
        </row>
        <row r="29">
          <cell r="J29">
            <v>38</v>
          </cell>
        </row>
        <row r="30">
          <cell r="J30">
            <v>51</v>
          </cell>
        </row>
        <row r="31">
          <cell r="J31">
            <v>51</v>
          </cell>
        </row>
        <row r="32">
          <cell r="J32">
            <v>55</v>
          </cell>
        </row>
        <row r="33">
          <cell r="J33">
            <v>39</v>
          </cell>
        </row>
        <row r="34">
          <cell r="J34">
            <v>51</v>
          </cell>
        </row>
        <row r="35">
          <cell r="J35">
            <v>51</v>
          </cell>
        </row>
        <row r="36">
          <cell r="J36">
            <v>62</v>
          </cell>
        </row>
        <row r="37">
          <cell r="J37">
            <v>70</v>
          </cell>
        </row>
      </sheetData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J13">
            <v>48</v>
          </cell>
        </row>
        <row r="14">
          <cell r="J14">
            <v>40</v>
          </cell>
        </row>
        <row r="15">
          <cell r="J15">
            <v>49</v>
          </cell>
        </row>
        <row r="16">
          <cell r="J16">
            <v>95</v>
          </cell>
        </row>
        <row r="17">
          <cell r="J17">
            <v>51</v>
          </cell>
        </row>
        <row r="18">
          <cell r="J18">
            <v>92</v>
          </cell>
        </row>
        <row r="19">
          <cell r="J19">
            <v>92</v>
          </cell>
        </row>
        <row r="20">
          <cell r="J20">
            <v>58</v>
          </cell>
        </row>
        <row r="21">
          <cell r="J21">
            <v>88</v>
          </cell>
        </row>
        <row r="22">
          <cell r="J22">
            <v>69</v>
          </cell>
        </row>
        <row r="23">
          <cell r="J23">
            <v>49</v>
          </cell>
        </row>
        <row r="24">
          <cell r="J24">
            <v>43</v>
          </cell>
        </row>
        <row r="25">
          <cell r="J25">
            <v>56</v>
          </cell>
        </row>
        <row r="26">
          <cell r="J26">
            <v>96</v>
          </cell>
        </row>
        <row r="27">
          <cell r="J27">
            <v>80</v>
          </cell>
        </row>
        <row r="28">
          <cell r="J28">
            <v>48</v>
          </cell>
        </row>
        <row r="29">
          <cell r="J29">
            <v>42</v>
          </cell>
        </row>
        <row r="30">
          <cell r="J30">
            <v>60</v>
          </cell>
        </row>
        <row r="31">
          <cell r="J31">
            <v>63</v>
          </cell>
        </row>
        <row r="32">
          <cell r="J32">
            <v>60</v>
          </cell>
        </row>
        <row r="33">
          <cell r="J33">
            <v>45</v>
          </cell>
        </row>
        <row r="34">
          <cell r="J34">
            <v>40</v>
          </cell>
        </row>
        <row r="35">
          <cell r="J35">
            <v>41</v>
          </cell>
        </row>
        <row r="36">
          <cell r="J36">
            <v>53</v>
          </cell>
        </row>
        <row r="37">
          <cell r="J37">
            <v>67</v>
          </cell>
        </row>
      </sheetData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80</v>
          </cell>
        </row>
        <row r="14">
          <cell r="J14">
            <v>89</v>
          </cell>
        </row>
        <row r="15">
          <cell r="J15">
            <v>51</v>
          </cell>
        </row>
        <row r="16">
          <cell r="J16">
            <v>90</v>
          </cell>
        </row>
        <row r="17">
          <cell r="J17">
            <v>43</v>
          </cell>
        </row>
        <row r="18">
          <cell r="J18">
            <v>93</v>
          </cell>
        </row>
        <row r="19">
          <cell r="J19">
            <v>93</v>
          </cell>
        </row>
        <row r="20">
          <cell r="J20">
            <v>82</v>
          </cell>
        </row>
        <row r="21">
          <cell r="J21">
            <v>95</v>
          </cell>
        </row>
        <row r="22">
          <cell r="J22">
            <v>79</v>
          </cell>
        </row>
        <row r="23">
          <cell r="J23">
            <v>87</v>
          </cell>
        </row>
        <row r="24">
          <cell r="J24">
            <v>35</v>
          </cell>
        </row>
        <row r="25">
          <cell r="J25">
            <v>51</v>
          </cell>
        </row>
        <row r="26">
          <cell r="J26">
            <v>83</v>
          </cell>
        </row>
        <row r="27">
          <cell r="J27">
            <v>94</v>
          </cell>
        </row>
        <row r="28">
          <cell r="J28">
            <v>43</v>
          </cell>
        </row>
        <row r="29">
          <cell r="J29">
            <v>51</v>
          </cell>
        </row>
        <row r="30">
          <cell r="J30">
            <v>81</v>
          </cell>
        </row>
        <row r="31">
          <cell r="J31">
            <v>58</v>
          </cell>
        </row>
        <row r="32">
          <cell r="J32">
            <v>51</v>
          </cell>
        </row>
        <row r="33">
          <cell r="J33">
            <v>51</v>
          </cell>
        </row>
        <row r="34">
          <cell r="J34">
            <v>45</v>
          </cell>
        </row>
        <row r="35">
          <cell r="J35">
            <v>73</v>
          </cell>
        </row>
        <row r="36">
          <cell r="J36">
            <v>87</v>
          </cell>
        </row>
        <row r="37">
          <cell r="J37">
            <v>93</v>
          </cell>
        </row>
      </sheetData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35</v>
          </cell>
        </row>
        <row r="14">
          <cell r="J14">
            <v>41</v>
          </cell>
        </row>
        <row r="15">
          <cell r="J15">
            <v>63</v>
          </cell>
        </row>
        <row r="16">
          <cell r="J16">
            <v>76</v>
          </cell>
        </row>
        <row r="17">
          <cell r="J17">
            <v>59</v>
          </cell>
        </row>
        <row r="18">
          <cell r="J18">
            <v>81</v>
          </cell>
        </row>
        <row r="19">
          <cell r="J19">
            <v>65</v>
          </cell>
        </row>
        <row r="20">
          <cell r="J20">
            <v>35</v>
          </cell>
        </row>
        <row r="21">
          <cell r="J21">
            <v>77</v>
          </cell>
        </row>
        <row r="22">
          <cell r="J22">
            <v>59</v>
          </cell>
        </row>
        <row r="23">
          <cell r="J23">
            <v>57</v>
          </cell>
        </row>
        <row r="24">
          <cell r="J24">
            <v>36</v>
          </cell>
        </row>
        <row r="25">
          <cell r="J25">
            <v>47</v>
          </cell>
        </row>
        <row r="26">
          <cell r="J26">
            <v>81</v>
          </cell>
        </row>
        <row r="27">
          <cell r="J27">
            <v>70</v>
          </cell>
        </row>
        <row r="28">
          <cell r="J28">
            <v>35</v>
          </cell>
        </row>
        <row r="29">
          <cell r="J29">
            <v>35</v>
          </cell>
        </row>
        <row r="30">
          <cell r="J30">
            <v>44</v>
          </cell>
        </row>
        <row r="31">
          <cell r="J31">
            <v>35</v>
          </cell>
        </row>
        <row r="32">
          <cell r="J32">
            <v>35</v>
          </cell>
        </row>
        <row r="33">
          <cell r="J33">
            <v>41</v>
          </cell>
        </row>
        <row r="34">
          <cell r="J34">
            <v>39</v>
          </cell>
        </row>
        <row r="35">
          <cell r="J35">
            <v>68</v>
          </cell>
        </row>
        <row r="36">
          <cell r="J36">
            <v>79</v>
          </cell>
        </row>
        <row r="37">
          <cell r="J37">
            <v>69</v>
          </cell>
        </row>
      </sheetData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61</v>
          </cell>
        </row>
        <row r="14">
          <cell r="L14">
            <v>51</v>
          </cell>
        </row>
        <row r="15">
          <cell r="L15">
            <v>73</v>
          </cell>
        </row>
        <row r="16">
          <cell r="L16">
            <v>98</v>
          </cell>
        </row>
        <row r="17">
          <cell r="L17">
            <v>95</v>
          </cell>
        </row>
        <row r="18">
          <cell r="L18">
            <v>98</v>
          </cell>
        </row>
        <row r="19">
          <cell r="L19">
            <v>97</v>
          </cell>
        </row>
        <row r="20">
          <cell r="L20">
            <v>82</v>
          </cell>
        </row>
        <row r="21">
          <cell r="L21">
            <v>97</v>
          </cell>
        </row>
        <row r="22">
          <cell r="L22">
            <v>82</v>
          </cell>
        </row>
        <row r="23">
          <cell r="L23">
            <v>74</v>
          </cell>
        </row>
        <row r="24">
          <cell r="L24">
            <v>51</v>
          </cell>
        </row>
        <row r="25">
          <cell r="L25">
            <v>55</v>
          </cell>
        </row>
        <row r="26">
          <cell r="L26">
            <v>95</v>
          </cell>
        </row>
        <row r="27">
          <cell r="L27">
            <v>51</v>
          </cell>
        </row>
        <row r="28">
          <cell r="L28">
            <v>64</v>
          </cell>
        </row>
        <row r="29">
          <cell r="L29">
            <v>76</v>
          </cell>
        </row>
        <row r="30">
          <cell r="L30">
            <v>94</v>
          </cell>
        </row>
        <row r="31">
          <cell r="L31">
            <v>85</v>
          </cell>
        </row>
        <row r="32">
          <cell r="L32">
            <v>91</v>
          </cell>
        </row>
        <row r="33">
          <cell r="L33">
            <v>80</v>
          </cell>
        </row>
        <row r="34">
          <cell r="L34">
            <v>71</v>
          </cell>
        </row>
        <row r="35">
          <cell r="L35">
            <v>92</v>
          </cell>
        </row>
        <row r="36">
          <cell r="L36">
            <v>96</v>
          </cell>
        </row>
        <row r="37">
          <cell r="L37">
            <v>95</v>
          </cell>
        </row>
      </sheetData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55</v>
          </cell>
        </row>
        <row r="14">
          <cell r="L14">
            <v>48</v>
          </cell>
        </row>
        <row r="15">
          <cell r="L15">
            <v>59</v>
          </cell>
        </row>
        <row r="16">
          <cell r="L16">
            <v>97</v>
          </cell>
        </row>
        <row r="17">
          <cell r="L17">
            <v>58</v>
          </cell>
        </row>
        <row r="18">
          <cell r="L18">
            <v>93</v>
          </cell>
        </row>
        <row r="19">
          <cell r="L19">
            <v>92</v>
          </cell>
        </row>
        <row r="20">
          <cell r="L20">
            <v>51</v>
          </cell>
        </row>
        <row r="21">
          <cell r="L21">
            <v>90</v>
          </cell>
        </row>
        <row r="22">
          <cell r="L22">
            <v>78</v>
          </cell>
        </row>
        <row r="23">
          <cell r="L23">
            <v>59</v>
          </cell>
        </row>
        <row r="24">
          <cell r="L24">
            <v>48</v>
          </cell>
        </row>
        <row r="25">
          <cell r="L25">
            <v>55</v>
          </cell>
        </row>
        <row r="26">
          <cell r="L26">
            <v>95</v>
          </cell>
        </row>
        <row r="27">
          <cell r="L27">
            <v>51</v>
          </cell>
        </row>
        <row r="28">
          <cell r="L28">
            <v>45</v>
          </cell>
        </row>
        <row r="29">
          <cell r="L29">
            <v>51</v>
          </cell>
        </row>
        <row r="30">
          <cell r="L30">
            <v>69</v>
          </cell>
        </row>
        <row r="31">
          <cell r="L31">
            <v>71</v>
          </cell>
        </row>
        <row r="32">
          <cell r="L32">
            <v>67</v>
          </cell>
        </row>
        <row r="33">
          <cell r="L33">
            <v>68</v>
          </cell>
        </row>
        <row r="34">
          <cell r="L34">
            <v>48</v>
          </cell>
        </row>
        <row r="35">
          <cell r="L35">
            <v>54</v>
          </cell>
        </row>
        <row r="36">
          <cell r="L36">
            <v>59</v>
          </cell>
        </row>
        <row r="37">
          <cell r="L37">
            <v>72</v>
          </cell>
        </row>
      </sheetData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46</v>
          </cell>
        </row>
        <row r="14">
          <cell r="L14">
            <v>48</v>
          </cell>
        </row>
        <row r="15">
          <cell r="L15">
            <v>63</v>
          </cell>
        </row>
        <row r="16">
          <cell r="L16">
            <v>73</v>
          </cell>
        </row>
        <row r="17">
          <cell r="L17">
            <v>58</v>
          </cell>
        </row>
        <row r="18">
          <cell r="L18">
            <v>89</v>
          </cell>
        </row>
        <row r="19">
          <cell r="L19">
            <v>88</v>
          </cell>
        </row>
        <row r="20">
          <cell r="L20">
            <v>46</v>
          </cell>
        </row>
        <row r="21">
          <cell r="L21">
            <v>96</v>
          </cell>
        </row>
        <row r="22">
          <cell r="L22">
            <v>78</v>
          </cell>
        </row>
        <row r="23">
          <cell r="L23">
            <v>71</v>
          </cell>
        </row>
        <row r="24">
          <cell r="L24">
            <v>47</v>
          </cell>
        </row>
        <row r="25">
          <cell r="L25">
            <v>71</v>
          </cell>
        </row>
        <row r="26">
          <cell r="L26">
            <v>96</v>
          </cell>
        </row>
        <row r="27">
          <cell r="L27">
            <v>69</v>
          </cell>
        </row>
        <row r="28">
          <cell r="L28">
            <v>59</v>
          </cell>
        </row>
        <row r="29">
          <cell r="L29">
            <v>62</v>
          </cell>
        </row>
        <row r="30">
          <cell r="L30">
            <v>83</v>
          </cell>
        </row>
        <row r="31">
          <cell r="L31">
            <v>77</v>
          </cell>
        </row>
        <row r="32">
          <cell r="L32">
            <v>68</v>
          </cell>
        </row>
        <row r="33">
          <cell r="L33">
            <v>73</v>
          </cell>
        </row>
        <row r="34">
          <cell r="L34">
            <v>56</v>
          </cell>
        </row>
        <row r="35">
          <cell r="L35">
            <v>67</v>
          </cell>
        </row>
        <row r="36">
          <cell r="L36">
            <v>79</v>
          </cell>
        </row>
        <row r="37">
          <cell r="L37">
            <v>77</v>
          </cell>
        </row>
      </sheetData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38</v>
          </cell>
        </row>
        <row r="14">
          <cell r="L14">
            <v>38</v>
          </cell>
        </row>
        <row r="15">
          <cell r="L15">
            <v>58</v>
          </cell>
        </row>
        <row r="16">
          <cell r="L16">
            <v>78</v>
          </cell>
        </row>
        <row r="17">
          <cell r="L17">
            <v>52</v>
          </cell>
        </row>
        <row r="18">
          <cell r="L18">
            <v>52</v>
          </cell>
        </row>
        <row r="19">
          <cell r="L19">
            <v>93</v>
          </cell>
        </row>
        <row r="20">
          <cell r="L20">
            <v>54</v>
          </cell>
        </row>
        <row r="21">
          <cell r="L21">
            <v>90</v>
          </cell>
        </row>
        <row r="22">
          <cell r="L22">
            <v>64</v>
          </cell>
        </row>
        <row r="23">
          <cell r="L23">
            <v>61</v>
          </cell>
        </row>
        <row r="24">
          <cell r="L24">
            <v>40</v>
          </cell>
        </row>
        <row r="25">
          <cell r="L25">
            <v>58</v>
          </cell>
        </row>
        <row r="26">
          <cell r="L26">
            <v>67</v>
          </cell>
        </row>
        <row r="27">
          <cell r="L27">
            <v>57</v>
          </cell>
        </row>
        <row r="28">
          <cell r="L28">
            <v>47</v>
          </cell>
        </row>
        <row r="29">
          <cell r="L29">
            <v>52</v>
          </cell>
        </row>
        <row r="30">
          <cell r="L30">
            <v>67</v>
          </cell>
        </row>
        <row r="31">
          <cell r="L31">
            <v>67</v>
          </cell>
        </row>
        <row r="32">
          <cell r="L32">
            <v>51</v>
          </cell>
        </row>
        <row r="33">
          <cell r="L33">
            <v>68</v>
          </cell>
        </row>
        <row r="34">
          <cell r="L34">
            <v>51</v>
          </cell>
        </row>
        <row r="35">
          <cell r="L35">
            <v>61</v>
          </cell>
        </row>
        <row r="36">
          <cell r="L36">
            <v>86</v>
          </cell>
        </row>
        <row r="37">
          <cell r="L37">
            <v>67</v>
          </cell>
        </row>
      </sheetData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40</v>
          </cell>
        </row>
        <row r="14">
          <cell r="L14">
            <v>40</v>
          </cell>
        </row>
        <row r="15">
          <cell r="L15">
            <v>55</v>
          </cell>
        </row>
        <row r="16">
          <cell r="L16">
            <v>95</v>
          </cell>
        </row>
        <row r="17">
          <cell r="L17">
            <v>51</v>
          </cell>
        </row>
        <row r="18">
          <cell r="L18">
            <v>60</v>
          </cell>
        </row>
        <row r="19">
          <cell r="L19">
            <v>86</v>
          </cell>
        </row>
        <row r="20">
          <cell r="L20">
            <v>55</v>
          </cell>
        </row>
        <row r="21">
          <cell r="L21">
            <v>95</v>
          </cell>
        </row>
        <row r="22">
          <cell r="L22">
            <v>90</v>
          </cell>
        </row>
        <row r="23">
          <cell r="L23">
            <v>76</v>
          </cell>
        </row>
        <row r="24">
          <cell r="L24">
            <v>76</v>
          </cell>
        </row>
        <row r="25">
          <cell r="L25">
            <v>51</v>
          </cell>
        </row>
        <row r="26">
          <cell r="L26">
            <v>77</v>
          </cell>
        </row>
        <row r="27">
          <cell r="L27">
            <v>75</v>
          </cell>
        </row>
        <row r="28">
          <cell r="L28">
            <v>45</v>
          </cell>
        </row>
        <row r="29">
          <cell r="L29">
            <v>51</v>
          </cell>
        </row>
        <row r="30">
          <cell r="L30">
            <v>76</v>
          </cell>
        </row>
        <row r="31">
          <cell r="L31">
            <v>85</v>
          </cell>
        </row>
        <row r="32">
          <cell r="L32">
            <v>77</v>
          </cell>
        </row>
        <row r="33">
          <cell r="L33">
            <v>55</v>
          </cell>
        </row>
        <row r="34">
          <cell r="L34">
            <v>42</v>
          </cell>
        </row>
        <row r="35">
          <cell r="L35">
            <v>78</v>
          </cell>
        </row>
        <row r="36">
          <cell r="L36">
            <v>65</v>
          </cell>
        </row>
        <row r="37">
          <cell r="L37">
            <v>80</v>
          </cell>
        </row>
      </sheetData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68</v>
          </cell>
        </row>
        <row r="14">
          <cell r="L14">
            <v>61</v>
          </cell>
        </row>
        <row r="15">
          <cell r="L15">
            <v>60</v>
          </cell>
        </row>
        <row r="16">
          <cell r="L16">
            <v>85</v>
          </cell>
        </row>
        <row r="17">
          <cell r="L17">
            <v>66</v>
          </cell>
        </row>
        <row r="18">
          <cell r="L18">
            <v>85</v>
          </cell>
        </row>
        <row r="19">
          <cell r="L19">
            <v>78</v>
          </cell>
        </row>
        <row r="20">
          <cell r="L20">
            <v>69</v>
          </cell>
        </row>
        <row r="21">
          <cell r="L21">
            <v>85</v>
          </cell>
        </row>
        <row r="22">
          <cell r="L22">
            <v>83</v>
          </cell>
        </row>
        <row r="23">
          <cell r="L23">
            <v>76</v>
          </cell>
        </row>
        <row r="24">
          <cell r="L24">
            <v>76</v>
          </cell>
        </row>
        <row r="25">
          <cell r="L25">
            <v>72</v>
          </cell>
        </row>
        <row r="26">
          <cell r="L26">
            <v>84</v>
          </cell>
        </row>
        <row r="27">
          <cell r="L27">
            <v>66</v>
          </cell>
        </row>
        <row r="28">
          <cell r="L28">
            <v>46</v>
          </cell>
        </row>
        <row r="29">
          <cell r="L29">
            <v>72</v>
          </cell>
        </row>
        <row r="30">
          <cell r="L30">
            <v>77</v>
          </cell>
        </row>
        <row r="31">
          <cell r="L31">
            <v>68</v>
          </cell>
        </row>
        <row r="32">
          <cell r="L32">
            <v>63</v>
          </cell>
        </row>
        <row r="33">
          <cell r="L33">
            <v>84</v>
          </cell>
        </row>
        <row r="34">
          <cell r="L34">
            <v>66</v>
          </cell>
        </row>
        <row r="35">
          <cell r="L35">
            <v>76</v>
          </cell>
        </row>
        <row r="36">
          <cell r="L36">
            <v>71</v>
          </cell>
        </row>
        <row r="37">
          <cell r="L37">
            <v>82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J13">
            <v>40</v>
          </cell>
        </row>
        <row r="14">
          <cell r="J14">
            <v>40</v>
          </cell>
        </row>
        <row r="15">
          <cell r="J15">
            <v>42</v>
          </cell>
        </row>
        <row r="16">
          <cell r="J16">
            <v>81</v>
          </cell>
        </row>
        <row r="17">
          <cell r="J17">
            <v>52</v>
          </cell>
        </row>
        <row r="18">
          <cell r="J18">
            <v>54</v>
          </cell>
        </row>
        <row r="19">
          <cell r="J19">
            <v>83</v>
          </cell>
        </row>
        <row r="20">
          <cell r="J20">
            <v>42</v>
          </cell>
        </row>
        <row r="21">
          <cell r="J21">
            <v>84</v>
          </cell>
        </row>
        <row r="22">
          <cell r="J22">
            <v>75</v>
          </cell>
        </row>
        <row r="23">
          <cell r="J23">
            <v>72</v>
          </cell>
        </row>
        <row r="24">
          <cell r="J24">
            <v>48</v>
          </cell>
        </row>
        <row r="25">
          <cell r="J25">
            <v>40</v>
          </cell>
        </row>
        <row r="26">
          <cell r="J26">
            <v>80</v>
          </cell>
        </row>
        <row r="27">
          <cell r="J27">
            <v>73</v>
          </cell>
        </row>
        <row r="28">
          <cell r="J28">
            <v>40</v>
          </cell>
        </row>
        <row r="29">
          <cell r="J29">
            <v>40</v>
          </cell>
        </row>
        <row r="30">
          <cell r="J30">
            <v>75</v>
          </cell>
        </row>
        <row r="31">
          <cell r="J31">
            <v>70</v>
          </cell>
        </row>
        <row r="32">
          <cell r="J32">
            <v>40</v>
          </cell>
        </row>
        <row r="33">
          <cell r="J33">
            <v>41</v>
          </cell>
        </row>
        <row r="34">
          <cell r="J34">
            <v>41</v>
          </cell>
        </row>
        <row r="35">
          <cell r="J35">
            <v>71</v>
          </cell>
        </row>
        <row r="36">
          <cell r="J36">
            <v>79</v>
          </cell>
        </row>
        <row r="37">
          <cell r="J37">
            <v>51</v>
          </cell>
        </row>
      </sheetData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40</v>
          </cell>
        </row>
        <row r="14">
          <cell r="L14">
            <v>40</v>
          </cell>
        </row>
        <row r="15">
          <cell r="L15">
            <v>61</v>
          </cell>
        </row>
        <row r="16">
          <cell r="L16">
            <v>98</v>
          </cell>
        </row>
        <row r="17">
          <cell r="L17">
            <v>52</v>
          </cell>
        </row>
        <row r="18">
          <cell r="L18">
            <v>90</v>
          </cell>
        </row>
        <row r="19">
          <cell r="L19">
            <v>92</v>
          </cell>
        </row>
        <row r="20">
          <cell r="L20">
            <v>63</v>
          </cell>
        </row>
        <row r="21">
          <cell r="L21">
            <v>97</v>
          </cell>
        </row>
        <row r="22">
          <cell r="L22">
            <v>93</v>
          </cell>
        </row>
        <row r="23">
          <cell r="L23">
            <v>63</v>
          </cell>
        </row>
        <row r="24">
          <cell r="L24">
            <v>40</v>
          </cell>
        </row>
        <row r="25">
          <cell r="L25">
            <v>83</v>
          </cell>
        </row>
        <row r="26">
          <cell r="L26">
            <v>72</v>
          </cell>
        </row>
        <row r="27">
          <cell r="L27">
            <v>61</v>
          </cell>
        </row>
        <row r="28">
          <cell r="L28">
            <v>52</v>
          </cell>
        </row>
        <row r="29">
          <cell r="L29">
            <v>59</v>
          </cell>
        </row>
        <row r="30">
          <cell r="L30">
            <v>55</v>
          </cell>
        </row>
        <row r="31">
          <cell r="L31">
            <v>83</v>
          </cell>
        </row>
        <row r="32">
          <cell r="L32">
            <v>69</v>
          </cell>
        </row>
        <row r="33">
          <cell r="L33">
            <v>76</v>
          </cell>
        </row>
        <row r="34">
          <cell r="L34">
            <v>43</v>
          </cell>
        </row>
        <row r="35">
          <cell r="L35">
            <v>77</v>
          </cell>
        </row>
        <row r="36">
          <cell r="L36">
            <v>77</v>
          </cell>
        </row>
        <row r="37">
          <cell r="L37">
            <v>65</v>
          </cell>
        </row>
      </sheetData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40</v>
          </cell>
        </row>
        <row r="14">
          <cell r="L14">
            <v>40</v>
          </cell>
        </row>
        <row r="15">
          <cell r="L15">
            <v>68</v>
          </cell>
        </row>
        <row r="16">
          <cell r="L16">
            <v>98</v>
          </cell>
        </row>
        <row r="17">
          <cell r="L17">
            <v>76</v>
          </cell>
        </row>
        <row r="18">
          <cell r="L18">
            <v>82</v>
          </cell>
        </row>
        <row r="19">
          <cell r="L19">
            <v>84</v>
          </cell>
        </row>
        <row r="20">
          <cell r="L20">
            <v>74</v>
          </cell>
        </row>
        <row r="21">
          <cell r="L21">
            <v>90</v>
          </cell>
        </row>
        <row r="22">
          <cell r="L22">
            <v>95</v>
          </cell>
        </row>
        <row r="23">
          <cell r="L23">
            <v>62</v>
          </cell>
        </row>
        <row r="24">
          <cell r="L24">
            <v>46</v>
          </cell>
        </row>
        <row r="25">
          <cell r="L25">
            <v>70</v>
          </cell>
        </row>
        <row r="26">
          <cell r="L26">
            <v>90</v>
          </cell>
        </row>
        <row r="27">
          <cell r="L27">
            <v>60</v>
          </cell>
        </row>
        <row r="28">
          <cell r="L28">
            <v>52</v>
          </cell>
        </row>
        <row r="29">
          <cell r="L29">
            <v>63</v>
          </cell>
        </row>
        <row r="30">
          <cell r="L30">
            <v>82</v>
          </cell>
        </row>
        <row r="31">
          <cell r="L31">
            <v>82</v>
          </cell>
        </row>
        <row r="32">
          <cell r="L32">
            <v>84</v>
          </cell>
        </row>
        <row r="33">
          <cell r="L33">
            <v>76</v>
          </cell>
        </row>
        <row r="34">
          <cell r="L34">
            <v>66</v>
          </cell>
        </row>
        <row r="35">
          <cell r="L35">
            <v>78</v>
          </cell>
        </row>
        <row r="36">
          <cell r="L36">
            <v>80</v>
          </cell>
        </row>
        <row r="37">
          <cell r="L37">
            <v>60</v>
          </cell>
        </row>
      </sheetData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43</v>
          </cell>
        </row>
        <row r="14">
          <cell r="L14">
            <v>40</v>
          </cell>
        </row>
        <row r="15">
          <cell r="L15">
            <v>62</v>
          </cell>
        </row>
        <row r="16">
          <cell r="L16">
            <v>85</v>
          </cell>
        </row>
        <row r="17">
          <cell r="L17">
            <v>61</v>
          </cell>
        </row>
        <row r="18">
          <cell r="L18">
            <v>60</v>
          </cell>
        </row>
        <row r="19">
          <cell r="L19">
            <v>87</v>
          </cell>
        </row>
        <row r="20">
          <cell r="L20">
            <v>63</v>
          </cell>
        </row>
        <row r="21">
          <cell r="L21">
            <v>89</v>
          </cell>
        </row>
        <row r="22">
          <cell r="L22">
            <v>80</v>
          </cell>
        </row>
        <row r="23">
          <cell r="L23">
            <v>78</v>
          </cell>
        </row>
        <row r="24">
          <cell r="L24">
            <v>44</v>
          </cell>
        </row>
        <row r="25">
          <cell r="L25">
            <v>43</v>
          </cell>
        </row>
        <row r="26">
          <cell r="L26">
            <v>87</v>
          </cell>
        </row>
        <row r="27">
          <cell r="L27">
            <v>76</v>
          </cell>
        </row>
        <row r="28">
          <cell r="L28">
            <v>60</v>
          </cell>
        </row>
        <row r="29">
          <cell r="L29">
            <v>40</v>
          </cell>
        </row>
        <row r="30">
          <cell r="L30">
            <v>78</v>
          </cell>
        </row>
        <row r="31">
          <cell r="L31">
            <v>75</v>
          </cell>
        </row>
        <row r="32">
          <cell r="L32">
            <v>60</v>
          </cell>
        </row>
        <row r="33">
          <cell r="L33">
            <v>65</v>
          </cell>
        </row>
        <row r="34">
          <cell r="L34">
            <v>41</v>
          </cell>
        </row>
        <row r="35">
          <cell r="L35">
            <v>75</v>
          </cell>
        </row>
        <row r="36">
          <cell r="L36">
            <v>83</v>
          </cell>
        </row>
        <row r="37">
          <cell r="L37">
            <v>70</v>
          </cell>
        </row>
      </sheetData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 (2)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3">
          <cell r="L13">
            <v>47</v>
          </cell>
        </row>
        <row r="14">
          <cell r="L14">
            <v>35</v>
          </cell>
        </row>
        <row r="15">
          <cell r="L15">
            <v>52</v>
          </cell>
        </row>
        <row r="16">
          <cell r="L16">
            <v>89</v>
          </cell>
        </row>
        <row r="17">
          <cell r="L17">
            <v>59</v>
          </cell>
        </row>
        <row r="18">
          <cell r="L18">
            <v>90</v>
          </cell>
        </row>
        <row r="19">
          <cell r="L19">
            <v>86</v>
          </cell>
        </row>
        <row r="20">
          <cell r="L20">
            <v>60</v>
          </cell>
        </row>
        <row r="21">
          <cell r="L21">
            <v>97</v>
          </cell>
        </row>
        <row r="22">
          <cell r="L22">
            <v>87</v>
          </cell>
        </row>
        <row r="23">
          <cell r="L23">
            <v>51</v>
          </cell>
        </row>
        <row r="24">
          <cell r="L24">
            <v>58</v>
          </cell>
        </row>
        <row r="25">
          <cell r="L25">
            <v>51</v>
          </cell>
        </row>
        <row r="26">
          <cell r="L26">
            <v>77</v>
          </cell>
        </row>
        <row r="27">
          <cell r="L27">
            <v>40</v>
          </cell>
        </row>
        <row r="28">
          <cell r="L28">
            <v>52</v>
          </cell>
        </row>
        <row r="29">
          <cell r="L29">
            <v>51</v>
          </cell>
        </row>
        <row r="30">
          <cell r="L30">
            <v>86</v>
          </cell>
        </row>
        <row r="31">
          <cell r="L31">
            <v>71</v>
          </cell>
        </row>
        <row r="32">
          <cell r="L32">
            <v>58</v>
          </cell>
        </row>
        <row r="33">
          <cell r="L33">
            <v>91</v>
          </cell>
        </row>
        <row r="34">
          <cell r="L34">
            <v>52</v>
          </cell>
        </row>
        <row r="35">
          <cell r="L35">
            <v>78</v>
          </cell>
        </row>
        <row r="36">
          <cell r="L36">
            <v>83</v>
          </cell>
        </row>
        <row r="37">
          <cell r="L37">
            <v>86</v>
          </cell>
        </row>
      </sheetData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71</v>
          </cell>
        </row>
        <row r="14">
          <cell r="L14">
            <v>45</v>
          </cell>
        </row>
        <row r="15">
          <cell r="L15">
            <v>81</v>
          </cell>
        </row>
        <row r="16">
          <cell r="L16">
            <v>87</v>
          </cell>
        </row>
        <row r="17">
          <cell r="L17">
            <v>65</v>
          </cell>
        </row>
        <row r="18">
          <cell r="L18">
            <v>62</v>
          </cell>
        </row>
        <row r="19">
          <cell r="L19">
            <v>83</v>
          </cell>
        </row>
        <row r="20">
          <cell r="L20">
            <v>47</v>
          </cell>
        </row>
        <row r="21">
          <cell r="L21">
            <v>89</v>
          </cell>
        </row>
        <row r="22">
          <cell r="L22">
            <v>71</v>
          </cell>
        </row>
        <row r="23">
          <cell r="L23">
            <v>66</v>
          </cell>
        </row>
        <row r="24">
          <cell r="L24">
            <v>42</v>
          </cell>
        </row>
        <row r="25">
          <cell r="L25">
            <v>70</v>
          </cell>
        </row>
        <row r="26">
          <cell r="L26">
            <v>100</v>
          </cell>
        </row>
        <row r="27">
          <cell r="L27">
            <v>69</v>
          </cell>
        </row>
        <row r="28">
          <cell r="L28">
            <v>45</v>
          </cell>
        </row>
        <row r="29">
          <cell r="L29">
            <v>62</v>
          </cell>
        </row>
        <row r="30">
          <cell r="L30">
            <v>71</v>
          </cell>
        </row>
        <row r="31">
          <cell r="L31">
            <v>79</v>
          </cell>
        </row>
        <row r="32">
          <cell r="L32">
            <v>72</v>
          </cell>
        </row>
        <row r="33">
          <cell r="L33">
            <v>67</v>
          </cell>
        </row>
        <row r="34">
          <cell r="L34">
            <v>46</v>
          </cell>
        </row>
        <row r="35">
          <cell r="L35">
            <v>75</v>
          </cell>
        </row>
        <row r="36">
          <cell r="L36">
            <v>75</v>
          </cell>
        </row>
        <row r="37">
          <cell r="L37">
            <v>72</v>
          </cell>
        </row>
      </sheetData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L13">
            <v>78</v>
          </cell>
        </row>
        <row r="14">
          <cell r="L14">
            <v>62</v>
          </cell>
        </row>
        <row r="15">
          <cell r="L15">
            <v>54</v>
          </cell>
        </row>
        <row r="16">
          <cell r="L16">
            <v>91</v>
          </cell>
        </row>
        <row r="17">
          <cell r="L17">
            <v>88</v>
          </cell>
        </row>
        <row r="18">
          <cell r="L18">
            <v>80</v>
          </cell>
        </row>
        <row r="19">
          <cell r="L19">
            <v>95</v>
          </cell>
        </row>
        <row r="20">
          <cell r="L20">
            <v>75</v>
          </cell>
        </row>
        <row r="21">
          <cell r="L21">
            <v>97</v>
          </cell>
        </row>
        <row r="22">
          <cell r="L22">
            <v>91</v>
          </cell>
        </row>
        <row r="23">
          <cell r="L23">
            <v>79</v>
          </cell>
        </row>
        <row r="24">
          <cell r="L24">
            <v>56</v>
          </cell>
        </row>
        <row r="25">
          <cell r="L25">
            <v>63</v>
          </cell>
        </row>
        <row r="26">
          <cell r="L26">
            <v>83</v>
          </cell>
        </row>
        <row r="27">
          <cell r="L27">
            <v>73</v>
          </cell>
        </row>
        <row r="28">
          <cell r="L28">
            <v>55</v>
          </cell>
        </row>
        <row r="29">
          <cell r="L29">
            <v>59</v>
          </cell>
        </row>
        <row r="30">
          <cell r="L30">
            <v>93</v>
          </cell>
        </row>
        <row r="31">
          <cell r="L31">
            <v>82</v>
          </cell>
        </row>
        <row r="32">
          <cell r="L32">
            <v>81</v>
          </cell>
        </row>
        <row r="33">
          <cell r="L33">
            <v>84</v>
          </cell>
        </row>
        <row r="34">
          <cell r="L34">
            <v>69</v>
          </cell>
        </row>
        <row r="35">
          <cell r="L35">
            <v>91</v>
          </cell>
        </row>
        <row r="36">
          <cell r="L36">
            <v>91</v>
          </cell>
        </row>
        <row r="37">
          <cell r="L37">
            <v>82</v>
          </cell>
        </row>
      </sheetData>
      <sheetData sheetId="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L13">
            <v>52</v>
          </cell>
        </row>
        <row r="14">
          <cell r="L14">
            <v>41</v>
          </cell>
        </row>
        <row r="15">
          <cell r="L15">
            <v>66</v>
          </cell>
        </row>
        <row r="16">
          <cell r="L16">
            <v>83</v>
          </cell>
        </row>
        <row r="17">
          <cell r="L17">
            <v>79</v>
          </cell>
        </row>
        <row r="18">
          <cell r="L18">
            <v>94</v>
          </cell>
        </row>
        <row r="19">
          <cell r="L19">
            <v>89</v>
          </cell>
        </row>
        <row r="20">
          <cell r="L20">
            <v>68</v>
          </cell>
        </row>
        <row r="21">
          <cell r="L21">
            <v>91</v>
          </cell>
        </row>
        <row r="22">
          <cell r="L22">
            <v>84</v>
          </cell>
        </row>
        <row r="23">
          <cell r="L23">
            <v>69</v>
          </cell>
        </row>
        <row r="24">
          <cell r="L24">
            <v>52</v>
          </cell>
        </row>
        <row r="25">
          <cell r="L25">
            <v>52</v>
          </cell>
        </row>
        <row r="26">
          <cell r="L26">
            <v>91</v>
          </cell>
        </row>
        <row r="27">
          <cell r="L27">
            <v>64</v>
          </cell>
        </row>
        <row r="28">
          <cell r="L28">
            <v>48</v>
          </cell>
        </row>
        <row r="29">
          <cell r="L29">
            <v>57</v>
          </cell>
        </row>
        <row r="30">
          <cell r="L30">
            <v>80</v>
          </cell>
        </row>
        <row r="31">
          <cell r="L31">
            <v>81</v>
          </cell>
        </row>
        <row r="32">
          <cell r="L32">
            <v>80</v>
          </cell>
        </row>
        <row r="33">
          <cell r="L33">
            <v>84</v>
          </cell>
        </row>
        <row r="34">
          <cell r="L34">
            <v>47</v>
          </cell>
        </row>
        <row r="35">
          <cell r="L35">
            <v>79</v>
          </cell>
        </row>
        <row r="36">
          <cell r="L36">
            <v>91</v>
          </cell>
        </row>
        <row r="37">
          <cell r="L37">
            <v>80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65</v>
          </cell>
        </row>
        <row r="14">
          <cell r="J14">
            <v>40</v>
          </cell>
        </row>
        <row r="15">
          <cell r="J15">
            <v>40</v>
          </cell>
        </row>
        <row r="16">
          <cell r="J16">
            <v>93</v>
          </cell>
        </row>
        <row r="17">
          <cell r="J17">
            <v>55</v>
          </cell>
        </row>
        <row r="18">
          <cell r="J18">
            <v>83</v>
          </cell>
        </row>
        <row r="19">
          <cell r="J19">
            <v>70</v>
          </cell>
        </row>
        <row r="20">
          <cell r="J20">
            <v>40</v>
          </cell>
        </row>
        <row r="21">
          <cell r="J21">
            <v>82</v>
          </cell>
        </row>
        <row r="22">
          <cell r="J22">
            <v>67</v>
          </cell>
        </row>
        <row r="23">
          <cell r="J23">
            <v>74</v>
          </cell>
        </row>
        <row r="24">
          <cell r="J24">
            <v>40</v>
          </cell>
        </row>
        <row r="25">
          <cell r="J25">
            <v>66</v>
          </cell>
        </row>
        <row r="26">
          <cell r="J26">
            <v>88</v>
          </cell>
        </row>
        <row r="27">
          <cell r="J27">
            <v>91</v>
          </cell>
        </row>
        <row r="28">
          <cell r="J28">
            <v>40</v>
          </cell>
        </row>
        <row r="29">
          <cell r="J29">
            <v>40</v>
          </cell>
        </row>
        <row r="30">
          <cell r="J30">
            <v>75</v>
          </cell>
        </row>
        <row r="31">
          <cell r="J31">
            <v>40</v>
          </cell>
        </row>
        <row r="32">
          <cell r="J32">
            <v>40</v>
          </cell>
        </row>
        <row r="33">
          <cell r="J33">
            <v>40</v>
          </cell>
        </row>
        <row r="34">
          <cell r="J34">
            <v>40</v>
          </cell>
        </row>
        <row r="35">
          <cell r="J35">
            <v>57</v>
          </cell>
        </row>
        <row r="36">
          <cell r="J36">
            <v>74</v>
          </cell>
        </row>
        <row r="37">
          <cell r="J37">
            <v>56</v>
          </cell>
        </row>
      </sheetData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51</v>
          </cell>
        </row>
        <row r="14">
          <cell r="J14">
            <v>40</v>
          </cell>
        </row>
        <row r="15">
          <cell r="J15">
            <v>97</v>
          </cell>
        </row>
        <row r="16">
          <cell r="J16">
            <v>97</v>
          </cell>
        </row>
        <row r="17">
          <cell r="J17">
            <v>88</v>
          </cell>
        </row>
        <row r="18">
          <cell r="J18">
            <v>95</v>
          </cell>
        </row>
        <row r="19">
          <cell r="J19">
            <v>92</v>
          </cell>
        </row>
        <row r="20">
          <cell r="J20">
            <v>97</v>
          </cell>
        </row>
        <row r="21">
          <cell r="J21">
            <v>98</v>
          </cell>
        </row>
        <row r="22">
          <cell r="J22">
            <v>90</v>
          </cell>
        </row>
        <row r="23">
          <cell r="J23">
            <v>90</v>
          </cell>
        </row>
        <row r="24">
          <cell r="J24">
            <v>40</v>
          </cell>
        </row>
        <row r="25">
          <cell r="J25">
            <v>89</v>
          </cell>
        </row>
        <row r="26">
          <cell r="J26">
            <v>94</v>
          </cell>
        </row>
        <row r="27">
          <cell r="J27">
            <v>90</v>
          </cell>
        </row>
        <row r="28">
          <cell r="J28">
            <v>40</v>
          </cell>
        </row>
        <row r="29">
          <cell r="J29">
            <v>40</v>
          </cell>
        </row>
        <row r="30">
          <cell r="J30">
            <v>40</v>
          </cell>
        </row>
        <row r="31">
          <cell r="J31">
            <v>42</v>
          </cell>
        </row>
        <row r="32">
          <cell r="J32">
            <v>55</v>
          </cell>
        </row>
        <row r="33">
          <cell r="J33">
            <v>51</v>
          </cell>
        </row>
        <row r="34">
          <cell r="J34">
            <v>40</v>
          </cell>
        </row>
        <row r="35">
          <cell r="J35">
            <v>89</v>
          </cell>
        </row>
        <row r="36">
          <cell r="J36">
            <v>97</v>
          </cell>
        </row>
        <row r="37">
          <cell r="J37">
            <v>92</v>
          </cell>
        </row>
      </sheetData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88</v>
          </cell>
        </row>
        <row r="14">
          <cell r="J14">
            <v>39</v>
          </cell>
        </row>
        <row r="15">
          <cell r="J15">
            <v>60</v>
          </cell>
        </row>
        <row r="16">
          <cell r="J16">
            <v>92</v>
          </cell>
        </row>
        <row r="17">
          <cell r="J17">
            <v>56</v>
          </cell>
        </row>
        <row r="18">
          <cell r="J18">
            <v>80</v>
          </cell>
        </row>
        <row r="19">
          <cell r="J19">
            <v>88</v>
          </cell>
        </row>
        <row r="20">
          <cell r="J20">
            <v>52</v>
          </cell>
        </row>
        <row r="21">
          <cell r="J21">
            <v>78</v>
          </cell>
        </row>
        <row r="22">
          <cell r="J22">
            <v>78</v>
          </cell>
        </row>
        <row r="23">
          <cell r="J23">
            <v>77</v>
          </cell>
        </row>
        <row r="24">
          <cell r="J24">
            <v>39</v>
          </cell>
        </row>
        <row r="25">
          <cell r="J25">
            <v>52</v>
          </cell>
        </row>
        <row r="26">
          <cell r="J26">
            <v>89</v>
          </cell>
        </row>
        <row r="27">
          <cell r="J27">
            <v>75</v>
          </cell>
        </row>
        <row r="28">
          <cell r="J28">
            <v>39</v>
          </cell>
        </row>
        <row r="29">
          <cell r="J29">
            <v>38</v>
          </cell>
        </row>
        <row r="30">
          <cell r="J30">
            <v>60</v>
          </cell>
        </row>
        <row r="31">
          <cell r="J31">
            <v>83</v>
          </cell>
        </row>
        <row r="32">
          <cell r="J32">
            <v>38</v>
          </cell>
        </row>
        <row r="33">
          <cell r="J33">
            <v>52</v>
          </cell>
        </row>
        <row r="34">
          <cell r="J34">
            <v>38</v>
          </cell>
        </row>
        <row r="35">
          <cell r="J35">
            <v>84</v>
          </cell>
        </row>
        <row r="36">
          <cell r="J36">
            <v>77</v>
          </cell>
        </row>
        <row r="37">
          <cell r="J37">
            <v>84</v>
          </cell>
        </row>
      </sheetData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63</v>
          </cell>
        </row>
        <row r="14">
          <cell r="J14">
            <v>40</v>
          </cell>
        </row>
        <row r="15">
          <cell r="J15">
            <v>40</v>
          </cell>
        </row>
        <row r="16">
          <cell r="J16">
            <v>90</v>
          </cell>
        </row>
        <row r="17">
          <cell r="J17">
            <v>52</v>
          </cell>
        </row>
        <row r="18">
          <cell r="J18">
            <v>74</v>
          </cell>
        </row>
        <row r="19">
          <cell r="J19">
            <v>79</v>
          </cell>
        </row>
        <row r="20">
          <cell r="J20">
            <v>52</v>
          </cell>
        </row>
        <row r="21">
          <cell r="J21">
            <v>82</v>
          </cell>
        </row>
        <row r="22">
          <cell r="J22">
            <v>74</v>
          </cell>
        </row>
        <row r="23">
          <cell r="J23">
            <v>71</v>
          </cell>
        </row>
        <row r="24">
          <cell r="J24">
            <v>40</v>
          </cell>
        </row>
        <row r="25">
          <cell r="J25">
            <v>67</v>
          </cell>
        </row>
        <row r="26">
          <cell r="J26">
            <v>69</v>
          </cell>
        </row>
        <row r="27">
          <cell r="J27">
            <v>79</v>
          </cell>
        </row>
        <row r="28">
          <cell r="J28">
            <v>40</v>
          </cell>
        </row>
        <row r="29">
          <cell r="J29">
            <v>40</v>
          </cell>
        </row>
        <row r="30">
          <cell r="J30">
            <v>47</v>
          </cell>
        </row>
        <row r="31">
          <cell r="J31">
            <v>40</v>
          </cell>
        </row>
        <row r="32">
          <cell r="J32">
            <v>52</v>
          </cell>
        </row>
        <row r="33">
          <cell r="J33">
            <v>40</v>
          </cell>
        </row>
        <row r="34">
          <cell r="J34">
            <v>40</v>
          </cell>
        </row>
        <row r="35">
          <cell r="J35">
            <v>61</v>
          </cell>
        </row>
        <row r="36">
          <cell r="J36">
            <v>74</v>
          </cell>
        </row>
        <row r="37">
          <cell r="J37">
            <v>56</v>
          </cell>
        </row>
      </sheetData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 (2)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">
          <cell r="J13">
            <v>57</v>
          </cell>
        </row>
        <row r="14">
          <cell r="J14">
            <v>43</v>
          </cell>
        </row>
        <row r="15">
          <cell r="J15">
            <v>71</v>
          </cell>
        </row>
        <row r="16">
          <cell r="J16">
            <v>88</v>
          </cell>
        </row>
        <row r="17">
          <cell r="J17">
            <v>38</v>
          </cell>
        </row>
        <row r="18">
          <cell r="J18">
            <v>95</v>
          </cell>
        </row>
        <row r="19">
          <cell r="J19">
            <v>81</v>
          </cell>
        </row>
        <row r="20">
          <cell r="J20">
            <v>42</v>
          </cell>
        </row>
        <row r="21">
          <cell r="J21">
            <v>86</v>
          </cell>
        </row>
        <row r="22">
          <cell r="J22">
            <v>56</v>
          </cell>
        </row>
        <row r="23">
          <cell r="J23">
            <v>68</v>
          </cell>
        </row>
        <row r="24">
          <cell r="J24">
            <v>35</v>
          </cell>
        </row>
        <row r="25">
          <cell r="J25">
            <v>52</v>
          </cell>
        </row>
        <row r="26">
          <cell r="J26">
            <v>75</v>
          </cell>
        </row>
        <row r="27">
          <cell r="J27">
            <v>66</v>
          </cell>
        </row>
        <row r="28">
          <cell r="J28">
            <v>37</v>
          </cell>
        </row>
        <row r="29">
          <cell r="J29">
            <v>35</v>
          </cell>
        </row>
        <row r="30">
          <cell r="J30">
            <v>55</v>
          </cell>
        </row>
        <row r="31">
          <cell r="J31">
            <v>41</v>
          </cell>
        </row>
        <row r="32">
          <cell r="J32">
            <v>64</v>
          </cell>
        </row>
        <row r="33">
          <cell r="J33">
            <v>77</v>
          </cell>
        </row>
        <row r="34">
          <cell r="J34">
            <v>41</v>
          </cell>
        </row>
        <row r="35">
          <cell r="J35">
            <v>52</v>
          </cell>
        </row>
        <row r="36">
          <cell r="J36">
            <v>70</v>
          </cell>
        </row>
        <row r="37">
          <cell r="J37">
            <v>69</v>
          </cell>
        </row>
      </sheetData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58</v>
          </cell>
        </row>
        <row r="14">
          <cell r="J14">
            <v>41</v>
          </cell>
        </row>
        <row r="15">
          <cell r="J15">
            <v>66</v>
          </cell>
        </row>
        <row r="16">
          <cell r="J16">
            <v>79</v>
          </cell>
        </row>
        <row r="17">
          <cell r="J17">
            <v>66</v>
          </cell>
        </row>
        <row r="18">
          <cell r="J18">
            <v>77</v>
          </cell>
        </row>
        <row r="19">
          <cell r="J19">
            <v>71</v>
          </cell>
        </row>
        <row r="20">
          <cell r="J20">
            <v>71</v>
          </cell>
        </row>
        <row r="21">
          <cell r="J21">
            <v>64</v>
          </cell>
        </row>
        <row r="22">
          <cell r="J22">
            <v>64</v>
          </cell>
        </row>
        <row r="23">
          <cell r="J23">
            <v>68</v>
          </cell>
        </row>
        <row r="24">
          <cell r="J24">
            <v>35</v>
          </cell>
        </row>
        <row r="25">
          <cell r="J25">
            <v>64</v>
          </cell>
        </row>
        <row r="26">
          <cell r="J26">
            <v>68</v>
          </cell>
        </row>
        <row r="27">
          <cell r="J27">
            <v>67</v>
          </cell>
        </row>
        <row r="28">
          <cell r="J28">
            <v>70</v>
          </cell>
        </row>
        <row r="29">
          <cell r="J29">
            <v>35</v>
          </cell>
        </row>
        <row r="30">
          <cell r="J30">
            <v>60</v>
          </cell>
        </row>
        <row r="31">
          <cell r="J31">
            <v>65</v>
          </cell>
        </row>
        <row r="32">
          <cell r="J32">
            <v>52</v>
          </cell>
        </row>
        <row r="33">
          <cell r="J33">
            <v>63</v>
          </cell>
        </row>
        <row r="34">
          <cell r="J34">
            <v>35</v>
          </cell>
        </row>
        <row r="35">
          <cell r="J35">
            <v>65</v>
          </cell>
        </row>
        <row r="36">
          <cell r="J36">
            <v>63</v>
          </cell>
        </row>
        <row r="37">
          <cell r="J37">
            <v>74</v>
          </cell>
        </row>
      </sheetData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ARATULA"/>
      <sheetName val="FILIACION"/>
      <sheetName val="ASISTENCIA"/>
      <sheetName val="1°TRIM"/>
      <sheetName val="2°TRIM"/>
      <sheetName val="3°TRIM"/>
      <sheetName val="CENTRALIZADOR"/>
      <sheetName val="ESTADIST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J13">
            <v>36</v>
          </cell>
        </row>
        <row r="14">
          <cell r="J14">
            <v>36</v>
          </cell>
        </row>
        <row r="15">
          <cell r="J15">
            <v>35</v>
          </cell>
        </row>
        <row r="16">
          <cell r="J16">
            <v>80</v>
          </cell>
        </row>
        <row r="17">
          <cell r="J17">
            <v>34</v>
          </cell>
        </row>
        <row r="18">
          <cell r="J18">
            <v>78</v>
          </cell>
        </row>
        <row r="19">
          <cell r="J19">
            <v>77</v>
          </cell>
        </row>
        <row r="20">
          <cell r="J20">
            <v>38</v>
          </cell>
        </row>
        <row r="21">
          <cell r="J21">
            <v>80</v>
          </cell>
        </row>
        <row r="22">
          <cell r="J22">
            <v>39</v>
          </cell>
        </row>
        <row r="23">
          <cell r="J23">
            <v>68</v>
          </cell>
        </row>
        <row r="24">
          <cell r="J24">
            <v>36</v>
          </cell>
        </row>
        <row r="25">
          <cell r="J25">
            <v>35</v>
          </cell>
        </row>
        <row r="26">
          <cell r="J26">
            <v>36</v>
          </cell>
        </row>
        <row r="27">
          <cell r="J27">
            <v>69</v>
          </cell>
        </row>
        <row r="28">
          <cell r="J28">
            <v>37</v>
          </cell>
        </row>
        <row r="29">
          <cell r="J29">
            <v>36</v>
          </cell>
        </row>
        <row r="30">
          <cell r="J30">
            <v>70</v>
          </cell>
        </row>
        <row r="31">
          <cell r="J31">
            <v>62</v>
          </cell>
        </row>
        <row r="32">
          <cell r="J32">
            <v>35</v>
          </cell>
        </row>
        <row r="33">
          <cell r="J33">
            <v>35</v>
          </cell>
        </row>
        <row r="34">
          <cell r="J34">
            <v>37</v>
          </cell>
        </row>
        <row r="35">
          <cell r="J35">
            <v>40</v>
          </cell>
        </row>
        <row r="36">
          <cell r="J36">
            <v>36</v>
          </cell>
        </row>
        <row r="37">
          <cell r="J37">
            <v>72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448"/>
  <sheetViews>
    <sheetView zoomScale="96" zoomScaleNormal="96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:D27"/>
    </sheetView>
  </sheetViews>
  <sheetFormatPr baseColWidth="10" defaultRowHeight="15" x14ac:dyDescent="0.25"/>
  <cols>
    <col min="1" max="1" width="4.7109375" style="2" customWidth="1"/>
    <col min="2" max="2" width="17.140625" style="2" customWidth="1"/>
    <col min="3" max="3" width="16.5703125" style="2" customWidth="1"/>
    <col min="4" max="4" width="20" style="2" customWidth="1"/>
    <col min="5" max="5" width="11.42578125" style="2"/>
    <col min="6" max="6" width="17.5703125" style="2" customWidth="1"/>
    <col min="7" max="7" width="21" style="2" customWidth="1"/>
    <col min="8" max="8" width="18.7109375" style="2" customWidth="1"/>
    <col min="9" max="9" width="18.85546875" style="2" customWidth="1"/>
    <col min="10" max="10" width="12.28515625" style="14" customWidth="1"/>
    <col min="11" max="16384" width="11.42578125" style="2"/>
  </cols>
  <sheetData>
    <row r="1" spans="1:11" ht="23.25" x14ac:dyDescent="0.25">
      <c r="A1" s="138" t="s">
        <v>52</v>
      </c>
      <c r="B1" s="138"/>
      <c r="C1" s="138"/>
      <c r="D1" s="138"/>
      <c r="E1" s="139"/>
      <c r="F1" s="140" t="s">
        <v>47</v>
      </c>
      <c r="G1" s="141"/>
      <c r="H1" s="15">
        <v>1</v>
      </c>
      <c r="I1" s="1"/>
      <c r="J1" s="1"/>
      <c r="K1" s="1"/>
    </row>
    <row r="2" spans="1:11" ht="30" x14ac:dyDescent="0.25">
      <c r="A2" s="132" t="s">
        <v>19</v>
      </c>
      <c r="B2" s="3" t="s">
        <v>41</v>
      </c>
      <c r="C2" s="3" t="s">
        <v>42</v>
      </c>
      <c r="D2" s="3" t="s">
        <v>22</v>
      </c>
      <c r="E2" s="3" t="s">
        <v>28</v>
      </c>
      <c r="F2" s="4" t="s">
        <v>44</v>
      </c>
      <c r="G2" s="5" t="s">
        <v>45</v>
      </c>
      <c r="H2" s="6" t="s">
        <v>46</v>
      </c>
      <c r="I2" s="7" t="s">
        <v>43</v>
      </c>
      <c r="J2" s="8" t="s">
        <v>48</v>
      </c>
    </row>
    <row r="3" spans="1:11" x14ac:dyDescent="0.25">
      <c r="A3" s="9">
        <v>1</v>
      </c>
      <c r="B3" s="133"/>
      <c r="C3" s="133" t="s">
        <v>76</v>
      </c>
      <c r="D3" s="133" t="s">
        <v>77</v>
      </c>
      <c r="E3" s="10"/>
      <c r="F3" s="39">
        <f>'TRIMESTRE UNO'!S3</f>
        <v>58</v>
      </c>
      <c r="G3" s="38">
        <f>'TRIMESTRE DOS'!S3</f>
        <v>52</v>
      </c>
      <c r="H3" s="11">
        <f>'TRIMESTRE TRES'!S3</f>
        <v>0</v>
      </c>
      <c r="I3" s="7">
        <f t="shared" ref="I3:I42" si="0">(F3+G3+H3)/$H$1</f>
        <v>110</v>
      </c>
      <c r="J3" s="12">
        <f>ROUND(I3,0)</f>
        <v>110</v>
      </c>
    </row>
    <row r="4" spans="1:11" x14ac:dyDescent="0.25">
      <c r="A4" s="9">
        <v>2</v>
      </c>
      <c r="B4" s="133" t="s">
        <v>78</v>
      </c>
      <c r="C4" s="133" t="s">
        <v>79</v>
      </c>
      <c r="D4" s="133" t="s">
        <v>80</v>
      </c>
      <c r="E4" s="10"/>
      <c r="F4" s="39">
        <f>'TRIMESTRE UNO'!S4</f>
        <v>44</v>
      </c>
      <c r="G4" s="38">
        <f>'TRIMESTRE DOS'!S4</f>
        <v>45</v>
      </c>
      <c r="H4" s="11">
        <f>'TRIMESTRE TRES'!S4</f>
        <v>0</v>
      </c>
      <c r="I4" s="7">
        <f t="shared" si="0"/>
        <v>89</v>
      </c>
      <c r="J4" s="12">
        <f t="shared" ref="J4:J42" si="1">ROUND(I4,0)</f>
        <v>89</v>
      </c>
    </row>
    <row r="5" spans="1:11" x14ac:dyDescent="0.25">
      <c r="A5" s="9">
        <v>3</v>
      </c>
      <c r="B5" s="133" t="s">
        <v>81</v>
      </c>
      <c r="C5" s="133" t="s">
        <v>59</v>
      </c>
      <c r="D5" s="133" t="s">
        <v>82</v>
      </c>
      <c r="E5" s="10"/>
      <c r="F5" s="39">
        <f>'TRIMESTRE UNO'!S5</f>
        <v>54</v>
      </c>
      <c r="G5" s="38">
        <f>'TRIMESTRE DOS'!S5</f>
        <v>62</v>
      </c>
      <c r="H5" s="11">
        <f>'TRIMESTRE TRES'!S5</f>
        <v>0</v>
      </c>
      <c r="I5" s="7">
        <f t="shared" si="0"/>
        <v>116</v>
      </c>
      <c r="J5" s="12">
        <f t="shared" si="1"/>
        <v>116</v>
      </c>
    </row>
    <row r="6" spans="1:11" x14ac:dyDescent="0.25">
      <c r="A6" s="9">
        <v>4</v>
      </c>
      <c r="B6" s="133" t="s">
        <v>83</v>
      </c>
      <c r="C6" s="133" t="s">
        <v>84</v>
      </c>
      <c r="D6" s="133" t="s">
        <v>85</v>
      </c>
      <c r="E6" s="10"/>
      <c r="F6" s="39">
        <f>'TRIMESTRE UNO'!S6</f>
        <v>86</v>
      </c>
      <c r="G6" s="38">
        <f>'TRIMESTRE DOS'!S6</f>
        <v>89</v>
      </c>
      <c r="H6" s="11">
        <f>'TRIMESTRE TRES'!S6</f>
        <v>0</v>
      </c>
      <c r="I6" s="7">
        <f t="shared" si="0"/>
        <v>175</v>
      </c>
      <c r="J6" s="12">
        <f t="shared" si="1"/>
        <v>175</v>
      </c>
    </row>
    <row r="7" spans="1:11" x14ac:dyDescent="0.25">
      <c r="A7" s="9">
        <v>5</v>
      </c>
      <c r="B7" s="133" t="s">
        <v>86</v>
      </c>
      <c r="C7" s="133" t="s">
        <v>87</v>
      </c>
      <c r="D7" s="133" t="s">
        <v>88</v>
      </c>
      <c r="E7" s="10"/>
      <c r="F7" s="39">
        <f>'TRIMESTRE UNO'!S7</f>
        <v>53</v>
      </c>
      <c r="G7" s="38">
        <f>'TRIMESTRE DOS'!S7</f>
        <v>66</v>
      </c>
      <c r="H7" s="11">
        <f>'TRIMESTRE TRES'!S7</f>
        <v>0</v>
      </c>
      <c r="I7" s="7">
        <f t="shared" si="0"/>
        <v>119</v>
      </c>
      <c r="J7" s="12">
        <f t="shared" si="1"/>
        <v>119</v>
      </c>
    </row>
    <row r="8" spans="1:11" x14ac:dyDescent="0.25">
      <c r="A8" s="9">
        <v>6</v>
      </c>
      <c r="B8" s="133" t="s">
        <v>89</v>
      </c>
      <c r="C8" s="133" t="s">
        <v>90</v>
      </c>
      <c r="D8" s="133" t="s">
        <v>91</v>
      </c>
      <c r="E8" s="10"/>
      <c r="F8" s="39">
        <f>'TRIMESTRE UNO'!S8</f>
        <v>82</v>
      </c>
      <c r="G8" s="38">
        <f>'TRIMESTRE DOS'!S8</f>
        <v>80</v>
      </c>
      <c r="H8" s="11">
        <f>'TRIMESTRE TRES'!S8</f>
        <v>0</v>
      </c>
      <c r="I8" s="7">
        <f t="shared" si="0"/>
        <v>162</v>
      </c>
      <c r="J8" s="12">
        <f t="shared" si="1"/>
        <v>162</v>
      </c>
    </row>
    <row r="9" spans="1:11" x14ac:dyDescent="0.25">
      <c r="A9" s="9">
        <v>7</v>
      </c>
      <c r="B9" s="133" t="s">
        <v>92</v>
      </c>
      <c r="C9" s="133" t="s">
        <v>60</v>
      </c>
      <c r="D9" s="133" t="s">
        <v>93</v>
      </c>
      <c r="E9" s="10"/>
      <c r="F9" s="39">
        <f>'TRIMESTRE UNO'!S9</f>
        <v>82</v>
      </c>
      <c r="G9" s="38">
        <f>'TRIMESTRE DOS'!S9</f>
        <v>88</v>
      </c>
      <c r="H9" s="11">
        <f>'TRIMESTRE TRES'!S9</f>
        <v>0</v>
      </c>
      <c r="I9" s="7">
        <f t="shared" si="0"/>
        <v>170</v>
      </c>
      <c r="J9" s="12">
        <f t="shared" si="1"/>
        <v>170</v>
      </c>
    </row>
    <row r="10" spans="1:11" x14ac:dyDescent="0.25">
      <c r="A10" s="9">
        <v>8</v>
      </c>
      <c r="B10" s="133" t="s">
        <v>94</v>
      </c>
      <c r="C10" s="133" t="s">
        <v>95</v>
      </c>
      <c r="D10" s="133" t="s">
        <v>96</v>
      </c>
      <c r="E10" s="10"/>
      <c r="F10" s="39">
        <f>'TRIMESTRE UNO'!S10</f>
        <v>56</v>
      </c>
      <c r="G10" s="38">
        <f>'TRIMESTRE DOS'!S10</f>
        <v>62</v>
      </c>
      <c r="H10" s="11">
        <f>'TRIMESTRE TRES'!S10</f>
        <v>0</v>
      </c>
      <c r="I10" s="7">
        <f t="shared" si="0"/>
        <v>118</v>
      </c>
      <c r="J10" s="12">
        <f t="shared" si="1"/>
        <v>118</v>
      </c>
    </row>
    <row r="11" spans="1:11" x14ac:dyDescent="0.25">
      <c r="A11" s="9">
        <v>9</v>
      </c>
      <c r="B11" s="133" t="s">
        <v>67</v>
      </c>
      <c r="C11" s="133" t="s">
        <v>97</v>
      </c>
      <c r="D11" s="133" t="s">
        <v>98</v>
      </c>
      <c r="E11" s="10"/>
      <c r="F11" s="39">
        <f>'TRIMESTRE UNO'!S11</f>
        <v>84</v>
      </c>
      <c r="G11" s="38">
        <f>'TRIMESTRE DOS'!S11</f>
        <v>93</v>
      </c>
      <c r="H11" s="11">
        <f>'TRIMESTRE TRES'!S11</f>
        <v>0</v>
      </c>
      <c r="I11" s="7">
        <f t="shared" si="0"/>
        <v>177</v>
      </c>
      <c r="J11" s="12">
        <f t="shared" si="1"/>
        <v>177</v>
      </c>
    </row>
    <row r="12" spans="1:11" x14ac:dyDescent="0.25">
      <c r="A12" s="9">
        <v>10</v>
      </c>
      <c r="B12" s="133" t="s">
        <v>99</v>
      </c>
      <c r="C12" s="133" t="s">
        <v>100</v>
      </c>
      <c r="D12" s="133" t="s">
        <v>101</v>
      </c>
      <c r="E12" s="10"/>
      <c r="F12" s="39">
        <f>'TRIMESTRE UNO'!S12</f>
        <v>70</v>
      </c>
      <c r="G12" s="38">
        <f>'TRIMESTRE DOS'!S12</f>
        <v>83</v>
      </c>
      <c r="H12" s="11">
        <f>'TRIMESTRE TRES'!S12</f>
        <v>0</v>
      </c>
      <c r="I12" s="7">
        <f t="shared" si="0"/>
        <v>153</v>
      </c>
      <c r="J12" s="12">
        <f t="shared" si="1"/>
        <v>153</v>
      </c>
    </row>
    <row r="13" spans="1:11" x14ac:dyDescent="0.25">
      <c r="A13" s="9">
        <v>11</v>
      </c>
      <c r="B13" s="133" t="s">
        <v>59</v>
      </c>
      <c r="C13" s="133" t="s">
        <v>102</v>
      </c>
      <c r="D13" s="133" t="s">
        <v>103</v>
      </c>
      <c r="E13" s="10"/>
      <c r="F13" s="39">
        <f>'TRIMESTRE UNO'!S13</f>
        <v>71</v>
      </c>
      <c r="G13" s="38">
        <f>'TRIMESTRE DOS'!S13</f>
        <v>68</v>
      </c>
      <c r="H13" s="11">
        <f>'TRIMESTRE TRES'!S13</f>
        <v>0</v>
      </c>
      <c r="I13" s="7">
        <f t="shared" si="0"/>
        <v>139</v>
      </c>
      <c r="J13" s="12">
        <f t="shared" si="1"/>
        <v>139</v>
      </c>
    </row>
    <row r="14" spans="1:11" x14ac:dyDescent="0.25">
      <c r="A14" s="9">
        <v>12</v>
      </c>
      <c r="B14" s="133" t="s">
        <v>57</v>
      </c>
      <c r="C14" s="133" t="s">
        <v>104</v>
      </c>
      <c r="D14" s="133" t="s">
        <v>105</v>
      </c>
      <c r="E14" s="10"/>
      <c r="F14" s="39">
        <f>'TRIMESTRE UNO'!S14</f>
        <v>40</v>
      </c>
      <c r="G14" s="38">
        <f>'TRIMESTRE DOS'!S14</f>
        <v>52</v>
      </c>
      <c r="H14" s="11">
        <f>'TRIMESTRE TRES'!S14</f>
        <v>0</v>
      </c>
      <c r="I14" s="7">
        <f t="shared" si="0"/>
        <v>92</v>
      </c>
      <c r="J14" s="12">
        <f t="shared" si="1"/>
        <v>92</v>
      </c>
    </row>
    <row r="15" spans="1:11" x14ac:dyDescent="0.25">
      <c r="A15" s="9">
        <v>13</v>
      </c>
      <c r="B15" s="133" t="s">
        <v>106</v>
      </c>
      <c r="C15" s="133" t="s">
        <v>68</v>
      </c>
      <c r="D15" s="133" t="s">
        <v>107</v>
      </c>
      <c r="E15" s="10"/>
      <c r="F15" s="39">
        <f>'TRIMESTRE UNO'!S15</f>
        <v>56</v>
      </c>
      <c r="G15" s="38">
        <f>'TRIMESTRE DOS'!S15</f>
        <v>61</v>
      </c>
      <c r="H15" s="11">
        <f>'TRIMESTRE TRES'!S15</f>
        <v>0</v>
      </c>
      <c r="I15" s="7">
        <f t="shared" si="0"/>
        <v>117</v>
      </c>
      <c r="J15" s="12">
        <f t="shared" si="1"/>
        <v>117</v>
      </c>
    </row>
    <row r="16" spans="1:11" x14ac:dyDescent="0.25">
      <c r="A16" s="9">
        <v>14</v>
      </c>
      <c r="B16" s="133" t="s">
        <v>71</v>
      </c>
      <c r="C16" s="133" t="s">
        <v>108</v>
      </c>
      <c r="D16" s="133" t="s">
        <v>109</v>
      </c>
      <c r="E16" s="10"/>
      <c r="F16" s="39">
        <f>'TRIMESTRE UNO'!S16</f>
        <v>77</v>
      </c>
      <c r="G16" s="38">
        <f>'TRIMESTRE DOS'!S16</f>
        <v>86</v>
      </c>
      <c r="H16" s="11">
        <f>'TRIMESTRE TRES'!S16</f>
        <v>0</v>
      </c>
      <c r="I16" s="7">
        <f t="shared" si="0"/>
        <v>163</v>
      </c>
      <c r="J16" s="12">
        <f t="shared" si="1"/>
        <v>163</v>
      </c>
    </row>
    <row r="17" spans="1:10" x14ac:dyDescent="0.25">
      <c r="A17" s="9">
        <v>15</v>
      </c>
      <c r="B17" s="133" t="s">
        <v>63</v>
      </c>
      <c r="C17" s="133" t="s">
        <v>110</v>
      </c>
      <c r="D17" s="133" t="s">
        <v>111</v>
      </c>
      <c r="E17" s="10"/>
      <c r="F17" s="39">
        <f>'TRIMESTRE UNO'!S17</f>
        <v>78</v>
      </c>
      <c r="G17" s="38">
        <f>'TRIMESTRE DOS'!S17</f>
        <v>62</v>
      </c>
      <c r="H17" s="11">
        <f>'TRIMESTRE TRES'!S17</f>
        <v>0</v>
      </c>
      <c r="I17" s="7">
        <f t="shared" si="0"/>
        <v>140</v>
      </c>
      <c r="J17" s="12">
        <f t="shared" si="1"/>
        <v>140</v>
      </c>
    </row>
    <row r="18" spans="1:10" x14ac:dyDescent="0.25">
      <c r="A18" s="9">
        <v>16</v>
      </c>
      <c r="B18" s="133" t="s">
        <v>58</v>
      </c>
      <c r="C18" s="133" t="s">
        <v>112</v>
      </c>
      <c r="D18" s="133" t="s">
        <v>113</v>
      </c>
      <c r="E18" s="10"/>
      <c r="F18" s="39">
        <f>'TRIMESTRE UNO'!S18</f>
        <v>45</v>
      </c>
      <c r="G18" s="38">
        <f>'TRIMESTRE DOS'!S18</f>
        <v>52</v>
      </c>
      <c r="H18" s="11">
        <f>'TRIMESTRE TRES'!S18</f>
        <v>0</v>
      </c>
      <c r="I18" s="7">
        <f t="shared" si="0"/>
        <v>97</v>
      </c>
      <c r="J18" s="12">
        <f t="shared" si="1"/>
        <v>97</v>
      </c>
    </row>
    <row r="19" spans="1:10" x14ac:dyDescent="0.25">
      <c r="A19" s="9">
        <v>17</v>
      </c>
      <c r="B19" s="134" t="s">
        <v>62</v>
      </c>
      <c r="C19" s="134" t="s">
        <v>114</v>
      </c>
      <c r="D19" s="134" t="s">
        <v>115</v>
      </c>
      <c r="E19" s="10"/>
      <c r="F19" s="39">
        <f>'TRIMESTRE UNO'!S19</f>
        <v>40</v>
      </c>
      <c r="G19" s="38">
        <f>'TRIMESTRE DOS'!S19</f>
        <v>58</v>
      </c>
      <c r="H19" s="11">
        <f>'TRIMESTRE TRES'!S19</f>
        <v>0</v>
      </c>
      <c r="I19" s="7">
        <f t="shared" si="0"/>
        <v>98</v>
      </c>
      <c r="J19" s="12">
        <f t="shared" si="1"/>
        <v>98</v>
      </c>
    </row>
    <row r="20" spans="1:10" x14ac:dyDescent="0.25">
      <c r="A20" s="9">
        <v>18</v>
      </c>
      <c r="B20" s="133" t="s">
        <v>62</v>
      </c>
      <c r="C20" s="133" t="s">
        <v>116</v>
      </c>
      <c r="D20" s="133" t="s">
        <v>117</v>
      </c>
      <c r="E20" s="10"/>
      <c r="F20" s="39">
        <f>'TRIMESTRE UNO'!S20</f>
        <v>60</v>
      </c>
      <c r="G20" s="38">
        <f>'TRIMESTRE DOS'!S20</f>
        <v>78</v>
      </c>
      <c r="H20" s="11">
        <f>'TRIMESTRE TRES'!S20</f>
        <v>0</v>
      </c>
      <c r="I20" s="7">
        <f t="shared" si="0"/>
        <v>138</v>
      </c>
      <c r="J20" s="12">
        <f t="shared" si="1"/>
        <v>138</v>
      </c>
    </row>
    <row r="21" spans="1:10" x14ac:dyDescent="0.25">
      <c r="A21" s="9">
        <v>19</v>
      </c>
      <c r="B21" s="135" t="s">
        <v>70</v>
      </c>
      <c r="C21" s="135" t="s">
        <v>56</v>
      </c>
      <c r="D21" s="135" t="s">
        <v>118</v>
      </c>
      <c r="E21" s="10"/>
      <c r="F21" s="39">
        <f>'TRIMESTRE UNO'!S21</f>
        <v>55</v>
      </c>
      <c r="G21" s="38">
        <f>'TRIMESTRE DOS'!S21</f>
        <v>77</v>
      </c>
      <c r="H21" s="11">
        <f>'TRIMESTRE TRES'!S21</f>
        <v>0</v>
      </c>
      <c r="I21" s="7">
        <f t="shared" si="0"/>
        <v>132</v>
      </c>
      <c r="J21" s="12">
        <f t="shared" si="1"/>
        <v>132</v>
      </c>
    </row>
    <row r="22" spans="1:10" x14ac:dyDescent="0.25">
      <c r="A22" s="9">
        <v>20</v>
      </c>
      <c r="B22" s="133" t="s">
        <v>61</v>
      </c>
      <c r="C22" s="133" t="s">
        <v>119</v>
      </c>
      <c r="D22" s="133" t="s">
        <v>120</v>
      </c>
      <c r="E22" s="10"/>
      <c r="F22" s="39">
        <f>'TRIMESTRE UNO'!S22</f>
        <v>50</v>
      </c>
      <c r="G22" s="38">
        <f>'TRIMESTRE DOS'!S22</f>
        <v>71</v>
      </c>
      <c r="H22" s="11">
        <f>'TRIMESTRE TRES'!S22</f>
        <v>0</v>
      </c>
      <c r="I22" s="7">
        <f t="shared" si="0"/>
        <v>121</v>
      </c>
      <c r="J22" s="12">
        <f t="shared" si="1"/>
        <v>121</v>
      </c>
    </row>
    <row r="23" spans="1:10" x14ac:dyDescent="0.25">
      <c r="A23" s="9">
        <v>21</v>
      </c>
      <c r="B23" s="133" t="s">
        <v>121</v>
      </c>
      <c r="C23" s="133" t="s">
        <v>122</v>
      </c>
      <c r="D23" s="133" t="s">
        <v>123</v>
      </c>
      <c r="E23" s="10"/>
      <c r="F23" s="39">
        <f>'TRIMESTRE UNO'!S23</f>
        <v>49</v>
      </c>
      <c r="G23" s="38">
        <f>'TRIMESTRE DOS'!S23</f>
        <v>75</v>
      </c>
      <c r="H23" s="11">
        <f>'TRIMESTRE TRES'!S23</f>
        <v>0</v>
      </c>
      <c r="I23" s="7">
        <f t="shared" si="0"/>
        <v>124</v>
      </c>
      <c r="J23" s="12">
        <f t="shared" si="1"/>
        <v>124</v>
      </c>
    </row>
    <row r="24" spans="1:10" x14ac:dyDescent="0.25">
      <c r="A24" s="9">
        <v>22</v>
      </c>
      <c r="B24" s="133" t="s">
        <v>124</v>
      </c>
      <c r="C24" s="133" t="s">
        <v>125</v>
      </c>
      <c r="D24" s="133" t="s">
        <v>126</v>
      </c>
      <c r="E24" s="10"/>
      <c r="F24" s="39">
        <f>'TRIMESTRE UNO'!S24</f>
        <v>40</v>
      </c>
      <c r="G24" s="38">
        <f>'TRIMESTRE DOS'!S24</f>
        <v>54</v>
      </c>
      <c r="H24" s="11">
        <f>'TRIMESTRE TRES'!S24</f>
        <v>0</v>
      </c>
      <c r="I24" s="7">
        <f t="shared" si="0"/>
        <v>94</v>
      </c>
      <c r="J24" s="12">
        <f t="shared" si="1"/>
        <v>94</v>
      </c>
    </row>
    <row r="25" spans="1:10" x14ac:dyDescent="0.25">
      <c r="A25" s="9">
        <v>23</v>
      </c>
      <c r="B25" s="133" t="s">
        <v>127</v>
      </c>
      <c r="C25" s="133" t="s">
        <v>62</v>
      </c>
      <c r="D25" s="133" t="s">
        <v>128</v>
      </c>
      <c r="E25" s="10"/>
      <c r="F25" s="39">
        <f>'TRIMESTRE UNO'!S25</f>
        <v>64</v>
      </c>
      <c r="G25" s="38">
        <f>'TRIMESTRE DOS'!S25</f>
        <v>75</v>
      </c>
      <c r="H25" s="11">
        <f>'TRIMESTRE TRES'!S25</f>
        <v>0</v>
      </c>
      <c r="I25" s="7">
        <f t="shared" si="0"/>
        <v>139</v>
      </c>
      <c r="J25" s="12">
        <f t="shared" si="1"/>
        <v>139</v>
      </c>
    </row>
    <row r="26" spans="1:10" x14ac:dyDescent="0.25">
      <c r="A26" s="9">
        <v>24</v>
      </c>
      <c r="B26" s="133" t="s">
        <v>129</v>
      </c>
      <c r="C26" s="133" t="s">
        <v>130</v>
      </c>
      <c r="D26" s="133" t="s">
        <v>131</v>
      </c>
      <c r="E26" s="10"/>
      <c r="F26" s="39">
        <f>'TRIMESTRE UNO'!S26</f>
        <v>71</v>
      </c>
      <c r="G26" s="38">
        <f>'TRIMESTRE DOS'!S26</f>
        <v>80</v>
      </c>
      <c r="H26" s="11">
        <f>'TRIMESTRE TRES'!S26</f>
        <v>0</v>
      </c>
      <c r="I26" s="7">
        <f t="shared" si="0"/>
        <v>151</v>
      </c>
      <c r="J26" s="12">
        <f t="shared" si="1"/>
        <v>151</v>
      </c>
    </row>
    <row r="27" spans="1:10" x14ac:dyDescent="0.25">
      <c r="A27" s="9">
        <v>25</v>
      </c>
      <c r="B27" s="133" t="s">
        <v>64</v>
      </c>
      <c r="C27" s="133" t="s">
        <v>132</v>
      </c>
      <c r="D27" s="133" t="s">
        <v>69</v>
      </c>
      <c r="E27" s="10"/>
      <c r="F27" s="39">
        <f>'TRIMESTRE UNO'!S27</f>
        <v>73</v>
      </c>
      <c r="G27" s="38">
        <f>'TRIMESTRE DOS'!S27</f>
        <v>76</v>
      </c>
      <c r="H27" s="11">
        <f>'TRIMESTRE TRES'!S27</f>
        <v>0</v>
      </c>
      <c r="I27" s="7">
        <f t="shared" si="0"/>
        <v>149</v>
      </c>
      <c r="J27" s="12">
        <f t="shared" si="1"/>
        <v>149</v>
      </c>
    </row>
    <row r="28" spans="1:10" x14ac:dyDescent="0.25">
      <c r="A28" s="9">
        <v>26</v>
      </c>
      <c r="B28" s="119"/>
      <c r="C28" s="116"/>
      <c r="D28" s="117"/>
      <c r="E28" s="10"/>
      <c r="F28" s="39">
        <f>'TRIMESTRE UNO'!S28</f>
        <v>0</v>
      </c>
      <c r="G28" s="38">
        <f>'TRIMESTRE DOS'!S28</f>
        <v>0</v>
      </c>
      <c r="H28" s="11">
        <f>'TRIMESTRE TRES'!S28</f>
        <v>0</v>
      </c>
      <c r="I28" s="7">
        <f t="shared" si="0"/>
        <v>0</v>
      </c>
      <c r="J28" s="12">
        <f t="shared" si="1"/>
        <v>0</v>
      </c>
    </row>
    <row r="29" spans="1:10" x14ac:dyDescent="0.25">
      <c r="A29" s="9">
        <v>27</v>
      </c>
      <c r="B29" s="119"/>
      <c r="C29" s="116"/>
      <c r="D29" s="117"/>
      <c r="E29" s="10"/>
      <c r="F29" s="39">
        <f>'TRIMESTRE UNO'!S29</f>
        <v>0</v>
      </c>
      <c r="G29" s="38">
        <f>'TRIMESTRE DOS'!S29</f>
        <v>0</v>
      </c>
      <c r="H29" s="11">
        <f>'TRIMESTRE TRES'!S29</f>
        <v>0</v>
      </c>
      <c r="I29" s="7">
        <f t="shared" si="0"/>
        <v>0</v>
      </c>
      <c r="J29" s="12">
        <f t="shared" si="1"/>
        <v>0</v>
      </c>
    </row>
    <row r="30" spans="1:10" x14ac:dyDescent="0.25">
      <c r="A30" s="9">
        <v>28</v>
      </c>
      <c r="B30" s="119"/>
      <c r="C30" s="116"/>
      <c r="D30" s="117"/>
      <c r="E30" s="10"/>
      <c r="F30" s="39">
        <f>'TRIMESTRE UNO'!S30</f>
        <v>0</v>
      </c>
      <c r="G30" s="38">
        <f>'TRIMESTRE DOS'!S30</f>
        <v>0</v>
      </c>
      <c r="H30" s="11">
        <f>'TRIMESTRE TRES'!S30</f>
        <v>0</v>
      </c>
      <c r="I30" s="7">
        <f t="shared" si="0"/>
        <v>0</v>
      </c>
      <c r="J30" s="12">
        <f t="shared" si="1"/>
        <v>0</v>
      </c>
    </row>
    <row r="31" spans="1:10" x14ac:dyDescent="0.25">
      <c r="A31" s="9">
        <v>29</v>
      </c>
      <c r="B31" s="119"/>
      <c r="C31" s="116"/>
      <c r="D31" s="117"/>
      <c r="E31" s="10"/>
      <c r="F31" s="39">
        <f>'TRIMESTRE UNO'!S31</f>
        <v>0</v>
      </c>
      <c r="G31" s="38">
        <f>'TRIMESTRE DOS'!S31</f>
        <v>0</v>
      </c>
      <c r="H31" s="11">
        <f>'TRIMESTRE TRES'!S31</f>
        <v>0</v>
      </c>
      <c r="I31" s="7">
        <f t="shared" si="0"/>
        <v>0</v>
      </c>
      <c r="J31" s="12">
        <f t="shared" si="1"/>
        <v>0</v>
      </c>
    </row>
    <row r="32" spans="1:10" x14ac:dyDescent="0.25">
      <c r="A32" s="9">
        <v>30</v>
      </c>
      <c r="B32" s="120"/>
      <c r="C32" s="118"/>
      <c r="D32" s="120"/>
      <c r="E32" s="10"/>
      <c r="F32" s="39">
        <f>'TRIMESTRE UNO'!S32</f>
        <v>0</v>
      </c>
      <c r="G32" s="38">
        <f>'TRIMESTRE DOS'!S32</f>
        <v>0</v>
      </c>
      <c r="H32" s="11">
        <f>'TRIMESTRE TRES'!S32</f>
        <v>0</v>
      </c>
      <c r="I32" s="7">
        <f t="shared" si="0"/>
        <v>0</v>
      </c>
      <c r="J32" s="12">
        <f t="shared" si="1"/>
        <v>0</v>
      </c>
    </row>
    <row r="33" spans="1:10" ht="15.75" x14ac:dyDescent="0.25">
      <c r="A33" s="9">
        <v>31</v>
      </c>
      <c r="B33" s="49"/>
      <c r="C33" s="48"/>
      <c r="D33" s="47"/>
      <c r="E33" s="10"/>
      <c r="F33" s="39">
        <f>'TRIMESTRE UNO'!S33</f>
        <v>0</v>
      </c>
      <c r="G33" s="38">
        <f>'TRIMESTRE DOS'!S33</f>
        <v>0</v>
      </c>
      <c r="H33" s="11">
        <f>'TRIMESTRE TRES'!S33</f>
        <v>0</v>
      </c>
      <c r="I33" s="7">
        <f t="shared" si="0"/>
        <v>0</v>
      </c>
      <c r="J33" s="12">
        <f t="shared" si="1"/>
        <v>0</v>
      </c>
    </row>
    <row r="34" spans="1:10" ht="15.75" x14ac:dyDescent="0.25">
      <c r="A34" s="9">
        <v>32</v>
      </c>
      <c r="B34" s="53"/>
      <c r="C34" s="52"/>
      <c r="D34" s="51"/>
      <c r="E34" s="10"/>
      <c r="F34" s="39">
        <f>'TRIMESTRE UNO'!S34</f>
        <v>0</v>
      </c>
      <c r="G34" s="38">
        <f>'TRIMESTRE DOS'!S34</f>
        <v>0</v>
      </c>
      <c r="H34" s="11">
        <f>'TRIMESTRE TRES'!S34</f>
        <v>0</v>
      </c>
      <c r="I34" s="7">
        <f t="shared" si="0"/>
        <v>0</v>
      </c>
      <c r="J34" s="12">
        <f t="shared" si="1"/>
        <v>0</v>
      </c>
    </row>
    <row r="35" spans="1:10" ht="15.75" x14ac:dyDescent="0.25">
      <c r="A35" s="9">
        <v>33</v>
      </c>
      <c r="B35" s="49"/>
      <c r="C35" s="48"/>
      <c r="D35" s="47"/>
      <c r="E35" s="10"/>
      <c r="F35" s="39">
        <f>'TRIMESTRE UNO'!S35</f>
        <v>0</v>
      </c>
      <c r="G35" s="38">
        <f>'TRIMESTRE DOS'!S35</f>
        <v>0</v>
      </c>
      <c r="H35" s="11">
        <f>'TRIMESTRE TRES'!S35</f>
        <v>0</v>
      </c>
      <c r="I35" s="7">
        <f t="shared" si="0"/>
        <v>0</v>
      </c>
      <c r="J35" s="12">
        <f t="shared" si="1"/>
        <v>0</v>
      </c>
    </row>
    <row r="36" spans="1:10" ht="15.75" x14ac:dyDescent="0.25">
      <c r="A36" s="9">
        <v>34</v>
      </c>
      <c r="B36" s="54"/>
      <c r="C36" s="48"/>
      <c r="D36" s="50"/>
      <c r="E36" s="10"/>
      <c r="F36" s="39">
        <f>'TRIMESTRE UNO'!S36</f>
        <v>0</v>
      </c>
      <c r="G36" s="38">
        <f>'TRIMESTRE DOS'!S36</f>
        <v>0</v>
      </c>
      <c r="H36" s="11">
        <f>'TRIMESTRE TRES'!S36</f>
        <v>0</v>
      </c>
      <c r="I36" s="7">
        <f t="shared" si="0"/>
        <v>0</v>
      </c>
      <c r="J36" s="12">
        <f t="shared" si="1"/>
        <v>0</v>
      </c>
    </row>
    <row r="37" spans="1:10" ht="15.75" x14ac:dyDescent="0.25">
      <c r="A37" s="9">
        <v>35</v>
      </c>
      <c r="B37" s="49"/>
      <c r="C37" s="48"/>
      <c r="D37" s="47"/>
      <c r="E37" s="10"/>
      <c r="F37" s="39">
        <f>'TRIMESTRE UNO'!S37</f>
        <v>0</v>
      </c>
      <c r="G37" s="38">
        <f>'TRIMESTRE DOS'!S37</f>
        <v>0</v>
      </c>
      <c r="H37" s="11">
        <f>'TRIMESTRE TRES'!S37</f>
        <v>0</v>
      </c>
      <c r="I37" s="7">
        <f t="shared" si="0"/>
        <v>0</v>
      </c>
      <c r="J37" s="12">
        <f t="shared" si="1"/>
        <v>0</v>
      </c>
    </row>
    <row r="38" spans="1:10" ht="15.75" x14ac:dyDescent="0.25">
      <c r="A38" s="9">
        <v>36</v>
      </c>
      <c r="B38" s="49"/>
      <c r="C38" s="48"/>
      <c r="D38" s="47"/>
      <c r="E38" s="10"/>
      <c r="F38" s="39">
        <f>'TRIMESTRE UNO'!S38</f>
        <v>0</v>
      </c>
      <c r="G38" s="38">
        <f>'TRIMESTRE DOS'!S38</f>
        <v>0</v>
      </c>
      <c r="H38" s="11">
        <f>'TRIMESTRE TRES'!S38</f>
        <v>0</v>
      </c>
      <c r="I38" s="7">
        <f t="shared" si="0"/>
        <v>0</v>
      </c>
      <c r="J38" s="12">
        <f t="shared" si="1"/>
        <v>0</v>
      </c>
    </row>
    <row r="39" spans="1:10" x14ac:dyDescent="0.25">
      <c r="A39" s="9">
        <v>37</v>
      </c>
      <c r="B39" s="13"/>
      <c r="C39" s="13"/>
      <c r="D39" s="13"/>
      <c r="E39" s="10"/>
      <c r="F39" s="39">
        <f>'TRIMESTRE UNO'!S39</f>
        <v>0</v>
      </c>
      <c r="G39" s="38">
        <f>'TRIMESTRE DOS'!S39</f>
        <v>0</v>
      </c>
      <c r="H39" s="11">
        <f>'TRIMESTRE TRES'!S39</f>
        <v>0</v>
      </c>
      <c r="I39" s="7">
        <f t="shared" si="0"/>
        <v>0</v>
      </c>
      <c r="J39" s="12">
        <f t="shared" si="1"/>
        <v>0</v>
      </c>
    </row>
    <row r="40" spans="1:10" x14ac:dyDescent="0.25">
      <c r="A40" s="9">
        <v>38</v>
      </c>
      <c r="B40" s="13"/>
      <c r="C40" s="13"/>
      <c r="D40" s="13"/>
      <c r="E40" s="10"/>
      <c r="F40" s="39">
        <f>'TRIMESTRE UNO'!S40</f>
        <v>0</v>
      </c>
      <c r="G40" s="38">
        <f>'TRIMESTRE DOS'!S40</f>
        <v>0</v>
      </c>
      <c r="H40" s="11">
        <f>'TRIMESTRE TRES'!S40</f>
        <v>0</v>
      </c>
      <c r="I40" s="7">
        <f t="shared" si="0"/>
        <v>0</v>
      </c>
      <c r="J40" s="12">
        <f t="shared" si="1"/>
        <v>0</v>
      </c>
    </row>
    <row r="41" spans="1:10" x14ac:dyDescent="0.25">
      <c r="A41" s="9">
        <v>39</v>
      </c>
      <c r="B41" s="13"/>
      <c r="C41" s="13"/>
      <c r="D41" s="13"/>
      <c r="E41" s="10"/>
      <c r="F41" s="39">
        <f>'TRIMESTRE UNO'!S41</f>
        <v>0</v>
      </c>
      <c r="G41" s="38">
        <f>'TRIMESTRE DOS'!S41</f>
        <v>0</v>
      </c>
      <c r="H41" s="11">
        <f>'TRIMESTRE TRES'!S41</f>
        <v>0</v>
      </c>
      <c r="I41" s="7">
        <f t="shared" si="0"/>
        <v>0</v>
      </c>
      <c r="J41" s="12">
        <f t="shared" si="1"/>
        <v>0</v>
      </c>
    </row>
    <row r="42" spans="1:10" x14ac:dyDescent="0.25">
      <c r="A42" s="9">
        <v>40</v>
      </c>
      <c r="B42" s="13"/>
      <c r="C42" s="13"/>
      <c r="D42" s="13"/>
      <c r="E42" s="10"/>
      <c r="F42" s="39">
        <f>'TRIMESTRE UNO'!S42</f>
        <v>0</v>
      </c>
      <c r="G42" s="38">
        <f>'TRIMESTRE DOS'!S42</f>
        <v>0</v>
      </c>
      <c r="H42" s="11">
        <f>'TRIMESTRE TRES'!S42</f>
        <v>0</v>
      </c>
      <c r="I42" s="7">
        <f t="shared" si="0"/>
        <v>0</v>
      </c>
      <c r="J42" s="12">
        <f t="shared" si="1"/>
        <v>0</v>
      </c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</sheetData>
  <autoFilter ref="A2:K42" xr:uid="{00000000-0009-0000-0000-000000000000}"/>
  <sortState xmlns:xlrd2="http://schemas.microsoft.com/office/spreadsheetml/2017/richdata2" ref="B4:D37">
    <sortCondition ref="B4"/>
  </sortState>
  <mergeCells count="2">
    <mergeCell ref="A1:E1"/>
    <mergeCell ref="F1:G1"/>
  </mergeCells>
  <conditionalFormatting sqref="F3:J42">
    <cfRule type="cellIs" dxfId="15" priority="1" operator="lessThan">
      <formula>51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Q23"/>
  <sheetViews>
    <sheetView showGridLines="0" zoomScale="56" zoomScaleNormal="56" workbookViewId="0">
      <selection activeCell="L20" sqref="L20:M20"/>
    </sheetView>
  </sheetViews>
  <sheetFormatPr baseColWidth="10" defaultRowHeight="15" x14ac:dyDescent="0.25"/>
  <cols>
    <col min="1" max="1" width="7.5703125" style="55" customWidth="1"/>
    <col min="2" max="2" width="10.7109375" style="55" customWidth="1"/>
    <col min="3" max="3" width="22.140625" style="55" customWidth="1"/>
    <col min="4" max="4" width="27.5703125" style="55" customWidth="1"/>
    <col min="5" max="5" width="14.140625" style="55" customWidth="1"/>
    <col min="6" max="6" width="16.5703125" style="55" customWidth="1"/>
    <col min="7" max="7" width="3" style="55" customWidth="1"/>
    <col min="8" max="8" width="14.42578125" style="55" customWidth="1"/>
    <col min="9" max="9" width="8.28515625" style="55" customWidth="1"/>
    <col min="10" max="10" width="7.42578125" style="55" customWidth="1"/>
    <col min="11" max="11" width="12.140625" style="55" customWidth="1"/>
    <col min="12" max="12" width="6.7109375" style="55" customWidth="1"/>
    <col min="13" max="13" width="6.28515625" style="55" customWidth="1"/>
    <col min="14" max="14" width="11.28515625" style="55" customWidth="1"/>
    <col min="15" max="15" width="12.140625" style="55" customWidth="1"/>
    <col min="16" max="16" width="11.42578125" style="55" hidden="1" customWidth="1"/>
    <col min="17" max="17" width="8.42578125" style="55" customWidth="1"/>
    <col min="18" max="18" width="10.140625" style="55" customWidth="1"/>
    <col min="19" max="19" width="9.140625" style="55" customWidth="1"/>
    <col min="20" max="16384" width="11.42578125" style="55"/>
  </cols>
  <sheetData>
    <row r="1" spans="1:17" ht="28.5" customHeight="1" x14ac:dyDescent="0.35">
      <c r="A1" s="160" t="s">
        <v>39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</row>
    <row r="2" spans="1:17" ht="24" customHeight="1" x14ac:dyDescent="0.25">
      <c r="A2" s="175" t="s">
        <v>23</v>
      </c>
      <c r="B2" s="175"/>
      <c r="C2" s="56" t="s">
        <v>41</v>
      </c>
      <c r="D2" s="56" t="s">
        <v>42</v>
      </c>
      <c r="E2" s="176" t="s">
        <v>22</v>
      </c>
      <c r="F2" s="176"/>
      <c r="G2" s="156" t="s">
        <v>75</v>
      </c>
      <c r="H2" s="156"/>
      <c r="I2" s="156"/>
      <c r="J2" s="156"/>
      <c r="K2" s="156"/>
      <c r="L2" s="156"/>
      <c r="M2" s="156"/>
    </row>
    <row r="3" spans="1:17" ht="24" customHeight="1" x14ac:dyDescent="0.35">
      <c r="A3" s="175"/>
      <c r="B3" s="175"/>
      <c r="C3" s="57">
        <f>LOOKUP(E4,'LISTA 4º A'!A3:D42,'LISTA 4º A'!B3:B42)</f>
        <v>0</v>
      </c>
      <c r="D3" s="57" t="str">
        <f>LOOKUP(E4,'LISTA 4º A'!A3:D42,'LISTA 4º A'!C3:C42)</f>
        <v>CLAROS</v>
      </c>
      <c r="E3" s="183" t="str">
        <f>LOOKUP(E4,'LISTA 4º A'!A3:D42,'LISTA 4º A'!D3:D42)</f>
        <v>JHOEL ABRAHAM</v>
      </c>
      <c r="F3" s="183"/>
      <c r="G3" s="158"/>
      <c r="H3" s="159"/>
      <c r="I3" s="157" t="s">
        <v>74</v>
      </c>
      <c r="J3" s="157"/>
      <c r="K3" s="157"/>
      <c r="L3" s="161">
        <v>1</v>
      </c>
      <c r="M3" s="162"/>
    </row>
    <row r="4" spans="1:17" ht="25.5" customHeight="1" x14ac:dyDescent="0.25">
      <c r="A4" s="173" t="s">
        <v>0</v>
      </c>
      <c r="B4" s="174"/>
      <c r="C4" s="58"/>
      <c r="D4" s="59" t="s">
        <v>24</v>
      </c>
      <c r="E4" s="60">
        <v>1</v>
      </c>
      <c r="F4" s="61"/>
      <c r="G4" s="61"/>
      <c r="H4" s="61"/>
      <c r="I4" s="61"/>
      <c r="J4" s="61"/>
      <c r="K4" s="184" t="s">
        <v>53</v>
      </c>
      <c r="L4" s="185"/>
      <c r="M4" s="185"/>
    </row>
    <row r="5" spans="1:17" ht="33" customHeight="1" x14ac:dyDescent="0.25">
      <c r="A5" s="142" t="s">
        <v>1</v>
      </c>
      <c r="B5" s="142"/>
      <c r="C5" s="143" t="s">
        <v>2</v>
      </c>
      <c r="D5" s="143"/>
      <c r="E5" s="62" t="s">
        <v>16</v>
      </c>
      <c r="F5" s="166" t="s">
        <v>13</v>
      </c>
      <c r="G5" s="167"/>
      <c r="H5" s="63" t="s">
        <v>16</v>
      </c>
      <c r="I5" s="179" t="s">
        <v>13</v>
      </c>
      <c r="J5" s="180"/>
      <c r="K5" s="64" t="s">
        <v>16</v>
      </c>
      <c r="L5" s="177" t="s">
        <v>13</v>
      </c>
      <c r="M5" s="178"/>
    </row>
    <row r="6" spans="1:17" ht="33" customHeight="1" x14ac:dyDescent="0.25">
      <c r="A6" s="142"/>
      <c r="B6" s="142"/>
      <c r="C6" s="143"/>
      <c r="D6" s="143"/>
      <c r="E6" s="65" t="s">
        <v>14</v>
      </c>
      <c r="F6" s="166" t="s">
        <v>14</v>
      </c>
      <c r="G6" s="167"/>
      <c r="H6" s="66" t="s">
        <v>15</v>
      </c>
      <c r="I6" s="179" t="s">
        <v>15</v>
      </c>
      <c r="J6" s="180"/>
      <c r="K6" s="67" t="s">
        <v>17</v>
      </c>
      <c r="L6" s="177" t="s">
        <v>17</v>
      </c>
      <c r="M6" s="178"/>
      <c r="Q6" s="68"/>
    </row>
    <row r="7" spans="1:17" ht="34.5" customHeight="1" x14ac:dyDescent="0.35">
      <c r="A7" s="142" t="s">
        <v>8</v>
      </c>
      <c r="B7" s="142"/>
      <c r="C7" s="171" t="s">
        <v>3</v>
      </c>
      <c r="D7" s="171"/>
      <c r="E7" s="69">
        <f>LOOKUP(E4,'TRIMESTRE UNO'!A3:D42,'TRIMESTRE UNO'!E3:E42)</f>
        <v>82</v>
      </c>
      <c r="F7" s="169"/>
      <c r="G7" s="170"/>
      <c r="H7" s="70">
        <f ca="1">LOOKUP(E4,'TRIMESTRE DOS'!A3:D42,'TRIMESTRE DOS'!E3:E47)</f>
        <v>78</v>
      </c>
      <c r="I7" s="71"/>
      <c r="J7" s="72"/>
      <c r="K7" s="73">
        <f>LOOKUP(E4,'TRIMESTRE TRES'!A3:D42,'TRIMESTRE TRES'!E3:E42)</f>
        <v>0</v>
      </c>
      <c r="L7" s="74"/>
      <c r="M7" s="75"/>
      <c r="N7" s="76"/>
      <c r="O7" s="76"/>
      <c r="P7" s="76"/>
    </row>
    <row r="8" spans="1:17" ht="33" customHeight="1" x14ac:dyDescent="0.35">
      <c r="A8" s="142"/>
      <c r="B8" s="142"/>
      <c r="C8" s="145" t="s">
        <v>4</v>
      </c>
      <c r="D8" s="145"/>
      <c r="E8" s="69">
        <f>LOOKUP(E4,'TRIMESTRE UNO'!A3:D42,'TRIMESTRE UNO'!F3:F42)</f>
        <v>40</v>
      </c>
      <c r="F8" s="164"/>
      <c r="G8" s="165"/>
      <c r="H8" s="70">
        <f>LOOKUP(E4,'TRIMESTRE DOS'!A3:D42,'TRIMESTRE DOS'!F3:F42)</f>
        <v>43</v>
      </c>
      <c r="I8" s="77"/>
      <c r="J8" s="78"/>
      <c r="K8" s="73">
        <f>LOOKUP(E4,'TRIMESTRE TRES'!A3:D42,'TRIMESTRE TRES'!F3:F42)</f>
        <v>0</v>
      </c>
      <c r="L8" s="79"/>
      <c r="M8" s="80"/>
      <c r="N8" s="76"/>
      <c r="O8" s="76"/>
      <c r="P8" s="76"/>
    </row>
    <row r="9" spans="1:17" ht="33" customHeight="1" x14ac:dyDescent="0.35">
      <c r="A9" s="142"/>
      <c r="B9" s="142"/>
      <c r="C9" s="145" t="s">
        <v>5</v>
      </c>
      <c r="D9" s="145"/>
      <c r="E9" s="69">
        <f>LOOKUP(E4,'TRIMESTRE UNO'!A3:D42,'TRIMESTRE UNO'!G3:G42)</f>
        <v>65</v>
      </c>
      <c r="F9" s="164"/>
      <c r="G9" s="165"/>
      <c r="H9" s="70">
        <f>LOOKUP(E4,'TRIMESTRE DOS'!A3:D42,'TRIMESTRE DOS'!G3:G42)</f>
        <v>40</v>
      </c>
      <c r="I9" s="77"/>
      <c r="J9" s="78"/>
      <c r="K9" s="73">
        <f>LOOKUP(E4,'TRIMESTRE TRES'!A3:D42,'TRIMESTRE TRES'!G3:G42)</f>
        <v>0</v>
      </c>
      <c r="L9" s="79"/>
      <c r="M9" s="80"/>
      <c r="N9" s="76"/>
      <c r="O9" s="76"/>
      <c r="P9" s="76"/>
    </row>
    <row r="10" spans="1:17" ht="33" customHeight="1" x14ac:dyDescent="0.35">
      <c r="A10" s="142"/>
      <c r="B10" s="142"/>
      <c r="C10" s="145" t="s">
        <v>6</v>
      </c>
      <c r="D10" s="145"/>
      <c r="E10" s="69">
        <f>LOOKUP(E4,'TRIMESTRE UNO'!A3:D42,'TRIMESTRE UNO'!H3:H42)</f>
        <v>51</v>
      </c>
      <c r="F10" s="164"/>
      <c r="G10" s="165"/>
      <c r="H10" s="70">
        <f>LOOKUP(E4,'TRIMESTRE DOS'!A3:D42,'TRIMESTRE DOS'!H3:H42)</f>
        <v>40</v>
      </c>
      <c r="I10" s="77"/>
      <c r="J10" s="78"/>
      <c r="K10" s="73">
        <f>LOOKUP(E4,'TRIMESTRE TRES'!A3:D42,'TRIMESTRE TRES'!H3:H42)</f>
        <v>0</v>
      </c>
      <c r="L10" s="79"/>
      <c r="M10" s="80"/>
      <c r="N10" s="76"/>
      <c r="O10" s="76"/>
      <c r="P10" s="76"/>
    </row>
    <row r="11" spans="1:17" ht="33" customHeight="1" x14ac:dyDescent="0.35">
      <c r="A11" s="142"/>
      <c r="B11" s="142"/>
      <c r="C11" s="145" t="s">
        <v>30</v>
      </c>
      <c r="D11" s="145"/>
      <c r="E11" s="69">
        <f>LOOKUP($E$4,'TRIMESTRE UNO'!A3:D42,'TRIMESTRE UNO'!I3:I42)</f>
        <v>88</v>
      </c>
      <c r="F11" s="164"/>
      <c r="G11" s="165"/>
      <c r="H11" s="70">
        <f>LOOKUP(E4,'TRIMESTRE DOS'!A3:A42,'TRIMESTRE DOS'!I3:I42)</f>
        <v>52</v>
      </c>
      <c r="I11" s="77"/>
      <c r="J11" s="78"/>
      <c r="K11" s="73">
        <f>LOOKUP(E4,'TRIMESTRE TRES'!A3:D42,'TRIMESTRE TRES'!I3:I42)</f>
        <v>0</v>
      </c>
      <c r="L11" s="79"/>
      <c r="M11" s="80"/>
      <c r="N11" s="76"/>
      <c r="O11" s="76"/>
      <c r="P11" s="76"/>
    </row>
    <row r="12" spans="1:17" ht="33" customHeight="1" x14ac:dyDescent="0.35">
      <c r="A12" s="142"/>
      <c r="B12" s="142"/>
      <c r="C12" s="145" t="s">
        <v>7</v>
      </c>
      <c r="D12" s="145"/>
      <c r="E12" s="69">
        <f>LOOKUP(E4,'TRIMESTRE UNO'!A3:D42,'TRIMESTRE UNO'!J3:J42)</f>
        <v>63</v>
      </c>
      <c r="F12" s="164"/>
      <c r="G12" s="165"/>
      <c r="H12" s="70">
        <f>LOOKUP(E4,'TRIMESTRE DOS'!A3:S42,'TRIMESTRE DOS'!J3:J42)</f>
        <v>40</v>
      </c>
      <c r="I12" s="77"/>
      <c r="J12" s="78"/>
      <c r="K12" s="73">
        <f>LOOKUP(E4,'TRIMESTRE TRES'!A3:D42,'TRIMESTRE TRES'!J3:J42)</f>
        <v>0</v>
      </c>
      <c r="L12" s="79"/>
      <c r="M12" s="80"/>
      <c r="N12" s="76"/>
      <c r="O12" s="76"/>
      <c r="P12" s="76"/>
    </row>
    <row r="13" spans="1:17" ht="40.5" customHeight="1" x14ac:dyDescent="0.35">
      <c r="A13" s="149" t="s">
        <v>31</v>
      </c>
      <c r="B13" s="150"/>
      <c r="C13" s="145" t="s">
        <v>9</v>
      </c>
      <c r="D13" s="145"/>
      <c r="E13" s="69">
        <f>LOOKUP(E4,'TRIMESTRE UNO'!A3:D42,'TRIMESTRE UNO'!K3:K42)</f>
        <v>57</v>
      </c>
      <c r="F13" s="164"/>
      <c r="G13" s="165"/>
      <c r="H13" s="70">
        <f>LOOKUP(E4,'TRIMESTRE DOS'!A3:D42,'TRIMESTRE DOS'!K3:K42)</f>
        <v>47</v>
      </c>
      <c r="I13" s="77"/>
      <c r="J13" s="78"/>
      <c r="K13" s="73">
        <f>LOOKUP(E4,'TRIMESTRE TRES'!A3:D42,'TRIMESTRE TRES'!K3:K42)</f>
        <v>0</v>
      </c>
      <c r="L13" s="79"/>
      <c r="M13" s="80"/>
      <c r="N13" s="76"/>
      <c r="O13" s="76"/>
      <c r="P13" s="76"/>
    </row>
    <row r="14" spans="1:17" ht="35.25" customHeight="1" x14ac:dyDescent="0.35">
      <c r="A14" s="153"/>
      <c r="B14" s="154"/>
      <c r="C14" s="146" t="s">
        <v>50</v>
      </c>
      <c r="D14" s="147"/>
      <c r="E14" s="69">
        <f>LOOKUP(E4,'TRIMESTRE UNO'!A3:D43,'TRIMESTRE UNO'!L3:L43)</f>
        <v>58</v>
      </c>
      <c r="F14" s="81"/>
      <c r="G14" s="82"/>
      <c r="H14" s="70">
        <f>LOOKUP(E4,'TRIMESTRE DOS'!A3:D43,'TRIMESTRE DOS'!L3:L43)</f>
        <v>68</v>
      </c>
      <c r="I14" s="77"/>
      <c r="J14" s="78"/>
      <c r="K14" s="73">
        <f>LOOKUP(E4,'TRIMESTRE TRES'!A3:D43,'TRIMESTRE TRES'!L3:L43)</f>
        <v>0</v>
      </c>
      <c r="L14" s="79"/>
      <c r="M14" s="80"/>
      <c r="N14" s="76"/>
      <c r="O14" s="76"/>
      <c r="P14" s="76"/>
    </row>
    <row r="15" spans="1:17" ht="33" customHeight="1" x14ac:dyDescent="0.35">
      <c r="A15" s="149" t="s">
        <v>10</v>
      </c>
      <c r="B15" s="150"/>
      <c r="C15" s="146" t="s">
        <v>32</v>
      </c>
      <c r="D15" s="147"/>
      <c r="E15" s="69">
        <f>LOOKUP(E4,'TRIMESTRE UNO'!A3:D42,'TRIMESTRE UNO'!M3:M42)</f>
        <v>36</v>
      </c>
      <c r="F15" s="164"/>
      <c r="G15" s="165"/>
      <c r="H15" s="70">
        <f>LOOKUP(E4,'TRIMESTRE DOS'!A3:D42,'TRIMESTRE DOS'!M3:M42)</f>
        <v>71</v>
      </c>
      <c r="I15" s="77"/>
      <c r="J15" s="78"/>
      <c r="K15" s="73">
        <f>LOOKUP(E4,'TRIMESTRE TRES'!A3:D42,'TRIMESTRE TRES'!M3:M42)</f>
        <v>0</v>
      </c>
      <c r="L15" s="79"/>
      <c r="M15" s="80"/>
      <c r="N15" s="76"/>
      <c r="O15" s="76"/>
      <c r="P15" s="76"/>
    </row>
    <row r="16" spans="1:17" ht="33" customHeight="1" x14ac:dyDescent="0.35">
      <c r="A16" s="151"/>
      <c r="B16" s="152"/>
      <c r="C16" s="155" t="s">
        <v>65</v>
      </c>
      <c r="D16" s="147"/>
      <c r="E16" s="69">
        <f>LOOKUP($E$4,'TRIMESTRE UNO'!A3:D42,'TRIMESTRE UNO'!N3:N42)</f>
        <v>51</v>
      </c>
      <c r="F16" s="121"/>
      <c r="G16" s="122"/>
      <c r="H16" s="70">
        <f>LOOKUP(E4,'TRIMESTRE DOS'!A3:D42,'TRIMESTRE DOS'!N3:N42)</f>
        <v>38</v>
      </c>
      <c r="I16" s="77"/>
      <c r="J16" s="78"/>
      <c r="K16" s="73">
        <f>LOOKUP(E4,'TRIMESTRE TRES'!A3:D42,'TRIMESTRE TRES'!N3:N42)</f>
        <v>0</v>
      </c>
      <c r="L16" s="79"/>
      <c r="M16" s="80"/>
      <c r="N16" s="76"/>
      <c r="O16" s="76"/>
      <c r="P16" s="76"/>
    </row>
    <row r="17" spans="1:16" ht="33" customHeight="1" x14ac:dyDescent="0.35">
      <c r="A17" s="153"/>
      <c r="B17" s="154"/>
      <c r="C17" s="155" t="s">
        <v>66</v>
      </c>
      <c r="D17" s="147"/>
      <c r="E17" s="69">
        <f>LOOKUP(E4,'TRIMESTRE UNO'!A3:D42,'TRIMESTRE UNO'!O3:O42)</f>
        <v>48</v>
      </c>
      <c r="F17" s="81"/>
      <c r="G17" s="82"/>
      <c r="H17" s="70">
        <f>LOOKUP(E4,'TRIMESTRE DOS'!A3:D42,'TRIMESTRE DOS'!O3:O42)</f>
        <v>55</v>
      </c>
      <c r="I17" s="77"/>
      <c r="J17" s="78"/>
      <c r="K17" s="73">
        <f>LOOKUP(E4,'TRIMESTRE TRES'!A3:D42,'TRIMESTRE TRES'!O3:O42)</f>
        <v>0</v>
      </c>
      <c r="L17" s="79"/>
      <c r="M17" s="80"/>
      <c r="N17" s="76"/>
      <c r="O17" s="76"/>
      <c r="P17" s="76"/>
    </row>
    <row r="18" spans="1:16" ht="33" customHeight="1" x14ac:dyDescent="0.35">
      <c r="A18" s="149" t="s">
        <v>33</v>
      </c>
      <c r="B18" s="150"/>
      <c r="C18" s="148" t="s">
        <v>11</v>
      </c>
      <c r="D18" s="148"/>
      <c r="E18" s="69">
        <f>LOOKUP(E4,'TRIMESTRE UNO'!A3:D42,'TRIMESTRE UNO'!P3:P42)</f>
        <v>80</v>
      </c>
      <c r="F18" s="164"/>
      <c r="G18" s="165"/>
      <c r="H18" s="70">
        <f>LOOKUP(E4,'TRIMESTRE DOS'!A3:D42,'TRIMESTRE DOS'!P3:P42)</f>
        <v>61</v>
      </c>
      <c r="I18" s="77"/>
      <c r="J18" s="78"/>
      <c r="K18" s="73">
        <f>LOOKUP(E4,'TRIMESTRE TRES'!A3:D42,'TRIMESTRE TRES'!P3:P42)</f>
        <v>0</v>
      </c>
      <c r="L18" s="79"/>
      <c r="M18" s="80"/>
      <c r="N18" s="76"/>
      <c r="O18" s="76"/>
      <c r="P18" s="76"/>
    </row>
    <row r="19" spans="1:16" ht="33" customHeight="1" x14ac:dyDescent="0.35">
      <c r="A19" s="153"/>
      <c r="B19" s="154"/>
      <c r="C19" s="172" t="s">
        <v>12</v>
      </c>
      <c r="D19" s="172"/>
      <c r="E19" s="69">
        <f>LOOKUP(E4,'TRIMESTRE UNO'!A3:D42,'TRIMESTRE UNO'!Q3:Q42)</f>
        <v>35</v>
      </c>
      <c r="F19" s="181"/>
      <c r="G19" s="182"/>
      <c r="H19" s="70">
        <f>LOOKUP(E4,'TRIMESTRE DOS'!A3:D42,'TRIMESTRE DOS'!Q3:Q42)</f>
        <v>46</v>
      </c>
      <c r="I19" s="83"/>
      <c r="J19" s="84"/>
      <c r="K19" s="73">
        <f>LOOKUP(E4,'TRIMESTRE TRES'!A3:D42,'TRIMESTRE TRES'!Q3:Q42)</f>
        <v>0</v>
      </c>
      <c r="L19" s="85"/>
      <c r="M19" s="86"/>
      <c r="N19" s="87"/>
      <c r="O19" s="88"/>
      <c r="P19" s="88"/>
    </row>
    <row r="20" spans="1:16" ht="24.75" customHeight="1" x14ac:dyDescent="0.3">
      <c r="C20" s="144" t="s">
        <v>18</v>
      </c>
      <c r="D20" s="144"/>
      <c r="E20" s="89">
        <f>AVERAGE(E7:E19)</f>
        <v>58</v>
      </c>
      <c r="F20" s="90"/>
      <c r="G20" s="90"/>
      <c r="H20" s="89">
        <f ca="1">AVERAGE(H7:H19)</f>
        <v>52.230769230769234</v>
      </c>
      <c r="I20" s="90"/>
      <c r="J20" s="90"/>
      <c r="K20" s="89">
        <f>AVERAGE(K7:K19)</f>
        <v>0</v>
      </c>
      <c r="L20" s="163">
        <f ca="1">ROUND((E20+H20+K20)/$L$3,0)</f>
        <v>110</v>
      </c>
      <c r="M20" s="163"/>
      <c r="N20" s="91"/>
      <c r="O20" s="92"/>
      <c r="P20" s="91"/>
    </row>
    <row r="22" spans="1:16" x14ac:dyDescent="0.25">
      <c r="C22" s="168"/>
      <c r="D22" s="168"/>
    </row>
    <row r="23" spans="1:16" x14ac:dyDescent="0.25">
      <c r="C23" s="168"/>
      <c r="D23" s="168"/>
    </row>
  </sheetData>
  <mergeCells count="48">
    <mergeCell ref="A4:B4"/>
    <mergeCell ref="A18:B19"/>
    <mergeCell ref="A2:B3"/>
    <mergeCell ref="E2:F2"/>
    <mergeCell ref="L5:M5"/>
    <mergeCell ref="I5:J5"/>
    <mergeCell ref="F8:G8"/>
    <mergeCell ref="F9:G9"/>
    <mergeCell ref="F10:G10"/>
    <mergeCell ref="F11:G11"/>
    <mergeCell ref="F19:G19"/>
    <mergeCell ref="L6:M6"/>
    <mergeCell ref="E3:F3"/>
    <mergeCell ref="F5:G5"/>
    <mergeCell ref="I6:J6"/>
    <mergeCell ref="K4:M4"/>
    <mergeCell ref="C22:D23"/>
    <mergeCell ref="F7:G7"/>
    <mergeCell ref="C14:D14"/>
    <mergeCell ref="C17:D17"/>
    <mergeCell ref="C7:D7"/>
    <mergeCell ref="F18:G18"/>
    <mergeCell ref="C12:D12"/>
    <mergeCell ref="C19:D19"/>
    <mergeCell ref="L20:M20"/>
    <mergeCell ref="F12:G12"/>
    <mergeCell ref="F13:G13"/>
    <mergeCell ref="F15:G15"/>
    <mergeCell ref="F6:G6"/>
    <mergeCell ref="G2:M2"/>
    <mergeCell ref="I3:K3"/>
    <mergeCell ref="G3:H3"/>
    <mergeCell ref="A1:M1"/>
    <mergeCell ref="L3:M3"/>
    <mergeCell ref="A5:B6"/>
    <mergeCell ref="C5:D6"/>
    <mergeCell ref="C20:D20"/>
    <mergeCell ref="C13:D13"/>
    <mergeCell ref="C15:D15"/>
    <mergeCell ref="C18:D18"/>
    <mergeCell ref="C8:D8"/>
    <mergeCell ref="C9:D9"/>
    <mergeCell ref="C10:D10"/>
    <mergeCell ref="C11:D11"/>
    <mergeCell ref="A7:B12"/>
    <mergeCell ref="A15:B17"/>
    <mergeCell ref="A13:B14"/>
    <mergeCell ref="C16:D16"/>
  </mergeCells>
  <conditionalFormatting sqref="E7:E19">
    <cfRule type="cellIs" dxfId="14" priority="1" operator="lessThan">
      <formula>51</formula>
    </cfRule>
    <cfRule type="cellIs" dxfId="13" priority="2" operator="lessThan">
      <formula>51</formula>
    </cfRule>
    <cfRule type="cellIs" dxfId="12" priority="6" operator="lessThan">
      <formula>51</formula>
    </cfRule>
  </conditionalFormatting>
  <conditionalFormatting sqref="H7:H19">
    <cfRule type="cellIs" dxfId="11" priority="5" operator="lessThan">
      <formula>51</formula>
    </cfRule>
  </conditionalFormatting>
  <conditionalFormatting sqref="K7:K19">
    <cfRule type="cellIs" dxfId="10" priority="4" operator="lessThan">
      <formula>51</formula>
    </cfRule>
  </conditionalFormatting>
  <pageMargins left="0.25" right="0.25" top="0.75" bottom="0.75" header="0.3" footer="0.3"/>
  <pageSetup paperSize="5"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S46"/>
  <sheetViews>
    <sheetView zoomScale="66" zoomScaleNormal="66" workbookViewId="0">
      <pane xSplit="4" ySplit="2" topLeftCell="E6" activePane="bottomRight" state="frozen"/>
      <selection pane="topRight" activeCell="E1" sqref="E1"/>
      <selection pane="bottomLeft" activeCell="A5" sqref="A5"/>
      <selection pane="bottomRight" activeCell="J35" sqref="J35:K44"/>
    </sheetView>
  </sheetViews>
  <sheetFormatPr baseColWidth="10" defaultRowHeight="15" x14ac:dyDescent="0.25"/>
  <cols>
    <col min="1" max="1" width="6.42578125" style="2" customWidth="1"/>
    <col min="2" max="2" width="19.140625" style="2" customWidth="1"/>
    <col min="3" max="3" width="19.85546875" style="2" customWidth="1"/>
    <col min="4" max="4" width="22.5703125" style="2" customWidth="1"/>
    <col min="5" max="5" width="12.5703125" style="2" customWidth="1"/>
    <col min="6" max="6" width="11.42578125" style="2"/>
    <col min="7" max="7" width="12.85546875" style="2" customWidth="1"/>
    <col min="8" max="9" width="14.42578125" style="2" customWidth="1"/>
    <col min="10" max="10" width="14" style="2" customWidth="1"/>
    <col min="11" max="11" width="13.5703125" style="2" customWidth="1"/>
    <col min="12" max="12" width="14.28515625" style="2" bestFit="1" customWidth="1"/>
    <col min="13" max="13" width="14.140625" style="2" customWidth="1"/>
    <col min="14" max="14" width="10" style="2" customWidth="1"/>
    <col min="15" max="15" width="12.28515625" style="2" customWidth="1"/>
    <col min="16" max="16" width="13.140625" style="2" customWidth="1"/>
    <col min="17" max="17" width="11.42578125" style="2" customWidth="1"/>
    <col min="18" max="18" width="14" style="2" customWidth="1"/>
    <col min="19" max="19" width="13" style="2" customWidth="1"/>
    <col min="20" max="16384" width="11.42578125" style="2"/>
  </cols>
  <sheetData>
    <row r="1" spans="1:19" ht="26.25" customHeight="1" x14ac:dyDescent="0.35">
      <c r="A1" s="188" t="s">
        <v>51</v>
      </c>
      <c r="B1" s="189"/>
      <c r="C1" s="189"/>
      <c r="D1" s="190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7"/>
    </row>
    <row r="2" spans="1:19" ht="45" x14ac:dyDescent="0.25">
      <c r="A2" s="16" t="s">
        <v>19</v>
      </c>
      <c r="B2" s="16" t="s">
        <v>41</v>
      </c>
      <c r="C2" s="16" t="s">
        <v>42</v>
      </c>
      <c r="D2" s="16" t="s">
        <v>22</v>
      </c>
      <c r="E2" s="40" t="s">
        <v>25</v>
      </c>
      <c r="F2" s="17" t="s">
        <v>26</v>
      </c>
      <c r="G2" s="17" t="s">
        <v>5</v>
      </c>
      <c r="H2" s="18" t="s">
        <v>34</v>
      </c>
      <c r="I2" s="17" t="s">
        <v>29</v>
      </c>
      <c r="J2" s="17" t="s">
        <v>35</v>
      </c>
      <c r="K2" s="18" t="s">
        <v>9</v>
      </c>
      <c r="L2" s="18" t="s">
        <v>49</v>
      </c>
      <c r="M2" s="17" t="s">
        <v>27</v>
      </c>
      <c r="N2" s="17" t="s">
        <v>54</v>
      </c>
      <c r="O2" s="17" t="s">
        <v>55</v>
      </c>
      <c r="P2" s="17" t="s">
        <v>36</v>
      </c>
      <c r="Q2" s="17" t="s">
        <v>37</v>
      </c>
      <c r="R2" s="19" t="s">
        <v>72</v>
      </c>
      <c r="S2" s="19" t="s">
        <v>38</v>
      </c>
    </row>
    <row r="3" spans="1:19" ht="19.5" customHeight="1" x14ac:dyDescent="0.25">
      <c r="A3" s="20">
        <v>1</v>
      </c>
      <c r="B3" s="133"/>
      <c r="C3" s="133" t="s">
        <v>76</v>
      </c>
      <c r="D3" s="133" t="s">
        <v>77</v>
      </c>
      <c r="E3" s="41">
        <f>[1]CENTRALIZADOR!J13</f>
        <v>82</v>
      </c>
      <c r="F3" s="42">
        <f>[2]CENTRALIZADOR!J13</f>
        <v>40</v>
      </c>
      <c r="G3" s="42">
        <f>[3]CENTRALIZADOR!J13</f>
        <v>65</v>
      </c>
      <c r="H3" s="42">
        <f>[4]CENTRALIZADOR!J13</f>
        <v>51</v>
      </c>
      <c r="I3" s="42">
        <f>[5]CENTRALIZADOR!J13</f>
        <v>88</v>
      </c>
      <c r="J3" s="42">
        <f>[6]CENTRALIZADOR!J13</f>
        <v>63</v>
      </c>
      <c r="K3" s="42">
        <f>[7]CENTRALIZADOR!J13</f>
        <v>57</v>
      </c>
      <c r="L3" s="42">
        <f>[8]CENTRALIZADOR!J13</f>
        <v>58</v>
      </c>
      <c r="M3" s="42">
        <f>[9]CENTRALIZADOR!J13</f>
        <v>36</v>
      </c>
      <c r="N3" s="42">
        <f>[10]CENTRALIZADOR!J13</f>
        <v>51</v>
      </c>
      <c r="O3" s="42">
        <f>[11]CENTRALIZADOR!J13</f>
        <v>48</v>
      </c>
      <c r="P3" s="42">
        <f>[12]CENTRALIZADOR!J13</f>
        <v>80</v>
      </c>
      <c r="Q3" s="42">
        <f>[13]CENTRALIZADOR!J13</f>
        <v>35</v>
      </c>
      <c r="R3" s="43">
        <f>SUM(E3:Q3)/13</f>
        <v>58</v>
      </c>
      <c r="S3" s="43">
        <f>ROUND(R3,0)</f>
        <v>58</v>
      </c>
    </row>
    <row r="4" spans="1:19" ht="19.5" customHeight="1" x14ac:dyDescent="0.25">
      <c r="A4" s="20">
        <v>2</v>
      </c>
      <c r="B4" s="133" t="s">
        <v>78</v>
      </c>
      <c r="C4" s="133" t="s">
        <v>79</v>
      </c>
      <c r="D4" s="133" t="s">
        <v>80</v>
      </c>
      <c r="E4" s="41">
        <f>[1]CENTRALIZADOR!J14</f>
        <v>41</v>
      </c>
      <c r="F4" s="42">
        <f>[2]CENTRALIZADOR!J14</f>
        <v>40</v>
      </c>
      <c r="G4" s="42">
        <f>[3]CENTRALIZADOR!J14</f>
        <v>40</v>
      </c>
      <c r="H4" s="42">
        <f>[4]CENTRALIZADOR!J14</f>
        <v>40</v>
      </c>
      <c r="I4" s="42">
        <f>[5]CENTRALIZADOR!J14</f>
        <v>39</v>
      </c>
      <c r="J4" s="42">
        <f>[6]CENTRALIZADOR!J14</f>
        <v>40</v>
      </c>
      <c r="K4" s="42">
        <f>[7]CENTRALIZADOR!J14</f>
        <v>43</v>
      </c>
      <c r="L4" s="42">
        <f>[8]CENTRALIZADOR!J14</f>
        <v>41</v>
      </c>
      <c r="M4" s="42">
        <f>[9]CENTRALIZADOR!J14</f>
        <v>36</v>
      </c>
      <c r="N4" s="42">
        <f>[10]CENTRALIZADOR!J14</f>
        <v>39</v>
      </c>
      <c r="O4" s="42">
        <f>[11]CENTRALIZADOR!J14</f>
        <v>40</v>
      </c>
      <c r="P4" s="42">
        <f>[12]CENTRALIZADOR!J14</f>
        <v>89</v>
      </c>
      <c r="Q4" s="42">
        <f>[13]CENTRALIZADOR!J14</f>
        <v>41</v>
      </c>
      <c r="R4" s="43">
        <f t="shared" ref="R4:R27" si="0">SUM(E4:Q4)/13</f>
        <v>43.769230769230766</v>
      </c>
      <c r="S4" s="43">
        <f t="shared" ref="S4:S27" si="1">ROUND(R4,0)</f>
        <v>44</v>
      </c>
    </row>
    <row r="5" spans="1:19" ht="19.5" customHeight="1" x14ac:dyDescent="0.25">
      <c r="A5" s="20">
        <v>3</v>
      </c>
      <c r="B5" s="133" t="s">
        <v>81</v>
      </c>
      <c r="C5" s="133" t="s">
        <v>59</v>
      </c>
      <c r="D5" s="133" t="s">
        <v>82</v>
      </c>
      <c r="E5" s="41">
        <f>[1]CENTRALIZADOR!J15</f>
        <v>40</v>
      </c>
      <c r="F5" s="44">
        <f>[2]CENTRALIZADOR!J15</f>
        <v>42</v>
      </c>
      <c r="G5" s="44">
        <f>[3]CENTRALIZADOR!J15</f>
        <v>40</v>
      </c>
      <c r="H5" s="42">
        <f>[4]CENTRALIZADOR!J15</f>
        <v>97</v>
      </c>
      <c r="I5" s="42">
        <f>[5]CENTRALIZADOR!J15</f>
        <v>60</v>
      </c>
      <c r="J5" s="44">
        <f>[6]CENTRALIZADOR!J15</f>
        <v>40</v>
      </c>
      <c r="K5" s="42">
        <f>[7]CENTRALIZADOR!J15</f>
        <v>71</v>
      </c>
      <c r="L5" s="42">
        <f>[8]CENTRALIZADOR!J15</f>
        <v>66</v>
      </c>
      <c r="M5" s="44">
        <f>[9]CENTRALIZADOR!J15</f>
        <v>35</v>
      </c>
      <c r="N5" s="44">
        <f>[10]CENTRALIZADOR!J15</f>
        <v>51</v>
      </c>
      <c r="O5" s="42">
        <f>[11]CENTRALIZADOR!J15</f>
        <v>49</v>
      </c>
      <c r="P5" s="42">
        <f>[12]CENTRALIZADOR!J15</f>
        <v>51</v>
      </c>
      <c r="Q5" s="44">
        <f>[13]CENTRALIZADOR!J15</f>
        <v>63</v>
      </c>
      <c r="R5" s="43">
        <f t="shared" si="0"/>
        <v>54.230769230769234</v>
      </c>
      <c r="S5" s="43">
        <f t="shared" si="1"/>
        <v>54</v>
      </c>
    </row>
    <row r="6" spans="1:19" ht="19.5" customHeight="1" x14ac:dyDescent="0.25">
      <c r="A6" s="20">
        <v>4</v>
      </c>
      <c r="B6" s="133" t="s">
        <v>83</v>
      </c>
      <c r="C6" s="133" t="s">
        <v>84</v>
      </c>
      <c r="D6" s="133" t="s">
        <v>85</v>
      </c>
      <c r="E6" s="41">
        <f>[1]CENTRALIZADOR!J16</f>
        <v>90</v>
      </c>
      <c r="F6" s="44">
        <f>[2]CENTRALIZADOR!J16</f>
        <v>81</v>
      </c>
      <c r="G6" s="44">
        <f>[3]CENTRALIZADOR!J16</f>
        <v>93</v>
      </c>
      <c r="H6" s="42">
        <f>[4]CENTRALIZADOR!J16</f>
        <v>97</v>
      </c>
      <c r="I6" s="42">
        <f>[5]CENTRALIZADOR!J16</f>
        <v>92</v>
      </c>
      <c r="J6" s="44">
        <f>[6]CENTRALIZADOR!J16</f>
        <v>90</v>
      </c>
      <c r="K6" s="42">
        <f>[7]CENTRALIZADOR!J16</f>
        <v>88</v>
      </c>
      <c r="L6" s="42">
        <f>[8]CENTRALIZADOR!J16</f>
        <v>79</v>
      </c>
      <c r="M6" s="44">
        <f>[9]CENTRALIZADOR!J16</f>
        <v>80</v>
      </c>
      <c r="N6" s="44">
        <f>[10]CENTRALIZADOR!J16</f>
        <v>66</v>
      </c>
      <c r="O6" s="42">
        <f>[11]CENTRALIZADOR!J16</f>
        <v>95</v>
      </c>
      <c r="P6" s="42">
        <f>[12]CENTRALIZADOR!J16</f>
        <v>90</v>
      </c>
      <c r="Q6" s="44">
        <f>[13]CENTRALIZADOR!J16</f>
        <v>76</v>
      </c>
      <c r="R6" s="43">
        <f t="shared" si="0"/>
        <v>85.92307692307692</v>
      </c>
      <c r="S6" s="43">
        <f t="shared" si="1"/>
        <v>86</v>
      </c>
    </row>
    <row r="7" spans="1:19" ht="19.5" customHeight="1" x14ac:dyDescent="0.25">
      <c r="A7" s="20">
        <v>5</v>
      </c>
      <c r="B7" s="133" t="s">
        <v>86</v>
      </c>
      <c r="C7" s="133" t="s">
        <v>87</v>
      </c>
      <c r="D7" s="133" t="s">
        <v>88</v>
      </c>
      <c r="E7" s="41">
        <f>[1]CENTRALIZADOR!J17</f>
        <v>57</v>
      </c>
      <c r="F7" s="44">
        <f>[2]CENTRALIZADOR!J17</f>
        <v>52</v>
      </c>
      <c r="G7" s="44">
        <f>[3]CENTRALIZADOR!J17</f>
        <v>55</v>
      </c>
      <c r="H7" s="42">
        <f>[4]CENTRALIZADOR!J17</f>
        <v>88</v>
      </c>
      <c r="I7" s="42">
        <f>[5]CENTRALIZADOR!J17</f>
        <v>56</v>
      </c>
      <c r="J7" s="44">
        <f>[6]CENTRALIZADOR!J17</f>
        <v>52</v>
      </c>
      <c r="K7" s="42">
        <f>[7]CENTRALIZADOR!J17</f>
        <v>38</v>
      </c>
      <c r="L7" s="42">
        <f>[8]CENTRALIZADOR!J17</f>
        <v>66</v>
      </c>
      <c r="M7" s="44">
        <f>[9]CENTRALIZADOR!J17</f>
        <v>34</v>
      </c>
      <c r="N7" s="44">
        <f>[10]CENTRALIZADOR!J17</f>
        <v>41</v>
      </c>
      <c r="O7" s="42">
        <f>[11]CENTRALIZADOR!J17</f>
        <v>51</v>
      </c>
      <c r="P7" s="42">
        <f>[12]CENTRALIZADOR!J17</f>
        <v>43</v>
      </c>
      <c r="Q7" s="44">
        <f>[13]CENTRALIZADOR!J17</f>
        <v>59</v>
      </c>
      <c r="R7" s="43">
        <f t="shared" si="0"/>
        <v>53.230769230769234</v>
      </c>
      <c r="S7" s="43">
        <f t="shared" si="1"/>
        <v>53</v>
      </c>
    </row>
    <row r="8" spans="1:19" ht="19.5" customHeight="1" x14ac:dyDescent="0.25">
      <c r="A8" s="20">
        <v>6</v>
      </c>
      <c r="B8" s="133" t="s">
        <v>89</v>
      </c>
      <c r="C8" s="133" t="s">
        <v>90</v>
      </c>
      <c r="D8" s="133" t="s">
        <v>91</v>
      </c>
      <c r="E8" s="41">
        <f>[1]CENTRALIZADOR!J18</f>
        <v>90</v>
      </c>
      <c r="F8" s="42">
        <f>[2]CENTRALIZADOR!J18</f>
        <v>54</v>
      </c>
      <c r="G8" s="42">
        <f>[3]CENTRALIZADOR!J18</f>
        <v>83</v>
      </c>
      <c r="H8" s="42">
        <f>[4]CENTRALIZADOR!J18</f>
        <v>95</v>
      </c>
      <c r="I8" s="42">
        <f>[5]CENTRALIZADOR!J18</f>
        <v>80</v>
      </c>
      <c r="J8" s="42">
        <f>[6]CENTRALIZADOR!J18</f>
        <v>74</v>
      </c>
      <c r="K8" s="42">
        <f>[7]CENTRALIZADOR!J18</f>
        <v>95</v>
      </c>
      <c r="L8" s="42">
        <f>[8]CENTRALIZADOR!J18</f>
        <v>77</v>
      </c>
      <c r="M8" s="42">
        <f>[9]CENTRALIZADOR!J18</f>
        <v>78</v>
      </c>
      <c r="N8" s="42">
        <f>[10]CENTRALIZADOR!J18</f>
        <v>70</v>
      </c>
      <c r="O8" s="42">
        <f>[11]CENTRALIZADOR!J18</f>
        <v>92</v>
      </c>
      <c r="P8" s="42">
        <f>[12]CENTRALIZADOR!J18</f>
        <v>93</v>
      </c>
      <c r="Q8" s="42">
        <f>[13]CENTRALIZADOR!J18</f>
        <v>81</v>
      </c>
      <c r="R8" s="43">
        <f t="shared" si="0"/>
        <v>81.692307692307693</v>
      </c>
      <c r="S8" s="43">
        <f t="shared" si="1"/>
        <v>82</v>
      </c>
    </row>
    <row r="9" spans="1:19" ht="19.5" customHeight="1" x14ac:dyDescent="0.25">
      <c r="A9" s="20">
        <v>7</v>
      </c>
      <c r="B9" s="133" t="s">
        <v>92</v>
      </c>
      <c r="C9" s="133" t="s">
        <v>60</v>
      </c>
      <c r="D9" s="133" t="s">
        <v>93</v>
      </c>
      <c r="E9" s="41">
        <f>[1]CENTRALIZADOR!J19</f>
        <v>90</v>
      </c>
      <c r="F9" s="42">
        <f>[2]CENTRALIZADOR!J19</f>
        <v>83</v>
      </c>
      <c r="G9" s="42">
        <f>[3]CENTRALIZADOR!J19</f>
        <v>70</v>
      </c>
      <c r="H9" s="42">
        <f>[4]CENTRALIZADOR!J19</f>
        <v>92</v>
      </c>
      <c r="I9" s="42">
        <f>[5]CENTRALIZADOR!J19</f>
        <v>88</v>
      </c>
      <c r="J9" s="42">
        <f>[6]CENTRALIZADOR!J19</f>
        <v>79</v>
      </c>
      <c r="K9" s="42">
        <f>[7]CENTRALIZADOR!J19</f>
        <v>81</v>
      </c>
      <c r="L9" s="42">
        <f>[8]CENTRALIZADOR!J19</f>
        <v>71</v>
      </c>
      <c r="M9" s="42">
        <f>[9]CENTRALIZADOR!J19</f>
        <v>77</v>
      </c>
      <c r="N9" s="42">
        <f>[10]CENTRALIZADOR!J19</f>
        <v>79</v>
      </c>
      <c r="O9" s="42">
        <f>[11]CENTRALIZADOR!J19</f>
        <v>92</v>
      </c>
      <c r="P9" s="42">
        <f>[12]CENTRALIZADOR!J19</f>
        <v>93</v>
      </c>
      <c r="Q9" s="42">
        <f>[13]CENTRALIZADOR!J19</f>
        <v>65</v>
      </c>
      <c r="R9" s="43">
        <f t="shared" si="0"/>
        <v>81.538461538461533</v>
      </c>
      <c r="S9" s="43">
        <f t="shared" si="1"/>
        <v>82</v>
      </c>
    </row>
    <row r="10" spans="1:19" ht="19.5" customHeight="1" x14ac:dyDescent="0.25">
      <c r="A10" s="20">
        <v>8</v>
      </c>
      <c r="B10" s="133" t="s">
        <v>94</v>
      </c>
      <c r="C10" s="133" t="s">
        <v>95</v>
      </c>
      <c r="D10" s="133" t="s">
        <v>96</v>
      </c>
      <c r="E10" s="41">
        <f>[1]CENTRALIZADOR!J20</f>
        <v>71</v>
      </c>
      <c r="F10" s="44">
        <f>[2]CENTRALIZADOR!J20</f>
        <v>42</v>
      </c>
      <c r="G10" s="44">
        <f>[3]CENTRALIZADOR!J20</f>
        <v>40</v>
      </c>
      <c r="H10" s="42">
        <f>[4]CENTRALIZADOR!J20</f>
        <v>97</v>
      </c>
      <c r="I10" s="42">
        <f>[5]CENTRALIZADOR!J20</f>
        <v>52</v>
      </c>
      <c r="J10" s="44">
        <f>[6]CENTRALIZADOR!J20</f>
        <v>52</v>
      </c>
      <c r="K10" s="42">
        <f>[7]CENTRALIZADOR!J20</f>
        <v>42</v>
      </c>
      <c r="L10" s="42">
        <f>[8]CENTRALIZADOR!J20</f>
        <v>71</v>
      </c>
      <c r="M10" s="44">
        <f>[9]CENTRALIZADOR!J20</f>
        <v>38</v>
      </c>
      <c r="N10" s="44">
        <f>[10]CENTRALIZADOR!J20</f>
        <v>54</v>
      </c>
      <c r="O10" s="42">
        <f>[11]CENTRALIZADOR!J20</f>
        <v>58</v>
      </c>
      <c r="P10" s="42">
        <f>[12]CENTRALIZADOR!J20</f>
        <v>82</v>
      </c>
      <c r="Q10" s="44">
        <f>[13]CENTRALIZADOR!J20</f>
        <v>35</v>
      </c>
      <c r="R10" s="43">
        <f t="shared" si="0"/>
        <v>56.46153846153846</v>
      </c>
      <c r="S10" s="43">
        <f t="shared" si="1"/>
        <v>56</v>
      </c>
    </row>
    <row r="11" spans="1:19" ht="19.5" customHeight="1" x14ac:dyDescent="0.25">
      <c r="A11" s="20">
        <v>9</v>
      </c>
      <c r="B11" s="133" t="s">
        <v>67</v>
      </c>
      <c r="C11" s="133" t="s">
        <v>97</v>
      </c>
      <c r="D11" s="133" t="s">
        <v>98</v>
      </c>
      <c r="E11" s="41">
        <f>[1]CENTRALIZADOR!J21</f>
        <v>97</v>
      </c>
      <c r="F11" s="44">
        <f>[2]CENTRALIZADOR!J21</f>
        <v>84</v>
      </c>
      <c r="G11" s="44">
        <f>[3]CENTRALIZADOR!J21</f>
        <v>82</v>
      </c>
      <c r="H11" s="42">
        <f>[4]CENTRALIZADOR!J21</f>
        <v>98</v>
      </c>
      <c r="I11" s="42">
        <f>[5]CENTRALIZADOR!J21</f>
        <v>78</v>
      </c>
      <c r="J11" s="44">
        <f>[6]CENTRALIZADOR!J21</f>
        <v>82</v>
      </c>
      <c r="K11" s="42">
        <f>[7]CENTRALIZADOR!J21</f>
        <v>86</v>
      </c>
      <c r="L11" s="42">
        <f>[8]CENTRALIZADOR!J21</f>
        <v>64</v>
      </c>
      <c r="M11" s="44">
        <f>[9]CENTRALIZADOR!J21</f>
        <v>80</v>
      </c>
      <c r="N11" s="44">
        <f>[10]CENTRALIZADOR!J21</f>
        <v>82</v>
      </c>
      <c r="O11" s="42">
        <f>[11]CENTRALIZADOR!J21</f>
        <v>88</v>
      </c>
      <c r="P11" s="42">
        <f>[12]CENTRALIZADOR!J21</f>
        <v>95</v>
      </c>
      <c r="Q11" s="44">
        <f>[13]CENTRALIZADOR!J21</f>
        <v>77</v>
      </c>
      <c r="R11" s="43">
        <f t="shared" si="0"/>
        <v>84.07692307692308</v>
      </c>
      <c r="S11" s="43">
        <f t="shared" si="1"/>
        <v>84</v>
      </c>
    </row>
    <row r="12" spans="1:19" ht="19.5" customHeight="1" x14ac:dyDescent="0.25">
      <c r="A12" s="20">
        <v>10</v>
      </c>
      <c r="B12" s="133" t="s">
        <v>99</v>
      </c>
      <c r="C12" s="133" t="s">
        <v>100</v>
      </c>
      <c r="D12" s="133" t="s">
        <v>101</v>
      </c>
      <c r="E12" s="41">
        <f>[1]CENTRALIZADOR!J22</f>
        <v>91</v>
      </c>
      <c r="F12" s="44">
        <f>[2]CENTRALIZADOR!J22</f>
        <v>75</v>
      </c>
      <c r="G12" s="44">
        <f>[3]CENTRALIZADOR!J22</f>
        <v>67</v>
      </c>
      <c r="H12" s="42">
        <f>[4]CENTRALIZADOR!J22</f>
        <v>90</v>
      </c>
      <c r="I12" s="42">
        <f>[5]CENTRALIZADOR!J22</f>
        <v>78</v>
      </c>
      <c r="J12" s="44">
        <f>[6]CENTRALIZADOR!J22</f>
        <v>74</v>
      </c>
      <c r="K12" s="42">
        <f>[7]CENTRALIZADOR!J22</f>
        <v>56</v>
      </c>
      <c r="L12" s="42">
        <f>[8]CENTRALIZADOR!J22</f>
        <v>64</v>
      </c>
      <c r="M12" s="44">
        <f>[9]CENTRALIZADOR!J22</f>
        <v>39</v>
      </c>
      <c r="N12" s="44">
        <f>[10]CENTRALIZADOR!J22</f>
        <v>65</v>
      </c>
      <c r="O12" s="42">
        <f>[11]CENTRALIZADOR!J22</f>
        <v>69</v>
      </c>
      <c r="P12" s="42">
        <f>[12]CENTRALIZADOR!J22</f>
        <v>79</v>
      </c>
      <c r="Q12" s="44">
        <f>[13]CENTRALIZADOR!J22</f>
        <v>59</v>
      </c>
      <c r="R12" s="43">
        <f t="shared" si="0"/>
        <v>69.692307692307693</v>
      </c>
      <c r="S12" s="43">
        <f t="shared" si="1"/>
        <v>70</v>
      </c>
    </row>
    <row r="13" spans="1:19" ht="19.5" customHeight="1" x14ac:dyDescent="0.25">
      <c r="A13" s="20">
        <v>11</v>
      </c>
      <c r="B13" s="133" t="s">
        <v>59</v>
      </c>
      <c r="C13" s="133" t="s">
        <v>102</v>
      </c>
      <c r="D13" s="133" t="s">
        <v>103</v>
      </c>
      <c r="E13" s="41">
        <f>[1]CENTRALIZADOR!J23</f>
        <v>71</v>
      </c>
      <c r="F13" s="44">
        <f>[2]CENTRALIZADOR!J23</f>
        <v>72</v>
      </c>
      <c r="G13" s="44">
        <f>[3]CENTRALIZADOR!J23</f>
        <v>74</v>
      </c>
      <c r="H13" s="42">
        <f>[4]CENTRALIZADOR!J23</f>
        <v>90</v>
      </c>
      <c r="I13" s="42">
        <f>[5]CENTRALIZADOR!J23</f>
        <v>77</v>
      </c>
      <c r="J13" s="44">
        <f>[6]CENTRALIZADOR!J23</f>
        <v>71</v>
      </c>
      <c r="K13" s="42">
        <f>[7]CENTRALIZADOR!J23</f>
        <v>68</v>
      </c>
      <c r="L13" s="42">
        <f>[8]CENTRALIZADOR!J23</f>
        <v>68</v>
      </c>
      <c r="M13" s="44">
        <f>[9]CENTRALIZADOR!J23</f>
        <v>68</v>
      </c>
      <c r="N13" s="44">
        <f>[10]CENTRALIZADOR!J23</f>
        <v>65</v>
      </c>
      <c r="O13" s="42">
        <f>[11]CENTRALIZADOR!J23</f>
        <v>49</v>
      </c>
      <c r="P13" s="42">
        <f>[12]CENTRALIZADOR!J23</f>
        <v>87</v>
      </c>
      <c r="Q13" s="44">
        <f>[13]CENTRALIZADOR!J23</f>
        <v>57</v>
      </c>
      <c r="R13" s="43">
        <f t="shared" si="0"/>
        <v>70.538461538461533</v>
      </c>
      <c r="S13" s="43">
        <f t="shared" si="1"/>
        <v>71</v>
      </c>
    </row>
    <row r="14" spans="1:19" ht="19.5" customHeight="1" x14ac:dyDescent="0.25">
      <c r="A14" s="20">
        <v>12</v>
      </c>
      <c r="B14" s="133" t="s">
        <v>57</v>
      </c>
      <c r="C14" s="133" t="s">
        <v>104</v>
      </c>
      <c r="D14" s="133" t="s">
        <v>105</v>
      </c>
      <c r="E14" s="41">
        <f>[1]CENTRALIZADOR!J24</f>
        <v>45</v>
      </c>
      <c r="F14" s="44">
        <f>[2]CENTRALIZADOR!J24</f>
        <v>48</v>
      </c>
      <c r="G14" s="44">
        <f>[3]CENTRALIZADOR!J24</f>
        <v>40</v>
      </c>
      <c r="H14" s="42">
        <f>[4]CENTRALIZADOR!J24</f>
        <v>40</v>
      </c>
      <c r="I14" s="42">
        <f>[5]CENTRALIZADOR!J24</f>
        <v>39</v>
      </c>
      <c r="J14" s="44">
        <f>[6]CENTRALIZADOR!J24</f>
        <v>40</v>
      </c>
      <c r="K14" s="42">
        <f>[7]CENTRALIZADOR!J24</f>
        <v>35</v>
      </c>
      <c r="L14" s="42">
        <f>[8]CENTRALIZADOR!J24</f>
        <v>35</v>
      </c>
      <c r="M14" s="44">
        <f>[9]CENTRALIZADOR!J24</f>
        <v>36</v>
      </c>
      <c r="N14" s="44">
        <f>[10]CENTRALIZADOR!J24</f>
        <v>43</v>
      </c>
      <c r="O14" s="42">
        <f>[11]CENTRALIZADOR!J24</f>
        <v>43</v>
      </c>
      <c r="P14" s="42">
        <f>[12]CENTRALIZADOR!J24</f>
        <v>35</v>
      </c>
      <c r="Q14" s="44">
        <f>[13]CENTRALIZADOR!J24</f>
        <v>36</v>
      </c>
      <c r="R14" s="43">
        <f t="shared" si="0"/>
        <v>39.615384615384613</v>
      </c>
      <c r="S14" s="43">
        <f t="shared" si="1"/>
        <v>40</v>
      </c>
    </row>
    <row r="15" spans="1:19" ht="19.5" customHeight="1" x14ac:dyDescent="0.25">
      <c r="A15" s="20">
        <v>13</v>
      </c>
      <c r="B15" s="133" t="s">
        <v>106</v>
      </c>
      <c r="C15" s="133" t="s">
        <v>68</v>
      </c>
      <c r="D15" s="133" t="s">
        <v>107</v>
      </c>
      <c r="E15" s="41">
        <f>[1]CENTRALIZADOR!J25</f>
        <v>60</v>
      </c>
      <c r="F15" s="44">
        <f>[2]CENTRALIZADOR!J25</f>
        <v>40</v>
      </c>
      <c r="G15" s="44">
        <f>[3]CENTRALIZADOR!J25</f>
        <v>66</v>
      </c>
      <c r="H15" s="42">
        <f>[4]CENTRALIZADOR!J25</f>
        <v>89</v>
      </c>
      <c r="I15" s="42">
        <f>[5]CENTRALIZADOR!J25</f>
        <v>52</v>
      </c>
      <c r="J15" s="44">
        <f>[6]CENTRALIZADOR!J25</f>
        <v>67</v>
      </c>
      <c r="K15" s="42">
        <f>[7]CENTRALIZADOR!J25</f>
        <v>52</v>
      </c>
      <c r="L15" s="42">
        <f>[8]CENTRALIZADOR!J25</f>
        <v>64</v>
      </c>
      <c r="M15" s="44">
        <f>[9]CENTRALIZADOR!J25</f>
        <v>35</v>
      </c>
      <c r="N15" s="44">
        <f>[10]CENTRALIZADOR!J25</f>
        <v>51</v>
      </c>
      <c r="O15" s="42">
        <f>[11]CENTRALIZADOR!J25</f>
        <v>56</v>
      </c>
      <c r="P15" s="42">
        <f>[12]CENTRALIZADOR!J25</f>
        <v>51</v>
      </c>
      <c r="Q15" s="44">
        <f>[13]CENTRALIZADOR!J25</f>
        <v>47</v>
      </c>
      <c r="R15" s="43">
        <f t="shared" si="0"/>
        <v>56.153846153846153</v>
      </c>
      <c r="S15" s="43">
        <f t="shared" si="1"/>
        <v>56</v>
      </c>
    </row>
    <row r="16" spans="1:19" ht="19.5" customHeight="1" x14ac:dyDescent="0.25">
      <c r="A16" s="20">
        <v>14</v>
      </c>
      <c r="B16" s="133" t="s">
        <v>71</v>
      </c>
      <c r="C16" s="133" t="s">
        <v>108</v>
      </c>
      <c r="D16" s="133" t="s">
        <v>109</v>
      </c>
      <c r="E16" s="41">
        <f>[1]CENTRALIZADOR!J26</f>
        <v>91</v>
      </c>
      <c r="F16" s="44">
        <f>[2]CENTRALIZADOR!J26</f>
        <v>80</v>
      </c>
      <c r="G16" s="44">
        <f>[3]CENTRALIZADOR!J26</f>
        <v>88</v>
      </c>
      <c r="H16" s="42">
        <f>[4]CENTRALIZADOR!J26</f>
        <v>94</v>
      </c>
      <c r="I16" s="42">
        <f>[5]CENTRALIZADOR!J26</f>
        <v>89</v>
      </c>
      <c r="J16" s="44">
        <f>[6]CENTRALIZADOR!J26</f>
        <v>69</v>
      </c>
      <c r="K16" s="42">
        <f>[7]CENTRALIZADOR!J26</f>
        <v>75</v>
      </c>
      <c r="L16" s="42">
        <f>[8]CENTRALIZADOR!J26</f>
        <v>68</v>
      </c>
      <c r="M16" s="44">
        <f>[9]CENTRALIZADOR!J26</f>
        <v>36</v>
      </c>
      <c r="N16" s="44">
        <f>[10]CENTRALIZADOR!J26</f>
        <v>51</v>
      </c>
      <c r="O16" s="42">
        <f>[11]CENTRALIZADOR!J26</f>
        <v>96</v>
      </c>
      <c r="P16" s="42">
        <f>[12]CENTRALIZADOR!J26</f>
        <v>83</v>
      </c>
      <c r="Q16" s="44">
        <f>[13]CENTRALIZADOR!J26</f>
        <v>81</v>
      </c>
      <c r="R16" s="43">
        <f t="shared" si="0"/>
        <v>77</v>
      </c>
      <c r="S16" s="43">
        <f t="shared" si="1"/>
        <v>77</v>
      </c>
    </row>
    <row r="17" spans="1:19" ht="19.5" customHeight="1" x14ac:dyDescent="0.25">
      <c r="A17" s="20">
        <v>15</v>
      </c>
      <c r="B17" s="133" t="s">
        <v>63</v>
      </c>
      <c r="C17" s="133" t="s">
        <v>110</v>
      </c>
      <c r="D17" s="133" t="s">
        <v>111</v>
      </c>
      <c r="E17" s="41">
        <f>[1]CENTRALIZADOR!J27</f>
        <v>91</v>
      </c>
      <c r="F17" s="44">
        <f>[2]CENTRALIZADOR!J27</f>
        <v>73</v>
      </c>
      <c r="G17" s="44">
        <f>[3]CENTRALIZADOR!J27</f>
        <v>91</v>
      </c>
      <c r="H17" s="42">
        <f>[4]CENTRALIZADOR!J27</f>
        <v>90</v>
      </c>
      <c r="I17" s="42">
        <f>[5]CENTRALIZADOR!J27</f>
        <v>75</v>
      </c>
      <c r="J17" s="44">
        <f>[6]CENTRALIZADOR!J27</f>
        <v>79</v>
      </c>
      <c r="K17" s="42">
        <f>[7]CENTRALIZADOR!J27</f>
        <v>66</v>
      </c>
      <c r="L17" s="42">
        <f>[8]CENTRALIZADOR!J27</f>
        <v>67</v>
      </c>
      <c r="M17" s="44">
        <f>[9]CENTRALIZADOR!J27</f>
        <v>69</v>
      </c>
      <c r="N17" s="44">
        <f>[10]CENTRALIZADOR!J27</f>
        <v>65</v>
      </c>
      <c r="O17" s="42">
        <f>[11]CENTRALIZADOR!J27</f>
        <v>80</v>
      </c>
      <c r="P17" s="42">
        <f>[12]CENTRALIZADOR!J27</f>
        <v>94</v>
      </c>
      <c r="Q17" s="44">
        <f>[13]CENTRALIZADOR!J27</f>
        <v>70</v>
      </c>
      <c r="R17" s="43">
        <f t="shared" si="0"/>
        <v>77.692307692307693</v>
      </c>
      <c r="S17" s="43">
        <f t="shared" si="1"/>
        <v>78</v>
      </c>
    </row>
    <row r="18" spans="1:19" ht="19.5" customHeight="1" x14ac:dyDescent="0.25">
      <c r="A18" s="20">
        <v>16</v>
      </c>
      <c r="B18" s="133" t="s">
        <v>58</v>
      </c>
      <c r="C18" s="133" t="s">
        <v>112</v>
      </c>
      <c r="D18" s="133" t="s">
        <v>113</v>
      </c>
      <c r="E18" s="41">
        <f>[1]CENTRALIZADOR!J28</f>
        <v>59</v>
      </c>
      <c r="F18" s="44">
        <f>[2]CENTRALIZADOR!J28</f>
        <v>40</v>
      </c>
      <c r="G18" s="44">
        <f>[3]CENTRALIZADOR!J28</f>
        <v>40</v>
      </c>
      <c r="H18" s="44">
        <f>[4]CENTRALIZADOR!J28</f>
        <v>40</v>
      </c>
      <c r="I18" s="42">
        <f>[5]CENTRALIZADOR!J28</f>
        <v>39</v>
      </c>
      <c r="J18" s="44">
        <f>[6]CENTRALIZADOR!J28</f>
        <v>40</v>
      </c>
      <c r="K18" s="42">
        <f>[7]CENTRALIZADOR!J28</f>
        <v>37</v>
      </c>
      <c r="L18" s="42">
        <f>[8]CENTRALIZADOR!J28</f>
        <v>70</v>
      </c>
      <c r="M18" s="44">
        <f>[9]CENTRALIZADOR!J28</f>
        <v>37</v>
      </c>
      <c r="N18" s="44">
        <f>[10]CENTRALIZADOR!J28</f>
        <v>51</v>
      </c>
      <c r="O18" s="44">
        <f>[11]CENTRALIZADOR!J28</f>
        <v>48</v>
      </c>
      <c r="P18" s="42">
        <f>[12]CENTRALIZADOR!J28</f>
        <v>43</v>
      </c>
      <c r="Q18" s="44">
        <f>[13]CENTRALIZADOR!J28</f>
        <v>35</v>
      </c>
      <c r="R18" s="43">
        <f t="shared" si="0"/>
        <v>44.53846153846154</v>
      </c>
      <c r="S18" s="43">
        <f t="shared" si="1"/>
        <v>45</v>
      </c>
    </row>
    <row r="19" spans="1:19" ht="19.5" customHeight="1" x14ac:dyDescent="0.25">
      <c r="A19" s="20">
        <v>17</v>
      </c>
      <c r="B19" s="134" t="s">
        <v>62</v>
      </c>
      <c r="C19" s="134" t="s">
        <v>114</v>
      </c>
      <c r="D19" s="134" t="s">
        <v>115</v>
      </c>
      <c r="E19" s="41">
        <f>[1]CENTRALIZADOR!J29</f>
        <v>47</v>
      </c>
      <c r="F19" s="44">
        <f>[2]CENTRALIZADOR!J29</f>
        <v>40</v>
      </c>
      <c r="G19" s="44">
        <f>[3]CENTRALIZADOR!J29</f>
        <v>40</v>
      </c>
      <c r="H19" s="44">
        <f>[4]CENTRALIZADOR!J29</f>
        <v>40</v>
      </c>
      <c r="I19" s="42">
        <f>[5]CENTRALIZADOR!J29</f>
        <v>38</v>
      </c>
      <c r="J19" s="44">
        <f>[6]CENTRALIZADOR!J29</f>
        <v>40</v>
      </c>
      <c r="K19" s="42">
        <f>[7]CENTRALIZADOR!J29</f>
        <v>35</v>
      </c>
      <c r="L19" s="42">
        <f>[8]CENTRALIZADOR!J29</f>
        <v>35</v>
      </c>
      <c r="M19" s="44">
        <f>[9]CENTRALIZADOR!J29</f>
        <v>36</v>
      </c>
      <c r="N19" s="44">
        <f>[10]CENTRALIZADOR!J29</f>
        <v>38</v>
      </c>
      <c r="O19" s="44">
        <f>[11]CENTRALIZADOR!J29</f>
        <v>42</v>
      </c>
      <c r="P19" s="44">
        <f>[12]CENTRALIZADOR!J29</f>
        <v>51</v>
      </c>
      <c r="Q19" s="44">
        <f>[13]CENTRALIZADOR!J29</f>
        <v>35</v>
      </c>
      <c r="R19" s="43">
        <f t="shared" si="0"/>
        <v>39.769230769230766</v>
      </c>
      <c r="S19" s="43">
        <f t="shared" si="1"/>
        <v>40</v>
      </c>
    </row>
    <row r="20" spans="1:19" ht="19.5" customHeight="1" x14ac:dyDescent="0.25">
      <c r="A20" s="20">
        <v>18</v>
      </c>
      <c r="B20" s="133" t="s">
        <v>62</v>
      </c>
      <c r="C20" s="133" t="s">
        <v>116</v>
      </c>
      <c r="D20" s="133" t="s">
        <v>117</v>
      </c>
      <c r="E20" s="41">
        <f>[1]CENTRALIZADOR!J30</f>
        <v>66</v>
      </c>
      <c r="F20" s="44">
        <f>[2]CENTRALIZADOR!J30</f>
        <v>75</v>
      </c>
      <c r="G20" s="44">
        <f>[3]CENTRALIZADOR!J30</f>
        <v>75</v>
      </c>
      <c r="H20" s="44">
        <f>[4]CENTRALIZADOR!J30</f>
        <v>40</v>
      </c>
      <c r="I20" s="42">
        <f>[5]CENTRALIZADOR!J30</f>
        <v>60</v>
      </c>
      <c r="J20" s="44">
        <f>[6]CENTRALIZADOR!J30</f>
        <v>47</v>
      </c>
      <c r="K20" s="42">
        <f>[7]CENTRALIZADOR!J30</f>
        <v>55</v>
      </c>
      <c r="L20" s="42">
        <f>[8]CENTRALIZADOR!J30</f>
        <v>60</v>
      </c>
      <c r="M20" s="44">
        <f>[9]CENTRALIZADOR!J30</f>
        <v>70</v>
      </c>
      <c r="N20" s="44">
        <f>[10]CENTRALIZADOR!J30</f>
        <v>51</v>
      </c>
      <c r="O20" s="44">
        <f>[11]CENTRALIZADOR!J30</f>
        <v>60</v>
      </c>
      <c r="P20" s="44">
        <f>[12]CENTRALIZADOR!J30</f>
        <v>81</v>
      </c>
      <c r="Q20" s="44">
        <f>[13]CENTRALIZADOR!J30</f>
        <v>44</v>
      </c>
      <c r="R20" s="43">
        <f t="shared" si="0"/>
        <v>60.307692307692307</v>
      </c>
      <c r="S20" s="43">
        <f t="shared" si="1"/>
        <v>60</v>
      </c>
    </row>
    <row r="21" spans="1:19" ht="19.5" customHeight="1" x14ac:dyDescent="0.25">
      <c r="A21" s="20">
        <v>19</v>
      </c>
      <c r="B21" s="135" t="s">
        <v>70</v>
      </c>
      <c r="C21" s="135" t="s">
        <v>56</v>
      </c>
      <c r="D21" s="135" t="s">
        <v>118</v>
      </c>
      <c r="E21" s="41">
        <f>[1]CENTRALIZADOR!J31</f>
        <v>60</v>
      </c>
      <c r="F21" s="44">
        <f>[2]CENTRALIZADOR!J31</f>
        <v>70</v>
      </c>
      <c r="G21" s="44">
        <f>[3]CENTRALIZADOR!J31</f>
        <v>40</v>
      </c>
      <c r="H21" s="42">
        <f>[4]CENTRALIZADOR!J31</f>
        <v>42</v>
      </c>
      <c r="I21" s="42">
        <f>[5]CENTRALIZADOR!J31</f>
        <v>83</v>
      </c>
      <c r="J21" s="44">
        <f>[6]CENTRALIZADOR!J31</f>
        <v>40</v>
      </c>
      <c r="K21" s="42">
        <f>[7]CENTRALIZADOR!J31</f>
        <v>41</v>
      </c>
      <c r="L21" s="42">
        <f>[8]CENTRALIZADOR!J31</f>
        <v>65</v>
      </c>
      <c r="M21" s="44">
        <f>[9]CENTRALIZADOR!J31</f>
        <v>62</v>
      </c>
      <c r="N21" s="44">
        <f>[10]CENTRALIZADOR!J31</f>
        <v>51</v>
      </c>
      <c r="O21" s="42">
        <f>[11]CENTRALIZADOR!J31</f>
        <v>63</v>
      </c>
      <c r="P21" s="44">
        <f>[12]CENTRALIZADOR!J31</f>
        <v>58</v>
      </c>
      <c r="Q21" s="44">
        <f>[13]CENTRALIZADOR!J31</f>
        <v>35</v>
      </c>
      <c r="R21" s="43">
        <f t="shared" si="0"/>
        <v>54.615384615384613</v>
      </c>
      <c r="S21" s="43">
        <f t="shared" si="1"/>
        <v>55</v>
      </c>
    </row>
    <row r="22" spans="1:19" ht="19.5" customHeight="1" x14ac:dyDescent="0.25">
      <c r="A22" s="20">
        <v>20</v>
      </c>
      <c r="B22" s="133" t="s">
        <v>61</v>
      </c>
      <c r="C22" s="133" t="s">
        <v>119</v>
      </c>
      <c r="D22" s="133" t="s">
        <v>120</v>
      </c>
      <c r="E22" s="41">
        <f>[1]CENTRALIZADOR!J32</f>
        <v>69</v>
      </c>
      <c r="F22" s="44">
        <f>[2]CENTRALIZADOR!J32</f>
        <v>40</v>
      </c>
      <c r="G22" s="44">
        <f>[3]CENTRALIZADOR!J32</f>
        <v>40</v>
      </c>
      <c r="H22" s="42">
        <f>[4]CENTRALIZADOR!J32</f>
        <v>55</v>
      </c>
      <c r="I22" s="42">
        <f>[5]CENTRALIZADOR!J32</f>
        <v>38</v>
      </c>
      <c r="J22" s="44">
        <f>[6]CENTRALIZADOR!J32</f>
        <v>52</v>
      </c>
      <c r="K22" s="42">
        <f>[7]CENTRALIZADOR!J32</f>
        <v>64</v>
      </c>
      <c r="L22" s="42">
        <f>[8]CENTRALIZADOR!J32</f>
        <v>52</v>
      </c>
      <c r="M22" s="44">
        <f>[9]CENTRALIZADOR!J32</f>
        <v>35</v>
      </c>
      <c r="N22" s="44">
        <f>[10]CENTRALIZADOR!J32</f>
        <v>55</v>
      </c>
      <c r="O22" s="42">
        <f>[11]CENTRALIZADOR!J32</f>
        <v>60</v>
      </c>
      <c r="P22" s="44">
        <f>[12]CENTRALIZADOR!J32</f>
        <v>51</v>
      </c>
      <c r="Q22" s="42">
        <f>[13]CENTRALIZADOR!J32</f>
        <v>35</v>
      </c>
      <c r="R22" s="43">
        <f t="shared" si="0"/>
        <v>49.692307692307693</v>
      </c>
      <c r="S22" s="43">
        <f t="shared" si="1"/>
        <v>50</v>
      </c>
    </row>
    <row r="23" spans="1:19" ht="19.5" customHeight="1" x14ac:dyDescent="0.25">
      <c r="A23" s="20">
        <v>21</v>
      </c>
      <c r="B23" s="133" t="s">
        <v>121</v>
      </c>
      <c r="C23" s="133" t="s">
        <v>122</v>
      </c>
      <c r="D23" s="133" t="s">
        <v>123</v>
      </c>
      <c r="E23" s="41">
        <f>[1]CENTRALIZADOR!J33</f>
        <v>65</v>
      </c>
      <c r="F23" s="44">
        <f>[2]CENTRALIZADOR!J33</f>
        <v>41</v>
      </c>
      <c r="G23" s="44">
        <f>[3]CENTRALIZADOR!J33</f>
        <v>40</v>
      </c>
      <c r="H23" s="44">
        <f>[4]CENTRALIZADOR!J33</f>
        <v>51</v>
      </c>
      <c r="I23" s="42">
        <f>[5]CENTRALIZADOR!J33</f>
        <v>52</v>
      </c>
      <c r="J23" s="44">
        <f>[6]CENTRALIZADOR!J33</f>
        <v>40</v>
      </c>
      <c r="K23" s="42">
        <f>[7]CENTRALIZADOR!J33</f>
        <v>77</v>
      </c>
      <c r="L23" s="42">
        <f>[8]CENTRALIZADOR!J33</f>
        <v>63</v>
      </c>
      <c r="M23" s="44">
        <f>[9]CENTRALIZADOR!J33</f>
        <v>35</v>
      </c>
      <c r="N23" s="44">
        <f>[10]CENTRALIZADOR!J33</f>
        <v>39</v>
      </c>
      <c r="O23" s="44">
        <f>[11]CENTRALIZADOR!J33</f>
        <v>45</v>
      </c>
      <c r="P23" s="44">
        <f>[12]CENTRALIZADOR!J33</f>
        <v>51</v>
      </c>
      <c r="Q23" s="42">
        <f>[13]CENTRALIZADOR!J33</f>
        <v>41</v>
      </c>
      <c r="R23" s="43">
        <f t="shared" si="0"/>
        <v>49.230769230769234</v>
      </c>
      <c r="S23" s="43">
        <f t="shared" si="1"/>
        <v>49</v>
      </c>
    </row>
    <row r="24" spans="1:19" ht="19.5" customHeight="1" x14ac:dyDescent="0.25">
      <c r="A24" s="20">
        <v>22</v>
      </c>
      <c r="B24" s="133" t="s">
        <v>124</v>
      </c>
      <c r="C24" s="133" t="s">
        <v>125</v>
      </c>
      <c r="D24" s="133" t="s">
        <v>126</v>
      </c>
      <c r="E24" s="41">
        <f>[1]CENTRALIZADOR!J34</f>
        <v>39</v>
      </c>
      <c r="F24" s="44">
        <f>[2]CENTRALIZADOR!J34</f>
        <v>41</v>
      </c>
      <c r="G24" s="44">
        <f>[3]CENTRALIZADOR!J34</f>
        <v>40</v>
      </c>
      <c r="H24" s="44">
        <f>[4]CENTRALIZADOR!J34</f>
        <v>40</v>
      </c>
      <c r="I24" s="42">
        <f>[5]CENTRALIZADOR!J34</f>
        <v>38</v>
      </c>
      <c r="J24" s="44">
        <f>[6]CENTRALIZADOR!J34</f>
        <v>40</v>
      </c>
      <c r="K24" s="42">
        <f>[7]CENTRALIZADOR!J34</f>
        <v>41</v>
      </c>
      <c r="L24" s="42">
        <f>[8]CENTRALIZADOR!J34</f>
        <v>35</v>
      </c>
      <c r="M24" s="44">
        <f>[9]CENTRALIZADOR!J34</f>
        <v>37</v>
      </c>
      <c r="N24" s="44">
        <f>[10]CENTRALIZADOR!J34</f>
        <v>51</v>
      </c>
      <c r="O24" s="44">
        <f>[11]CENTRALIZADOR!J34</f>
        <v>40</v>
      </c>
      <c r="P24" s="44">
        <f>[12]CENTRALIZADOR!J34</f>
        <v>45</v>
      </c>
      <c r="Q24" s="42">
        <f>[13]CENTRALIZADOR!J34</f>
        <v>39</v>
      </c>
      <c r="R24" s="43">
        <f t="shared" si="0"/>
        <v>40.46153846153846</v>
      </c>
      <c r="S24" s="43">
        <f t="shared" si="1"/>
        <v>40</v>
      </c>
    </row>
    <row r="25" spans="1:19" ht="19.5" customHeight="1" x14ac:dyDescent="0.25">
      <c r="A25" s="20">
        <v>23</v>
      </c>
      <c r="B25" s="133" t="s">
        <v>127</v>
      </c>
      <c r="C25" s="133" t="s">
        <v>62</v>
      </c>
      <c r="D25" s="133" t="s">
        <v>128</v>
      </c>
      <c r="E25" s="41">
        <f>[1]CENTRALIZADOR!J35</f>
        <v>81</v>
      </c>
      <c r="F25" s="44">
        <f>[2]CENTRALIZADOR!J35</f>
        <v>71</v>
      </c>
      <c r="G25" s="44">
        <f>[3]CENTRALIZADOR!J35</f>
        <v>57</v>
      </c>
      <c r="H25" s="44">
        <f>[4]CENTRALIZADOR!J35</f>
        <v>89</v>
      </c>
      <c r="I25" s="42">
        <f>[5]CENTRALIZADOR!J35</f>
        <v>84</v>
      </c>
      <c r="J25" s="44">
        <f>[6]CENTRALIZADOR!J35</f>
        <v>61</v>
      </c>
      <c r="K25" s="42">
        <f>[7]CENTRALIZADOR!J35</f>
        <v>52</v>
      </c>
      <c r="L25" s="42">
        <f>[8]CENTRALIZADOR!J35</f>
        <v>65</v>
      </c>
      <c r="M25" s="44">
        <f>[9]CENTRALIZADOR!J35</f>
        <v>40</v>
      </c>
      <c r="N25" s="44">
        <f>[10]CENTRALIZADOR!J35</f>
        <v>51</v>
      </c>
      <c r="O25" s="44">
        <f>[11]CENTRALIZADOR!J35</f>
        <v>41</v>
      </c>
      <c r="P25" s="44">
        <f>[12]CENTRALIZADOR!J35</f>
        <v>73</v>
      </c>
      <c r="Q25" s="42">
        <f>[13]CENTRALIZADOR!J35</f>
        <v>68</v>
      </c>
      <c r="R25" s="43">
        <f t="shared" si="0"/>
        <v>64.07692307692308</v>
      </c>
      <c r="S25" s="43">
        <f t="shared" si="1"/>
        <v>64</v>
      </c>
    </row>
    <row r="26" spans="1:19" ht="19.5" customHeight="1" x14ac:dyDescent="0.25">
      <c r="A26" s="20">
        <v>24</v>
      </c>
      <c r="B26" s="133" t="s">
        <v>129</v>
      </c>
      <c r="C26" s="133" t="s">
        <v>130</v>
      </c>
      <c r="D26" s="133" t="s">
        <v>131</v>
      </c>
      <c r="E26" s="41">
        <f>[1]CENTRALIZADOR!J36</f>
        <v>72</v>
      </c>
      <c r="F26" s="44">
        <f>[2]CENTRALIZADOR!J36</f>
        <v>79</v>
      </c>
      <c r="G26" s="44">
        <f>[3]CENTRALIZADOR!J36</f>
        <v>74</v>
      </c>
      <c r="H26" s="44">
        <f>[4]CENTRALIZADOR!J36</f>
        <v>97</v>
      </c>
      <c r="I26" s="42">
        <f>[5]CENTRALIZADOR!J36</f>
        <v>77</v>
      </c>
      <c r="J26" s="44">
        <f>[6]CENTRALIZADOR!J36</f>
        <v>74</v>
      </c>
      <c r="K26" s="42">
        <f>[7]CENTRALIZADOR!J36</f>
        <v>70</v>
      </c>
      <c r="L26" s="42">
        <f>[8]CENTRALIZADOR!J36</f>
        <v>63</v>
      </c>
      <c r="M26" s="44">
        <f>[9]CENTRALIZADOR!J36</f>
        <v>36</v>
      </c>
      <c r="N26" s="44">
        <f>[10]CENTRALIZADOR!J36</f>
        <v>62</v>
      </c>
      <c r="O26" s="44">
        <f>[11]CENTRALIZADOR!J36</f>
        <v>53</v>
      </c>
      <c r="P26" s="44">
        <f>[12]CENTRALIZADOR!J36</f>
        <v>87</v>
      </c>
      <c r="Q26" s="42">
        <f>[13]CENTRALIZADOR!J36</f>
        <v>79</v>
      </c>
      <c r="R26" s="43">
        <f t="shared" si="0"/>
        <v>71</v>
      </c>
      <c r="S26" s="43">
        <f t="shared" si="1"/>
        <v>71</v>
      </c>
    </row>
    <row r="27" spans="1:19" ht="19.5" customHeight="1" x14ac:dyDescent="0.25">
      <c r="A27" s="20">
        <v>25</v>
      </c>
      <c r="B27" s="133" t="s">
        <v>64</v>
      </c>
      <c r="C27" s="133" t="s">
        <v>132</v>
      </c>
      <c r="D27" s="133" t="s">
        <v>69</v>
      </c>
      <c r="E27" s="41">
        <f>[1]CENTRALIZADOR!J37</f>
        <v>91</v>
      </c>
      <c r="F27" s="44">
        <f>[2]CENTRALIZADOR!J37</f>
        <v>51</v>
      </c>
      <c r="G27" s="44">
        <f>[3]CENTRALIZADOR!J37</f>
        <v>56</v>
      </c>
      <c r="H27" s="44">
        <f>[4]CENTRALIZADOR!J37</f>
        <v>92</v>
      </c>
      <c r="I27" s="42">
        <f>[5]CENTRALIZADOR!J37</f>
        <v>84</v>
      </c>
      <c r="J27" s="44">
        <f>[6]CENTRALIZADOR!J37</f>
        <v>56</v>
      </c>
      <c r="K27" s="42">
        <f>[7]CENTRALIZADOR!J37</f>
        <v>69</v>
      </c>
      <c r="L27" s="42">
        <f>[8]CENTRALIZADOR!J37</f>
        <v>74</v>
      </c>
      <c r="M27" s="44">
        <f>[9]CENTRALIZADOR!J37</f>
        <v>72</v>
      </c>
      <c r="N27" s="44">
        <f>[10]CENTRALIZADOR!J37</f>
        <v>70</v>
      </c>
      <c r="O27" s="44">
        <f>[11]CENTRALIZADOR!J37</f>
        <v>67</v>
      </c>
      <c r="P27" s="44">
        <f>[12]CENTRALIZADOR!J37</f>
        <v>93</v>
      </c>
      <c r="Q27" s="42">
        <f>[13]CENTRALIZADOR!J37</f>
        <v>69</v>
      </c>
      <c r="R27" s="43">
        <f t="shared" si="0"/>
        <v>72.615384615384613</v>
      </c>
      <c r="S27" s="43">
        <f t="shared" si="1"/>
        <v>73</v>
      </c>
    </row>
    <row r="28" spans="1:19" ht="19.5" customHeight="1" x14ac:dyDescent="0.25">
      <c r="A28" s="20">
        <v>26</v>
      </c>
      <c r="B28" s="119"/>
      <c r="C28" s="116"/>
      <c r="D28" s="117"/>
      <c r="E28" s="41"/>
      <c r="F28" s="44"/>
      <c r="G28" s="44"/>
      <c r="H28" s="44"/>
      <c r="I28" s="42"/>
      <c r="J28" s="44"/>
      <c r="K28" s="42"/>
      <c r="L28" s="42"/>
      <c r="M28" s="44"/>
      <c r="N28" s="44"/>
      <c r="O28" s="44"/>
      <c r="P28" s="44"/>
      <c r="Q28" s="42"/>
      <c r="R28" s="43"/>
      <c r="S28" s="43"/>
    </row>
    <row r="29" spans="1:19" ht="18.75" x14ac:dyDescent="0.25">
      <c r="A29" s="20">
        <v>27</v>
      </c>
      <c r="B29" s="119"/>
      <c r="C29" s="116"/>
      <c r="D29" s="117"/>
      <c r="E29" s="41"/>
      <c r="F29" s="44"/>
      <c r="G29" s="44"/>
      <c r="H29" s="44"/>
      <c r="I29" s="42"/>
      <c r="J29" s="44"/>
      <c r="K29" s="42"/>
      <c r="L29" s="42"/>
      <c r="M29" s="44"/>
      <c r="N29" s="44"/>
      <c r="O29" s="44"/>
      <c r="P29" s="44"/>
      <c r="Q29" s="42"/>
      <c r="R29" s="43"/>
      <c r="S29" s="43"/>
    </row>
    <row r="30" spans="1:19" ht="18.75" x14ac:dyDescent="0.25">
      <c r="A30" s="20">
        <v>28</v>
      </c>
      <c r="B30" s="119"/>
      <c r="C30" s="116"/>
      <c r="D30" s="117"/>
      <c r="E30" s="41"/>
      <c r="F30" s="44"/>
      <c r="G30" s="44"/>
      <c r="H30" s="42"/>
      <c r="I30" s="42"/>
      <c r="J30" s="44"/>
      <c r="K30" s="42"/>
      <c r="L30" s="42"/>
      <c r="M30" s="44"/>
      <c r="N30" s="44"/>
      <c r="O30" s="42"/>
      <c r="P30" s="44"/>
      <c r="Q30" s="44"/>
      <c r="R30" s="43"/>
      <c r="S30" s="43"/>
    </row>
    <row r="31" spans="1:19" ht="18.75" x14ac:dyDescent="0.25">
      <c r="A31" s="20">
        <v>29</v>
      </c>
      <c r="B31" s="119"/>
      <c r="C31" s="116"/>
      <c r="D31" s="117"/>
      <c r="E31" s="41"/>
      <c r="F31" s="44"/>
      <c r="G31" s="44"/>
      <c r="H31" s="42"/>
      <c r="I31" s="42"/>
      <c r="J31" s="44"/>
      <c r="K31" s="42"/>
      <c r="L31" s="42"/>
      <c r="M31" s="44"/>
      <c r="N31" s="44"/>
      <c r="O31" s="42"/>
      <c r="P31" s="44"/>
      <c r="Q31" s="44"/>
      <c r="R31" s="43"/>
      <c r="S31" s="43"/>
    </row>
    <row r="32" spans="1:19" ht="18.75" x14ac:dyDescent="0.3">
      <c r="A32" s="20">
        <v>30</v>
      </c>
      <c r="B32" s="120"/>
      <c r="C32" s="118"/>
      <c r="D32" s="120"/>
      <c r="E32" s="41"/>
      <c r="F32" s="45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4"/>
      <c r="R32" s="43"/>
      <c r="S32" s="43"/>
    </row>
    <row r="33" spans="1:19" ht="18.75" x14ac:dyDescent="0.3">
      <c r="A33" s="20">
        <v>31</v>
      </c>
      <c r="B33" s="49"/>
      <c r="C33" s="48"/>
      <c r="D33" s="47"/>
      <c r="E33" s="41"/>
      <c r="F33" s="45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2"/>
      <c r="R33" s="43"/>
      <c r="S33" s="43"/>
    </row>
    <row r="34" spans="1:19" ht="18.75" x14ac:dyDescent="0.3">
      <c r="A34" s="20">
        <v>32</v>
      </c>
      <c r="B34" s="53"/>
      <c r="C34" s="52"/>
      <c r="D34" s="51"/>
      <c r="E34" s="41"/>
      <c r="F34" s="45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2"/>
      <c r="R34" s="43"/>
      <c r="S34" s="43"/>
    </row>
    <row r="35" spans="1:19" ht="18.75" x14ac:dyDescent="0.3">
      <c r="A35" s="20">
        <v>33</v>
      </c>
      <c r="B35" s="49"/>
      <c r="C35" s="48"/>
      <c r="D35" s="47"/>
      <c r="E35" s="41"/>
      <c r="F35" s="45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4"/>
      <c r="R35" s="43"/>
      <c r="S35" s="43"/>
    </row>
    <row r="36" spans="1:19" ht="18.75" x14ac:dyDescent="0.3">
      <c r="A36" s="20">
        <v>34</v>
      </c>
      <c r="B36" s="54"/>
      <c r="C36" s="48"/>
      <c r="D36" s="50"/>
      <c r="E36" s="41"/>
      <c r="F36" s="45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4"/>
      <c r="R36" s="43"/>
      <c r="S36" s="43"/>
    </row>
    <row r="37" spans="1:19" ht="18.75" x14ac:dyDescent="0.3">
      <c r="A37" s="20">
        <v>35</v>
      </c>
      <c r="B37" s="49"/>
      <c r="C37" s="48"/>
      <c r="D37" s="47"/>
      <c r="E37" s="41"/>
      <c r="F37" s="45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4"/>
      <c r="R37" s="43"/>
      <c r="S37" s="43"/>
    </row>
    <row r="38" spans="1:19" ht="18.75" x14ac:dyDescent="0.3">
      <c r="A38" s="20">
        <v>36</v>
      </c>
      <c r="B38" s="49"/>
      <c r="C38" s="48"/>
      <c r="D38" s="47"/>
      <c r="E38" s="21"/>
      <c r="F38" s="2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4"/>
      <c r="R38" s="43"/>
      <c r="S38" s="22"/>
    </row>
    <row r="39" spans="1:19" ht="18.75" x14ac:dyDescent="0.3">
      <c r="A39" s="20">
        <v>37</v>
      </c>
      <c r="B39" s="23"/>
      <c r="C39" s="23"/>
      <c r="D39" s="23"/>
      <c r="E39" s="21"/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4"/>
      <c r="R39" s="43"/>
      <c r="S39" s="22"/>
    </row>
    <row r="40" spans="1:19" ht="18.75" x14ac:dyDescent="0.3">
      <c r="A40" s="20">
        <v>38</v>
      </c>
      <c r="B40" s="23"/>
      <c r="C40" s="23"/>
      <c r="D40" s="23"/>
      <c r="E40" s="21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43"/>
      <c r="S40" s="22"/>
    </row>
    <row r="41" spans="1:19" ht="18.75" x14ac:dyDescent="0.3">
      <c r="A41" s="20">
        <v>39</v>
      </c>
      <c r="B41" s="23"/>
      <c r="C41" s="23"/>
      <c r="D41" s="23"/>
      <c r="E41" s="21"/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43"/>
      <c r="S41" s="22"/>
    </row>
    <row r="42" spans="1:19" ht="18.75" x14ac:dyDescent="0.3">
      <c r="A42" s="20">
        <v>40</v>
      </c>
      <c r="B42" s="23"/>
      <c r="C42" s="23"/>
      <c r="D42" s="23"/>
      <c r="E42" s="21"/>
      <c r="F42" s="25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43"/>
      <c r="S42" s="22"/>
    </row>
    <row r="43" spans="1:19" ht="18.75" x14ac:dyDescent="0.25">
      <c r="R43" s="43"/>
    </row>
    <row r="44" spans="1:19" ht="18.75" x14ac:dyDescent="0.25">
      <c r="R44" s="43"/>
    </row>
    <row r="45" spans="1:19" ht="18.75" x14ac:dyDescent="0.25">
      <c r="J45" s="2">
        <v>0</v>
      </c>
      <c r="R45" s="43"/>
    </row>
    <row r="46" spans="1:19" ht="18.75" x14ac:dyDescent="0.25">
      <c r="J46" s="2">
        <v>0</v>
      </c>
      <c r="R46" s="43"/>
    </row>
  </sheetData>
  <sortState xmlns:xlrd2="http://schemas.microsoft.com/office/spreadsheetml/2017/richdata2" ref="B4:D37">
    <sortCondition ref="B4"/>
  </sortState>
  <mergeCells count="2">
    <mergeCell ref="E1:S1"/>
    <mergeCell ref="A1:D1"/>
  </mergeCells>
  <conditionalFormatting sqref="E3:Q42">
    <cfRule type="cellIs" dxfId="9" priority="4" operator="lessThan">
      <formula>51</formula>
    </cfRule>
  </conditionalFormatting>
  <conditionalFormatting sqref="R3:S3 S4:S42 R4:R46">
    <cfRule type="cellIs" dxfId="8" priority="2" operator="lessThan">
      <formula>51</formula>
    </cfRule>
  </conditionalFormatting>
  <dataValidations count="1">
    <dataValidation type="decimal" allowBlank="1" showInputMessage="1" showErrorMessage="1" errorTitle="DATO INCORRECTO" error="INGRESAR DATOS DEL 1 AL 100 GRACIAS !!!!!" sqref="E3:Q42" xr:uid="{00000000-0002-0000-0200-000000000000}">
      <formula1>1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5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  <pageSetUpPr fitToPage="1"/>
  </sheetPr>
  <dimension ref="A1:S45"/>
  <sheetViews>
    <sheetView tabSelected="1" zoomScale="68" zoomScaleNormal="68"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I3" sqref="I3:I27"/>
    </sheetView>
  </sheetViews>
  <sheetFormatPr baseColWidth="10" defaultRowHeight="15" x14ac:dyDescent="0.25"/>
  <cols>
    <col min="1" max="1" width="5" style="2" customWidth="1"/>
    <col min="2" max="2" width="19" style="2" customWidth="1"/>
    <col min="3" max="3" width="18.85546875" style="2" customWidth="1"/>
    <col min="4" max="4" width="21.28515625" style="2" customWidth="1"/>
    <col min="5" max="5" width="12.7109375" style="2" customWidth="1"/>
    <col min="6" max="6" width="11.42578125" style="2"/>
    <col min="7" max="7" width="13.140625" style="2" customWidth="1"/>
    <col min="8" max="8" width="11.42578125" style="2"/>
    <col min="9" max="9" width="13.7109375" style="2" customWidth="1"/>
    <col min="10" max="11" width="13.42578125" style="2" customWidth="1"/>
    <col min="12" max="12" width="14.28515625" style="2" customWidth="1"/>
    <col min="13" max="14" width="15.140625" style="2" customWidth="1"/>
    <col min="15" max="15" width="13.85546875" style="2" customWidth="1"/>
    <col min="16" max="16" width="13.42578125" style="2" customWidth="1"/>
    <col min="17" max="17" width="11.42578125" style="2"/>
    <col min="18" max="18" width="12.5703125" style="2" customWidth="1"/>
    <col min="19" max="19" width="12.7109375" style="2" customWidth="1"/>
    <col min="20" max="16384" width="11.42578125" style="2"/>
  </cols>
  <sheetData>
    <row r="1" spans="1:19" ht="26.25" x14ac:dyDescent="0.35">
      <c r="A1" s="188" t="s">
        <v>51</v>
      </c>
      <c r="B1" s="189"/>
      <c r="C1" s="189"/>
      <c r="D1" s="190"/>
      <c r="E1" s="191" t="s">
        <v>40</v>
      </c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3"/>
    </row>
    <row r="2" spans="1:19" ht="60" x14ac:dyDescent="0.25">
      <c r="A2" s="27" t="s">
        <v>19</v>
      </c>
      <c r="B2" s="27" t="s">
        <v>20</v>
      </c>
      <c r="C2" s="27" t="s">
        <v>21</v>
      </c>
      <c r="D2" s="27" t="s">
        <v>22</v>
      </c>
      <c r="E2" s="28" t="s">
        <v>25</v>
      </c>
      <c r="F2" s="28" t="s">
        <v>26</v>
      </c>
      <c r="G2" s="28" t="s">
        <v>5</v>
      </c>
      <c r="H2" s="29" t="s">
        <v>34</v>
      </c>
      <c r="I2" s="28" t="s">
        <v>29</v>
      </c>
      <c r="J2" s="28" t="s">
        <v>35</v>
      </c>
      <c r="K2" s="29" t="s">
        <v>9</v>
      </c>
      <c r="L2" s="29" t="s">
        <v>49</v>
      </c>
      <c r="M2" s="28" t="s">
        <v>27</v>
      </c>
      <c r="N2" s="28" t="s">
        <v>54</v>
      </c>
      <c r="O2" s="28" t="s">
        <v>55</v>
      </c>
      <c r="P2" s="28" t="s">
        <v>36</v>
      </c>
      <c r="Q2" s="28" t="s">
        <v>37</v>
      </c>
      <c r="R2" s="30" t="s">
        <v>72</v>
      </c>
      <c r="S2" s="30" t="s">
        <v>73</v>
      </c>
    </row>
    <row r="3" spans="1:19" ht="18.75" x14ac:dyDescent="0.3">
      <c r="A3" s="20">
        <v>1</v>
      </c>
      <c r="B3" s="133"/>
      <c r="C3" s="133" t="s">
        <v>76</v>
      </c>
      <c r="D3" s="133" t="s">
        <v>77</v>
      </c>
      <c r="E3" s="136">
        <f>[25]CENTRALIZADOR!L13</f>
        <v>78</v>
      </c>
      <c r="F3" s="136">
        <f>[22]CENTRALIZADOR!L13</f>
        <v>43</v>
      </c>
      <c r="G3" s="136">
        <f>[21]CENTRALIZADOR!L13</f>
        <v>40</v>
      </c>
      <c r="H3" s="136">
        <f>[18]CENTRALIZADOR!L13</f>
        <v>40</v>
      </c>
      <c r="I3" s="136">
        <f>[26]CENTRALIZADOR!L13</f>
        <v>52</v>
      </c>
      <c r="J3" s="136">
        <f>[20]CENTRALIZADOR!L13</f>
        <v>40</v>
      </c>
      <c r="K3" s="136">
        <f>[23]CENTRALIZADOR!L13</f>
        <v>47</v>
      </c>
      <c r="L3" s="136">
        <f>[19]CENTRALIZADOR!L13</f>
        <v>68</v>
      </c>
      <c r="M3" s="136">
        <f>[24]CENTRALIZADOR!L13</f>
        <v>71</v>
      </c>
      <c r="N3" s="136">
        <f>[17]CENTRALIZADOR!L13</f>
        <v>38</v>
      </c>
      <c r="O3" s="136">
        <f>[15]CENTRALIZADOR!L13</f>
        <v>55</v>
      </c>
      <c r="P3" s="136">
        <f>[14]CENTRALIZADOR!L13</f>
        <v>61</v>
      </c>
      <c r="Q3" s="136">
        <f>[16]CENTRALIZADOR!L13</f>
        <v>46</v>
      </c>
      <c r="R3" s="31">
        <f>SUM(E3:Q3)/13</f>
        <v>52.230769230769234</v>
      </c>
      <c r="S3" s="32">
        <f>ROUND(R3,0)</f>
        <v>52</v>
      </c>
    </row>
    <row r="4" spans="1:19" ht="18.75" x14ac:dyDescent="0.3">
      <c r="A4" s="20">
        <v>2</v>
      </c>
      <c r="B4" s="133" t="s">
        <v>78</v>
      </c>
      <c r="C4" s="133" t="s">
        <v>79</v>
      </c>
      <c r="D4" s="133" t="s">
        <v>80</v>
      </c>
      <c r="E4" s="136">
        <f>[25]CENTRALIZADOR!L14</f>
        <v>62</v>
      </c>
      <c r="F4" s="136">
        <f>[22]CENTRALIZADOR!L14</f>
        <v>40</v>
      </c>
      <c r="G4" s="136">
        <f>[21]CENTRALIZADOR!L14</f>
        <v>40</v>
      </c>
      <c r="H4" s="136">
        <f>[18]CENTRALIZADOR!L14</f>
        <v>40</v>
      </c>
      <c r="I4" s="136">
        <f>[26]CENTRALIZADOR!L14</f>
        <v>41</v>
      </c>
      <c r="J4" s="136">
        <f>[20]CENTRALIZADOR!L14</f>
        <v>40</v>
      </c>
      <c r="K4" s="136">
        <f>[23]CENTRALIZADOR!L14</f>
        <v>35</v>
      </c>
      <c r="L4" s="136">
        <f>[19]CENTRALIZADOR!L14</f>
        <v>61</v>
      </c>
      <c r="M4" s="136">
        <f>[24]CENTRALIZADOR!L14</f>
        <v>45</v>
      </c>
      <c r="N4" s="136">
        <f>[17]CENTRALIZADOR!L14</f>
        <v>38</v>
      </c>
      <c r="O4" s="136">
        <f>[15]CENTRALIZADOR!L14</f>
        <v>48</v>
      </c>
      <c r="P4" s="136">
        <f>[14]CENTRALIZADOR!L14</f>
        <v>51</v>
      </c>
      <c r="Q4" s="136">
        <f>[16]CENTRALIZADOR!L14</f>
        <v>48</v>
      </c>
      <c r="R4" s="31">
        <f>SUM(E4:Q4)/13</f>
        <v>45.307692307692307</v>
      </c>
      <c r="S4" s="32">
        <f t="shared" ref="S4:S42" si="0">ROUND(R4,0)</f>
        <v>45</v>
      </c>
    </row>
    <row r="5" spans="1:19" ht="18.75" x14ac:dyDescent="0.3">
      <c r="A5" s="20">
        <v>3</v>
      </c>
      <c r="B5" s="133" t="s">
        <v>81</v>
      </c>
      <c r="C5" s="133" t="s">
        <v>59</v>
      </c>
      <c r="D5" s="133" t="s">
        <v>82</v>
      </c>
      <c r="E5" s="136">
        <f>[25]CENTRALIZADOR!L15</f>
        <v>54</v>
      </c>
      <c r="F5" s="137">
        <f>[22]CENTRALIZADOR!L15</f>
        <v>62</v>
      </c>
      <c r="G5" s="137">
        <f>[21]CENTRALIZADOR!L15</f>
        <v>68</v>
      </c>
      <c r="H5" s="136">
        <f>[18]CENTRALIZADOR!L15</f>
        <v>55</v>
      </c>
      <c r="I5" s="136">
        <f>[26]CENTRALIZADOR!L15</f>
        <v>66</v>
      </c>
      <c r="J5" s="137">
        <f>[20]CENTRALIZADOR!L15</f>
        <v>61</v>
      </c>
      <c r="K5" s="136">
        <f>[23]CENTRALIZADOR!L15</f>
        <v>52</v>
      </c>
      <c r="L5" s="136">
        <f>[19]CENTRALIZADOR!L15</f>
        <v>60</v>
      </c>
      <c r="M5" s="137">
        <f>[24]CENTRALIZADOR!L15</f>
        <v>81</v>
      </c>
      <c r="N5" s="137">
        <f>[17]CENTRALIZADOR!L15</f>
        <v>58</v>
      </c>
      <c r="O5" s="136">
        <f>[15]CENTRALIZADOR!L15</f>
        <v>59</v>
      </c>
      <c r="P5" s="136">
        <f>[14]CENTRALIZADOR!L15</f>
        <v>73</v>
      </c>
      <c r="Q5" s="137">
        <f>[16]CENTRALIZADOR!L15</f>
        <v>63</v>
      </c>
      <c r="R5" s="31">
        <f>SUM(E5:Q5)/13</f>
        <v>62.46153846153846</v>
      </c>
      <c r="S5" s="32">
        <f t="shared" si="0"/>
        <v>62</v>
      </c>
    </row>
    <row r="6" spans="1:19" ht="18.75" x14ac:dyDescent="0.3">
      <c r="A6" s="20">
        <v>4</v>
      </c>
      <c r="B6" s="133" t="s">
        <v>83</v>
      </c>
      <c r="C6" s="133" t="s">
        <v>84</v>
      </c>
      <c r="D6" s="133" t="s">
        <v>85</v>
      </c>
      <c r="E6" s="136">
        <f>[25]CENTRALIZADOR!L16</f>
        <v>91</v>
      </c>
      <c r="F6" s="137">
        <f>[22]CENTRALIZADOR!L16</f>
        <v>85</v>
      </c>
      <c r="G6" s="137">
        <f>[21]CENTRALIZADOR!L16</f>
        <v>98</v>
      </c>
      <c r="H6" s="136">
        <f>[18]CENTRALIZADOR!L16</f>
        <v>95</v>
      </c>
      <c r="I6" s="136">
        <f>[26]CENTRALIZADOR!L16</f>
        <v>83</v>
      </c>
      <c r="J6" s="137">
        <f>[20]CENTRALIZADOR!L16</f>
        <v>98</v>
      </c>
      <c r="K6" s="136">
        <f>[23]CENTRALIZADOR!L16</f>
        <v>89</v>
      </c>
      <c r="L6" s="136">
        <f>[19]CENTRALIZADOR!L16</f>
        <v>85</v>
      </c>
      <c r="M6" s="137">
        <f>[24]CENTRALIZADOR!L16</f>
        <v>87</v>
      </c>
      <c r="N6" s="137">
        <f>[17]CENTRALIZADOR!L16</f>
        <v>78</v>
      </c>
      <c r="O6" s="136">
        <f>[15]CENTRALIZADOR!L16</f>
        <v>97</v>
      </c>
      <c r="P6" s="136">
        <f>[14]CENTRALIZADOR!L16</f>
        <v>98</v>
      </c>
      <c r="Q6" s="137">
        <f>[16]CENTRALIZADOR!L16</f>
        <v>73</v>
      </c>
      <c r="R6" s="31">
        <f>SUM(E6:Q6)/13</f>
        <v>89</v>
      </c>
      <c r="S6" s="32">
        <f t="shared" si="0"/>
        <v>89</v>
      </c>
    </row>
    <row r="7" spans="1:19" ht="18.75" x14ac:dyDescent="0.3">
      <c r="A7" s="20">
        <v>5</v>
      </c>
      <c r="B7" s="133" t="s">
        <v>86</v>
      </c>
      <c r="C7" s="133" t="s">
        <v>87</v>
      </c>
      <c r="D7" s="133" t="s">
        <v>88</v>
      </c>
      <c r="E7" s="136">
        <f>[25]CENTRALIZADOR!L17</f>
        <v>88</v>
      </c>
      <c r="F7" s="137">
        <f>[22]CENTRALIZADOR!L17</f>
        <v>61</v>
      </c>
      <c r="G7" s="137">
        <f>[21]CENTRALIZADOR!L17</f>
        <v>76</v>
      </c>
      <c r="H7" s="136">
        <f>[18]CENTRALIZADOR!L17</f>
        <v>51</v>
      </c>
      <c r="I7" s="136">
        <f>[26]CENTRALIZADOR!L17</f>
        <v>79</v>
      </c>
      <c r="J7" s="137">
        <f>[20]CENTRALIZADOR!L17</f>
        <v>52</v>
      </c>
      <c r="K7" s="136">
        <f>[23]CENTRALIZADOR!L17</f>
        <v>59</v>
      </c>
      <c r="L7" s="136">
        <f>[19]CENTRALIZADOR!L17</f>
        <v>66</v>
      </c>
      <c r="M7" s="137">
        <f>[24]CENTRALIZADOR!L17</f>
        <v>65</v>
      </c>
      <c r="N7" s="137">
        <f>[17]CENTRALIZADOR!L17</f>
        <v>52</v>
      </c>
      <c r="O7" s="136">
        <f>[15]CENTRALIZADOR!L17</f>
        <v>58</v>
      </c>
      <c r="P7" s="136">
        <f>[14]CENTRALIZADOR!L17</f>
        <v>95</v>
      </c>
      <c r="Q7" s="137">
        <f>[16]CENTRALIZADOR!L17</f>
        <v>58</v>
      </c>
      <c r="R7" s="31">
        <f>SUM(E7:Q7)/13</f>
        <v>66.15384615384616</v>
      </c>
      <c r="S7" s="32">
        <f t="shared" si="0"/>
        <v>66</v>
      </c>
    </row>
    <row r="8" spans="1:19" ht="18.75" x14ac:dyDescent="0.3">
      <c r="A8" s="20">
        <v>6</v>
      </c>
      <c r="B8" s="133" t="s">
        <v>89</v>
      </c>
      <c r="C8" s="133" t="s">
        <v>90</v>
      </c>
      <c r="D8" s="133" t="s">
        <v>91</v>
      </c>
      <c r="E8" s="136">
        <f>[25]CENTRALIZADOR!L18</f>
        <v>80</v>
      </c>
      <c r="F8" s="136">
        <f>[22]CENTRALIZADOR!L18</f>
        <v>60</v>
      </c>
      <c r="G8" s="136">
        <f>[21]CENTRALIZADOR!L18</f>
        <v>82</v>
      </c>
      <c r="H8" s="136">
        <f>[18]CENTRALIZADOR!L18</f>
        <v>60</v>
      </c>
      <c r="I8" s="136">
        <f>[26]CENTRALIZADOR!L18</f>
        <v>94</v>
      </c>
      <c r="J8" s="136">
        <f>[20]CENTRALIZADOR!L18</f>
        <v>90</v>
      </c>
      <c r="K8" s="136">
        <f>[23]CENTRALIZADOR!L18</f>
        <v>90</v>
      </c>
      <c r="L8" s="136">
        <f>[19]CENTRALIZADOR!L18</f>
        <v>85</v>
      </c>
      <c r="M8" s="136">
        <f>[24]CENTRALIZADOR!L18</f>
        <v>62</v>
      </c>
      <c r="N8" s="136">
        <f>[17]CENTRALIZADOR!L18</f>
        <v>52</v>
      </c>
      <c r="O8" s="136">
        <f>[15]CENTRALIZADOR!L18</f>
        <v>93</v>
      </c>
      <c r="P8" s="136">
        <f>[14]CENTRALIZADOR!L18</f>
        <v>98</v>
      </c>
      <c r="Q8" s="136">
        <f>[16]CENTRALIZADOR!L18</f>
        <v>89</v>
      </c>
      <c r="R8" s="31">
        <f>SUM(E8:Q8)/13</f>
        <v>79.615384615384613</v>
      </c>
      <c r="S8" s="32">
        <f t="shared" si="0"/>
        <v>80</v>
      </c>
    </row>
    <row r="9" spans="1:19" ht="18.75" x14ac:dyDescent="0.3">
      <c r="A9" s="20">
        <v>7</v>
      </c>
      <c r="B9" s="133" t="s">
        <v>92</v>
      </c>
      <c r="C9" s="133" t="s">
        <v>60</v>
      </c>
      <c r="D9" s="133" t="s">
        <v>93</v>
      </c>
      <c r="E9" s="136">
        <f>[25]CENTRALIZADOR!L19</f>
        <v>95</v>
      </c>
      <c r="F9" s="136">
        <f>[22]CENTRALIZADOR!L19</f>
        <v>87</v>
      </c>
      <c r="G9" s="136">
        <f>[21]CENTRALIZADOR!L19</f>
        <v>84</v>
      </c>
      <c r="H9" s="136">
        <f>[18]CENTRALIZADOR!L19</f>
        <v>86</v>
      </c>
      <c r="I9" s="136">
        <f>[26]CENTRALIZADOR!L19</f>
        <v>89</v>
      </c>
      <c r="J9" s="136">
        <f>[20]CENTRALIZADOR!L19</f>
        <v>92</v>
      </c>
      <c r="K9" s="136">
        <f>[23]CENTRALIZADOR!L19</f>
        <v>86</v>
      </c>
      <c r="L9" s="136">
        <f>[19]CENTRALIZADOR!L19</f>
        <v>78</v>
      </c>
      <c r="M9" s="136">
        <f>[24]CENTRALIZADOR!L19</f>
        <v>83</v>
      </c>
      <c r="N9" s="136">
        <f>[17]CENTRALIZADOR!L19</f>
        <v>93</v>
      </c>
      <c r="O9" s="136">
        <f>[15]CENTRALIZADOR!L19</f>
        <v>92</v>
      </c>
      <c r="P9" s="136">
        <f>[14]CENTRALIZADOR!L19</f>
        <v>97</v>
      </c>
      <c r="Q9" s="136">
        <f>[16]CENTRALIZADOR!L19</f>
        <v>88</v>
      </c>
      <c r="R9" s="31">
        <f>SUM(E9:Q9)/13</f>
        <v>88.461538461538467</v>
      </c>
      <c r="S9" s="32">
        <f t="shared" si="0"/>
        <v>88</v>
      </c>
    </row>
    <row r="10" spans="1:19" ht="18.75" x14ac:dyDescent="0.3">
      <c r="A10" s="20">
        <v>8</v>
      </c>
      <c r="B10" s="133" t="s">
        <v>94</v>
      </c>
      <c r="C10" s="133" t="s">
        <v>95</v>
      </c>
      <c r="D10" s="133" t="s">
        <v>96</v>
      </c>
      <c r="E10" s="136">
        <f>[25]CENTRALIZADOR!L20</f>
        <v>75</v>
      </c>
      <c r="F10" s="137">
        <f>[22]CENTRALIZADOR!L20</f>
        <v>63</v>
      </c>
      <c r="G10" s="137">
        <f>[21]CENTRALIZADOR!L20</f>
        <v>74</v>
      </c>
      <c r="H10" s="136">
        <f>[18]CENTRALIZADOR!L20</f>
        <v>55</v>
      </c>
      <c r="I10" s="136">
        <f>[26]CENTRALIZADOR!L20</f>
        <v>68</v>
      </c>
      <c r="J10" s="137">
        <f>[20]CENTRALIZADOR!L20</f>
        <v>63</v>
      </c>
      <c r="K10" s="136">
        <f>[23]CENTRALIZADOR!L20</f>
        <v>60</v>
      </c>
      <c r="L10" s="136">
        <f>[19]CENTRALIZADOR!L20</f>
        <v>69</v>
      </c>
      <c r="M10" s="137">
        <f>[24]CENTRALIZADOR!L20</f>
        <v>47</v>
      </c>
      <c r="N10" s="137">
        <f>[17]CENTRALIZADOR!L20</f>
        <v>54</v>
      </c>
      <c r="O10" s="136">
        <f>[15]CENTRALIZADOR!L20</f>
        <v>51</v>
      </c>
      <c r="P10" s="136">
        <f>[14]CENTRALIZADOR!L20</f>
        <v>82</v>
      </c>
      <c r="Q10" s="137">
        <f>[16]CENTRALIZADOR!L20</f>
        <v>46</v>
      </c>
      <c r="R10" s="31">
        <f>SUM(E10:Q10)/13</f>
        <v>62.07692307692308</v>
      </c>
      <c r="S10" s="32">
        <f t="shared" si="0"/>
        <v>62</v>
      </c>
    </row>
    <row r="11" spans="1:19" ht="18.75" x14ac:dyDescent="0.3">
      <c r="A11" s="20">
        <v>9</v>
      </c>
      <c r="B11" s="133" t="s">
        <v>67</v>
      </c>
      <c r="C11" s="133" t="s">
        <v>97</v>
      </c>
      <c r="D11" s="133" t="s">
        <v>98</v>
      </c>
      <c r="E11" s="136">
        <f>[25]CENTRALIZADOR!L21</f>
        <v>97</v>
      </c>
      <c r="F11" s="137">
        <f>[22]CENTRALIZADOR!L21</f>
        <v>89</v>
      </c>
      <c r="G11" s="137">
        <f>[21]CENTRALIZADOR!L21</f>
        <v>90</v>
      </c>
      <c r="H11" s="136">
        <f>[18]CENTRALIZADOR!L21</f>
        <v>95</v>
      </c>
      <c r="I11" s="136">
        <f>[26]CENTRALIZADOR!L21</f>
        <v>91</v>
      </c>
      <c r="J11" s="137">
        <f>[20]CENTRALIZADOR!L21</f>
        <v>97</v>
      </c>
      <c r="K11" s="136">
        <f>[23]CENTRALIZADOR!L21</f>
        <v>97</v>
      </c>
      <c r="L11" s="136">
        <f>[19]CENTRALIZADOR!L21</f>
        <v>85</v>
      </c>
      <c r="M11" s="137">
        <f>[24]CENTRALIZADOR!L21</f>
        <v>89</v>
      </c>
      <c r="N11" s="137">
        <f>[17]CENTRALIZADOR!L21</f>
        <v>90</v>
      </c>
      <c r="O11" s="136">
        <f>[15]CENTRALIZADOR!L21</f>
        <v>90</v>
      </c>
      <c r="P11" s="136">
        <f>[14]CENTRALIZADOR!L21</f>
        <v>97</v>
      </c>
      <c r="Q11" s="137">
        <f>[16]CENTRALIZADOR!L21</f>
        <v>96</v>
      </c>
      <c r="R11" s="31">
        <f>SUM(E11:Q11)/13</f>
        <v>92.538461538461533</v>
      </c>
      <c r="S11" s="32">
        <f t="shared" si="0"/>
        <v>93</v>
      </c>
    </row>
    <row r="12" spans="1:19" ht="18.75" x14ac:dyDescent="0.3">
      <c r="A12" s="20">
        <v>10</v>
      </c>
      <c r="B12" s="133" t="s">
        <v>99</v>
      </c>
      <c r="C12" s="133" t="s">
        <v>100</v>
      </c>
      <c r="D12" s="133" t="s">
        <v>101</v>
      </c>
      <c r="E12" s="136">
        <f>[25]CENTRALIZADOR!L22</f>
        <v>91</v>
      </c>
      <c r="F12" s="137">
        <f>[22]CENTRALIZADOR!L22</f>
        <v>80</v>
      </c>
      <c r="G12" s="137">
        <f>[21]CENTRALIZADOR!L22</f>
        <v>95</v>
      </c>
      <c r="H12" s="136">
        <f>[18]CENTRALIZADOR!L22</f>
        <v>90</v>
      </c>
      <c r="I12" s="136">
        <f>[26]CENTRALIZADOR!L22</f>
        <v>84</v>
      </c>
      <c r="J12" s="137">
        <f>[20]CENTRALIZADOR!L22</f>
        <v>93</v>
      </c>
      <c r="K12" s="136">
        <f>[23]CENTRALIZADOR!L22</f>
        <v>87</v>
      </c>
      <c r="L12" s="136">
        <f>[19]CENTRALIZADOR!L22</f>
        <v>83</v>
      </c>
      <c r="M12" s="137">
        <f>[24]CENTRALIZADOR!L22</f>
        <v>71</v>
      </c>
      <c r="N12" s="137">
        <f>[17]CENTRALIZADOR!L22</f>
        <v>64</v>
      </c>
      <c r="O12" s="136">
        <f>[15]CENTRALIZADOR!L22</f>
        <v>78</v>
      </c>
      <c r="P12" s="136">
        <f>[14]CENTRALIZADOR!L22</f>
        <v>82</v>
      </c>
      <c r="Q12" s="137">
        <f>[16]CENTRALIZADOR!L22</f>
        <v>78</v>
      </c>
      <c r="R12" s="31">
        <f>SUM(E12:Q12)/13</f>
        <v>82.769230769230774</v>
      </c>
      <c r="S12" s="32">
        <f t="shared" si="0"/>
        <v>83</v>
      </c>
    </row>
    <row r="13" spans="1:19" ht="18.75" x14ac:dyDescent="0.3">
      <c r="A13" s="20">
        <v>11</v>
      </c>
      <c r="B13" s="133" t="s">
        <v>59</v>
      </c>
      <c r="C13" s="133" t="s">
        <v>102</v>
      </c>
      <c r="D13" s="133" t="s">
        <v>103</v>
      </c>
      <c r="E13" s="136">
        <f>[25]CENTRALIZADOR!L23</f>
        <v>79</v>
      </c>
      <c r="F13" s="137">
        <f>[22]CENTRALIZADOR!L23</f>
        <v>78</v>
      </c>
      <c r="G13" s="137">
        <f>[21]CENTRALIZADOR!L23</f>
        <v>62</v>
      </c>
      <c r="H13" s="136">
        <f>[18]CENTRALIZADOR!L23</f>
        <v>76</v>
      </c>
      <c r="I13" s="136">
        <f>[26]CENTRALIZADOR!L23</f>
        <v>69</v>
      </c>
      <c r="J13" s="137">
        <f>[20]CENTRALIZADOR!L23</f>
        <v>63</v>
      </c>
      <c r="K13" s="136">
        <f>[23]CENTRALIZADOR!L23</f>
        <v>51</v>
      </c>
      <c r="L13" s="136">
        <f>[19]CENTRALIZADOR!L23</f>
        <v>76</v>
      </c>
      <c r="M13" s="137">
        <f>[24]CENTRALIZADOR!L23</f>
        <v>66</v>
      </c>
      <c r="N13" s="137">
        <f>[17]CENTRALIZADOR!L23</f>
        <v>61</v>
      </c>
      <c r="O13" s="136">
        <f>[15]CENTRALIZADOR!L23</f>
        <v>59</v>
      </c>
      <c r="P13" s="136">
        <f>[14]CENTRALIZADOR!L23</f>
        <v>74</v>
      </c>
      <c r="Q13" s="137">
        <f>[16]CENTRALIZADOR!L23</f>
        <v>71</v>
      </c>
      <c r="R13" s="31">
        <f>SUM(E13:Q13)/13</f>
        <v>68.07692307692308</v>
      </c>
      <c r="S13" s="32">
        <f t="shared" si="0"/>
        <v>68</v>
      </c>
    </row>
    <row r="14" spans="1:19" ht="18.75" x14ac:dyDescent="0.3">
      <c r="A14" s="20">
        <v>12</v>
      </c>
      <c r="B14" s="133" t="s">
        <v>57</v>
      </c>
      <c r="C14" s="133" t="s">
        <v>104</v>
      </c>
      <c r="D14" s="133" t="s">
        <v>105</v>
      </c>
      <c r="E14" s="136">
        <f>[25]CENTRALIZADOR!L24</f>
        <v>56</v>
      </c>
      <c r="F14" s="137">
        <f>[22]CENTRALIZADOR!L24</f>
        <v>44</v>
      </c>
      <c r="G14" s="137">
        <f>[21]CENTRALIZADOR!L24</f>
        <v>46</v>
      </c>
      <c r="H14" s="136">
        <f>[18]CENTRALIZADOR!L24</f>
        <v>76</v>
      </c>
      <c r="I14" s="136">
        <f>[26]CENTRALIZADOR!L24</f>
        <v>52</v>
      </c>
      <c r="J14" s="137">
        <f>[20]CENTRALIZADOR!L24</f>
        <v>40</v>
      </c>
      <c r="K14" s="136">
        <f>[23]CENTRALIZADOR!L24</f>
        <v>58</v>
      </c>
      <c r="L14" s="136">
        <f>[19]CENTRALIZADOR!L24</f>
        <v>76</v>
      </c>
      <c r="M14" s="137">
        <f>[24]CENTRALIZADOR!L24</f>
        <v>42</v>
      </c>
      <c r="N14" s="137">
        <f>[17]CENTRALIZADOR!L24</f>
        <v>40</v>
      </c>
      <c r="O14" s="136">
        <f>[15]CENTRALIZADOR!L24</f>
        <v>48</v>
      </c>
      <c r="P14" s="136">
        <f>[14]CENTRALIZADOR!L24</f>
        <v>51</v>
      </c>
      <c r="Q14" s="137">
        <f>[16]CENTRALIZADOR!L24</f>
        <v>47</v>
      </c>
      <c r="R14" s="31">
        <f>SUM(E14:Q14)/13</f>
        <v>52</v>
      </c>
      <c r="S14" s="32">
        <f t="shared" si="0"/>
        <v>52</v>
      </c>
    </row>
    <row r="15" spans="1:19" ht="18.75" x14ac:dyDescent="0.3">
      <c r="A15" s="20">
        <v>13</v>
      </c>
      <c r="B15" s="133" t="s">
        <v>106</v>
      </c>
      <c r="C15" s="133" t="s">
        <v>68</v>
      </c>
      <c r="D15" s="133" t="s">
        <v>107</v>
      </c>
      <c r="E15" s="136">
        <f>[25]CENTRALIZADOR!L25</f>
        <v>63</v>
      </c>
      <c r="F15" s="137">
        <f>[22]CENTRALIZADOR!L25</f>
        <v>43</v>
      </c>
      <c r="G15" s="137">
        <f>[21]CENTRALIZADOR!L25</f>
        <v>70</v>
      </c>
      <c r="H15" s="136">
        <f>[18]CENTRALIZADOR!L25</f>
        <v>51</v>
      </c>
      <c r="I15" s="136">
        <f>[26]CENTRALIZADOR!L25</f>
        <v>52</v>
      </c>
      <c r="J15" s="137">
        <f>[20]CENTRALIZADOR!L25</f>
        <v>83</v>
      </c>
      <c r="K15" s="136">
        <f>[23]CENTRALIZADOR!L25</f>
        <v>51</v>
      </c>
      <c r="L15" s="136">
        <f>[19]CENTRALIZADOR!L25</f>
        <v>72</v>
      </c>
      <c r="M15" s="137">
        <f>[24]CENTRALIZADOR!L25</f>
        <v>70</v>
      </c>
      <c r="N15" s="137">
        <f>[17]CENTRALIZADOR!L25</f>
        <v>58</v>
      </c>
      <c r="O15" s="136">
        <f>[15]CENTRALIZADOR!L25</f>
        <v>55</v>
      </c>
      <c r="P15" s="136">
        <f>[14]CENTRALIZADOR!L25</f>
        <v>55</v>
      </c>
      <c r="Q15" s="137">
        <f>[16]CENTRALIZADOR!L25</f>
        <v>71</v>
      </c>
      <c r="R15" s="31">
        <f>SUM(E15:Q15)/13</f>
        <v>61.07692307692308</v>
      </c>
      <c r="S15" s="32">
        <f t="shared" si="0"/>
        <v>61</v>
      </c>
    </row>
    <row r="16" spans="1:19" ht="18.75" x14ac:dyDescent="0.3">
      <c r="A16" s="20">
        <v>14</v>
      </c>
      <c r="B16" s="133" t="s">
        <v>71</v>
      </c>
      <c r="C16" s="133" t="s">
        <v>108</v>
      </c>
      <c r="D16" s="133" t="s">
        <v>109</v>
      </c>
      <c r="E16" s="136">
        <f>[25]CENTRALIZADOR!L26</f>
        <v>83</v>
      </c>
      <c r="F16" s="137">
        <f>[22]CENTRALIZADOR!L26</f>
        <v>87</v>
      </c>
      <c r="G16" s="137">
        <f>[21]CENTRALIZADOR!L26</f>
        <v>90</v>
      </c>
      <c r="H16" s="136">
        <f>[18]CENTRALIZADOR!L26</f>
        <v>77</v>
      </c>
      <c r="I16" s="136">
        <f>[26]CENTRALIZADOR!L26</f>
        <v>91</v>
      </c>
      <c r="J16" s="137">
        <f>[20]CENTRALIZADOR!L26</f>
        <v>72</v>
      </c>
      <c r="K16" s="136">
        <f>[23]CENTRALIZADOR!L26</f>
        <v>77</v>
      </c>
      <c r="L16" s="136">
        <f>[19]CENTRALIZADOR!L26</f>
        <v>84</v>
      </c>
      <c r="M16" s="137">
        <f>[24]CENTRALIZADOR!L26</f>
        <v>100</v>
      </c>
      <c r="N16" s="137">
        <f>[17]CENTRALIZADOR!L26</f>
        <v>67</v>
      </c>
      <c r="O16" s="136">
        <f>[15]CENTRALIZADOR!L26</f>
        <v>95</v>
      </c>
      <c r="P16" s="136">
        <f>[14]CENTRALIZADOR!L26</f>
        <v>95</v>
      </c>
      <c r="Q16" s="137">
        <f>[16]CENTRALIZADOR!L26</f>
        <v>96</v>
      </c>
      <c r="R16" s="31">
        <f>SUM(E16:Q16)/13</f>
        <v>85.692307692307693</v>
      </c>
      <c r="S16" s="32">
        <f t="shared" si="0"/>
        <v>86</v>
      </c>
    </row>
    <row r="17" spans="1:19" ht="18.75" x14ac:dyDescent="0.3">
      <c r="A17" s="20">
        <v>15</v>
      </c>
      <c r="B17" s="133" t="s">
        <v>63</v>
      </c>
      <c r="C17" s="133" t="s">
        <v>110</v>
      </c>
      <c r="D17" s="133" t="s">
        <v>111</v>
      </c>
      <c r="E17" s="136">
        <f>[25]CENTRALIZADOR!L27</f>
        <v>73</v>
      </c>
      <c r="F17" s="137">
        <f>[22]CENTRALIZADOR!L27</f>
        <v>76</v>
      </c>
      <c r="G17" s="137">
        <f>[21]CENTRALIZADOR!L27</f>
        <v>60</v>
      </c>
      <c r="H17" s="136">
        <f>[18]CENTRALIZADOR!L27</f>
        <v>75</v>
      </c>
      <c r="I17" s="136">
        <f>[26]CENTRALIZADOR!L27</f>
        <v>64</v>
      </c>
      <c r="J17" s="137">
        <f>[20]CENTRALIZADOR!L27</f>
        <v>61</v>
      </c>
      <c r="K17" s="136">
        <f>[23]CENTRALIZADOR!L27</f>
        <v>40</v>
      </c>
      <c r="L17" s="136">
        <f>[19]CENTRALIZADOR!L27</f>
        <v>66</v>
      </c>
      <c r="M17" s="137">
        <f>[24]CENTRALIZADOR!L27</f>
        <v>69</v>
      </c>
      <c r="N17" s="137">
        <f>[17]CENTRALIZADOR!L27</f>
        <v>57</v>
      </c>
      <c r="O17" s="136">
        <f>[15]CENTRALIZADOR!L27</f>
        <v>51</v>
      </c>
      <c r="P17" s="136">
        <f>[14]CENTRALIZADOR!L27</f>
        <v>51</v>
      </c>
      <c r="Q17" s="137">
        <f>[16]CENTRALIZADOR!L27</f>
        <v>69</v>
      </c>
      <c r="R17" s="31">
        <f>SUM(E17:Q17)/13</f>
        <v>62.46153846153846</v>
      </c>
      <c r="S17" s="32">
        <f t="shared" si="0"/>
        <v>62</v>
      </c>
    </row>
    <row r="18" spans="1:19" ht="18.75" x14ac:dyDescent="0.3">
      <c r="A18" s="20">
        <v>16</v>
      </c>
      <c r="B18" s="133" t="s">
        <v>58</v>
      </c>
      <c r="C18" s="133" t="s">
        <v>112</v>
      </c>
      <c r="D18" s="133" t="s">
        <v>113</v>
      </c>
      <c r="E18" s="136">
        <f>[25]CENTRALIZADOR!L28</f>
        <v>55</v>
      </c>
      <c r="F18" s="137">
        <f>[22]CENTRALIZADOR!L28</f>
        <v>60</v>
      </c>
      <c r="G18" s="137">
        <f>[21]CENTRALIZADOR!L28</f>
        <v>52</v>
      </c>
      <c r="H18" s="137">
        <f>[18]CENTRALIZADOR!L28</f>
        <v>45</v>
      </c>
      <c r="I18" s="136">
        <f>[26]CENTRALIZADOR!L28</f>
        <v>48</v>
      </c>
      <c r="J18" s="137">
        <f>[20]CENTRALIZADOR!L28</f>
        <v>52</v>
      </c>
      <c r="K18" s="136">
        <f>[23]CENTRALIZADOR!L28</f>
        <v>52</v>
      </c>
      <c r="L18" s="136">
        <f>[19]CENTRALIZADOR!L28</f>
        <v>46</v>
      </c>
      <c r="M18" s="137">
        <f>[24]CENTRALIZADOR!L28</f>
        <v>45</v>
      </c>
      <c r="N18" s="137">
        <f>[17]CENTRALIZADOR!L28</f>
        <v>47</v>
      </c>
      <c r="O18" s="137">
        <f>[15]CENTRALIZADOR!L28</f>
        <v>45</v>
      </c>
      <c r="P18" s="136">
        <f>[14]CENTRALIZADOR!L28</f>
        <v>64</v>
      </c>
      <c r="Q18" s="137">
        <f>[16]CENTRALIZADOR!L28</f>
        <v>59</v>
      </c>
      <c r="R18" s="31">
        <f>SUM(E18:Q18)/13</f>
        <v>51.53846153846154</v>
      </c>
      <c r="S18" s="32">
        <f t="shared" si="0"/>
        <v>52</v>
      </c>
    </row>
    <row r="19" spans="1:19" ht="18.75" x14ac:dyDescent="0.3">
      <c r="A19" s="20">
        <v>17</v>
      </c>
      <c r="B19" s="134" t="s">
        <v>62</v>
      </c>
      <c r="C19" s="134" t="s">
        <v>114</v>
      </c>
      <c r="D19" s="134" t="s">
        <v>115</v>
      </c>
      <c r="E19" s="136">
        <f>[25]CENTRALIZADOR!L29</f>
        <v>59</v>
      </c>
      <c r="F19" s="137">
        <f>[22]CENTRALIZADOR!L29</f>
        <v>40</v>
      </c>
      <c r="G19" s="137">
        <f>[21]CENTRALIZADOR!L29</f>
        <v>63</v>
      </c>
      <c r="H19" s="137">
        <f>[18]CENTRALIZADOR!L29</f>
        <v>51</v>
      </c>
      <c r="I19" s="136">
        <f>[26]CENTRALIZADOR!L29</f>
        <v>57</v>
      </c>
      <c r="J19" s="137">
        <f>[20]CENTRALIZADOR!L29</f>
        <v>59</v>
      </c>
      <c r="K19" s="136">
        <f>[23]CENTRALIZADOR!L29</f>
        <v>51</v>
      </c>
      <c r="L19" s="136">
        <f>[19]CENTRALIZADOR!L29</f>
        <v>72</v>
      </c>
      <c r="M19" s="137">
        <f>[24]CENTRALIZADOR!L29</f>
        <v>62</v>
      </c>
      <c r="N19" s="137">
        <f>[17]CENTRALIZADOR!L29</f>
        <v>52</v>
      </c>
      <c r="O19" s="137">
        <f>[15]CENTRALIZADOR!L29</f>
        <v>51</v>
      </c>
      <c r="P19" s="137">
        <f>[14]CENTRALIZADOR!L29</f>
        <v>76</v>
      </c>
      <c r="Q19" s="137">
        <f>[16]CENTRALIZADOR!L29</f>
        <v>62</v>
      </c>
      <c r="R19" s="31">
        <f>SUM(E19:Q19)/13</f>
        <v>58.07692307692308</v>
      </c>
      <c r="S19" s="32">
        <f t="shared" si="0"/>
        <v>58</v>
      </c>
    </row>
    <row r="20" spans="1:19" ht="18.75" x14ac:dyDescent="0.3">
      <c r="A20" s="20">
        <v>18</v>
      </c>
      <c r="B20" s="133" t="s">
        <v>62</v>
      </c>
      <c r="C20" s="133" t="s">
        <v>116</v>
      </c>
      <c r="D20" s="133" t="s">
        <v>117</v>
      </c>
      <c r="E20" s="136">
        <f>[25]CENTRALIZADOR!L30</f>
        <v>93</v>
      </c>
      <c r="F20" s="137">
        <f>[22]CENTRALIZADOR!L30</f>
        <v>78</v>
      </c>
      <c r="G20" s="137">
        <f>[21]CENTRALIZADOR!L30</f>
        <v>82</v>
      </c>
      <c r="H20" s="137">
        <f>[18]CENTRALIZADOR!L30</f>
        <v>76</v>
      </c>
      <c r="I20" s="136">
        <f>[26]CENTRALIZADOR!L30</f>
        <v>80</v>
      </c>
      <c r="J20" s="137">
        <f>[20]CENTRALIZADOR!L30</f>
        <v>55</v>
      </c>
      <c r="K20" s="136">
        <f>[23]CENTRALIZADOR!L30</f>
        <v>86</v>
      </c>
      <c r="L20" s="136">
        <f>[19]CENTRALIZADOR!L30</f>
        <v>77</v>
      </c>
      <c r="M20" s="137">
        <f>[24]CENTRALIZADOR!L30</f>
        <v>71</v>
      </c>
      <c r="N20" s="137">
        <f>[17]CENTRALIZADOR!L30</f>
        <v>67</v>
      </c>
      <c r="O20" s="137">
        <f>[15]CENTRALIZADOR!L30</f>
        <v>69</v>
      </c>
      <c r="P20" s="137">
        <f>[14]CENTRALIZADOR!L30</f>
        <v>94</v>
      </c>
      <c r="Q20" s="137">
        <f>[16]CENTRALIZADOR!L30</f>
        <v>83</v>
      </c>
      <c r="R20" s="31">
        <f>SUM(E20:Q20)/13</f>
        <v>77.769230769230774</v>
      </c>
      <c r="S20" s="32">
        <f t="shared" si="0"/>
        <v>78</v>
      </c>
    </row>
    <row r="21" spans="1:19" ht="18.75" x14ac:dyDescent="0.3">
      <c r="A21" s="20">
        <v>19</v>
      </c>
      <c r="B21" s="135" t="s">
        <v>70</v>
      </c>
      <c r="C21" s="135" t="s">
        <v>56</v>
      </c>
      <c r="D21" s="135" t="s">
        <v>118</v>
      </c>
      <c r="E21" s="136">
        <f>[25]CENTRALIZADOR!L31</f>
        <v>82</v>
      </c>
      <c r="F21" s="137">
        <f>[22]CENTRALIZADOR!L31</f>
        <v>75</v>
      </c>
      <c r="G21" s="137">
        <f>[21]CENTRALIZADOR!L31</f>
        <v>82</v>
      </c>
      <c r="H21" s="136">
        <f>[18]CENTRALIZADOR!L31</f>
        <v>85</v>
      </c>
      <c r="I21" s="136">
        <f>[26]CENTRALIZADOR!L31</f>
        <v>81</v>
      </c>
      <c r="J21" s="137">
        <f>[20]CENTRALIZADOR!L31</f>
        <v>83</v>
      </c>
      <c r="K21" s="136">
        <f>[23]CENTRALIZADOR!L31</f>
        <v>71</v>
      </c>
      <c r="L21" s="136">
        <f>[19]CENTRALIZADOR!L31</f>
        <v>68</v>
      </c>
      <c r="M21" s="137">
        <f>[24]CENTRALIZADOR!L31</f>
        <v>79</v>
      </c>
      <c r="N21" s="137">
        <f>[17]CENTRALIZADOR!L31</f>
        <v>67</v>
      </c>
      <c r="O21" s="136">
        <f>[15]CENTRALIZADOR!L31</f>
        <v>71</v>
      </c>
      <c r="P21" s="137">
        <f>[14]CENTRALIZADOR!L31</f>
        <v>85</v>
      </c>
      <c r="Q21" s="137">
        <f>[16]CENTRALIZADOR!L31</f>
        <v>77</v>
      </c>
      <c r="R21" s="31">
        <f>SUM(E21:Q21)/13</f>
        <v>77.384615384615387</v>
      </c>
      <c r="S21" s="32">
        <f t="shared" si="0"/>
        <v>77</v>
      </c>
    </row>
    <row r="22" spans="1:19" ht="18.75" x14ac:dyDescent="0.3">
      <c r="A22" s="20">
        <v>20</v>
      </c>
      <c r="B22" s="133" t="s">
        <v>61</v>
      </c>
      <c r="C22" s="133" t="s">
        <v>119</v>
      </c>
      <c r="D22" s="133" t="s">
        <v>120</v>
      </c>
      <c r="E22" s="136">
        <f>[25]CENTRALIZADOR!L32</f>
        <v>81</v>
      </c>
      <c r="F22" s="137">
        <f>[22]CENTRALIZADOR!L32</f>
        <v>60</v>
      </c>
      <c r="G22" s="137">
        <f>[21]CENTRALIZADOR!L32</f>
        <v>84</v>
      </c>
      <c r="H22" s="136">
        <f>[18]CENTRALIZADOR!L32</f>
        <v>77</v>
      </c>
      <c r="I22" s="136">
        <f>[26]CENTRALIZADOR!L32</f>
        <v>80</v>
      </c>
      <c r="J22" s="137">
        <f>[20]CENTRALIZADOR!L32</f>
        <v>69</v>
      </c>
      <c r="K22" s="136">
        <f>[23]CENTRALIZADOR!L32</f>
        <v>58</v>
      </c>
      <c r="L22" s="136">
        <f>[19]CENTRALIZADOR!L32</f>
        <v>63</v>
      </c>
      <c r="M22" s="137">
        <f>[24]CENTRALIZADOR!L32</f>
        <v>72</v>
      </c>
      <c r="N22" s="137">
        <f>[17]CENTRALIZADOR!L32</f>
        <v>51</v>
      </c>
      <c r="O22" s="136">
        <f>[15]CENTRALIZADOR!L32</f>
        <v>67</v>
      </c>
      <c r="P22" s="137">
        <f>[14]CENTRALIZADOR!L32</f>
        <v>91</v>
      </c>
      <c r="Q22" s="136">
        <f>[16]CENTRALIZADOR!L32</f>
        <v>68</v>
      </c>
      <c r="R22" s="31">
        <f>SUM(E22:Q22)/13</f>
        <v>70.84615384615384</v>
      </c>
      <c r="S22" s="32">
        <f t="shared" si="0"/>
        <v>71</v>
      </c>
    </row>
    <row r="23" spans="1:19" ht="18.75" x14ac:dyDescent="0.3">
      <c r="A23" s="20">
        <v>21</v>
      </c>
      <c r="B23" s="133" t="s">
        <v>121</v>
      </c>
      <c r="C23" s="133" t="s">
        <v>122</v>
      </c>
      <c r="D23" s="133" t="s">
        <v>123</v>
      </c>
      <c r="E23" s="136">
        <f>[25]CENTRALIZADOR!L33</f>
        <v>84</v>
      </c>
      <c r="F23" s="137">
        <f>[22]CENTRALIZADOR!L33</f>
        <v>65</v>
      </c>
      <c r="G23" s="137">
        <f>[21]CENTRALIZADOR!L33</f>
        <v>76</v>
      </c>
      <c r="H23" s="137">
        <f>[18]CENTRALIZADOR!L33</f>
        <v>55</v>
      </c>
      <c r="I23" s="136">
        <f>[26]CENTRALIZADOR!L33</f>
        <v>84</v>
      </c>
      <c r="J23" s="137">
        <f>[20]CENTRALIZADOR!L33</f>
        <v>76</v>
      </c>
      <c r="K23" s="136">
        <f>[23]CENTRALIZADOR!L33</f>
        <v>91</v>
      </c>
      <c r="L23" s="136">
        <f>[19]CENTRALIZADOR!L33</f>
        <v>84</v>
      </c>
      <c r="M23" s="137">
        <f>[24]CENTRALIZADOR!L33</f>
        <v>67</v>
      </c>
      <c r="N23" s="137">
        <f>[17]CENTRALIZADOR!L33</f>
        <v>68</v>
      </c>
      <c r="O23" s="137">
        <f>[15]CENTRALIZADOR!L33</f>
        <v>68</v>
      </c>
      <c r="P23" s="137">
        <f>[14]CENTRALIZADOR!L33</f>
        <v>80</v>
      </c>
      <c r="Q23" s="136">
        <f>[16]CENTRALIZADOR!L33</f>
        <v>73</v>
      </c>
      <c r="R23" s="31">
        <f>SUM(E23:Q23)/13</f>
        <v>74.692307692307693</v>
      </c>
      <c r="S23" s="32">
        <f t="shared" si="0"/>
        <v>75</v>
      </c>
    </row>
    <row r="24" spans="1:19" ht="18.75" x14ac:dyDescent="0.3">
      <c r="A24" s="20">
        <v>22</v>
      </c>
      <c r="B24" s="133" t="s">
        <v>124</v>
      </c>
      <c r="C24" s="133" t="s">
        <v>125</v>
      </c>
      <c r="D24" s="133" t="s">
        <v>126</v>
      </c>
      <c r="E24" s="136">
        <f>[25]CENTRALIZADOR!L34</f>
        <v>69</v>
      </c>
      <c r="F24" s="137">
        <f>[22]CENTRALIZADOR!L34</f>
        <v>41</v>
      </c>
      <c r="G24" s="137">
        <f>[21]CENTRALIZADOR!L34</f>
        <v>66</v>
      </c>
      <c r="H24" s="137">
        <f>[18]CENTRALIZADOR!L34</f>
        <v>42</v>
      </c>
      <c r="I24" s="136">
        <f>[26]CENTRALIZADOR!L34</f>
        <v>47</v>
      </c>
      <c r="J24" s="137">
        <f>[20]CENTRALIZADOR!L34</f>
        <v>43</v>
      </c>
      <c r="K24" s="136">
        <f>[23]CENTRALIZADOR!L34</f>
        <v>52</v>
      </c>
      <c r="L24" s="136">
        <f>[19]CENTRALIZADOR!L34</f>
        <v>66</v>
      </c>
      <c r="M24" s="137">
        <f>[24]CENTRALIZADOR!L34</f>
        <v>46</v>
      </c>
      <c r="N24" s="137">
        <f>[17]CENTRALIZADOR!L34</f>
        <v>51</v>
      </c>
      <c r="O24" s="137">
        <f>[15]CENTRALIZADOR!L34</f>
        <v>48</v>
      </c>
      <c r="P24" s="137">
        <f>[14]CENTRALIZADOR!L34</f>
        <v>71</v>
      </c>
      <c r="Q24" s="136">
        <f>[16]CENTRALIZADOR!L34</f>
        <v>56</v>
      </c>
      <c r="R24" s="31">
        <f>SUM(E24:Q24)/13</f>
        <v>53.692307692307693</v>
      </c>
      <c r="S24" s="32">
        <f t="shared" si="0"/>
        <v>54</v>
      </c>
    </row>
    <row r="25" spans="1:19" ht="18.75" x14ac:dyDescent="0.3">
      <c r="A25" s="20">
        <v>23</v>
      </c>
      <c r="B25" s="133" t="s">
        <v>127</v>
      </c>
      <c r="C25" s="133" t="s">
        <v>62</v>
      </c>
      <c r="D25" s="133" t="s">
        <v>128</v>
      </c>
      <c r="E25" s="136">
        <f>[25]CENTRALIZADOR!L35</f>
        <v>91</v>
      </c>
      <c r="F25" s="137">
        <f>[22]CENTRALIZADOR!L35</f>
        <v>75</v>
      </c>
      <c r="G25" s="137">
        <f>[21]CENTRALIZADOR!L35</f>
        <v>78</v>
      </c>
      <c r="H25" s="137">
        <f>[18]CENTRALIZADOR!L35</f>
        <v>78</v>
      </c>
      <c r="I25" s="136">
        <f>[26]CENTRALIZADOR!L35</f>
        <v>79</v>
      </c>
      <c r="J25" s="137">
        <f>[20]CENTRALIZADOR!L35</f>
        <v>77</v>
      </c>
      <c r="K25" s="136">
        <f>[23]CENTRALIZADOR!L35</f>
        <v>78</v>
      </c>
      <c r="L25" s="136">
        <f>[19]CENTRALIZADOR!L35</f>
        <v>76</v>
      </c>
      <c r="M25" s="137">
        <f>[24]CENTRALIZADOR!L35</f>
        <v>75</v>
      </c>
      <c r="N25" s="137">
        <f>[17]CENTRALIZADOR!L35</f>
        <v>61</v>
      </c>
      <c r="O25" s="137">
        <f>[15]CENTRALIZADOR!L35</f>
        <v>54</v>
      </c>
      <c r="P25" s="137">
        <f>[14]CENTRALIZADOR!L35</f>
        <v>92</v>
      </c>
      <c r="Q25" s="136">
        <f>[16]CENTRALIZADOR!L35</f>
        <v>67</v>
      </c>
      <c r="R25" s="31">
        <f>SUM(E25:Q25)/13</f>
        <v>75.461538461538467</v>
      </c>
      <c r="S25" s="32">
        <f t="shared" si="0"/>
        <v>75</v>
      </c>
    </row>
    <row r="26" spans="1:19" ht="18.75" x14ac:dyDescent="0.3">
      <c r="A26" s="20">
        <v>24</v>
      </c>
      <c r="B26" s="133" t="s">
        <v>129</v>
      </c>
      <c r="C26" s="133" t="s">
        <v>130</v>
      </c>
      <c r="D26" s="133" t="s">
        <v>131</v>
      </c>
      <c r="E26" s="136">
        <f>[25]CENTRALIZADOR!L36</f>
        <v>91</v>
      </c>
      <c r="F26" s="137">
        <f>[22]CENTRALIZADOR!L36</f>
        <v>83</v>
      </c>
      <c r="G26" s="137">
        <f>[21]CENTRALIZADOR!L36</f>
        <v>80</v>
      </c>
      <c r="H26" s="137">
        <f>[18]CENTRALIZADOR!L36</f>
        <v>65</v>
      </c>
      <c r="I26" s="136">
        <f>[26]CENTRALIZADOR!L36</f>
        <v>91</v>
      </c>
      <c r="J26" s="137">
        <f>[20]CENTRALIZADOR!L36</f>
        <v>77</v>
      </c>
      <c r="K26" s="136">
        <f>[23]CENTRALIZADOR!L36</f>
        <v>83</v>
      </c>
      <c r="L26" s="136">
        <f>[19]CENTRALIZADOR!L36</f>
        <v>71</v>
      </c>
      <c r="M26" s="137">
        <f>[24]CENTRALIZADOR!L36</f>
        <v>75</v>
      </c>
      <c r="N26" s="137">
        <f>[17]CENTRALIZADOR!L36</f>
        <v>86</v>
      </c>
      <c r="O26" s="137">
        <f>[15]CENTRALIZADOR!L36</f>
        <v>59</v>
      </c>
      <c r="P26" s="137">
        <f>[14]CENTRALIZADOR!L36</f>
        <v>96</v>
      </c>
      <c r="Q26" s="136">
        <f>[16]CENTRALIZADOR!L36</f>
        <v>79</v>
      </c>
      <c r="R26" s="31">
        <f>SUM(E26:Q26)/13</f>
        <v>79.692307692307693</v>
      </c>
      <c r="S26" s="32">
        <f t="shared" si="0"/>
        <v>80</v>
      </c>
    </row>
    <row r="27" spans="1:19" ht="18.75" x14ac:dyDescent="0.3">
      <c r="A27" s="20">
        <v>25</v>
      </c>
      <c r="B27" s="133" t="s">
        <v>64</v>
      </c>
      <c r="C27" s="133" t="s">
        <v>132</v>
      </c>
      <c r="D27" s="133" t="s">
        <v>69</v>
      </c>
      <c r="E27" s="136">
        <f>[25]CENTRALIZADOR!L37</f>
        <v>82</v>
      </c>
      <c r="F27" s="137">
        <f>[22]CENTRALIZADOR!L37</f>
        <v>70</v>
      </c>
      <c r="G27" s="137">
        <f>[21]CENTRALIZADOR!L37</f>
        <v>60</v>
      </c>
      <c r="H27" s="137">
        <f>[18]CENTRALIZADOR!L37</f>
        <v>80</v>
      </c>
      <c r="I27" s="136">
        <f>[26]CENTRALIZADOR!L37</f>
        <v>80</v>
      </c>
      <c r="J27" s="137">
        <f>[20]CENTRALIZADOR!L37</f>
        <v>65</v>
      </c>
      <c r="K27" s="136">
        <f>[23]CENTRALIZADOR!L37</f>
        <v>86</v>
      </c>
      <c r="L27" s="136">
        <f>[19]CENTRALIZADOR!L37</f>
        <v>82</v>
      </c>
      <c r="M27" s="137">
        <f>[24]CENTRALIZADOR!L37</f>
        <v>72</v>
      </c>
      <c r="N27" s="137">
        <f>[17]CENTRALIZADOR!L37</f>
        <v>67</v>
      </c>
      <c r="O27" s="137">
        <f>[15]CENTRALIZADOR!L37</f>
        <v>72</v>
      </c>
      <c r="P27" s="137">
        <f>[14]CENTRALIZADOR!L37</f>
        <v>95</v>
      </c>
      <c r="Q27" s="136">
        <f>[16]CENTRALIZADOR!L37</f>
        <v>77</v>
      </c>
      <c r="R27" s="31">
        <f>SUM(E27:Q27)/13</f>
        <v>76</v>
      </c>
      <c r="S27" s="32">
        <f t="shared" si="0"/>
        <v>76</v>
      </c>
    </row>
    <row r="28" spans="1:19" ht="18.75" x14ac:dyDescent="0.3">
      <c r="A28" s="20">
        <v>26</v>
      </c>
      <c r="B28" s="119"/>
      <c r="C28" s="116"/>
      <c r="D28" s="117"/>
      <c r="E28" s="33"/>
      <c r="F28" s="35"/>
      <c r="G28" s="35"/>
      <c r="H28" s="35"/>
      <c r="I28" s="33"/>
      <c r="J28" s="35"/>
      <c r="K28" s="33"/>
      <c r="L28" s="33"/>
      <c r="M28" s="35"/>
      <c r="N28" s="35"/>
      <c r="O28" s="35"/>
      <c r="P28" s="35"/>
      <c r="Q28" s="33"/>
      <c r="R28" s="31">
        <f>SUM(E28:Q28)/13</f>
        <v>0</v>
      </c>
      <c r="S28" s="32">
        <f t="shared" si="0"/>
        <v>0</v>
      </c>
    </row>
    <row r="29" spans="1:19" ht="18.75" x14ac:dyDescent="0.3">
      <c r="A29" s="20">
        <v>27</v>
      </c>
      <c r="B29" s="119"/>
      <c r="C29" s="116"/>
      <c r="D29" s="117"/>
      <c r="E29" s="33"/>
      <c r="F29" s="35"/>
      <c r="G29" s="35"/>
      <c r="H29" s="35"/>
      <c r="I29" s="33"/>
      <c r="J29" s="35"/>
      <c r="K29" s="33"/>
      <c r="L29" s="33"/>
      <c r="M29" s="35"/>
      <c r="N29" s="35"/>
      <c r="O29" s="35"/>
      <c r="P29" s="35"/>
      <c r="Q29" s="33"/>
      <c r="R29" s="31">
        <f>SUM(E29:Q29)/13</f>
        <v>0</v>
      </c>
      <c r="S29" s="32">
        <f t="shared" si="0"/>
        <v>0</v>
      </c>
    </row>
    <row r="30" spans="1:19" ht="18.75" x14ac:dyDescent="0.3">
      <c r="A30" s="20">
        <v>28</v>
      </c>
      <c r="B30" s="119"/>
      <c r="C30" s="116"/>
      <c r="D30" s="117"/>
      <c r="E30" s="33"/>
      <c r="F30" s="35"/>
      <c r="G30" s="35"/>
      <c r="H30" s="33"/>
      <c r="I30" s="33"/>
      <c r="J30" s="35"/>
      <c r="K30" s="33"/>
      <c r="L30" s="33"/>
      <c r="M30" s="35"/>
      <c r="N30" s="35"/>
      <c r="O30" s="33"/>
      <c r="P30" s="35"/>
      <c r="Q30" s="35"/>
      <c r="R30" s="31">
        <f>SUM(E30:Q30)/13</f>
        <v>0</v>
      </c>
      <c r="S30" s="32">
        <f t="shared" si="0"/>
        <v>0</v>
      </c>
    </row>
    <row r="31" spans="1:19" ht="18.75" x14ac:dyDescent="0.3">
      <c r="A31" s="20">
        <v>29</v>
      </c>
      <c r="B31" s="119"/>
      <c r="C31" s="116"/>
      <c r="D31" s="117"/>
      <c r="E31" s="33"/>
      <c r="F31" s="35"/>
      <c r="G31" s="35"/>
      <c r="H31" s="33"/>
      <c r="I31" s="33"/>
      <c r="J31" s="35"/>
      <c r="K31" s="33"/>
      <c r="L31" s="33"/>
      <c r="M31" s="35"/>
      <c r="N31" s="35"/>
      <c r="O31" s="33"/>
      <c r="P31" s="35"/>
      <c r="Q31" s="35"/>
      <c r="R31" s="31">
        <f>SUM(E31:Q31)/13</f>
        <v>0</v>
      </c>
      <c r="S31" s="32">
        <f t="shared" si="0"/>
        <v>0</v>
      </c>
    </row>
    <row r="32" spans="1:19" ht="18.75" x14ac:dyDescent="0.3">
      <c r="A32" s="20">
        <v>30</v>
      </c>
      <c r="B32" s="120"/>
      <c r="C32" s="118"/>
      <c r="D32" s="120"/>
      <c r="E32" s="34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5"/>
      <c r="R32" s="31">
        <f>SUM(E32:Q32)/13</f>
        <v>0</v>
      </c>
      <c r="S32" s="32">
        <f t="shared" si="0"/>
        <v>0</v>
      </c>
    </row>
    <row r="33" spans="1:19" ht="18.75" x14ac:dyDescent="0.3">
      <c r="A33" s="20">
        <v>31</v>
      </c>
      <c r="B33" s="49"/>
      <c r="C33" s="48"/>
      <c r="D33" s="47"/>
      <c r="E33" s="34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3"/>
      <c r="R33" s="31">
        <f>SUM(E33:Q33)/13</f>
        <v>0</v>
      </c>
      <c r="S33" s="32">
        <f t="shared" si="0"/>
        <v>0</v>
      </c>
    </row>
    <row r="34" spans="1:19" ht="18.75" x14ac:dyDescent="0.3">
      <c r="A34" s="20">
        <v>32</v>
      </c>
      <c r="B34" s="53"/>
      <c r="C34" s="52"/>
      <c r="D34" s="51"/>
      <c r="E34" s="34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3"/>
      <c r="R34" s="31">
        <f>SUM(E34:Q34)/13</f>
        <v>0</v>
      </c>
      <c r="S34" s="32">
        <f t="shared" si="0"/>
        <v>0</v>
      </c>
    </row>
    <row r="35" spans="1:19" ht="18.75" x14ac:dyDescent="0.3">
      <c r="A35" s="20">
        <v>33</v>
      </c>
      <c r="B35" s="49"/>
      <c r="C35" s="48"/>
      <c r="D35" s="47"/>
      <c r="E35" s="34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5"/>
      <c r="R35" s="31">
        <f>SUM(E35:Q35)/13</f>
        <v>0</v>
      </c>
      <c r="S35" s="32">
        <f t="shared" si="0"/>
        <v>0</v>
      </c>
    </row>
    <row r="36" spans="1:19" ht="18.75" x14ac:dyDescent="0.3">
      <c r="A36" s="20">
        <v>34</v>
      </c>
      <c r="B36" s="54"/>
      <c r="C36" s="48"/>
      <c r="D36" s="50"/>
      <c r="E36" s="34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5"/>
      <c r="R36" s="31">
        <f>SUM(E36:Q36)/13</f>
        <v>0</v>
      </c>
      <c r="S36" s="32">
        <f t="shared" si="0"/>
        <v>0</v>
      </c>
    </row>
    <row r="37" spans="1:19" ht="18.75" x14ac:dyDescent="0.3">
      <c r="A37" s="20">
        <v>35</v>
      </c>
      <c r="B37" s="49"/>
      <c r="C37" s="48"/>
      <c r="D37" s="47"/>
      <c r="E37" s="34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5"/>
      <c r="R37" s="31">
        <f>SUM(E37:Q37)/13</f>
        <v>0</v>
      </c>
      <c r="S37" s="32">
        <f t="shared" si="0"/>
        <v>0</v>
      </c>
    </row>
    <row r="38" spans="1:19" ht="18.75" x14ac:dyDescent="0.3">
      <c r="A38" s="20">
        <v>36</v>
      </c>
      <c r="B38" s="49"/>
      <c r="C38" s="48"/>
      <c r="D38" s="47"/>
      <c r="E38" s="34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5"/>
      <c r="R38" s="31">
        <f>SUM(E38:Q38)/13</f>
        <v>0</v>
      </c>
      <c r="S38" s="32">
        <f t="shared" si="0"/>
        <v>0</v>
      </c>
    </row>
    <row r="39" spans="1:19" ht="18.75" x14ac:dyDescent="0.3">
      <c r="A39" s="20">
        <v>37</v>
      </c>
      <c r="B39" s="23"/>
      <c r="C39" s="23"/>
      <c r="D39" s="23"/>
      <c r="E39" s="34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5"/>
      <c r="R39" s="31">
        <f>SUM(E39:Q39)/13</f>
        <v>0</v>
      </c>
      <c r="S39" s="32">
        <f t="shared" si="0"/>
        <v>0</v>
      </c>
    </row>
    <row r="40" spans="1:19" ht="18.75" x14ac:dyDescent="0.3">
      <c r="A40" s="20">
        <v>38</v>
      </c>
      <c r="B40" s="23"/>
      <c r="C40" s="23"/>
      <c r="D40" s="23"/>
      <c r="E40" s="34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1">
        <f>SUM(E40:Q40)/13</f>
        <v>0</v>
      </c>
      <c r="S40" s="32">
        <f t="shared" si="0"/>
        <v>0</v>
      </c>
    </row>
    <row r="41" spans="1:19" ht="18.75" x14ac:dyDescent="0.3">
      <c r="A41" s="20">
        <v>39</v>
      </c>
      <c r="B41" s="23"/>
      <c r="C41" s="23"/>
      <c r="D41" s="23"/>
      <c r="E41" s="34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1">
        <f>SUM(E41:Q41)/13</f>
        <v>0</v>
      </c>
      <c r="S41" s="32">
        <f t="shared" si="0"/>
        <v>0</v>
      </c>
    </row>
    <row r="42" spans="1:19" ht="18.75" x14ac:dyDescent="0.3">
      <c r="A42" s="20">
        <v>40</v>
      </c>
      <c r="B42" s="23"/>
      <c r="C42" s="23"/>
      <c r="D42" s="23"/>
      <c r="E42" s="34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1">
        <f>SUM(E42:Q42)/13</f>
        <v>0</v>
      </c>
      <c r="S42" s="32">
        <f t="shared" si="0"/>
        <v>0</v>
      </c>
    </row>
    <row r="43" spans="1:19" ht="18.75" x14ac:dyDescent="0.25">
      <c r="R43" s="31">
        <f t="shared" ref="R43:R45" si="1">SUM(E43:Q43)/13</f>
        <v>0</v>
      </c>
    </row>
    <row r="44" spans="1:19" ht="18.75" x14ac:dyDescent="0.25">
      <c r="R44" s="31">
        <f t="shared" si="1"/>
        <v>0</v>
      </c>
    </row>
    <row r="45" spans="1:19" ht="18.75" x14ac:dyDescent="0.25">
      <c r="R45" s="31">
        <f t="shared" si="1"/>
        <v>0</v>
      </c>
    </row>
  </sheetData>
  <sortState xmlns:xlrd2="http://schemas.microsoft.com/office/spreadsheetml/2017/richdata2" ref="B4:D37">
    <sortCondition ref="B4"/>
  </sortState>
  <mergeCells count="2">
    <mergeCell ref="A1:D1"/>
    <mergeCell ref="E1:S1"/>
  </mergeCells>
  <conditionalFormatting sqref="E3:E31 F3:Q42">
    <cfRule type="cellIs" dxfId="7" priority="4" operator="lessThan">
      <formula>51</formula>
    </cfRule>
  </conditionalFormatting>
  <conditionalFormatting sqref="R43:R45 R3:S42">
    <cfRule type="cellIs" dxfId="6" priority="2" operator="lessThan">
      <formula>51</formula>
    </cfRule>
  </conditionalFormatting>
  <conditionalFormatting sqref="E32:E42">
    <cfRule type="cellIs" dxfId="5" priority="1" operator="lessThan">
      <formula>51</formula>
    </cfRule>
  </conditionalFormatting>
  <dataValidations count="2">
    <dataValidation type="decimal" allowBlank="1" showInputMessage="1" showErrorMessage="1" errorTitle="DOTO INCORRETO" error="INGRESE UN NUMERO DEL 1 AL 100 GRACIAS !!!!!!!" sqref="G14:G42 G3:G12 E3:F42 H3:Q42 S3:S42 R3:R45" xr:uid="{00000000-0002-0000-0300-000000000000}">
      <formula1>0</formula1>
      <formula2>100</formula2>
    </dataValidation>
    <dataValidation type="decimal" allowBlank="1" showInputMessage="1" showErrorMessage="1" errorTitle="DATO INCORRETO" error="INGRESE UN NUMERO DEL 1 AL 100 GRACIAS !!!!!!!" sqref="G13" xr:uid="{00000000-0002-0000-0300-000001000000}">
      <formula1>0</formula1>
      <formula2>100</formula2>
    </dataValidation>
  </dataValidations>
  <pageMargins left="0.25" right="0.25" top="0.75" bottom="0.75" header="0.3" footer="0.3"/>
  <pageSetup paperSize="5" scale="63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47"/>
  <sheetViews>
    <sheetView zoomScaleNormal="100" workbookViewId="0">
      <pane xSplit="4" ySplit="2" topLeftCell="E24" activePane="bottomRight" state="frozen"/>
      <selection pane="topRight" activeCell="E1" sqref="E1"/>
      <selection pane="bottomLeft" activeCell="A3" sqref="A3"/>
      <selection pane="bottomRight" activeCell="C30" sqref="C30"/>
    </sheetView>
  </sheetViews>
  <sheetFormatPr baseColWidth="10" defaultRowHeight="15" x14ac:dyDescent="0.25"/>
  <cols>
    <col min="1" max="1" width="6.140625" style="93" customWidth="1"/>
    <col min="2" max="2" width="19.140625" style="93" customWidth="1"/>
    <col min="3" max="3" width="20.140625" style="93" customWidth="1"/>
    <col min="4" max="4" width="21.5703125" style="93" customWidth="1"/>
    <col min="5" max="5" width="11.7109375" style="93" customWidth="1"/>
    <col min="6" max="6" width="11.42578125" style="93"/>
    <col min="7" max="7" width="12.7109375" style="93" customWidth="1"/>
    <col min="8" max="8" width="11.42578125" style="93"/>
    <col min="9" max="9" width="14.140625" style="93" customWidth="1"/>
    <col min="10" max="10" width="13.42578125" style="93" customWidth="1"/>
    <col min="11" max="11" width="13.5703125" style="93" customWidth="1"/>
    <col min="12" max="12" width="14.140625" style="93" customWidth="1"/>
    <col min="13" max="14" width="15.7109375" style="93" customWidth="1"/>
    <col min="15" max="15" width="14.28515625" style="93" customWidth="1"/>
    <col min="16" max="16" width="13.42578125" style="93" customWidth="1"/>
    <col min="17" max="17" width="11.42578125" style="93"/>
    <col min="18" max="18" width="12.85546875" style="93" customWidth="1"/>
    <col min="19" max="19" width="12.5703125" style="93" customWidth="1"/>
    <col min="20" max="16384" width="11.42578125" style="93"/>
  </cols>
  <sheetData>
    <row r="1" spans="1:19" ht="26.25" x14ac:dyDescent="0.35">
      <c r="A1" s="194" t="s">
        <v>51</v>
      </c>
      <c r="B1" s="195"/>
      <c r="C1" s="195"/>
      <c r="D1" s="196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8"/>
    </row>
    <row r="2" spans="1:19" ht="60" x14ac:dyDescent="0.25">
      <c r="A2" s="94" t="s">
        <v>19</v>
      </c>
      <c r="B2" s="94" t="s">
        <v>41</v>
      </c>
      <c r="C2" s="94" t="s">
        <v>42</v>
      </c>
      <c r="D2" s="94" t="s">
        <v>22</v>
      </c>
      <c r="E2" s="95" t="s">
        <v>25</v>
      </c>
      <c r="F2" s="96" t="s">
        <v>26</v>
      </c>
      <c r="G2" s="96" t="s">
        <v>5</v>
      </c>
      <c r="H2" s="97" t="s">
        <v>34</v>
      </c>
      <c r="I2" s="96" t="s">
        <v>29</v>
      </c>
      <c r="J2" s="96" t="s">
        <v>35</v>
      </c>
      <c r="K2" s="97" t="s">
        <v>9</v>
      </c>
      <c r="L2" s="97" t="s">
        <v>49</v>
      </c>
      <c r="M2" s="123" t="s">
        <v>27</v>
      </c>
      <c r="N2" s="130" t="s">
        <v>54</v>
      </c>
      <c r="O2" s="131" t="s">
        <v>55</v>
      </c>
      <c r="P2" s="96" t="s">
        <v>36</v>
      </c>
      <c r="Q2" s="96" t="s">
        <v>37</v>
      </c>
      <c r="R2" s="130" t="s">
        <v>72</v>
      </c>
      <c r="S2" s="130" t="s">
        <v>73</v>
      </c>
    </row>
    <row r="3" spans="1:19" ht="18.75" x14ac:dyDescent="0.25">
      <c r="A3" s="98">
        <v>1</v>
      </c>
      <c r="B3" s="133"/>
      <c r="C3" s="133" t="s">
        <v>76</v>
      </c>
      <c r="D3" s="133" t="s">
        <v>77</v>
      </c>
      <c r="E3" s="100"/>
      <c r="F3" s="101"/>
      <c r="G3" s="101"/>
      <c r="H3" s="101"/>
      <c r="I3" s="101"/>
      <c r="J3" s="101"/>
      <c r="K3" s="101"/>
      <c r="L3" s="101"/>
      <c r="M3" s="102"/>
      <c r="N3" s="128"/>
      <c r="O3" s="125"/>
      <c r="P3" s="101"/>
      <c r="Q3" s="101"/>
      <c r="R3" s="103">
        <f>SUM(E3:Q3)/13</f>
        <v>0</v>
      </c>
      <c r="S3" s="103">
        <f>ROUND(R3,0)</f>
        <v>0</v>
      </c>
    </row>
    <row r="4" spans="1:19" ht="18.75" x14ac:dyDescent="0.25">
      <c r="A4" s="98">
        <v>2</v>
      </c>
      <c r="B4" s="133" t="s">
        <v>78</v>
      </c>
      <c r="C4" s="133" t="s">
        <v>79</v>
      </c>
      <c r="D4" s="133" t="s">
        <v>80</v>
      </c>
      <c r="E4" s="100"/>
      <c r="F4" s="101"/>
      <c r="G4" s="101"/>
      <c r="H4" s="101"/>
      <c r="I4" s="101"/>
      <c r="J4" s="101"/>
      <c r="K4" s="101"/>
      <c r="L4" s="101"/>
      <c r="M4" s="104"/>
      <c r="N4" s="128"/>
      <c r="O4" s="125"/>
      <c r="P4" s="101"/>
      <c r="Q4" s="101"/>
      <c r="R4" s="103">
        <f t="shared" ref="R4:R47" si="0">SUM(E4:Q4)/13</f>
        <v>0</v>
      </c>
      <c r="S4" s="103">
        <f t="shared" ref="S4:S42" si="1">ROUND(R4,0)</f>
        <v>0</v>
      </c>
    </row>
    <row r="5" spans="1:19" ht="18.75" x14ac:dyDescent="0.25">
      <c r="A5" s="98">
        <v>3</v>
      </c>
      <c r="B5" s="133" t="s">
        <v>81</v>
      </c>
      <c r="C5" s="133" t="s">
        <v>59</v>
      </c>
      <c r="D5" s="133" t="s">
        <v>82</v>
      </c>
      <c r="E5" s="100"/>
      <c r="F5" s="105"/>
      <c r="G5" s="105"/>
      <c r="H5" s="101"/>
      <c r="I5" s="101"/>
      <c r="J5" s="105"/>
      <c r="K5" s="101"/>
      <c r="L5" s="101"/>
      <c r="M5" s="104"/>
      <c r="N5" s="128"/>
      <c r="O5" s="125"/>
      <c r="P5" s="101"/>
      <c r="Q5" s="105"/>
      <c r="R5" s="103">
        <f t="shared" si="0"/>
        <v>0</v>
      </c>
      <c r="S5" s="103">
        <f t="shared" si="1"/>
        <v>0</v>
      </c>
    </row>
    <row r="6" spans="1:19" ht="18.75" x14ac:dyDescent="0.25">
      <c r="A6" s="98">
        <v>4</v>
      </c>
      <c r="B6" s="133" t="s">
        <v>83</v>
      </c>
      <c r="C6" s="133" t="s">
        <v>84</v>
      </c>
      <c r="D6" s="133" t="s">
        <v>85</v>
      </c>
      <c r="E6" s="100"/>
      <c r="F6" s="105"/>
      <c r="G6" s="105"/>
      <c r="H6" s="101"/>
      <c r="I6" s="101"/>
      <c r="J6" s="105"/>
      <c r="K6" s="101"/>
      <c r="L6" s="101"/>
      <c r="M6" s="104"/>
      <c r="N6" s="128"/>
      <c r="O6" s="125"/>
      <c r="P6" s="101"/>
      <c r="Q6" s="105"/>
      <c r="R6" s="103">
        <f t="shared" si="0"/>
        <v>0</v>
      </c>
      <c r="S6" s="103">
        <f t="shared" si="1"/>
        <v>0</v>
      </c>
    </row>
    <row r="7" spans="1:19" ht="18.75" x14ac:dyDescent="0.25">
      <c r="A7" s="98">
        <v>5</v>
      </c>
      <c r="B7" s="133" t="s">
        <v>86</v>
      </c>
      <c r="C7" s="133" t="s">
        <v>87</v>
      </c>
      <c r="D7" s="133" t="s">
        <v>88</v>
      </c>
      <c r="E7" s="100"/>
      <c r="F7" s="105"/>
      <c r="G7" s="105"/>
      <c r="H7" s="101"/>
      <c r="I7" s="101"/>
      <c r="J7" s="105"/>
      <c r="K7" s="101"/>
      <c r="L7" s="101"/>
      <c r="M7" s="104"/>
      <c r="N7" s="128"/>
      <c r="O7" s="125"/>
      <c r="P7" s="101"/>
      <c r="Q7" s="105"/>
      <c r="R7" s="103">
        <f t="shared" si="0"/>
        <v>0</v>
      </c>
      <c r="S7" s="103">
        <f t="shared" si="1"/>
        <v>0</v>
      </c>
    </row>
    <row r="8" spans="1:19" ht="18.75" x14ac:dyDescent="0.25">
      <c r="A8" s="98">
        <v>6</v>
      </c>
      <c r="B8" s="133" t="s">
        <v>89</v>
      </c>
      <c r="C8" s="133" t="s">
        <v>90</v>
      </c>
      <c r="D8" s="133" t="s">
        <v>91</v>
      </c>
      <c r="E8" s="100"/>
      <c r="F8" s="101"/>
      <c r="G8" s="101"/>
      <c r="H8" s="101"/>
      <c r="I8" s="101"/>
      <c r="J8" s="101"/>
      <c r="K8" s="101"/>
      <c r="L8" s="101"/>
      <c r="M8" s="104"/>
      <c r="N8" s="128"/>
      <c r="O8" s="125"/>
      <c r="P8" s="101"/>
      <c r="Q8" s="101"/>
      <c r="R8" s="103">
        <f t="shared" si="0"/>
        <v>0</v>
      </c>
      <c r="S8" s="103">
        <f t="shared" si="1"/>
        <v>0</v>
      </c>
    </row>
    <row r="9" spans="1:19" ht="18.75" x14ac:dyDescent="0.25">
      <c r="A9" s="98">
        <v>7</v>
      </c>
      <c r="B9" s="133" t="s">
        <v>92</v>
      </c>
      <c r="C9" s="133" t="s">
        <v>60</v>
      </c>
      <c r="D9" s="133" t="s">
        <v>93</v>
      </c>
      <c r="E9" s="100"/>
      <c r="F9" s="101"/>
      <c r="G9" s="101"/>
      <c r="H9" s="101"/>
      <c r="I9" s="101"/>
      <c r="J9" s="101"/>
      <c r="K9" s="101"/>
      <c r="L9" s="101"/>
      <c r="M9" s="104"/>
      <c r="N9" s="128"/>
      <c r="O9" s="125"/>
      <c r="P9" s="101"/>
      <c r="Q9" s="101"/>
      <c r="R9" s="103">
        <f t="shared" si="0"/>
        <v>0</v>
      </c>
      <c r="S9" s="103">
        <f t="shared" si="1"/>
        <v>0</v>
      </c>
    </row>
    <row r="10" spans="1:19" ht="18.75" x14ac:dyDescent="0.25">
      <c r="A10" s="98">
        <v>8</v>
      </c>
      <c r="B10" s="133" t="s">
        <v>94</v>
      </c>
      <c r="C10" s="133" t="s">
        <v>95</v>
      </c>
      <c r="D10" s="133" t="s">
        <v>96</v>
      </c>
      <c r="E10" s="100"/>
      <c r="F10" s="105"/>
      <c r="G10" s="105"/>
      <c r="H10" s="101"/>
      <c r="I10" s="101"/>
      <c r="J10" s="105"/>
      <c r="K10" s="101"/>
      <c r="L10" s="101"/>
      <c r="M10" s="104"/>
      <c r="N10" s="128"/>
      <c r="O10" s="125"/>
      <c r="P10" s="101"/>
      <c r="Q10" s="105"/>
      <c r="R10" s="103">
        <f t="shared" si="0"/>
        <v>0</v>
      </c>
      <c r="S10" s="103">
        <f t="shared" si="1"/>
        <v>0</v>
      </c>
    </row>
    <row r="11" spans="1:19" ht="18.75" x14ac:dyDescent="0.25">
      <c r="A11" s="98">
        <v>9</v>
      </c>
      <c r="B11" s="133" t="s">
        <v>67</v>
      </c>
      <c r="C11" s="133" t="s">
        <v>97</v>
      </c>
      <c r="D11" s="133" t="s">
        <v>98</v>
      </c>
      <c r="E11" s="100"/>
      <c r="F11" s="105"/>
      <c r="G11" s="105"/>
      <c r="H11" s="101"/>
      <c r="I11" s="101"/>
      <c r="J11" s="105"/>
      <c r="K11" s="101"/>
      <c r="L11" s="101"/>
      <c r="M11" s="104"/>
      <c r="N11" s="128"/>
      <c r="O11" s="125"/>
      <c r="P11" s="101"/>
      <c r="Q11" s="105"/>
      <c r="R11" s="103">
        <f t="shared" si="0"/>
        <v>0</v>
      </c>
      <c r="S11" s="103">
        <f t="shared" si="1"/>
        <v>0</v>
      </c>
    </row>
    <row r="12" spans="1:19" ht="18.75" x14ac:dyDescent="0.25">
      <c r="A12" s="98">
        <v>10</v>
      </c>
      <c r="B12" s="133" t="s">
        <v>99</v>
      </c>
      <c r="C12" s="133" t="s">
        <v>100</v>
      </c>
      <c r="D12" s="133" t="s">
        <v>101</v>
      </c>
      <c r="E12" s="100"/>
      <c r="F12" s="105"/>
      <c r="G12" s="105"/>
      <c r="H12" s="101"/>
      <c r="I12" s="101"/>
      <c r="J12" s="105"/>
      <c r="K12" s="101"/>
      <c r="L12" s="101"/>
      <c r="M12" s="104"/>
      <c r="N12" s="128"/>
      <c r="O12" s="125"/>
      <c r="P12" s="101"/>
      <c r="Q12" s="105"/>
      <c r="R12" s="103">
        <f t="shared" si="0"/>
        <v>0</v>
      </c>
      <c r="S12" s="103">
        <f t="shared" si="1"/>
        <v>0</v>
      </c>
    </row>
    <row r="13" spans="1:19" ht="18.75" x14ac:dyDescent="0.25">
      <c r="A13" s="98">
        <v>11</v>
      </c>
      <c r="B13" s="133" t="s">
        <v>59</v>
      </c>
      <c r="C13" s="133" t="s">
        <v>102</v>
      </c>
      <c r="D13" s="133" t="s">
        <v>103</v>
      </c>
      <c r="E13" s="100"/>
      <c r="F13" s="105"/>
      <c r="G13" s="105"/>
      <c r="H13" s="101"/>
      <c r="I13" s="101"/>
      <c r="J13" s="105"/>
      <c r="K13" s="101"/>
      <c r="L13" s="101"/>
      <c r="M13" s="104"/>
      <c r="N13" s="128"/>
      <c r="O13" s="125"/>
      <c r="P13" s="101"/>
      <c r="Q13" s="105"/>
      <c r="R13" s="103">
        <f t="shared" si="0"/>
        <v>0</v>
      </c>
      <c r="S13" s="103">
        <f t="shared" si="1"/>
        <v>0</v>
      </c>
    </row>
    <row r="14" spans="1:19" ht="18.75" x14ac:dyDescent="0.25">
      <c r="A14" s="98">
        <v>12</v>
      </c>
      <c r="B14" s="133" t="s">
        <v>57</v>
      </c>
      <c r="C14" s="133" t="s">
        <v>104</v>
      </c>
      <c r="D14" s="133" t="s">
        <v>105</v>
      </c>
      <c r="E14" s="100"/>
      <c r="F14" s="105"/>
      <c r="G14" s="105"/>
      <c r="H14" s="101"/>
      <c r="I14" s="101"/>
      <c r="J14" s="105"/>
      <c r="K14" s="101"/>
      <c r="L14" s="101"/>
      <c r="M14" s="104"/>
      <c r="N14" s="128"/>
      <c r="O14" s="125"/>
      <c r="P14" s="101"/>
      <c r="Q14" s="105"/>
      <c r="R14" s="103">
        <f t="shared" si="0"/>
        <v>0</v>
      </c>
      <c r="S14" s="103">
        <f t="shared" si="1"/>
        <v>0</v>
      </c>
    </row>
    <row r="15" spans="1:19" ht="18.75" x14ac:dyDescent="0.25">
      <c r="A15" s="98">
        <v>13</v>
      </c>
      <c r="B15" s="133" t="s">
        <v>106</v>
      </c>
      <c r="C15" s="133" t="s">
        <v>68</v>
      </c>
      <c r="D15" s="133" t="s">
        <v>107</v>
      </c>
      <c r="E15" s="100"/>
      <c r="F15" s="105"/>
      <c r="G15" s="105"/>
      <c r="H15" s="101"/>
      <c r="I15" s="101"/>
      <c r="J15" s="105"/>
      <c r="K15" s="101"/>
      <c r="L15" s="101"/>
      <c r="M15" s="104"/>
      <c r="N15" s="128"/>
      <c r="O15" s="125"/>
      <c r="P15" s="101"/>
      <c r="Q15" s="105"/>
      <c r="R15" s="103">
        <f t="shared" si="0"/>
        <v>0</v>
      </c>
      <c r="S15" s="103">
        <f t="shared" si="1"/>
        <v>0</v>
      </c>
    </row>
    <row r="16" spans="1:19" ht="18.75" x14ac:dyDescent="0.25">
      <c r="A16" s="98">
        <v>14</v>
      </c>
      <c r="B16" s="133" t="s">
        <v>71</v>
      </c>
      <c r="C16" s="133" t="s">
        <v>108</v>
      </c>
      <c r="D16" s="133" t="s">
        <v>109</v>
      </c>
      <c r="E16" s="100"/>
      <c r="F16" s="105"/>
      <c r="G16" s="105"/>
      <c r="H16" s="101"/>
      <c r="I16" s="101"/>
      <c r="J16" s="105"/>
      <c r="K16" s="101"/>
      <c r="L16" s="101"/>
      <c r="M16" s="104"/>
      <c r="N16" s="128"/>
      <c r="O16" s="125"/>
      <c r="P16" s="101"/>
      <c r="Q16" s="105"/>
      <c r="R16" s="103">
        <f t="shared" si="0"/>
        <v>0</v>
      </c>
      <c r="S16" s="103">
        <f t="shared" si="1"/>
        <v>0</v>
      </c>
    </row>
    <row r="17" spans="1:19" ht="18.75" x14ac:dyDescent="0.25">
      <c r="A17" s="98">
        <v>15</v>
      </c>
      <c r="B17" s="133" t="s">
        <v>63</v>
      </c>
      <c r="C17" s="133" t="s">
        <v>110</v>
      </c>
      <c r="D17" s="133" t="s">
        <v>111</v>
      </c>
      <c r="E17" s="100"/>
      <c r="F17" s="105"/>
      <c r="G17" s="105"/>
      <c r="H17" s="101"/>
      <c r="I17" s="101"/>
      <c r="J17" s="105"/>
      <c r="K17" s="101"/>
      <c r="L17" s="101"/>
      <c r="M17" s="104"/>
      <c r="N17" s="128"/>
      <c r="O17" s="125"/>
      <c r="P17" s="101"/>
      <c r="Q17" s="105"/>
      <c r="R17" s="103">
        <f t="shared" si="0"/>
        <v>0</v>
      </c>
      <c r="S17" s="103">
        <f t="shared" si="1"/>
        <v>0</v>
      </c>
    </row>
    <row r="18" spans="1:19" ht="18.75" x14ac:dyDescent="0.25">
      <c r="A18" s="98">
        <v>16</v>
      </c>
      <c r="B18" s="133" t="s">
        <v>58</v>
      </c>
      <c r="C18" s="133" t="s">
        <v>112</v>
      </c>
      <c r="D18" s="133" t="s">
        <v>113</v>
      </c>
      <c r="E18" s="100"/>
      <c r="F18" s="105"/>
      <c r="G18" s="105"/>
      <c r="H18" s="105"/>
      <c r="I18" s="101"/>
      <c r="J18" s="105"/>
      <c r="K18" s="101"/>
      <c r="L18" s="101"/>
      <c r="M18" s="104"/>
      <c r="N18" s="128"/>
      <c r="O18" s="126"/>
      <c r="P18" s="101"/>
      <c r="Q18" s="105"/>
      <c r="R18" s="103">
        <f t="shared" si="0"/>
        <v>0</v>
      </c>
      <c r="S18" s="103">
        <f t="shared" si="1"/>
        <v>0</v>
      </c>
    </row>
    <row r="19" spans="1:19" ht="18.75" x14ac:dyDescent="0.25">
      <c r="A19" s="98">
        <v>17</v>
      </c>
      <c r="B19" s="134" t="s">
        <v>62</v>
      </c>
      <c r="C19" s="134" t="s">
        <v>114</v>
      </c>
      <c r="D19" s="134" t="s">
        <v>115</v>
      </c>
      <c r="E19" s="100"/>
      <c r="F19" s="105"/>
      <c r="G19" s="105"/>
      <c r="H19" s="105"/>
      <c r="I19" s="101"/>
      <c r="J19" s="105"/>
      <c r="K19" s="101"/>
      <c r="L19" s="101"/>
      <c r="M19" s="104"/>
      <c r="N19" s="128"/>
      <c r="O19" s="126"/>
      <c r="P19" s="105"/>
      <c r="Q19" s="105"/>
      <c r="R19" s="103">
        <f t="shared" si="0"/>
        <v>0</v>
      </c>
      <c r="S19" s="103">
        <f t="shared" si="1"/>
        <v>0</v>
      </c>
    </row>
    <row r="20" spans="1:19" ht="18.75" x14ac:dyDescent="0.25">
      <c r="A20" s="98">
        <v>18</v>
      </c>
      <c r="B20" s="133" t="s">
        <v>62</v>
      </c>
      <c r="C20" s="133" t="s">
        <v>116</v>
      </c>
      <c r="D20" s="133" t="s">
        <v>117</v>
      </c>
      <c r="E20" s="100"/>
      <c r="F20" s="105"/>
      <c r="G20" s="105"/>
      <c r="H20" s="105"/>
      <c r="I20" s="101"/>
      <c r="J20" s="105"/>
      <c r="K20" s="101"/>
      <c r="L20" s="101"/>
      <c r="M20" s="104"/>
      <c r="N20" s="128"/>
      <c r="O20" s="126"/>
      <c r="P20" s="105"/>
      <c r="Q20" s="105"/>
      <c r="R20" s="103">
        <f t="shared" si="0"/>
        <v>0</v>
      </c>
      <c r="S20" s="103">
        <f t="shared" si="1"/>
        <v>0</v>
      </c>
    </row>
    <row r="21" spans="1:19" ht="18.75" x14ac:dyDescent="0.25">
      <c r="A21" s="98">
        <v>19</v>
      </c>
      <c r="B21" s="135" t="s">
        <v>70</v>
      </c>
      <c r="C21" s="135" t="s">
        <v>56</v>
      </c>
      <c r="D21" s="135" t="s">
        <v>118</v>
      </c>
      <c r="E21" s="100"/>
      <c r="F21" s="105"/>
      <c r="G21" s="105"/>
      <c r="H21" s="101"/>
      <c r="I21" s="101"/>
      <c r="J21" s="105"/>
      <c r="K21" s="101"/>
      <c r="L21" s="101"/>
      <c r="M21" s="104"/>
      <c r="N21" s="128"/>
      <c r="O21" s="125"/>
      <c r="P21" s="105"/>
      <c r="Q21" s="105"/>
      <c r="R21" s="103">
        <f t="shared" si="0"/>
        <v>0</v>
      </c>
      <c r="S21" s="103">
        <f t="shared" si="1"/>
        <v>0</v>
      </c>
    </row>
    <row r="22" spans="1:19" ht="18.75" x14ac:dyDescent="0.25">
      <c r="A22" s="98">
        <v>20</v>
      </c>
      <c r="B22" s="133" t="s">
        <v>61</v>
      </c>
      <c r="C22" s="133" t="s">
        <v>119</v>
      </c>
      <c r="D22" s="133" t="s">
        <v>120</v>
      </c>
      <c r="E22" s="100"/>
      <c r="F22" s="105"/>
      <c r="G22" s="105"/>
      <c r="H22" s="101"/>
      <c r="I22" s="101"/>
      <c r="J22" s="105"/>
      <c r="K22" s="101"/>
      <c r="L22" s="101"/>
      <c r="M22" s="104"/>
      <c r="N22" s="128"/>
      <c r="O22" s="125"/>
      <c r="P22" s="105"/>
      <c r="Q22" s="101"/>
      <c r="R22" s="103">
        <f t="shared" si="0"/>
        <v>0</v>
      </c>
      <c r="S22" s="103">
        <f t="shared" si="1"/>
        <v>0</v>
      </c>
    </row>
    <row r="23" spans="1:19" ht="18.75" x14ac:dyDescent="0.25">
      <c r="A23" s="98">
        <v>21</v>
      </c>
      <c r="B23" s="133" t="s">
        <v>121</v>
      </c>
      <c r="C23" s="133" t="s">
        <v>122</v>
      </c>
      <c r="D23" s="133" t="s">
        <v>123</v>
      </c>
      <c r="E23" s="100"/>
      <c r="F23" s="105"/>
      <c r="G23" s="105"/>
      <c r="H23" s="105"/>
      <c r="I23" s="101"/>
      <c r="J23" s="105"/>
      <c r="K23" s="101"/>
      <c r="L23" s="101"/>
      <c r="M23" s="104"/>
      <c r="N23" s="128"/>
      <c r="O23" s="126"/>
      <c r="P23" s="105"/>
      <c r="Q23" s="101"/>
      <c r="R23" s="103">
        <f t="shared" si="0"/>
        <v>0</v>
      </c>
      <c r="S23" s="103">
        <f t="shared" si="1"/>
        <v>0</v>
      </c>
    </row>
    <row r="24" spans="1:19" ht="18.75" x14ac:dyDescent="0.25">
      <c r="A24" s="98">
        <v>22</v>
      </c>
      <c r="B24" s="133" t="s">
        <v>124</v>
      </c>
      <c r="C24" s="133" t="s">
        <v>125</v>
      </c>
      <c r="D24" s="133" t="s">
        <v>126</v>
      </c>
      <c r="E24" s="100"/>
      <c r="F24" s="105"/>
      <c r="G24" s="105"/>
      <c r="H24" s="105"/>
      <c r="I24" s="101"/>
      <c r="J24" s="105"/>
      <c r="K24" s="101"/>
      <c r="L24" s="101"/>
      <c r="M24" s="104"/>
      <c r="N24" s="128"/>
      <c r="O24" s="126"/>
      <c r="P24" s="105"/>
      <c r="Q24" s="101"/>
      <c r="R24" s="103">
        <f t="shared" si="0"/>
        <v>0</v>
      </c>
      <c r="S24" s="103">
        <f t="shared" si="1"/>
        <v>0</v>
      </c>
    </row>
    <row r="25" spans="1:19" ht="18.75" x14ac:dyDescent="0.25">
      <c r="A25" s="98">
        <v>23</v>
      </c>
      <c r="B25" s="133" t="s">
        <v>127</v>
      </c>
      <c r="C25" s="133" t="s">
        <v>62</v>
      </c>
      <c r="D25" s="133" t="s">
        <v>128</v>
      </c>
      <c r="E25" s="100"/>
      <c r="F25" s="105"/>
      <c r="G25" s="105"/>
      <c r="H25" s="105"/>
      <c r="I25" s="101"/>
      <c r="J25" s="105"/>
      <c r="K25" s="101"/>
      <c r="L25" s="101"/>
      <c r="M25" s="104"/>
      <c r="N25" s="128"/>
      <c r="O25" s="126"/>
      <c r="P25" s="105"/>
      <c r="Q25" s="101"/>
      <c r="R25" s="103">
        <f t="shared" si="0"/>
        <v>0</v>
      </c>
      <c r="S25" s="103">
        <f t="shared" si="1"/>
        <v>0</v>
      </c>
    </row>
    <row r="26" spans="1:19" ht="18.75" x14ac:dyDescent="0.25">
      <c r="A26" s="98">
        <v>24</v>
      </c>
      <c r="B26" s="133" t="s">
        <v>129</v>
      </c>
      <c r="C26" s="133" t="s">
        <v>130</v>
      </c>
      <c r="D26" s="133" t="s">
        <v>131</v>
      </c>
      <c r="E26" s="100"/>
      <c r="F26" s="105"/>
      <c r="G26" s="105"/>
      <c r="H26" s="105"/>
      <c r="I26" s="101"/>
      <c r="J26" s="105"/>
      <c r="K26" s="101"/>
      <c r="L26" s="101"/>
      <c r="M26" s="104"/>
      <c r="N26" s="128"/>
      <c r="O26" s="126"/>
      <c r="P26" s="105"/>
      <c r="Q26" s="101"/>
      <c r="R26" s="103">
        <f t="shared" si="0"/>
        <v>0</v>
      </c>
      <c r="S26" s="103">
        <f t="shared" si="1"/>
        <v>0</v>
      </c>
    </row>
    <row r="27" spans="1:19" ht="18.75" x14ac:dyDescent="0.25">
      <c r="A27" s="98">
        <v>25</v>
      </c>
      <c r="B27" s="133" t="s">
        <v>64</v>
      </c>
      <c r="C27" s="133" t="s">
        <v>132</v>
      </c>
      <c r="D27" s="133" t="s">
        <v>69</v>
      </c>
      <c r="E27" s="100"/>
      <c r="F27" s="105"/>
      <c r="G27" s="105"/>
      <c r="H27" s="105"/>
      <c r="I27" s="101"/>
      <c r="J27" s="105"/>
      <c r="K27" s="101"/>
      <c r="L27" s="101"/>
      <c r="M27" s="104"/>
      <c r="N27" s="128"/>
      <c r="O27" s="126"/>
      <c r="P27" s="105"/>
      <c r="Q27" s="101"/>
      <c r="R27" s="103">
        <f t="shared" si="0"/>
        <v>0</v>
      </c>
      <c r="S27" s="103">
        <f t="shared" si="1"/>
        <v>0</v>
      </c>
    </row>
    <row r="28" spans="1:19" ht="18.75" x14ac:dyDescent="0.25">
      <c r="A28" s="98">
        <v>26</v>
      </c>
      <c r="B28" s="119"/>
      <c r="C28" s="116"/>
      <c r="D28" s="117"/>
      <c r="E28" s="100"/>
      <c r="F28" s="105"/>
      <c r="G28" s="105"/>
      <c r="H28" s="105"/>
      <c r="I28" s="101"/>
      <c r="J28" s="105"/>
      <c r="K28" s="101"/>
      <c r="L28" s="101"/>
      <c r="M28" s="104"/>
      <c r="N28" s="128"/>
      <c r="O28" s="126"/>
      <c r="P28" s="105"/>
      <c r="Q28" s="101"/>
      <c r="R28" s="103">
        <f t="shared" si="0"/>
        <v>0</v>
      </c>
      <c r="S28" s="103">
        <f t="shared" si="1"/>
        <v>0</v>
      </c>
    </row>
    <row r="29" spans="1:19" ht="18.75" x14ac:dyDescent="0.25">
      <c r="A29" s="98">
        <v>27</v>
      </c>
      <c r="B29" s="119"/>
      <c r="C29" s="116"/>
      <c r="D29" s="117"/>
      <c r="E29" s="100"/>
      <c r="F29" s="105"/>
      <c r="G29" s="105"/>
      <c r="H29" s="105"/>
      <c r="I29" s="101"/>
      <c r="J29" s="105"/>
      <c r="K29" s="101"/>
      <c r="L29" s="101"/>
      <c r="M29" s="104"/>
      <c r="N29" s="128"/>
      <c r="O29" s="126"/>
      <c r="P29" s="105"/>
      <c r="Q29" s="101"/>
      <c r="R29" s="103">
        <f t="shared" si="0"/>
        <v>0</v>
      </c>
      <c r="S29" s="103">
        <f t="shared" si="1"/>
        <v>0</v>
      </c>
    </row>
    <row r="30" spans="1:19" ht="18.75" x14ac:dyDescent="0.25">
      <c r="A30" s="98">
        <v>28</v>
      </c>
      <c r="B30" s="119"/>
      <c r="C30" s="116"/>
      <c r="D30" s="117"/>
      <c r="E30" s="100"/>
      <c r="F30" s="105"/>
      <c r="G30" s="105"/>
      <c r="H30" s="101"/>
      <c r="I30" s="101"/>
      <c r="J30" s="105"/>
      <c r="K30" s="101"/>
      <c r="L30" s="101"/>
      <c r="M30" s="104"/>
      <c r="N30" s="128"/>
      <c r="O30" s="125"/>
      <c r="P30" s="105"/>
      <c r="Q30" s="105"/>
      <c r="R30" s="103">
        <f t="shared" si="0"/>
        <v>0</v>
      </c>
      <c r="S30" s="103">
        <f t="shared" si="1"/>
        <v>0</v>
      </c>
    </row>
    <row r="31" spans="1:19" ht="18.75" x14ac:dyDescent="0.25">
      <c r="A31" s="98">
        <v>29</v>
      </c>
      <c r="B31" s="119"/>
      <c r="C31" s="116"/>
      <c r="D31" s="117"/>
      <c r="E31" s="100"/>
      <c r="F31" s="105"/>
      <c r="G31" s="105"/>
      <c r="H31" s="101"/>
      <c r="I31" s="101"/>
      <c r="J31" s="105"/>
      <c r="K31" s="101"/>
      <c r="L31" s="101"/>
      <c r="M31" s="104"/>
      <c r="N31" s="128"/>
      <c r="O31" s="125"/>
      <c r="P31" s="105"/>
      <c r="Q31" s="105"/>
      <c r="R31" s="103">
        <f t="shared" si="0"/>
        <v>0</v>
      </c>
      <c r="S31" s="103">
        <f t="shared" si="1"/>
        <v>0</v>
      </c>
    </row>
    <row r="32" spans="1:19" ht="18.75" x14ac:dyDescent="0.3">
      <c r="A32" s="98">
        <v>30</v>
      </c>
      <c r="B32" s="120"/>
      <c r="C32" s="118"/>
      <c r="D32" s="120"/>
      <c r="E32" s="100"/>
      <c r="F32" s="110"/>
      <c r="G32" s="111"/>
      <c r="H32" s="111"/>
      <c r="I32" s="111"/>
      <c r="J32" s="111"/>
      <c r="K32" s="111"/>
      <c r="L32" s="111"/>
      <c r="M32" s="104"/>
      <c r="N32" s="128"/>
      <c r="O32" s="127"/>
      <c r="P32" s="111"/>
      <c r="Q32" s="105"/>
      <c r="R32" s="103">
        <f t="shared" si="0"/>
        <v>0</v>
      </c>
      <c r="S32" s="103">
        <f t="shared" si="1"/>
        <v>0</v>
      </c>
    </row>
    <row r="33" spans="1:19" ht="18.75" x14ac:dyDescent="0.3">
      <c r="A33" s="98">
        <v>31</v>
      </c>
      <c r="B33" s="112"/>
      <c r="C33" s="108"/>
      <c r="D33" s="99"/>
      <c r="E33" s="100"/>
      <c r="F33" s="110"/>
      <c r="G33" s="111"/>
      <c r="H33" s="111"/>
      <c r="I33" s="111"/>
      <c r="J33" s="111"/>
      <c r="K33" s="111"/>
      <c r="L33" s="111"/>
      <c r="M33" s="104"/>
      <c r="N33" s="128"/>
      <c r="O33" s="127"/>
      <c r="P33" s="111"/>
      <c r="Q33" s="101"/>
      <c r="R33" s="103">
        <f t="shared" si="0"/>
        <v>0</v>
      </c>
      <c r="S33" s="103">
        <f t="shared" si="1"/>
        <v>0</v>
      </c>
    </row>
    <row r="34" spans="1:19" ht="18.75" x14ac:dyDescent="0.3">
      <c r="A34" s="98">
        <v>32</v>
      </c>
      <c r="B34" s="113"/>
      <c r="C34" s="109"/>
      <c r="D34" s="107"/>
      <c r="E34" s="100"/>
      <c r="F34" s="110"/>
      <c r="G34" s="111"/>
      <c r="H34" s="111"/>
      <c r="I34" s="111"/>
      <c r="J34" s="111"/>
      <c r="K34" s="111"/>
      <c r="L34" s="111"/>
      <c r="M34" s="104"/>
      <c r="N34" s="128"/>
      <c r="O34" s="127"/>
      <c r="P34" s="111"/>
      <c r="Q34" s="101"/>
      <c r="R34" s="103">
        <f t="shared" si="0"/>
        <v>0</v>
      </c>
      <c r="S34" s="103">
        <f t="shared" si="1"/>
        <v>0</v>
      </c>
    </row>
    <row r="35" spans="1:19" ht="18.75" x14ac:dyDescent="0.3">
      <c r="A35" s="98">
        <v>33</v>
      </c>
      <c r="B35" s="112"/>
      <c r="C35" s="108"/>
      <c r="D35" s="99"/>
      <c r="E35" s="100"/>
      <c r="F35" s="110"/>
      <c r="G35" s="111"/>
      <c r="H35" s="111"/>
      <c r="I35" s="111"/>
      <c r="J35" s="111"/>
      <c r="K35" s="111"/>
      <c r="L35" s="111"/>
      <c r="M35" s="104"/>
      <c r="N35" s="128"/>
      <c r="O35" s="127"/>
      <c r="P35" s="111"/>
      <c r="Q35" s="105"/>
      <c r="R35" s="103">
        <f t="shared" si="0"/>
        <v>0</v>
      </c>
      <c r="S35" s="103">
        <f t="shared" si="1"/>
        <v>0</v>
      </c>
    </row>
    <row r="36" spans="1:19" ht="18.75" x14ac:dyDescent="0.3">
      <c r="A36" s="98">
        <v>34</v>
      </c>
      <c r="B36" s="114"/>
      <c r="C36" s="108"/>
      <c r="D36" s="106"/>
      <c r="E36" s="100"/>
      <c r="F36" s="110"/>
      <c r="G36" s="111"/>
      <c r="H36" s="111"/>
      <c r="I36" s="111"/>
      <c r="J36" s="111"/>
      <c r="K36" s="111"/>
      <c r="L36" s="111"/>
      <c r="M36" s="104"/>
      <c r="N36" s="128"/>
      <c r="O36" s="127"/>
      <c r="P36" s="111"/>
      <c r="Q36" s="105"/>
      <c r="R36" s="103">
        <f t="shared" si="0"/>
        <v>0</v>
      </c>
      <c r="S36" s="103">
        <f t="shared" si="1"/>
        <v>0</v>
      </c>
    </row>
    <row r="37" spans="1:19" ht="18.75" x14ac:dyDescent="0.3">
      <c r="A37" s="98">
        <v>35</v>
      </c>
      <c r="B37" s="112"/>
      <c r="C37" s="108"/>
      <c r="D37" s="99"/>
      <c r="E37" s="100"/>
      <c r="F37" s="110"/>
      <c r="G37" s="111"/>
      <c r="H37" s="111"/>
      <c r="I37" s="111"/>
      <c r="J37" s="111"/>
      <c r="K37" s="111"/>
      <c r="L37" s="111"/>
      <c r="M37" s="104"/>
      <c r="N37" s="128"/>
      <c r="O37" s="127"/>
      <c r="P37" s="111"/>
      <c r="Q37" s="105"/>
      <c r="R37" s="103">
        <f t="shared" si="0"/>
        <v>0</v>
      </c>
      <c r="S37" s="103">
        <f t="shared" si="1"/>
        <v>0</v>
      </c>
    </row>
    <row r="38" spans="1:19" ht="18.75" x14ac:dyDescent="0.3">
      <c r="A38" s="98">
        <v>36</v>
      </c>
      <c r="B38" s="112"/>
      <c r="C38" s="108"/>
      <c r="D38" s="99"/>
      <c r="E38" s="100"/>
      <c r="F38" s="110"/>
      <c r="G38" s="111"/>
      <c r="H38" s="111"/>
      <c r="I38" s="111"/>
      <c r="J38" s="111"/>
      <c r="K38" s="111"/>
      <c r="L38" s="111"/>
      <c r="M38" s="104"/>
      <c r="N38" s="128"/>
      <c r="O38" s="127"/>
      <c r="P38" s="111"/>
      <c r="Q38" s="105"/>
      <c r="R38" s="103">
        <f t="shared" si="0"/>
        <v>0</v>
      </c>
      <c r="S38" s="103">
        <f t="shared" si="1"/>
        <v>0</v>
      </c>
    </row>
    <row r="39" spans="1:19" ht="18.75" x14ac:dyDescent="0.3">
      <c r="A39" s="98">
        <v>37</v>
      </c>
      <c r="B39" s="115"/>
      <c r="C39" s="115"/>
      <c r="D39" s="115"/>
      <c r="E39" s="100"/>
      <c r="F39" s="110"/>
      <c r="G39" s="111"/>
      <c r="H39" s="111"/>
      <c r="I39" s="111"/>
      <c r="J39" s="111"/>
      <c r="K39" s="111"/>
      <c r="L39" s="111"/>
      <c r="M39" s="124"/>
      <c r="N39" s="111"/>
      <c r="O39" s="127"/>
      <c r="P39" s="111"/>
      <c r="Q39" s="105"/>
      <c r="R39" s="103">
        <f t="shared" si="0"/>
        <v>0</v>
      </c>
      <c r="S39" s="103">
        <f t="shared" si="1"/>
        <v>0</v>
      </c>
    </row>
    <row r="40" spans="1:19" ht="18.75" x14ac:dyDescent="0.3">
      <c r="A40" s="98">
        <v>38</v>
      </c>
      <c r="B40" s="115"/>
      <c r="C40" s="115"/>
      <c r="D40" s="115"/>
      <c r="E40" s="100"/>
      <c r="F40" s="110"/>
      <c r="G40" s="111"/>
      <c r="H40" s="111"/>
      <c r="I40" s="111"/>
      <c r="J40" s="111"/>
      <c r="K40" s="111"/>
      <c r="L40" s="111"/>
      <c r="M40" s="124"/>
      <c r="N40" s="111"/>
      <c r="O40" s="127"/>
      <c r="P40" s="111"/>
      <c r="Q40" s="111"/>
      <c r="R40" s="103">
        <f t="shared" si="0"/>
        <v>0</v>
      </c>
      <c r="S40" s="103">
        <f t="shared" si="1"/>
        <v>0</v>
      </c>
    </row>
    <row r="41" spans="1:19" ht="18.75" x14ac:dyDescent="0.3">
      <c r="A41" s="98">
        <v>39</v>
      </c>
      <c r="B41" s="115"/>
      <c r="C41" s="115"/>
      <c r="D41" s="115"/>
      <c r="E41" s="100"/>
      <c r="F41" s="110"/>
      <c r="G41" s="111"/>
      <c r="H41" s="111"/>
      <c r="I41" s="111"/>
      <c r="J41" s="111"/>
      <c r="K41" s="111"/>
      <c r="L41" s="111"/>
      <c r="M41" s="124"/>
      <c r="N41" s="111"/>
      <c r="O41" s="127"/>
      <c r="P41" s="111"/>
      <c r="Q41" s="111"/>
      <c r="R41" s="103">
        <f t="shared" si="0"/>
        <v>0</v>
      </c>
      <c r="S41" s="103">
        <f t="shared" si="1"/>
        <v>0</v>
      </c>
    </row>
    <row r="42" spans="1:19" ht="18.75" x14ac:dyDescent="0.3">
      <c r="A42" s="98">
        <v>40</v>
      </c>
      <c r="B42" s="115"/>
      <c r="C42" s="115"/>
      <c r="D42" s="115"/>
      <c r="E42" s="100"/>
      <c r="F42" s="110"/>
      <c r="G42" s="111"/>
      <c r="H42" s="111"/>
      <c r="I42" s="111"/>
      <c r="J42" s="111"/>
      <c r="K42" s="111"/>
      <c r="L42" s="111"/>
      <c r="M42" s="124"/>
      <c r="N42" s="111"/>
      <c r="O42" s="127"/>
      <c r="P42" s="111"/>
      <c r="Q42" s="111"/>
      <c r="R42" s="103">
        <f t="shared" si="0"/>
        <v>0</v>
      </c>
      <c r="S42" s="103">
        <f t="shared" si="1"/>
        <v>0</v>
      </c>
    </row>
    <row r="43" spans="1:19" ht="18.75" x14ac:dyDescent="0.25">
      <c r="N43" s="129"/>
      <c r="R43" s="103">
        <f t="shared" si="0"/>
        <v>0</v>
      </c>
    </row>
    <row r="44" spans="1:19" ht="18.75" x14ac:dyDescent="0.25">
      <c r="N44" s="129"/>
      <c r="R44" s="103">
        <f t="shared" si="0"/>
        <v>0</v>
      </c>
    </row>
    <row r="45" spans="1:19" ht="18.75" x14ac:dyDescent="0.25">
      <c r="N45" s="129"/>
      <c r="R45" s="103">
        <f t="shared" si="0"/>
        <v>0</v>
      </c>
    </row>
    <row r="46" spans="1:19" ht="18.75" x14ac:dyDescent="0.25">
      <c r="N46" s="129"/>
      <c r="R46" s="103">
        <f t="shared" si="0"/>
        <v>0</v>
      </c>
    </row>
    <row r="47" spans="1:19" ht="18.75" x14ac:dyDescent="0.25">
      <c r="N47" s="129"/>
      <c r="R47" s="103">
        <f t="shared" si="0"/>
        <v>0</v>
      </c>
    </row>
  </sheetData>
  <mergeCells count="2">
    <mergeCell ref="A1:D1"/>
    <mergeCell ref="E1:S1"/>
  </mergeCells>
  <conditionalFormatting sqref="E3:Q42">
    <cfRule type="cellIs" dxfId="4" priority="6" operator="lessThan">
      <formula>51</formula>
    </cfRule>
  </conditionalFormatting>
  <conditionalFormatting sqref="R3:S3 S4:S42 R4:R47">
    <cfRule type="cellIs" dxfId="3" priority="4" operator="lessThan">
      <formula>51</formula>
    </cfRule>
  </conditionalFormatting>
  <conditionalFormatting sqref="M3:N42">
    <cfRule type="cellIs" dxfId="2" priority="1" operator="lessThan">
      <formula>51</formula>
    </cfRule>
  </conditionalFormatting>
  <dataValidations count="1">
    <dataValidation type="decimal" allowBlank="1" showInputMessage="1" showErrorMessage="1" errorTitle="DATO INCORRECTO" error="INGRESE UN NUMERO DEL 1 AL 100 GRACIAS !!!!!!!" sqref="E3:Q42 S3:S42 R3:R47" xr:uid="{00000000-0002-0000-0400-000000000000}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5"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 4º A</vt:lpstr>
      <vt:lpstr>LIBRETA</vt:lpstr>
      <vt:lpstr>TRIMESTRE UNO</vt:lpstr>
      <vt:lpstr>TRIMESTRE DOS</vt:lpstr>
      <vt:lpstr>TRIMESTRE TRES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sunney19987@hotmail.com</cp:lastModifiedBy>
  <cp:lastPrinted>2021-07-15T19:33:44Z</cp:lastPrinted>
  <dcterms:created xsi:type="dcterms:W3CDTF">2015-07-27T19:37:30Z</dcterms:created>
  <dcterms:modified xsi:type="dcterms:W3CDTF">2021-09-26T04:20:45Z</dcterms:modified>
</cp:coreProperties>
</file>