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OVITEC\Desktop\RECAUDACIONES\"/>
    </mc:Choice>
  </mc:AlternateContent>
  <bookViews>
    <workbookView xWindow="0" yWindow="0" windowWidth="13185" windowHeight="6225" activeTab="4"/>
  </bookViews>
  <sheets>
    <sheet name="ENE-21" sheetId="1" r:id="rId1"/>
    <sheet name="Hoja1" sheetId="2" r:id="rId2"/>
    <sheet name="Hoja2" sheetId="3" r:id="rId3"/>
    <sheet name="Hoja3" sheetId="4" r:id="rId4"/>
    <sheet name="FEBR-2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5" l="1"/>
  <c r="H49" i="5"/>
  <c r="G49" i="5"/>
  <c r="I49" i="5" s="1"/>
  <c r="I41" i="5"/>
  <c r="I42" i="5" s="1"/>
  <c r="I43" i="5" s="1"/>
  <c r="I44" i="5" s="1"/>
  <c r="I45" i="5" s="1"/>
  <c r="I46" i="5" s="1"/>
  <c r="I47" i="5" s="1"/>
  <c r="I48" i="5" s="1"/>
  <c r="G14" i="5"/>
  <c r="H14" i="5"/>
  <c r="A162" i="4" l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I415" i="4"/>
  <c r="H415" i="4"/>
  <c r="G415" i="4"/>
  <c r="I410" i="4"/>
  <c r="I411" i="4"/>
  <c r="I412" i="4" s="1"/>
  <c r="I413" i="4" s="1"/>
  <c r="I414" i="4" s="1"/>
  <c r="I1211" i="1"/>
  <c r="H1212" i="1" l="1"/>
  <c r="A1207" i="1"/>
  <c r="I35" i="3" l="1"/>
  <c r="I34" i="3"/>
  <c r="F47" i="3"/>
  <c r="I811" i="1" l="1"/>
  <c r="G811" i="1"/>
  <c r="H811" i="1"/>
  <c r="H711" i="1"/>
  <c r="I14" i="5" l="1"/>
  <c r="I8" i="5"/>
  <c r="I9" i="5" s="1"/>
  <c r="I10" i="5" s="1"/>
  <c r="I11" i="5" s="1"/>
  <c r="I12" i="5" s="1"/>
  <c r="I13" i="5" s="1"/>
  <c r="J140" i="1" l="1"/>
  <c r="F151" i="1"/>
  <c r="G190" i="1"/>
  <c r="F190" i="1"/>
  <c r="H190" i="1"/>
  <c r="F184" i="1"/>
  <c r="H1110" i="1"/>
  <c r="E190" i="1" l="1"/>
  <c r="I12" i="4"/>
  <c r="I13" i="4"/>
  <c r="G561" i="1"/>
  <c r="H561" i="1"/>
  <c r="I561" i="1"/>
  <c r="G562" i="1"/>
  <c r="F561" i="1" l="1"/>
  <c r="I1191" i="1" l="1"/>
  <c r="G1191" i="1"/>
  <c r="I1142" i="1"/>
  <c r="H1142" i="1"/>
  <c r="G1142" i="1"/>
  <c r="I1110" i="1"/>
  <c r="G1110" i="1"/>
  <c r="I1080" i="1"/>
  <c r="H1080" i="1"/>
  <c r="G1080" i="1"/>
  <c r="G1041" i="1"/>
  <c r="I1041" i="1"/>
  <c r="H1041" i="1"/>
  <c r="I993" i="1"/>
  <c r="H993" i="1"/>
  <c r="G993" i="1"/>
  <c r="G782" i="1"/>
  <c r="G711" i="1"/>
  <c r="G621" i="1"/>
  <c r="H598" i="1"/>
  <c r="G598" i="1"/>
  <c r="I519" i="1"/>
  <c r="H519" i="1"/>
  <c r="G519" i="1"/>
  <c r="G427" i="1"/>
  <c r="H427" i="1"/>
  <c r="H290" i="1"/>
  <c r="G290" i="1"/>
  <c r="H266" i="1"/>
  <c r="G266" i="1"/>
  <c r="F266" i="1"/>
  <c r="H184" i="1"/>
  <c r="G184" i="1"/>
  <c r="H151" i="1"/>
  <c r="G151" i="1"/>
  <c r="F1142" i="1" l="1"/>
  <c r="E151" i="1"/>
  <c r="F1191" i="1"/>
  <c r="F427" i="1"/>
  <c r="F519" i="1"/>
  <c r="F598" i="1"/>
  <c r="F993" i="1"/>
  <c r="F1080" i="1"/>
  <c r="E184" i="1"/>
  <c r="E266" i="1"/>
  <c r="F290" i="1"/>
  <c r="F711" i="1"/>
  <c r="F811" i="1"/>
  <c r="F1041" i="1"/>
  <c r="F1110" i="1"/>
  <c r="D27" i="2"/>
  <c r="F29" i="3"/>
  <c r="F22" i="3"/>
  <c r="H1189" i="1" l="1"/>
  <c r="A1169" i="1"/>
  <c r="D45" i="2" l="1"/>
  <c r="D39" i="2"/>
  <c r="D35" i="2"/>
  <c r="D49" i="2" s="1"/>
  <c r="D20" i="2"/>
  <c r="D4" i="2"/>
  <c r="I11" i="4" l="1"/>
  <c r="I14" i="4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10" i="4"/>
  <c r="I9" i="4"/>
  <c r="A16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5" i="4"/>
  <c r="A11" i="4"/>
  <c r="A12" i="4"/>
  <c r="A13" i="4" s="1"/>
  <c r="A14" i="4" s="1"/>
  <c r="A10" i="4"/>
  <c r="I8" i="4" l="1"/>
  <c r="F41" i="3" l="1"/>
  <c r="F37" i="3"/>
  <c r="F5" i="3"/>
  <c r="F51" i="3" l="1"/>
  <c r="H1108" i="1" l="1"/>
  <c r="H1078" i="1"/>
  <c r="H911" i="1"/>
  <c r="H874" i="1"/>
  <c r="H806" i="1"/>
  <c r="H723" i="1"/>
  <c r="H710" i="1"/>
  <c r="H619" i="1"/>
  <c r="H517" i="1"/>
  <c r="H312" i="1"/>
  <c r="H181" i="1"/>
  <c r="H229" i="1"/>
  <c r="H1139" i="1" l="1"/>
  <c r="A1132" i="1"/>
  <c r="A1096" i="1" l="1"/>
  <c r="A1061" i="1" l="1"/>
  <c r="H1039" i="1" l="1"/>
  <c r="A1024" i="1"/>
  <c r="H991" i="1" l="1"/>
  <c r="A949" i="1"/>
  <c r="A872" i="1" l="1"/>
  <c r="H836" i="1"/>
  <c r="A833" i="1"/>
  <c r="A795" i="1" l="1"/>
  <c r="H781" i="1" l="1"/>
  <c r="A759" i="1"/>
  <c r="A720" i="1" l="1"/>
  <c r="A685" i="1" l="1"/>
  <c r="A686" i="1" s="1"/>
  <c r="H647" i="1"/>
  <c r="A614" i="1" l="1"/>
  <c r="A615" i="1" s="1"/>
  <c r="H596" i="1" l="1"/>
  <c r="A577" i="1"/>
  <c r="A578" i="1" s="1"/>
  <c r="H559" i="1" l="1"/>
  <c r="A539" i="1"/>
  <c r="A540" i="1" s="1"/>
  <c r="H264" i="1" l="1"/>
  <c r="H288" i="1"/>
  <c r="H348" i="1"/>
  <c r="H425" i="1"/>
  <c r="H465" i="1"/>
  <c r="A501" i="1"/>
  <c r="A502" i="1" s="1"/>
  <c r="A462" i="1" l="1"/>
  <c r="A463" i="1" s="1"/>
  <c r="A386" i="1" l="1"/>
  <c r="A387" i="1" s="1"/>
  <c r="A309" i="1" l="1"/>
  <c r="H51" i="1" l="1"/>
  <c r="A277" i="1"/>
  <c r="A278" i="1" s="1"/>
  <c r="A279" i="1" s="1"/>
  <c r="A280" i="1" s="1"/>
  <c r="A281" i="1" s="1"/>
  <c r="A282" i="1" s="1"/>
  <c r="A283" i="1" s="1"/>
  <c r="A284" i="1" s="1"/>
  <c r="A238" i="1" l="1"/>
  <c r="A239" i="1" s="1"/>
  <c r="A240" i="1" s="1"/>
  <c r="A241" i="1" s="1"/>
  <c r="A242" i="1" s="1"/>
  <c r="A243" i="1" s="1"/>
  <c r="A244" i="1" s="1"/>
  <c r="A245" i="1" s="1"/>
  <c r="A199" i="1" l="1"/>
  <c r="A200" i="1" s="1"/>
  <c r="A201" i="1" s="1"/>
  <c r="A202" i="1" s="1"/>
  <c r="A203" i="1" s="1"/>
  <c r="A204" i="1" s="1"/>
  <c r="A205" i="1" s="1"/>
  <c r="A206" i="1" s="1"/>
  <c r="A162" i="1" l="1"/>
  <c r="A163" i="1" s="1"/>
  <c r="A164" i="1" s="1"/>
  <c r="A165" i="1" s="1"/>
  <c r="A166" i="1" s="1"/>
  <c r="A167" i="1" s="1"/>
  <c r="A168" i="1" s="1"/>
  <c r="A169" i="1" s="1"/>
  <c r="A126" i="1" l="1"/>
  <c r="A128" i="1" s="1"/>
  <c r="A129" i="1" s="1"/>
  <c r="A130" i="1" s="1"/>
  <c r="A131" i="1" s="1"/>
  <c r="A132" i="1" s="1"/>
  <c r="A133" i="1" s="1"/>
  <c r="A134" i="1" s="1"/>
  <c r="H149" i="1"/>
  <c r="H88" i="1"/>
  <c r="H10" i="1"/>
  <c r="G10" i="1"/>
  <c r="H1141" i="1" l="1"/>
  <c r="I10" i="1"/>
  <c r="G47" i="1" s="1"/>
  <c r="I8" i="1"/>
  <c r="I9" i="1" s="1"/>
  <c r="G51" i="1" l="1"/>
  <c r="I51" i="1" s="1"/>
  <c r="G86" i="1" s="1"/>
  <c r="I86" i="1" s="1"/>
  <c r="I87" i="1" s="1"/>
  <c r="I47" i="1"/>
  <c r="I48" i="1" s="1"/>
  <c r="I49" i="1" s="1"/>
  <c r="I50" i="1" s="1"/>
  <c r="G88" i="1" l="1"/>
  <c r="I88" i="1" s="1"/>
  <c r="G125" i="1" s="1"/>
  <c r="I125" i="1" l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G149" i="1"/>
  <c r="I149" i="1" s="1"/>
  <c r="G161" i="1" s="1"/>
  <c r="G181" i="1" l="1"/>
  <c r="I181" i="1" s="1"/>
  <c r="G198" i="1" s="1"/>
  <c r="I161" i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98" i="1" l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G229" i="1"/>
  <c r="I229" i="1" s="1"/>
  <c r="G237" i="1" s="1"/>
  <c r="I237" i="1" s="1"/>
  <c r="I238" i="1" l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G264" i="1"/>
  <c r="I264" i="1" l="1"/>
  <c r="G276" i="1" s="1"/>
  <c r="G288" i="1" l="1"/>
  <c r="I288" i="1" s="1"/>
  <c r="G308" i="1" s="1"/>
  <c r="I276" i="1"/>
  <c r="I277" i="1" s="1"/>
  <c r="I278" i="1" s="1"/>
  <c r="I279" i="1" s="1"/>
  <c r="I280" i="1" s="1"/>
  <c r="I281" i="1" s="1"/>
  <c r="I282" i="1" s="1"/>
  <c r="I283" i="1" l="1"/>
  <c r="I284" i="1" s="1"/>
  <c r="I285" i="1" s="1"/>
  <c r="I286" i="1" s="1"/>
  <c r="I287" i="1" s="1"/>
  <c r="I308" i="1"/>
  <c r="I309" i="1" s="1"/>
  <c r="I310" i="1" s="1"/>
  <c r="I311" i="1" s="1"/>
  <c r="G312" i="1"/>
  <c r="I312" i="1" s="1"/>
  <c r="G346" i="1" s="1"/>
  <c r="G348" i="1" s="1"/>
  <c r="I348" i="1" s="1"/>
  <c r="G385" i="1" s="1"/>
  <c r="G425" i="1" s="1"/>
  <c r="I425" i="1" s="1"/>
  <c r="I346" i="1" l="1"/>
  <c r="I347" i="1" s="1"/>
  <c r="G461" i="1"/>
  <c r="G465" i="1" s="1"/>
  <c r="I385" i="1"/>
  <c r="I386" i="1" s="1"/>
  <c r="I387" i="1" l="1"/>
  <c r="I388" i="1" s="1"/>
  <c r="I389" i="1" s="1"/>
  <c r="I390" i="1" s="1"/>
  <c r="I391" i="1" s="1"/>
  <c r="I392" i="1" s="1"/>
  <c r="I393" i="1" s="1"/>
  <c r="I394" i="1" s="1"/>
  <c r="I465" i="1" l="1"/>
  <c r="G500" i="1" s="1"/>
  <c r="G517" i="1" s="1"/>
  <c r="I517" i="1" s="1"/>
  <c r="G538" i="1" s="1"/>
  <c r="G559" i="1" s="1"/>
  <c r="I559" i="1" s="1"/>
  <c r="I461" i="1"/>
  <c r="I462" i="1" s="1"/>
  <c r="I463" i="1" s="1"/>
  <c r="I464" i="1" s="1"/>
  <c r="I395" i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500" i="1" l="1"/>
  <c r="I424" i="1"/>
  <c r="I538" i="1" l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G576" i="1"/>
  <c r="G596" i="1" s="1"/>
  <c r="I596" i="1" s="1"/>
  <c r="G613" i="1" s="1"/>
  <c r="G619" i="1" s="1"/>
  <c r="I619" i="1" s="1"/>
  <c r="I501" i="1"/>
  <c r="I502" i="1" s="1"/>
  <c r="I503" i="1" s="1"/>
  <c r="I504" i="1" s="1"/>
  <c r="I505" i="1" s="1"/>
  <c r="I576" i="1" l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50" i="1"/>
  <c r="I551" i="1" s="1"/>
  <c r="I552" i="1" s="1"/>
  <c r="I553" i="1" s="1"/>
  <c r="I554" i="1" s="1"/>
  <c r="I555" i="1" s="1"/>
  <c r="I556" i="1" s="1"/>
  <c r="I557" i="1" s="1"/>
  <c r="I558" i="1" s="1"/>
  <c r="I506" i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G645" i="1" l="1"/>
  <c r="G647" i="1" s="1"/>
  <c r="I647" i="1" s="1"/>
  <c r="I613" i="1"/>
  <c r="I614" i="1" s="1"/>
  <c r="I615" i="1" s="1"/>
  <c r="I616" i="1" s="1"/>
  <c r="I618" i="1" l="1"/>
  <c r="I617" i="1"/>
  <c r="I645" i="1"/>
  <c r="I646" i="1" s="1"/>
  <c r="G684" i="1"/>
  <c r="G710" i="1" s="1"/>
  <c r="I710" i="1" s="1"/>
  <c r="G719" i="1" l="1"/>
  <c r="G723" i="1" s="1"/>
  <c r="I723" i="1" s="1"/>
  <c r="I684" i="1"/>
  <c r="I685" i="1" s="1"/>
  <c r="I686" i="1" s="1"/>
  <c r="I687" i="1" s="1"/>
  <c r="I688" i="1" s="1"/>
  <c r="G758" i="1" l="1"/>
  <c r="G781" i="1" s="1"/>
  <c r="I719" i="1"/>
  <c r="I720" i="1" s="1"/>
  <c r="I721" i="1" s="1"/>
  <c r="I722" i="1" s="1"/>
  <c r="I689" i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58" i="1" l="1"/>
  <c r="I759" i="1" s="1"/>
  <c r="I760" i="1" s="1"/>
  <c r="I781" i="1"/>
  <c r="G794" i="1" s="1"/>
  <c r="G806" i="1" s="1"/>
  <c r="I761" i="1" l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806" i="1" l="1"/>
  <c r="G832" i="1" s="1"/>
  <c r="G836" i="1" s="1"/>
  <c r="I836" i="1" s="1"/>
  <c r="I794" i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G871" i="1" l="1"/>
  <c r="G874" i="1" s="1"/>
  <c r="I874" i="1" s="1"/>
  <c r="I832" i="1"/>
  <c r="I833" i="1" s="1"/>
  <c r="I834" i="1" s="1"/>
  <c r="I835" i="1" s="1"/>
  <c r="G909" i="1" l="1"/>
  <c r="G911" i="1" s="1"/>
  <c r="I911" i="1" s="1"/>
  <c r="I871" i="1"/>
  <c r="I872" i="1" s="1"/>
  <c r="I873" i="1" s="1"/>
  <c r="G948" i="1" l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09" i="1"/>
  <c r="I910" i="1" s="1"/>
  <c r="G991" i="1" l="1"/>
  <c r="I991" i="1" s="1"/>
  <c r="G1023" i="1" s="1"/>
  <c r="G1039" i="1" l="1"/>
  <c r="I1039" i="1" s="1"/>
  <c r="G1060" i="1" s="1"/>
  <c r="G1078" i="1" s="1"/>
  <c r="I1023" i="1"/>
  <c r="I1024" i="1" s="1"/>
  <c r="I1025" i="1" s="1"/>
  <c r="I1026" i="1" l="1"/>
  <c r="I1027" i="1" s="1"/>
  <c r="I1028" i="1" s="1"/>
  <c r="I1029" i="1" s="1"/>
  <c r="I1078" i="1" l="1"/>
  <c r="G1095" i="1" s="1"/>
  <c r="G1108" i="1" s="1"/>
  <c r="I1060" i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30" i="1"/>
  <c r="I1031" i="1" s="1"/>
  <c r="I1032" i="1" s="1"/>
  <c r="I1033" i="1" s="1"/>
  <c r="I1034" i="1" s="1"/>
  <c r="I1035" i="1" s="1"/>
  <c r="I1036" i="1" s="1"/>
  <c r="I1037" i="1" s="1"/>
  <c r="I1038" i="1" s="1"/>
  <c r="I1095" i="1" l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/>
  <c r="G1131" i="1" s="1"/>
  <c r="I1131" i="1" l="1"/>
  <c r="I1132" i="1" s="1"/>
  <c r="I1133" i="1" s="1"/>
  <c r="I1134" i="1" s="1"/>
  <c r="I1135" i="1" s="1"/>
  <c r="I1136" i="1" s="1"/>
  <c r="I1137" i="1" s="1"/>
  <c r="I1138" i="1" s="1"/>
  <c r="G1139" i="1"/>
  <c r="I1139" i="1" s="1"/>
  <c r="G1168" i="1" s="1"/>
  <c r="G1189" i="1" l="1"/>
  <c r="I1189" i="1" s="1"/>
  <c r="G1206" i="1" s="1"/>
  <c r="I1168" i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G1212" i="1" l="1"/>
  <c r="I1212" i="1" s="1"/>
  <c r="I1206" i="1"/>
  <c r="I1207" i="1" s="1"/>
  <c r="I1208" i="1" s="1"/>
  <c r="I1209" i="1" s="1"/>
  <c r="I1210" i="1" s="1"/>
</calcChain>
</file>

<file path=xl/sharedStrings.xml><?xml version="1.0" encoding="utf-8"?>
<sst xmlns="http://schemas.openxmlformats.org/spreadsheetml/2006/main" count="4035" uniqueCount="1046">
  <si>
    <t>DIA</t>
  </si>
  <si>
    <t>NIT</t>
  </si>
  <si>
    <t>APELL. Y NOMBRES/ / DENOMINACION P RAZON SOCIAL:</t>
  </si>
  <si>
    <t>ESTACIÓN DE AUTOBUSES ORURO SRL.</t>
  </si>
  <si>
    <t>EXPRESADO EN BOLIVIANOS</t>
  </si>
  <si>
    <t>NRO</t>
  </si>
  <si>
    <t>FECHA</t>
  </si>
  <si>
    <t>CONCEPTO</t>
  </si>
  <si>
    <t>FAC. REC. Y OTROS</t>
  </si>
  <si>
    <t>DETALLES</t>
  </si>
  <si>
    <t>PERIODO</t>
  </si>
  <si>
    <t>SALDOS Y MOVIMIENTOS DE CAJA</t>
  </si>
  <si>
    <t>INGRESOS BS</t>
  </si>
  <si>
    <t>GASTOS BS</t>
  </si>
  <si>
    <t>SALDO BS</t>
  </si>
  <si>
    <t>SALDO ANTERIOR</t>
  </si>
  <si>
    <t>DIC-2020</t>
  </si>
  <si>
    <t>INGRESOS DE VALORADOS</t>
  </si>
  <si>
    <t xml:space="preserve">TOTALES </t>
  </si>
  <si>
    <t>REC. VIERNES 01/01/2021</t>
  </si>
  <si>
    <t xml:space="preserve">FORMATO 1.00001: LIBRO  CAJA </t>
  </si>
  <si>
    <t>REC. SABADO 02/01/2021</t>
  </si>
  <si>
    <t>SABADO 02 DE ENERO 2021</t>
  </si>
  <si>
    <t>DOMINGO 03 DE ENERO 2021</t>
  </si>
  <si>
    <t>REC. DOMINGO 03/01/2021</t>
  </si>
  <si>
    <t>LUNES 04 DE ENERO 2021</t>
  </si>
  <si>
    <t>REC. LUNES 04/01/2021</t>
  </si>
  <si>
    <t xml:space="preserve">SHARON MILDREDPORTILLO </t>
  </si>
  <si>
    <t>ENE-2021</t>
  </si>
  <si>
    <t>ALQUILER POR ESPACIO PUPLICITARIO</t>
  </si>
  <si>
    <t>R-18760</t>
  </si>
  <si>
    <t>R-18763</t>
  </si>
  <si>
    <t>MARISOL SEQUITA</t>
  </si>
  <si>
    <t>ABR-MAY-JUN-JUL-AGO-2020</t>
  </si>
  <si>
    <t xml:space="preserve">ALQUILER DE KIOSCO # 4 </t>
  </si>
  <si>
    <t>SALOME CHOQUETICLLA MENDOZA</t>
  </si>
  <si>
    <t>FEB-MAR-ABR-MAY-JUN-JUL-AGO-2020</t>
  </si>
  <si>
    <t xml:space="preserve">ALQUILER KIOSCO # 5 </t>
  </si>
  <si>
    <t>R-18764</t>
  </si>
  <si>
    <t>LINEA SINDICAL TRANS IMPERIAL</t>
  </si>
  <si>
    <t>MAR A DIC-2020</t>
  </si>
  <si>
    <t>R-18765</t>
  </si>
  <si>
    <t>ENERGIA ELECTRICA DE LA OFICINA # 57</t>
  </si>
  <si>
    <t>MARCELA LUIZAGA</t>
  </si>
  <si>
    <t>R-18767</t>
  </si>
  <si>
    <t xml:space="preserve">PERNOCTE DE FLOTAS </t>
  </si>
  <si>
    <t>F-3736</t>
  </si>
  <si>
    <t>F-3738</t>
  </si>
  <si>
    <t>F-3739</t>
  </si>
  <si>
    <t>ATOCHA II ATL</t>
  </si>
  <si>
    <t>JUN-JUL-AGO-SEP-2020</t>
  </si>
  <si>
    <t>ALQUILER DE OFICINA # 70</t>
  </si>
  <si>
    <t>ALQUILER DE OFICINA # 28</t>
  </si>
  <si>
    <t>AGO-SEP-OCT-NOV-2020</t>
  </si>
  <si>
    <t>F-3740</t>
  </si>
  <si>
    <t>JANITZA GUISELA AYLLON HUANCA</t>
  </si>
  <si>
    <t>JUL-AGO-2020</t>
  </si>
  <si>
    <t>ALQUILER CASA DE CAMBIO # 3</t>
  </si>
  <si>
    <t xml:space="preserve">HELEN CHAMBI VENTURA </t>
  </si>
  <si>
    <t>APERTURA DE CAJA CHICA GESTION 2021</t>
  </si>
  <si>
    <t>R-24057</t>
  </si>
  <si>
    <t>R-24058</t>
  </si>
  <si>
    <t>JOSE ADALID AVILA HERBAS</t>
  </si>
  <si>
    <t xml:space="preserve">PAGO DE SU NACIDO VICO DE SU HIJO </t>
  </si>
  <si>
    <t>MARTES 05 DE ENERO 2021</t>
  </si>
  <si>
    <t>R-18768</t>
  </si>
  <si>
    <t>FEB-2020</t>
  </si>
  <si>
    <t>R-18769</t>
  </si>
  <si>
    <t>R-18770</t>
  </si>
  <si>
    <t>R-18771</t>
  </si>
  <si>
    <t>R-18833</t>
  </si>
  <si>
    <t>PERNOCTE DE FLOTA CON PLACA 1078-IBX</t>
  </si>
  <si>
    <t>PERNOCTE FLOTA CON PLACA 3019-RGI</t>
  </si>
  <si>
    <t>R-18834</t>
  </si>
  <si>
    <t>R-18835</t>
  </si>
  <si>
    <t>CELESTINA CARRILLO</t>
  </si>
  <si>
    <t>NELSON APAZA</t>
  </si>
  <si>
    <t>PERNOCTE FLOTA CON PLACA 2380-DLC</t>
  </si>
  <si>
    <t>R-18836</t>
  </si>
  <si>
    <t>R-18837</t>
  </si>
  <si>
    <t xml:space="preserve">JULIO QUISPE </t>
  </si>
  <si>
    <t>PERNOCTE FLOTA CON PLACA 965-YZB</t>
  </si>
  <si>
    <t xml:space="preserve">RICARDO BUSCAMANTE </t>
  </si>
  <si>
    <t>PERNOCTE FLOTA CON PLACA 231-YFT</t>
  </si>
  <si>
    <t>R-18838</t>
  </si>
  <si>
    <t>R-18839</t>
  </si>
  <si>
    <t>R-18840</t>
  </si>
  <si>
    <t>RAUL MAMANI</t>
  </si>
  <si>
    <t>PERNOCTE FLOTA CON PLACA 528-BNK</t>
  </si>
  <si>
    <t>PERNOCTE FLOTA CON PLACA 3359-CFX</t>
  </si>
  <si>
    <t>ALFREDO SANCHI</t>
  </si>
  <si>
    <t>ALBERTO ACHOMIRI</t>
  </si>
  <si>
    <t>PERNOCTE FLOTA CON PLACA 330-BNR</t>
  </si>
  <si>
    <t>R-18841</t>
  </si>
  <si>
    <t>R-18842</t>
  </si>
  <si>
    <t>R-18843</t>
  </si>
  <si>
    <t>PERNOCTE FLOTA CON PLACA 2003-THC</t>
  </si>
  <si>
    <t>MARCELO MAMANI</t>
  </si>
  <si>
    <t xml:space="preserve">JAVIER ARUQUIPA </t>
  </si>
  <si>
    <t>PERNOCTE FLOTA CON PLACA 1955-FII</t>
  </si>
  <si>
    <t>R-18844</t>
  </si>
  <si>
    <t>PERNOCTE FLOTA CON PLACA 3026-CKU</t>
  </si>
  <si>
    <t>FREDY QUISPE</t>
  </si>
  <si>
    <t>PERNOCTE FLOTA CON PLACA 1651-ISH</t>
  </si>
  <si>
    <t xml:space="preserve">MILTON LOPEZ </t>
  </si>
  <si>
    <t xml:space="preserve">FORMATO 1.00002: LIBRO  CAJA </t>
  </si>
  <si>
    <t xml:space="preserve">FORMATO 1.00003: LIBRO  CAJA </t>
  </si>
  <si>
    <t xml:space="preserve">FORMATO 1.00004: LIBRO  CAJA </t>
  </si>
  <si>
    <t xml:space="preserve">FORMATO 1.00005: LIBRO  CAJA </t>
  </si>
  <si>
    <t>F-3741</t>
  </si>
  <si>
    <t>ASOCIACION TRANS VILLA DEL NORTE</t>
  </si>
  <si>
    <t>AGO-SEP-2020</t>
  </si>
  <si>
    <t xml:space="preserve">ALQUILER DE OFICINA # 33 </t>
  </si>
  <si>
    <t xml:space="preserve">ANGELICA CABALLERO ZURITA </t>
  </si>
  <si>
    <t>DERECHO DE PISO DE LA VENTA DE REFRESCO PARQUEO</t>
  </si>
  <si>
    <t>PAMELA ARO SEQUITA</t>
  </si>
  <si>
    <t>R-18772</t>
  </si>
  <si>
    <t>R-18773</t>
  </si>
  <si>
    <t>MAR-2020</t>
  </si>
  <si>
    <t>ALQUILER DE KIOSCO # 4 LADO DERECHO</t>
  </si>
  <si>
    <t>ALQUILER DE KIOSCO $ 4 LADO DERECHO</t>
  </si>
  <si>
    <t>JUSTINIANO CABRERA VIZARAZO</t>
  </si>
  <si>
    <t>ABR A AGO-2020</t>
  </si>
  <si>
    <t>NOV-DIC-ENE-FEB-2020</t>
  </si>
  <si>
    <t xml:space="preserve">ALQUILER DE ESPACIO DE 2 CARGADORES DE CELULAR </t>
  </si>
  <si>
    <t>DERECHO DE PISO DE LA VENTA DE EMPANADAS AMBULANTE</t>
  </si>
  <si>
    <t>ROMAN COLQUE ARISTA</t>
  </si>
  <si>
    <t>R-18774</t>
  </si>
  <si>
    <t>R-18775</t>
  </si>
  <si>
    <t>R-18776</t>
  </si>
  <si>
    <t>R-18777</t>
  </si>
  <si>
    <t xml:space="preserve">YVETH LOPEZ CHAMBI </t>
  </si>
  <si>
    <t>ALQUILER DE STAND # 1-B COMIDA RAPIDA PLANTA ALTA</t>
  </si>
  <si>
    <t>ENERGIA ELECTRICA DELSTAND # 1-B COMIDA RAPIDA</t>
  </si>
  <si>
    <t xml:space="preserve">DERECHO DE PISO ESTIVADOR </t>
  </si>
  <si>
    <t>LUCHO VALENCIA NUÑEZ</t>
  </si>
  <si>
    <t>R-18845</t>
  </si>
  <si>
    <t>R-18846</t>
  </si>
  <si>
    <t>R-18847</t>
  </si>
  <si>
    <t>R-18848</t>
  </si>
  <si>
    <t>R-18849</t>
  </si>
  <si>
    <t>FLOTA NOBLEZA</t>
  </si>
  <si>
    <t>FLOTA AROMA</t>
  </si>
  <si>
    <t>PERNOCTE DE FLOTA CON PLACA 1848-UXR</t>
  </si>
  <si>
    <t>PERNOCTE DE FLOTA CON PLACA 983-YLU</t>
  </si>
  <si>
    <t>BUSES EL ALTO</t>
  </si>
  <si>
    <t>PERNOCTE DE FLOTA CON PLACA 430-AUN</t>
  </si>
  <si>
    <t>PERNOCTE DE FLOTA CON PLACA 2380-DLC</t>
  </si>
  <si>
    <t>PERNOCTE DE FLOTA CON PLACA 1429-URU</t>
  </si>
  <si>
    <t>R-18850</t>
  </si>
  <si>
    <t>DANUBIO</t>
  </si>
  <si>
    <t>R-18778</t>
  </si>
  <si>
    <t xml:space="preserve">DANUBIO 2 </t>
  </si>
  <si>
    <t>MAR-ABR-AGOSEP-OCT-NOV-DIC-2020</t>
  </si>
  <si>
    <t>REC. MARTES 05/01/2021</t>
  </si>
  <si>
    <t>VIERNE 01 DE ENERO 2021</t>
  </si>
  <si>
    <t>ENERGIA ELECTRICA POR ESPACIO DE PUBLILED</t>
  </si>
  <si>
    <t>MIERCOLES 06 DE ENERO 2021</t>
  </si>
  <si>
    <t xml:space="preserve">FORMATO 1.00006: LIBRO  CAJA </t>
  </si>
  <si>
    <t>REC. MIERCOLES 06/01/2021</t>
  </si>
  <si>
    <t xml:space="preserve">FORMATO 1.00007: LIBRO  CAJA </t>
  </si>
  <si>
    <t>JUEVES 07 DE ENERO 2021</t>
  </si>
  <si>
    <t>F-3747</t>
  </si>
  <si>
    <t>OCT-NOV-DIC-2020</t>
  </si>
  <si>
    <t>F-3748</t>
  </si>
  <si>
    <t>F-3749</t>
  </si>
  <si>
    <t>F-3750</t>
  </si>
  <si>
    <t>LINEA SINDICAL TRANS NOBLEZA</t>
  </si>
  <si>
    <t>MAY-JUN-2020</t>
  </si>
  <si>
    <t>ALQUILER DE OFICINA # 50</t>
  </si>
  <si>
    <t xml:space="preserve">LINEA SINDICAL TANS EL INCA </t>
  </si>
  <si>
    <t>MAR ABR-MAY-JUN-2020</t>
  </si>
  <si>
    <t>ALQUILER DE OFICINA # 31</t>
  </si>
  <si>
    <t>JUL-AGO-SEP-OCT-2020</t>
  </si>
  <si>
    <t>F-3752</t>
  </si>
  <si>
    <t>F-3753</t>
  </si>
  <si>
    <t>DIC-NOV-2020</t>
  </si>
  <si>
    <t>MARIO LERO QUISPE</t>
  </si>
  <si>
    <t>PARQUEO DEL MES DE ENE-2021</t>
  </si>
  <si>
    <t>EUSTAQUIA MARCE ACHO</t>
  </si>
  <si>
    <t xml:space="preserve">DERECHO DE PISO PARA LA VENTA DE PAN DULCE </t>
  </si>
  <si>
    <t xml:space="preserve">ANGELICA CORONEL CASTILLO FLORES </t>
  </si>
  <si>
    <t>DERECHO DE PISO DE LA VENTA DE CAFÉ Y API</t>
  </si>
  <si>
    <t>DELIA HUARACHI MALLCU</t>
  </si>
  <si>
    <t>MAR -A-DIC-2020</t>
  </si>
  <si>
    <t>ALQUILER KIOSCO # 8 FRONTIS</t>
  </si>
  <si>
    <t xml:space="preserve">DERECHO DE PISO PARA LA VENTA DE GELATINA </t>
  </si>
  <si>
    <t>R-18796</t>
  </si>
  <si>
    <t>R-18797</t>
  </si>
  <si>
    <t>R-18798</t>
  </si>
  <si>
    <t>R-18799</t>
  </si>
  <si>
    <t>R-18800</t>
  </si>
  <si>
    <t>R-18780</t>
  </si>
  <si>
    <t>R-18779</t>
  </si>
  <si>
    <t>RITA MAMANI CONDORI</t>
  </si>
  <si>
    <t>NOV-2020</t>
  </si>
  <si>
    <t>ATOCHA  II ATL</t>
  </si>
  <si>
    <t>SEP- A- DIC-2020</t>
  </si>
  <si>
    <t>ENERGIA ELECTRICA OFICINA # 70</t>
  </si>
  <si>
    <t>NORA HUARACHI GABRIEL</t>
  </si>
  <si>
    <t>ALQUILER DE ALMACEN # 3 PAN DULCERAS</t>
  </si>
  <si>
    <t>R-1501</t>
  </si>
  <si>
    <t>LIMBERTH SANCHEZ</t>
  </si>
  <si>
    <t>AUTORIZACION PARA PARQUEO CON PLACA 1897-DXA</t>
  </si>
  <si>
    <t xml:space="preserve">LINEA SINDICAL EL INCA </t>
  </si>
  <si>
    <t>MAR-OCT-NOV-DIC-2020</t>
  </si>
  <si>
    <t>ENERGIA ELECTRICA OFICINA # 31</t>
  </si>
  <si>
    <t>JHOSELIN MONTOYA GONZALES</t>
  </si>
  <si>
    <t xml:space="preserve">DERECHO DE PISO DE LA VENTA DE GELATINA </t>
  </si>
  <si>
    <t>LINEA SINDICAL 25 DICIEMBRE</t>
  </si>
  <si>
    <t>ALQUILER DE OFICINA # 63</t>
  </si>
  <si>
    <t>R-1504</t>
  </si>
  <si>
    <t xml:space="preserve">FLORA CHOQUE CHOQUE </t>
  </si>
  <si>
    <t>DERECHO DE PISO PARQUE VENTA DE REFRESCO</t>
  </si>
  <si>
    <t>R-1505</t>
  </si>
  <si>
    <t>R-1506</t>
  </si>
  <si>
    <t>R-1508</t>
  </si>
  <si>
    <t>R-1509</t>
  </si>
  <si>
    <t>R-1510</t>
  </si>
  <si>
    <t>R-1511</t>
  </si>
  <si>
    <t>R-1512</t>
  </si>
  <si>
    <t xml:space="preserve">DANIEL CRUZ CONDORI </t>
  </si>
  <si>
    <t>AUTORIZACION DE PARQUEO DE MOVILIDAD CON LACA 1133-AMK</t>
  </si>
  <si>
    <t>ANTONIO JESUS CONDORI</t>
  </si>
  <si>
    <t>AUTORIZACION DE PARQUEO DE MOVILIDAD CON LACA 4112-THK</t>
  </si>
  <si>
    <t xml:space="preserve">ROSALIA QUISPE </t>
  </si>
  <si>
    <t>DERECHO DE PISODE LA VENTA DE COMIDA PARQUEO</t>
  </si>
  <si>
    <t>DERECHO DE PISO VENTA DE COMIDA</t>
  </si>
  <si>
    <t xml:space="preserve">CARMEN ESCALERA ACERO </t>
  </si>
  <si>
    <t>R-1513</t>
  </si>
  <si>
    <t xml:space="preserve">REBECA LLAMPA VIRACA </t>
  </si>
  <si>
    <t xml:space="preserve">DERECHO DE PISO DE LA VENTA DE PAN DULCE </t>
  </si>
  <si>
    <t xml:space="preserve">NILDA CHOQUE ANTONIO </t>
  </si>
  <si>
    <t>FIDELIA VILLCA SANCHEZ</t>
  </si>
  <si>
    <t xml:space="preserve">DERECHO DE VENTA DE PAN DULCE </t>
  </si>
  <si>
    <t xml:space="preserve">FRANCISCA HUAYLLAS CALLAHUARA </t>
  </si>
  <si>
    <t>R-1514</t>
  </si>
  <si>
    <t xml:space="preserve">WILMA CHAMBI QUISPE </t>
  </si>
  <si>
    <t xml:space="preserve">DOMINGO CHAMBI CHIRI </t>
  </si>
  <si>
    <t>R-1515</t>
  </si>
  <si>
    <t>DERECHO DE PISO DE LA VENTA DE CARAGADOR DE CELULARES AMBULANTE</t>
  </si>
  <si>
    <t>R-1516</t>
  </si>
  <si>
    <t>R-1517</t>
  </si>
  <si>
    <t>R-1518</t>
  </si>
  <si>
    <t>ENERGIA ELECTRICA OFICINA # 67</t>
  </si>
  <si>
    <t xml:space="preserve">MARIA E GOMEZ AGUILAR </t>
  </si>
  <si>
    <t xml:space="preserve">DERECHO DE PISO VENTA DE POLLO PAEQUEO </t>
  </si>
  <si>
    <t>YOLA BARCO</t>
  </si>
  <si>
    <t xml:space="preserve">DERECHO DE PISO DE LA VENTA DE CAFÉ- API </t>
  </si>
  <si>
    <t>R-18714</t>
  </si>
  <si>
    <t>CORAL SRL</t>
  </si>
  <si>
    <t xml:space="preserve">PERNOCTE FLOTA </t>
  </si>
  <si>
    <t>R-18715</t>
  </si>
  <si>
    <t xml:space="preserve">FLOTA ORION </t>
  </si>
  <si>
    <t>R-18716</t>
  </si>
  <si>
    <t>R-18717</t>
  </si>
  <si>
    <t>R-18718</t>
  </si>
  <si>
    <t>R-18719</t>
  </si>
  <si>
    <t>R-18720</t>
  </si>
  <si>
    <t xml:space="preserve">TRANS NOBLEZA </t>
  </si>
  <si>
    <t>DANUBIO 2</t>
  </si>
  <si>
    <t>TRANS AZUL</t>
  </si>
  <si>
    <t>ANDINO</t>
  </si>
  <si>
    <t>R-18721</t>
  </si>
  <si>
    <t>R-18722</t>
  </si>
  <si>
    <t xml:space="preserve">FACHIR BOLIVIANO </t>
  </si>
  <si>
    <t>6 DE AGOSTO</t>
  </si>
  <si>
    <t>R-18707</t>
  </si>
  <si>
    <t>R-18708</t>
  </si>
  <si>
    <t>R-18709</t>
  </si>
  <si>
    <t>R-18710</t>
  </si>
  <si>
    <t>R-18711</t>
  </si>
  <si>
    <t>R-18712</t>
  </si>
  <si>
    <t xml:space="preserve">SUDAMERICANO </t>
  </si>
  <si>
    <t>R-18705</t>
  </si>
  <si>
    <t>R-18706</t>
  </si>
  <si>
    <t>R-18701</t>
  </si>
  <si>
    <t>REUNIDAS</t>
  </si>
  <si>
    <t>R-18702</t>
  </si>
  <si>
    <t>R-18703</t>
  </si>
  <si>
    <t>R-18704</t>
  </si>
  <si>
    <t>AROMA</t>
  </si>
  <si>
    <t xml:space="preserve">ORION </t>
  </si>
  <si>
    <t xml:space="preserve">ANDINO </t>
  </si>
  <si>
    <t>REC. JUEVES 07/01/2021</t>
  </si>
  <si>
    <t>COMPRA DE MATERIAL DE ESCRITORIO GESTION 2021</t>
  </si>
  <si>
    <t>R-24059</t>
  </si>
  <si>
    <t>HELEN CHAMBI VENTURA</t>
  </si>
  <si>
    <t>R-24060</t>
  </si>
  <si>
    <t>COMPRA DE 250 BOLSAS DE PAPEL C/U 25 SEGÚN FACTURA 212</t>
  </si>
  <si>
    <t>BENEDICTO CHINO MAMANI</t>
  </si>
  <si>
    <t>VIERNES 08 DE ENERO 2021</t>
  </si>
  <si>
    <t>F-3754</t>
  </si>
  <si>
    <t>PULLMAN RZ</t>
  </si>
  <si>
    <t>ALQUILER DE OFICINA # 64</t>
  </si>
  <si>
    <t>F-3755</t>
  </si>
  <si>
    <t>F-3756</t>
  </si>
  <si>
    <t>F-3757</t>
  </si>
  <si>
    <t>F-3758</t>
  </si>
  <si>
    <t>F-3759</t>
  </si>
  <si>
    <t>NOV-2019</t>
  </si>
  <si>
    <t>DIC-ENE-FEB-MAR-2020</t>
  </si>
  <si>
    <t>ALQUILER DE OFICINA # 43</t>
  </si>
  <si>
    <t>LINEA SINDICAL PULLMAN BOLIVIA</t>
  </si>
  <si>
    <t>ABR-MAY-JUN-JUL-2020</t>
  </si>
  <si>
    <t>ALQUILER DE OFICINA # 44</t>
  </si>
  <si>
    <t>ALQUILER DE OFICINA # 45</t>
  </si>
  <si>
    <t>ALQUILER DE OFICINA # 46</t>
  </si>
  <si>
    <t>DIC-2019</t>
  </si>
  <si>
    <t>R-1519</t>
  </si>
  <si>
    <t>R-1520</t>
  </si>
  <si>
    <t>R-1521</t>
  </si>
  <si>
    <t xml:space="preserve">ELIZABETH CHAMBI QUISPE </t>
  </si>
  <si>
    <t>ROSALIA ROSALES GERONIMO</t>
  </si>
  <si>
    <t>DERECHO DE PISO DE LA VETA DE REFRESCO PARQUEO</t>
  </si>
  <si>
    <t>DERECHO DE PISO DE LA VETA DE CHICHARON PARQUEO</t>
  </si>
  <si>
    <t>DERECHO DE PISO DE LA VENTA DE CHICHARRON DE POLLO AMBULANTE</t>
  </si>
  <si>
    <t>TEODORA CARASILA AJUACHO</t>
  </si>
  <si>
    <t>ENERGIA ELECTRICA OFICINA #77</t>
  </si>
  <si>
    <t>TRANS DEL SUR 1</t>
  </si>
  <si>
    <t>R-18713</t>
  </si>
  <si>
    <t>R-1502</t>
  </si>
  <si>
    <t>R-1503</t>
  </si>
  <si>
    <t>SABADO 09 DE ENERO 2021</t>
  </si>
  <si>
    <t xml:space="preserve">FORMATO 1.00008: LIBRO  CAJA </t>
  </si>
  <si>
    <t xml:space="preserve">FORMATO 1.00009: LIBRO  CAJA </t>
  </si>
  <si>
    <t>R-24061</t>
  </si>
  <si>
    <t>HELEN CHANBI VENTURA</t>
  </si>
  <si>
    <t>R-1522</t>
  </si>
  <si>
    <t>RAMIRO SOLIZ SOLIZ</t>
  </si>
  <si>
    <t>OCT-NOV-DIC-2019</t>
  </si>
  <si>
    <t>DERECHO DE PISO VENTA DE ACCESORIO DE CELULARES AMBULANTE</t>
  </si>
  <si>
    <t xml:space="preserve">REC. VIERNES 08/01/2021 SOLEDAD </t>
  </si>
  <si>
    <t xml:space="preserve">REC. VIERNES 08/01/2021 SANDRA </t>
  </si>
  <si>
    <t xml:space="preserve">INGRESOS DE VALORADOS </t>
  </si>
  <si>
    <t xml:space="preserve">FORMATO 1.00010: LIBRO  CAJA </t>
  </si>
  <si>
    <t xml:space="preserve">REC. SABADO 09/01/2021 SANDRA </t>
  </si>
  <si>
    <t xml:space="preserve">FORMATO 1.00011: LIBRO  CAJA </t>
  </si>
  <si>
    <t>LUNES 11 DE ENERO 2021</t>
  </si>
  <si>
    <t>F-3760</t>
  </si>
  <si>
    <t>F-3761</t>
  </si>
  <si>
    <t xml:space="preserve">ASOCIACION TRANS VILLA DEL NORTE </t>
  </si>
  <si>
    <t>OCT-NOV-2020</t>
  </si>
  <si>
    <t>ALQUILER DE OFICINA # 3</t>
  </si>
  <si>
    <t>A.T.L. FLOTA CHALLAPATA</t>
  </si>
  <si>
    <t>OCT-NOV-DIC-2019/ENE-2020</t>
  </si>
  <si>
    <t>ALQUILER DE OFICINA # 51</t>
  </si>
  <si>
    <t>DOMINGO 10 DE ENERO 2021</t>
  </si>
  <si>
    <t xml:space="preserve">FORMATO 1.00012: LIBRO  CAJA </t>
  </si>
  <si>
    <t>MARTES 12 DE ENERO 2021</t>
  </si>
  <si>
    <t>F-3763</t>
  </si>
  <si>
    <t>F-3764</t>
  </si>
  <si>
    <t xml:space="preserve">MARLENE HUANCA CAHUANA </t>
  </si>
  <si>
    <t>ALQUILER CASA DE CAMBIO #4</t>
  </si>
  <si>
    <t>MAY-JUN-JUL-2020</t>
  </si>
  <si>
    <t>R-1523</t>
  </si>
  <si>
    <t>R-1524</t>
  </si>
  <si>
    <t>R-1525</t>
  </si>
  <si>
    <t>R-1526</t>
  </si>
  <si>
    <t>SABASTIANA APAZA CHAMBI</t>
  </si>
  <si>
    <t>DERECHO DE PISO DE LA VENTA DE CHARQUE</t>
  </si>
  <si>
    <t>WILMA MARIA POMA TORREZ</t>
  </si>
  <si>
    <t>DERECHO DE PISO DE LA VENTA DE RELLENOS</t>
  </si>
  <si>
    <t xml:space="preserve">MARCELA LUIZAGA </t>
  </si>
  <si>
    <t>PERNOCTE DE DOS FLOTAS</t>
  </si>
  <si>
    <t>FLORA ANA MOLINA VILLEGAS</t>
  </si>
  <si>
    <t>FEB-MAR-ABR-MAY-JUN-2020</t>
  </si>
  <si>
    <t>INGRESO DE CAMBIO DE LA COMPRA DE MATERIAL DE ESCRITORIO</t>
  </si>
  <si>
    <t>R-1527</t>
  </si>
  <si>
    <t>ALQUILER KIOSCO FRONTIS # 11</t>
  </si>
  <si>
    <t>R-1528</t>
  </si>
  <si>
    <t>R-1529</t>
  </si>
  <si>
    <t>R-1530</t>
  </si>
  <si>
    <t>R-1531</t>
  </si>
  <si>
    <t>R-1532</t>
  </si>
  <si>
    <t>R-1533</t>
  </si>
  <si>
    <t>NATALIA BORRAS CHOQUE</t>
  </si>
  <si>
    <t>DERECHO DE PISO DE LA VENTA DE CHICHARRON DE LLAMA</t>
  </si>
  <si>
    <t xml:space="preserve">GEORGINA CANAVIRI </t>
  </si>
  <si>
    <t>DERECHO DE PISO DE LA VENTA DE REFRESCOS</t>
  </si>
  <si>
    <t xml:space="preserve">EMILIANA QUISPE RAMOS </t>
  </si>
  <si>
    <t xml:space="preserve">DERECHO DE PISO DE LA VENTA DECHARQUE </t>
  </si>
  <si>
    <t>BERTHA MAMANI MARTINEZ</t>
  </si>
  <si>
    <t>DERECHO DE PISO DE LA VENTA DE QUINUA CON LECHE</t>
  </si>
  <si>
    <t xml:space="preserve">HELEN CHAMBI VENTURa </t>
  </si>
  <si>
    <t>INGRESO DE CAMBIO DE LA COMPRA DE MATERIAL DE LIMPIEZA</t>
  </si>
  <si>
    <t>PERNOCTE DE FLOTA</t>
  </si>
  <si>
    <t>R-18723</t>
  </si>
  <si>
    <t xml:space="preserve">NOBLEZA </t>
  </si>
  <si>
    <t>R-18724</t>
  </si>
  <si>
    <t>R-18725</t>
  </si>
  <si>
    <t>R-18726</t>
  </si>
  <si>
    <t>R-18727</t>
  </si>
  <si>
    <t>R-18728</t>
  </si>
  <si>
    <t>R-18729</t>
  </si>
  <si>
    <t>R-18730</t>
  </si>
  <si>
    <t>R-18731</t>
  </si>
  <si>
    <t>R-18732</t>
  </si>
  <si>
    <t>R-18733</t>
  </si>
  <si>
    <t>R-18734</t>
  </si>
  <si>
    <t xml:space="preserve">LINEA AZUL </t>
  </si>
  <si>
    <t>ALTEÑO</t>
  </si>
  <si>
    <t>ALTEÑO SRL</t>
  </si>
  <si>
    <t>AVAROA</t>
  </si>
  <si>
    <t>CORAL</t>
  </si>
  <si>
    <t>LEANDRO MARCA</t>
  </si>
  <si>
    <t>EUSEBIO ALVAREZ</t>
  </si>
  <si>
    <t>R-18735</t>
  </si>
  <si>
    <t>R-18736</t>
  </si>
  <si>
    <t>R-18737</t>
  </si>
  <si>
    <t>CARMELO VARGAS</t>
  </si>
  <si>
    <t>JOSE AGULAR</t>
  </si>
  <si>
    <t>R-18738</t>
  </si>
  <si>
    <t>R-18739</t>
  </si>
  <si>
    <t>R-18740</t>
  </si>
  <si>
    <t>R-18741</t>
  </si>
  <si>
    <t>RONALD CONDORI</t>
  </si>
  <si>
    <t>R-18742</t>
  </si>
  <si>
    <t>R-18743</t>
  </si>
  <si>
    <t>ORION</t>
  </si>
  <si>
    <t>R-18744</t>
  </si>
  <si>
    <t>R-18745</t>
  </si>
  <si>
    <t>R-18746</t>
  </si>
  <si>
    <t>COMPRA DE MATERIAL DE LIMPIEZA</t>
  </si>
  <si>
    <t>PERNOCTE FLOTA</t>
  </si>
  <si>
    <t>R-18747</t>
  </si>
  <si>
    <t>DANUBIO 1</t>
  </si>
  <si>
    <t>TRANSPORTE CRUZ DEL NORTE</t>
  </si>
  <si>
    <t>CANCELO UN SALDO DE LOS MESES DE ABR. A DIC-2020</t>
  </si>
  <si>
    <t>ABRI A DIC-2020</t>
  </si>
  <si>
    <t xml:space="preserve">REC. LUNES 11/01/2021 SANDRA </t>
  </si>
  <si>
    <t>MIERCOLES 13 DE ENERO 2021</t>
  </si>
  <si>
    <t>R-24063</t>
  </si>
  <si>
    <t>PAGO A AFPS DE SR. LUIS FERNADO VILLVA</t>
  </si>
  <si>
    <t>F-3765</t>
  </si>
  <si>
    <t>F-3766</t>
  </si>
  <si>
    <t>F-3768</t>
  </si>
  <si>
    <t xml:space="preserve">TRANS SAN JOSE </t>
  </si>
  <si>
    <t>MAR-A-JUN-2020</t>
  </si>
  <si>
    <t>ALQUILER DE OFICINA # 47</t>
  </si>
  <si>
    <t>ALQUILER DE OFICINA # 48</t>
  </si>
  <si>
    <t>JUL-A-OCT-2020</t>
  </si>
  <si>
    <t>NOV-DIC-2020</t>
  </si>
  <si>
    <t xml:space="preserve">ADALID AVILA  HERBAS </t>
  </si>
  <si>
    <t>R-1534</t>
  </si>
  <si>
    <t xml:space="preserve">CRISTINA BALTAZAR </t>
  </si>
  <si>
    <t>DERECHO DE PISO DE L A VENTA DE CHERQUE</t>
  </si>
  <si>
    <t>R-18748</t>
  </si>
  <si>
    <t>R-18749</t>
  </si>
  <si>
    <t>R-18750</t>
  </si>
  <si>
    <t>FENIX</t>
  </si>
  <si>
    <t xml:space="preserve">BUSES EL ALTO </t>
  </si>
  <si>
    <t>R-6651</t>
  </si>
  <si>
    <t>R-6652</t>
  </si>
  <si>
    <t>R-6653</t>
  </si>
  <si>
    <t>R-6654</t>
  </si>
  <si>
    <t>R-6655</t>
  </si>
  <si>
    <t>R-6656</t>
  </si>
  <si>
    <t>FACHIR BOLIVIANO</t>
  </si>
  <si>
    <t>R-1535</t>
  </si>
  <si>
    <t>DIC-19-ENE-A-DIC-2020</t>
  </si>
  <si>
    <t xml:space="preserve">ENERGIA ELECTRICA OFICINA # 43 </t>
  </si>
  <si>
    <t>JUEVES 14 DE ENERO 2021</t>
  </si>
  <si>
    <t xml:space="preserve">REC. JUEVES 14/01/2021 SANDRA </t>
  </si>
  <si>
    <t>R-1536</t>
  </si>
  <si>
    <t>R-1537</t>
  </si>
  <si>
    <t>R-6657</t>
  </si>
  <si>
    <t>R-6658</t>
  </si>
  <si>
    <t>R-6659</t>
  </si>
  <si>
    <t xml:space="preserve">RAUL MAMANI </t>
  </si>
  <si>
    <t>SUDAMERICANO</t>
  </si>
  <si>
    <t xml:space="preserve">CORAL SRL </t>
  </si>
  <si>
    <t>R-6660</t>
  </si>
  <si>
    <t>R-6661</t>
  </si>
  <si>
    <t>R-1538</t>
  </si>
  <si>
    <t>MARTHA VEGA ANGULO</t>
  </si>
  <si>
    <t>JUL.AGO-2020</t>
  </si>
  <si>
    <t>ALQUILER DE KIOSCO # 3</t>
  </si>
  <si>
    <t>NORA LUCA CONDORI</t>
  </si>
  <si>
    <t>DERECHO DE PISO DE LA VENTA DE GELATINA</t>
  </si>
  <si>
    <t>FLORA YAVI HUARACHI</t>
  </si>
  <si>
    <t xml:space="preserve">DERECHO DE PISO VENTA DE TRIPITAS </t>
  </si>
  <si>
    <t>R-1539</t>
  </si>
  <si>
    <t>R-1540</t>
  </si>
  <si>
    <t>R-1541</t>
  </si>
  <si>
    <t>R-1543</t>
  </si>
  <si>
    <t>NATALIA RAMIREZ MAMANI</t>
  </si>
  <si>
    <t>DERECHO DE PISO DE LA VENTA DE PAN DULCE</t>
  </si>
  <si>
    <t>ALQUILER DE BODEGA # 44 PAN DULCERAS</t>
  </si>
  <si>
    <t xml:space="preserve">LINEA SINDICAL TRANS NASER </t>
  </si>
  <si>
    <t>ENERGIA ELECTRICA OFICINA # 4</t>
  </si>
  <si>
    <t>R-1544</t>
  </si>
  <si>
    <t>R-1545</t>
  </si>
  <si>
    <t>R-1546</t>
  </si>
  <si>
    <t>ENERGIA ELECTRICA DE LA OFICINA DE ENCOMIENDAS</t>
  </si>
  <si>
    <t>ENERGIA ELECTRICA BODEGA # 3</t>
  </si>
  <si>
    <t>ENERGIA ELECTRICA BODEGA # 5</t>
  </si>
  <si>
    <t>F-3769</t>
  </si>
  <si>
    <t>F-3770</t>
  </si>
  <si>
    <t>F-3771</t>
  </si>
  <si>
    <t>F-3772</t>
  </si>
  <si>
    <t>DIC-2020-ENE-2021</t>
  </si>
  <si>
    <t>ALQUILER DE OFICINA # 4</t>
  </si>
  <si>
    <t>ALQUILER DE OFICINA DE ENCOMIENDAS</t>
  </si>
  <si>
    <t xml:space="preserve">ALQUILER DE BODEGA # 3 </t>
  </si>
  <si>
    <t>ALQUILER DE BODEGA # 5</t>
  </si>
  <si>
    <t xml:space="preserve">FORMATO 1.00014: LIBRO  CAJA </t>
  </si>
  <si>
    <t xml:space="preserve">FORMATO 1.00015: LIBRO  CAJA </t>
  </si>
  <si>
    <t>F-3773</t>
  </si>
  <si>
    <t>ALQUILER DE OFICINA # 33 Y Bg #  57,A-4</t>
  </si>
  <si>
    <t>R-1547</t>
  </si>
  <si>
    <t>DANIEL MENDOZA LEQUE</t>
  </si>
  <si>
    <t>R-1548</t>
  </si>
  <si>
    <t xml:space="preserve">ESTEBAN PACO SANTOS </t>
  </si>
  <si>
    <t>R-1549</t>
  </si>
  <si>
    <t>DEYSI LOZANO ESPINOZA</t>
  </si>
  <si>
    <t xml:space="preserve">ANTICIPO DE GUARDA EQUIPAJE JOSELITO </t>
  </si>
  <si>
    <t>2020</t>
  </si>
  <si>
    <t>R-1550</t>
  </si>
  <si>
    <t>R-1551</t>
  </si>
  <si>
    <t xml:space="preserve">EUSEBIO GUARACHI UCHUPI </t>
  </si>
  <si>
    <t>DERECHO DE PISO DE LA VENTA DE EMPANADAS</t>
  </si>
  <si>
    <t>R-24064</t>
  </si>
  <si>
    <t>OMAR CAMACHO VASQUEZ</t>
  </si>
  <si>
    <t xml:space="preserve">PAGO DE FINIQUITO </t>
  </si>
  <si>
    <t>R-1552</t>
  </si>
  <si>
    <t>R-1553</t>
  </si>
  <si>
    <t>HUMBERTA CALLAGUARA LIA</t>
  </si>
  <si>
    <t>PERNOCTE FLOTA AROMA</t>
  </si>
  <si>
    <t xml:space="preserve">ROCIO LIZZETTE LOZANO PEREIRA </t>
  </si>
  <si>
    <t>NOV-A FEB-2020 ABR-A-DIC-2020</t>
  </si>
  <si>
    <t xml:space="preserve">ANTICIPO DE ALQUILER STAN # 8 VENTA DE ROPA </t>
  </si>
  <si>
    <t>F-3774</t>
  </si>
  <si>
    <t>F-3775</t>
  </si>
  <si>
    <t xml:space="preserve">OTILIA CHOQUE </t>
  </si>
  <si>
    <t>SEP-OCT-NOV-DIC-2020</t>
  </si>
  <si>
    <t>ALQUILER KIOSCO # 7</t>
  </si>
  <si>
    <t>ALQUILER DE OFICINA # 50 Y BODEGA # 50</t>
  </si>
  <si>
    <t>LINEA SINDICAL TRANS NOBLEZ</t>
  </si>
  <si>
    <t>R-6662</t>
  </si>
  <si>
    <t>R-6663</t>
  </si>
  <si>
    <t>R-6664</t>
  </si>
  <si>
    <t>R-6665</t>
  </si>
  <si>
    <t>R-6666</t>
  </si>
  <si>
    <t>R-6667</t>
  </si>
  <si>
    <t>R-6668</t>
  </si>
  <si>
    <t>TRANS SUDAMERICANO</t>
  </si>
  <si>
    <t>25 DE DICIEMBRE</t>
  </si>
  <si>
    <t xml:space="preserve">FORMATO 1.00016: LIBRO  CAJA </t>
  </si>
  <si>
    <t>R-1555</t>
  </si>
  <si>
    <t>R-1556</t>
  </si>
  <si>
    <t>VIANNEY EUGENIA MONTOYA ARAMAYO</t>
  </si>
  <si>
    <t xml:space="preserve">ALQUILER DEL ESTAND #11 </t>
  </si>
  <si>
    <t>15/01/2021 AL14/02/2021</t>
  </si>
  <si>
    <t>LILIAN CAMARA HERBAS</t>
  </si>
  <si>
    <t>ALQUILER DE SNAK # 2 PLANTA BAJA  Y BODEGA # 53</t>
  </si>
  <si>
    <t>SABADO 16 DE ENERO 2021</t>
  </si>
  <si>
    <t>DOMINGO 17 DE ENERO 2021</t>
  </si>
  <si>
    <t xml:space="preserve">REC. DOMINGO 17/01/2021  </t>
  </si>
  <si>
    <t xml:space="preserve">REC. SABADO 16/01/2021 </t>
  </si>
  <si>
    <t xml:space="preserve">REC. LUNES 18/01/2021  </t>
  </si>
  <si>
    <t>R-1557</t>
  </si>
  <si>
    <t>JUAN CARLOS CHAMBI CHOQUE</t>
  </si>
  <si>
    <t>DERECHO DE PISO DEL ESTIVADOR</t>
  </si>
  <si>
    <t>R-1558</t>
  </si>
  <si>
    <t>BASILIO QUISPE CHINO</t>
  </si>
  <si>
    <t>JUANA FLORES SANTOS</t>
  </si>
  <si>
    <t>R-1559</t>
  </si>
  <si>
    <t>DERECHO DE PISO DE VENTA DE COMIDAD PARQUEO</t>
  </si>
  <si>
    <t>F-3777</t>
  </si>
  <si>
    <t>JORGE QUISPE FLORES</t>
  </si>
  <si>
    <t>ALQUILER DE STAN # 21</t>
  </si>
  <si>
    <t>ENE-FEB-MAR-2020</t>
  </si>
  <si>
    <t>R-6669</t>
  </si>
  <si>
    <t>R-6670</t>
  </si>
  <si>
    <t>R-6671</t>
  </si>
  <si>
    <t>R-6672</t>
  </si>
  <si>
    <t>R-6673</t>
  </si>
  <si>
    <t>R-6674</t>
  </si>
  <si>
    <t>R-6675</t>
  </si>
  <si>
    <t>R-6676</t>
  </si>
  <si>
    <t>R-6677</t>
  </si>
  <si>
    <t>R-6678</t>
  </si>
  <si>
    <t>ABEL NINA ORION</t>
  </si>
  <si>
    <t>FACHIR BOLIVAR</t>
  </si>
  <si>
    <t>26 DE JULIO</t>
  </si>
  <si>
    <t>LINEA AZUL</t>
  </si>
  <si>
    <t>FREDDY MENDOZA</t>
  </si>
  <si>
    <t>R-6679</t>
  </si>
  <si>
    <t>R-6680</t>
  </si>
  <si>
    <t>R-6681</t>
  </si>
  <si>
    <t>JOSE AGUILAR</t>
  </si>
  <si>
    <t>ROGELIO CRUZ</t>
  </si>
  <si>
    <t>R-6682</t>
  </si>
  <si>
    <t>R-6683</t>
  </si>
  <si>
    <t>BOLIVIA</t>
  </si>
  <si>
    <t>ATLAS 1</t>
  </si>
  <si>
    <t>TRANZ AZUL</t>
  </si>
  <si>
    <t>R-6684</t>
  </si>
  <si>
    <t>DIC-2021</t>
  </si>
  <si>
    <t>R-1560</t>
  </si>
  <si>
    <t>EUSEBIO HUARACHI HUANCA</t>
  </si>
  <si>
    <t>R-24068</t>
  </si>
  <si>
    <t>R-24069</t>
  </si>
  <si>
    <t>MIRIAN LERO VIDAURRE</t>
  </si>
  <si>
    <t>VIVIANA DIVENTY CORTEZ</t>
  </si>
  <si>
    <t>REPOSISION DE RECARGOS ÓR INGRESOS DE GUARDA EQUIPAJE HABIENDO UN FALTANTE DEL MES DE DIC-2020</t>
  </si>
  <si>
    <t>REPOSICION DE GUARDA EQUIPAJE HABIENDO UN FALTANTE S/G REVISION DE LIBROS DEL MES DE DIC-2020</t>
  </si>
  <si>
    <t>R-24065</t>
  </si>
  <si>
    <t>JUAQUIN CHOQUE</t>
  </si>
  <si>
    <t xml:space="preserve">DEVOLUCION DE GASTO POR DEMAS </t>
  </si>
  <si>
    <t>R-24066</t>
  </si>
  <si>
    <t xml:space="preserve">MANTENIMIENTO DE CANALETAS </t>
  </si>
  <si>
    <t>R-24067</t>
  </si>
  <si>
    <t>PARA LA COMPRA DE MATERIAL PARA LA REFACCION DE REJAS DE LA TERMINAL</t>
  </si>
  <si>
    <t xml:space="preserve">FORMATO 1.00017: LIBRO  CAJA </t>
  </si>
  <si>
    <t xml:space="preserve">FORMATO 1.00018: LIBRO  CAJA </t>
  </si>
  <si>
    <t xml:space="preserve">FORMATO 1.00019: LIBRO  CAJA </t>
  </si>
  <si>
    <t>MARTES 19 DE ENERO 2021</t>
  </si>
  <si>
    <t>LUNES 18 DE ENERO 2021</t>
  </si>
  <si>
    <t xml:space="preserve">REC. MARTES 19/01/2021  </t>
  </si>
  <si>
    <t>R-1561</t>
  </si>
  <si>
    <t>MARIO APAZA TOLA</t>
  </si>
  <si>
    <t xml:space="preserve">DERECCHO DE PISO ESTIVADOR </t>
  </si>
  <si>
    <t xml:space="preserve">ADALID AVILA HERBAS </t>
  </si>
  <si>
    <t>R-24070</t>
  </si>
  <si>
    <t>PAGO A AFP´S FUTURO DE BOLIVIA Y PREVISION</t>
  </si>
  <si>
    <t xml:space="preserve">FORMATO 1.00020: LIBRO  CAJA </t>
  </si>
  <si>
    <t>MIERCOLES 20 DE ENERO 2021</t>
  </si>
  <si>
    <t>VIERNES 15 DE ENERO 2021</t>
  </si>
  <si>
    <t>R-1562</t>
  </si>
  <si>
    <t>VICTOR QUISPE SANTOS</t>
  </si>
  <si>
    <t>FEB-2020-MAR-2020</t>
  </si>
  <si>
    <t>ESTIVADOR MES DE FEB Y 15 DIAS DE MAR/20</t>
  </si>
  <si>
    <t>GERMAN LIRA</t>
  </si>
  <si>
    <t>R-1563</t>
  </si>
  <si>
    <t>R-1564</t>
  </si>
  <si>
    <t>R-1565</t>
  </si>
  <si>
    <t xml:space="preserve">JUAN CARLOS CANAVIRI </t>
  </si>
  <si>
    <t xml:space="preserve">DERECHO DE PISO DE LA VENTA DE TOSTADO </t>
  </si>
  <si>
    <t>PARQUEO AUTOIZADO PARA AUTO PARTICULAR</t>
  </si>
  <si>
    <t>R-6685</t>
  </si>
  <si>
    <t>R-6686</t>
  </si>
  <si>
    <t>R-6687</t>
  </si>
  <si>
    <t>R-6688</t>
  </si>
  <si>
    <t>R-6689</t>
  </si>
  <si>
    <t>R-6690</t>
  </si>
  <si>
    <t>R-6691</t>
  </si>
  <si>
    <t>R-6692</t>
  </si>
  <si>
    <t>R-6693</t>
  </si>
  <si>
    <t>R-6694</t>
  </si>
  <si>
    <t>PERNOCTE</t>
  </si>
  <si>
    <t>FLOTA CHALLAPATA</t>
  </si>
  <si>
    <t>23 DE MARZO</t>
  </si>
  <si>
    <t>NOBLEZA</t>
  </si>
  <si>
    <t>JUAN PABLO CANAVIRI</t>
  </si>
  <si>
    <t>ALFONSO CASERES</t>
  </si>
  <si>
    <t>R-6695</t>
  </si>
  <si>
    <t xml:space="preserve">ATLAS </t>
  </si>
  <si>
    <t>R-6696</t>
  </si>
  <si>
    <t>R-6697</t>
  </si>
  <si>
    <t>R-6698</t>
  </si>
  <si>
    <t>OSAS TURS</t>
  </si>
  <si>
    <t>VILLA DEL NORTE</t>
  </si>
  <si>
    <t xml:space="preserve">REC. MIERCOLES 20/01/2021  </t>
  </si>
  <si>
    <t>R-24071</t>
  </si>
  <si>
    <t xml:space="preserve">FLORA FLORES </t>
  </si>
  <si>
    <t>SE CANCELO A SELA DEL MES DE DICIEMBRE S/G FAC 385567 FAC. 385568 Y 3838</t>
  </si>
  <si>
    <t>R-24072</t>
  </si>
  <si>
    <t>R-24073</t>
  </si>
  <si>
    <t>SE CANCELO COTEOR Y CORPORATIVOS S/ F 213120 F-213123 F-213112 F-181224 Y 1111965 F-985468</t>
  </si>
  <si>
    <t>SE CANCELO DE ENERGIA ELECTRICA MAS UNA CUOTA S/G FAC-219</t>
  </si>
  <si>
    <t>R-24074</t>
  </si>
  <si>
    <t>ABR-NOV-2020</t>
  </si>
  <si>
    <t>ADALID AVILA HERBAS</t>
  </si>
  <si>
    <t>SE CANCELO A CAJA DE CAMINOS DEL MES DE ABR Y NOV-2020</t>
  </si>
  <si>
    <t>JUEVES 21 DE ENERO 2021</t>
  </si>
  <si>
    <t>SINDICATO DE OBNMIBUSES BUSTILLO</t>
  </si>
  <si>
    <t>F-3778</t>
  </si>
  <si>
    <t xml:space="preserve">ALQUILER DE OFICINA # 2 </t>
  </si>
  <si>
    <t>MAR-ABR-MAY-2020</t>
  </si>
  <si>
    <t>ENERGIA ELECTRICA DE LA OFICINA # 2</t>
  </si>
  <si>
    <t>R-24075</t>
  </si>
  <si>
    <t xml:space="preserve">SE CANCELO DE SUBSIDIOS MEDIANTE DEPOSITO </t>
  </si>
  <si>
    <t>R-6699</t>
  </si>
  <si>
    <t>R-6700</t>
  </si>
  <si>
    <t>R-6701</t>
  </si>
  <si>
    <t>R-6702</t>
  </si>
  <si>
    <t>GENARO ESPINOZAALANOCA</t>
  </si>
  <si>
    <t xml:space="preserve">TRANS SUDAMERICANO </t>
  </si>
  <si>
    <t>OSASTURS</t>
  </si>
  <si>
    <t>R-6703</t>
  </si>
  <si>
    <t>R-6704</t>
  </si>
  <si>
    <t>VIERNES 22 DE ENERO 2021</t>
  </si>
  <si>
    <t xml:space="preserve">REC. VIERNES 22/01/2021  </t>
  </si>
  <si>
    <t>SABADO 23 DE ENERO 2021</t>
  </si>
  <si>
    <t xml:space="preserve">REC. SABADO 23/01/2021  </t>
  </si>
  <si>
    <t xml:space="preserve">COMPRA DE MATERIAL DE LIMPIEZA </t>
  </si>
  <si>
    <t>R-24076</t>
  </si>
  <si>
    <t>R-24077</t>
  </si>
  <si>
    <t>IMPRENTA URUS</t>
  </si>
  <si>
    <t>ANTICIPO DE PAGO DE FACTURAS A IMPRENTA URUS SEGÚN FACTURA # 909</t>
  </si>
  <si>
    <t>R-1566</t>
  </si>
  <si>
    <t xml:space="preserve">DANIEL UMAÑA LAUREANO </t>
  </si>
  <si>
    <t xml:space="preserve">DERECHO DE PISO DE ESTIVADOR TERMINAL </t>
  </si>
  <si>
    <t>F-3779</t>
  </si>
  <si>
    <t>EPRESO 11 DE JULIO</t>
  </si>
  <si>
    <t>ALQUILER DE OFICINA # 27</t>
  </si>
  <si>
    <t xml:space="preserve">REC. LUNES 25/01/2021  </t>
  </si>
  <si>
    <t>DOMINGO 24 DE ENERO 2021</t>
  </si>
  <si>
    <t xml:space="preserve">REC. DOMINGO 24/01/2021  </t>
  </si>
  <si>
    <t>R-24078</t>
  </si>
  <si>
    <t>SOLEDAD NOGALES</t>
  </si>
  <si>
    <t>SE CANCELO POR IMPUESTOS RETENCIONES POR SERVICIOS PRESTADOS DE DON HANZ AVILA FORONDA</t>
  </si>
  <si>
    <t>R-24080</t>
  </si>
  <si>
    <t>GESTION 2019</t>
  </si>
  <si>
    <t>PAGO IMPUESTOS SEGÚN FACILIDADES DE PAGO DOS CUITAS DE LA GESTION 2019</t>
  </si>
  <si>
    <t>F-3780</t>
  </si>
  <si>
    <t>EXPRESO SAN ROQUE</t>
  </si>
  <si>
    <t>ALQUILER DE OFICINA # 34</t>
  </si>
  <si>
    <t>R-1567</t>
  </si>
  <si>
    <t>R-1568</t>
  </si>
  <si>
    <t>R-1569</t>
  </si>
  <si>
    <t>MATEO GUTIERREZ SANTOS</t>
  </si>
  <si>
    <t>DERECHO DE PISO ESTIVADOR</t>
  </si>
  <si>
    <t>DANIEL GARCIA CHOQUE</t>
  </si>
  <si>
    <t>AUTORIZACION PARA PARQUEO AUTO PARTICULAR</t>
  </si>
  <si>
    <t>R-6706</t>
  </si>
  <si>
    <t>HUGO HEREDIA</t>
  </si>
  <si>
    <t>VALERIO FLORES</t>
  </si>
  <si>
    <t>R-6707</t>
  </si>
  <si>
    <t>R-6708</t>
  </si>
  <si>
    <t>R-6709</t>
  </si>
  <si>
    <t>R-6710</t>
  </si>
  <si>
    <t>R-6711</t>
  </si>
  <si>
    <t>R-6712</t>
  </si>
  <si>
    <t>R-6713</t>
  </si>
  <si>
    <t>R-6714</t>
  </si>
  <si>
    <t>TRANS ALTEÑO</t>
  </si>
  <si>
    <t>R-6715</t>
  </si>
  <si>
    <t>R-6716</t>
  </si>
  <si>
    <t>R-6717</t>
  </si>
  <si>
    <t>R-6718</t>
  </si>
  <si>
    <t>RICARDO BUSTAMANTE</t>
  </si>
  <si>
    <t>FLAVIO TORRICO</t>
  </si>
  <si>
    <t>TRANS 6 DE AGOSTO</t>
  </si>
  <si>
    <t>FLECHA BUS</t>
  </si>
  <si>
    <t>R-6719</t>
  </si>
  <si>
    <t>R-6720</t>
  </si>
  <si>
    <t>R-6721</t>
  </si>
  <si>
    <t>R-6722</t>
  </si>
  <si>
    <t>R-6723</t>
  </si>
  <si>
    <t>R-6724</t>
  </si>
  <si>
    <t>R-6725</t>
  </si>
  <si>
    <t>R-6726</t>
  </si>
  <si>
    <t>TEODORO SILVESTRE</t>
  </si>
  <si>
    <t>CECILIO ZENTENO</t>
  </si>
  <si>
    <t>R-6727</t>
  </si>
  <si>
    <t>R-6728</t>
  </si>
  <si>
    <t>R-6729</t>
  </si>
  <si>
    <t>R-6730</t>
  </si>
  <si>
    <t>VICTOR LIMACHI</t>
  </si>
  <si>
    <t>R-6731</t>
  </si>
  <si>
    <t>R-6732</t>
  </si>
  <si>
    <t>R-6733</t>
  </si>
  <si>
    <t>R-6734</t>
  </si>
  <si>
    <t>R-6735</t>
  </si>
  <si>
    <t>NOBLEZA SUDAMERICANO</t>
  </si>
  <si>
    <t xml:space="preserve">FORMATO 1.00025: LIBRO  CAJA </t>
  </si>
  <si>
    <t xml:space="preserve">FORMATO 1.00024: LIBRO  CAJA </t>
  </si>
  <si>
    <t xml:space="preserve">FORMATO 1.00023: LIBRO  CAJA </t>
  </si>
  <si>
    <t xml:space="preserve">FORMATO 1.00022: LIBRO  CAJA </t>
  </si>
  <si>
    <t xml:space="preserve">FORMATO 1.00021: LIBRO  CAJA </t>
  </si>
  <si>
    <t>R-1570</t>
  </si>
  <si>
    <t>ROSARIO CLEMENTE AGUILAR</t>
  </si>
  <si>
    <t>DERECHO DE VENTA DE PAN DULCE</t>
  </si>
  <si>
    <t xml:space="preserve">MARISOL SEQUITA </t>
  </si>
  <si>
    <t>SEP-OCT-2020</t>
  </si>
  <si>
    <t xml:space="preserve">ALQUILER DE KIOSCO PLANTA BAJA # 4 </t>
  </si>
  <si>
    <t>R-1571</t>
  </si>
  <si>
    <t xml:space="preserve">ENERGIA ELECTRICA DIC-2020 BS 300 </t>
  </si>
  <si>
    <t xml:space="preserve">FORMATO 1.00026: LIBRO  CAJA </t>
  </si>
  <si>
    <t xml:space="preserve">REC. MARTES 26/01/2021  </t>
  </si>
  <si>
    <t>R-1572</t>
  </si>
  <si>
    <t xml:space="preserve">VENTA DE SANDWISH AMBULANTE </t>
  </si>
  <si>
    <t>ZENAIDA VILLALOBOS</t>
  </si>
  <si>
    <t>R-24081</t>
  </si>
  <si>
    <t>R-24082</t>
  </si>
  <si>
    <t xml:space="preserve">TOMAS DAVID VILLARROEL </t>
  </si>
  <si>
    <t>R-24083</t>
  </si>
  <si>
    <t>PARA CANCELACION DE SUELDOS DEL MES DE DICIEMBRE-2020</t>
  </si>
  <si>
    <t xml:space="preserve">SE CANCELO UN EVALUO TECNICO </t>
  </si>
  <si>
    <t>SE CANCELO IMPUESTOD IVA. IT DEL MES DE DICIEMBRE -2020</t>
  </si>
  <si>
    <t>R-1573</t>
  </si>
  <si>
    <t>ROLANDO LOAYZA</t>
  </si>
  <si>
    <t>ALQUILER ESTAN 27 PLANTA ALTA GOLDEN GAMES</t>
  </si>
  <si>
    <t>R-1575</t>
  </si>
  <si>
    <t>LINEA SINDICAL ATLAS 1</t>
  </si>
  <si>
    <t>MAR-ABR-MAY-JUN-2020</t>
  </si>
  <si>
    <t xml:space="preserve">ENERGIA ELECTRICA OFICINA # 3 </t>
  </si>
  <si>
    <t>F-3781</t>
  </si>
  <si>
    <t>LINEA SINDICAL ATLAS 2</t>
  </si>
  <si>
    <t>ALQUILER DE OFICINA #3</t>
  </si>
  <si>
    <t>F-3782</t>
  </si>
  <si>
    <t>TRANS GABIOTA</t>
  </si>
  <si>
    <t>ALQUILER DE OFICINA # 59</t>
  </si>
  <si>
    <t>R-1576</t>
  </si>
  <si>
    <t>CAMBIO DE LA COMPRA DE MATERIAL DE LIMPIEZA</t>
  </si>
  <si>
    <t>R-6736</t>
  </si>
  <si>
    <t>R-6737</t>
  </si>
  <si>
    <t>R-6738</t>
  </si>
  <si>
    <t>R-6739</t>
  </si>
  <si>
    <t>R-6740</t>
  </si>
  <si>
    <t>R-6741</t>
  </si>
  <si>
    <t>R-6742</t>
  </si>
  <si>
    <t>PAUL MAMANI</t>
  </si>
  <si>
    <t>RONALD GOMEZ</t>
  </si>
  <si>
    <t>PABLO</t>
  </si>
  <si>
    <t>VALERIO</t>
  </si>
  <si>
    <t>ISAC ROCHA</t>
  </si>
  <si>
    <t>JUAN PALO CONDORI</t>
  </si>
  <si>
    <t>F-3783</t>
  </si>
  <si>
    <t xml:space="preserve">REC. DOMINGO 10/01/2021  </t>
  </si>
  <si>
    <t xml:space="preserve">REC. MARTES 12/01/2021 </t>
  </si>
  <si>
    <t xml:space="preserve">REC. MIERCOLES 13/01/2021  </t>
  </si>
  <si>
    <t xml:space="preserve">FORMATO 1.00013: LIBRO  CAA498:I515JA </t>
  </si>
  <si>
    <t>F-3784</t>
  </si>
  <si>
    <t>INTERNACIONAL EXPRESO CAPUMA LTDA</t>
  </si>
  <si>
    <t>ENE-FEB-MAR-ABR-2020</t>
  </si>
  <si>
    <t>ALQUILER DE OFICUNA #17</t>
  </si>
  <si>
    <t>F-3785</t>
  </si>
  <si>
    <t>F-3786</t>
  </si>
  <si>
    <t>MAY-JUN-JUL-AGO-2020</t>
  </si>
  <si>
    <t>R-1578</t>
  </si>
  <si>
    <t>R-1579</t>
  </si>
  <si>
    <t>R-1580</t>
  </si>
  <si>
    <t>R-1581</t>
  </si>
  <si>
    <t>R-1582</t>
  </si>
  <si>
    <t>BANCO FIE S.A</t>
  </si>
  <si>
    <t>ENERGIA ELECTRICA CAJERO AUTOMATICO ENE-2021</t>
  </si>
  <si>
    <t>CLAUDIA FLORES</t>
  </si>
  <si>
    <t>ALQUILER DE DE KIOSCO FRONTIS # 9</t>
  </si>
  <si>
    <t>NEMECIO MAMANI ARROYO</t>
  </si>
  <si>
    <t>SEP-OCT-NIV-DIC-2019</t>
  </si>
  <si>
    <t>ALQUILER DE LA OFICINA # 17</t>
  </si>
  <si>
    <t>15/01/21 AL 22/01/21</t>
  </si>
  <si>
    <t>R-6743</t>
  </si>
  <si>
    <t>R-6744</t>
  </si>
  <si>
    <t>R-6745</t>
  </si>
  <si>
    <t>R-6746</t>
  </si>
  <si>
    <t>FLAVIO</t>
  </si>
  <si>
    <t>R-6747</t>
  </si>
  <si>
    <t>R-24084</t>
  </si>
  <si>
    <t>ING. JUAQUN CHOQUE</t>
  </si>
  <si>
    <t>COMPLETANDO A LA COMPRA DE MATERIALES DE MANTENIMIENTO SEGÚN INFORME</t>
  </si>
  <si>
    <t>R-24085</t>
  </si>
  <si>
    <t>R-24086</t>
  </si>
  <si>
    <t>SE CANCELA IMPUESTOSDE PLAN DE PAGOS GESTION 2020</t>
  </si>
  <si>
    <t xml:space="preserve">HELEN CHAMBI </t>
  </si>
  <si>
    <t>R-18762</t>
  </si>
  <si>
    <t>SE CANCELO A EMAO ENERO 2021</t>
  </si>
  <si>
    <t>JUEVES 28 DE ENERO 2021</t>
  </si>
  <si>
    <t>LUNES 25 DE ENERO 2021</t>
  </si>
  <si>
    <t>MARTES 26 DE ENERO 2021</t>
  </si>
  <si>
    <t>MIERCOLES 27 DE ENERO 2021</t>
  </si>
  <si>
    <t>R-24088</t>
  </si>
  <si>
    <t>R-24087</t>
  </si>
  <si>
    <t>CRISTIAN ORDOÑEZ</t>
  </si>
  <si>
    <t>POR LA COMPRA DE PAPEL HIGENICO DE 150 BOLSAS C/U A 24</t>
  </si>
  <si>
    <t>PARA LA CONFECCION DE TRAJE PARA  EL PERSONAL DE LIMPIEZA</t>
  </si>
  <si>
    <t>F-3787</t>
  </si>
  <si>
    <t>SINDICATO TRANSLA VELOZ</t>
  </si>
  <si>
    <t>ALQUILER DE OFICINA # 65</t>
  </si>
  <si>
    <t>R-1583</t>
  </si>
  <si>
    <t>R-1584</t>
  </si>
  <si>
    <t>ALEJANDRINA COCA GONZAYO</t>
  </si>
  <si>
    <t>DERECHO DE PISO DE LA VENTA DE FRUTA DEL MES DE DIC</t>
  </si>
  <si>
    <t>ENERGIA ELECTRICA DEL LA OFICINA # 65</t>
  </si>
  <si>
    <t>R-6748</t>
  </si>
  <si>
    <t>R-6749</t>
  </si>
  <si>
    <t>R-6750</t>
  </si>
  <si>
    <t>BOLIVIANA FACHIR</t>
  </si>
  <si>
    <t>F-3788</t>
  </si>
  <si>
    <t>F-3790</t>
  </si>
  <si>
    <t>R-1585</t>
  </si>
  <si>
    <t>ENERGIA ELECTRICA ALQUILER DE OFICINA # 44</t>
  </si>
  <si>
    <t xml:space="preserve">FORMATO 1.00027: LIBRO  CAJA </t>
  </si>
  <si>
    <t xml:space="preserve">FORMATO 1.00028: LIBRO  CAJA </t>
  </si>
  <si>
    <t>VIERNES 29 DE ENERO 2021</t>
  </si>
  <si>
    <t>SINDICATO TRANS LA VELOZ</t>
  </si>
  <si>
    <t>ENE A DIC-2020</t>
  </si>
  <si>
    <t>R-1586</t>
  </si>
  <si>
    <t>EGRESOS MES DE ENERO 2021</t>
  </si>
  <si>
    <t xml:space="preserve">OBLIGACIONES SOCIALES </t>
  </si>
  <si>
    <t>SUELDOS DICIEMBRE</t>
  </si>
  <si>
    <t>SUBSIDIOS</t>
  </si>
  <si>
    <t>FINIQUITOS</t>
  </si>
  <si>
    <t xml:space="preserve">OMAR CAMACHO </t>
  </si>
  <si>
    <t>GASTOS ADMINISTRATIVOS</t>
  </si>
  <si>
    <t>SERVICIOS BASICOS</t>
  </si>
  <si>
    <t>MATERIALES PARA MANTENIMIENTO</t>
  </si>
  <si>
    <t>CAJA CHICA - ENERO 2021</t>
  </si>
  <si>
    <t>IMPOSITIVOS</t>
  </si>
  <si>
    <t>OTROS</t>
  </si>
  <si>
    <t>MATERIAL DE ESCRITORIO</t>
  </si>
  <si>
    <t>SELA - DICIEMBRE</t>
  </si>
  <si>
    <t>TELEFONIA Y COMUNICACIÓN - DICIEMBRE</t>
  </si>
  <si>
    <t>GASTOS OPERATIVOS</t>
  </si>
  <si>
    <t>IMPRENTA ENERO-2021</t>
  </si>
  <si>
    <t>PAPEL HIGENICO ENERO-2021</t>
  </si>
  <si>
    <t>INSUMOS DE LIMPIEZA Y BIOSEGURIDAD ENE/21</t>
  </si>
  <si>
    <t>IMPUESTOS DICIEMBRE-2020</t>
  </si>
  <si>
    <t>DOS CUOTA SEGÚN FACILIDADES DE PAGO GESTION 2020</t>
  </si>
  <si>
    <t xml:space="preserve">EVALUO TECNICO </t>
  </si>
  <si>
    <t>EMAO ENERO/2021</t>
  </si>
  <si>
    <t>(EPRESADO ENBOLIVIANOS)</t>
  </si>
  <si>
    <t>N° RECIBO</t>
  </si>
  <si>
    <t xml:space="preserve">NOMBRE </t>
  </si>
  <si>
    <t>DETALLE</t>
  </si>
  <si>
    <t>MONTO</t>
  </si>
  <si>
    <t xml:space="preserve">JOSE ADALID AVILA </t>
  </si>
  <si>
    <t>NACIDO VIVO</t>
  </si>
  <si>
    <t>INSUMOS DE LIMPIEZA Y BIOSEGURIDAD ENE/22</t>
  </si>
  <si>
    <t>ADALID AVILA HERVAS</t>
  </si>
  <si>
    <t>OMAR CAMACHO</t>
  </si>
  <si>
    <t>ING JUAQUIN</t>
  </si>
  <si>
    <t>FLORA FLORES</t>
  </si>
  <si>
    <t>PARA FACILIDADES DE PAGO GESTION- 2020</t>
  </si>
  <si>
    <t>RETENCIONES POR SERVICIOS-NOV-2020</t>
  </si>
  <si>
    <t>TRAJES DE LIMPIEZA</t>
  </si>
  <si>
    <t>R-24065 R-24066 R-24067 R-24086</t>
  </si>
  <si>
    <t>NOHEMI BRAÑEZ</t>
  </si>
  <si>
    <t>TOTAL</t>
  </si>
  <si>
    <t>TOTAL GASTOS</t>
  </si>
  <si>
    <t>SR. ESPERANZA CANCHARI</t>
  </si>
  <si>
    <t>PAGO AFP-FUTURO SR. FERNANDO VILLCA - JUL/2020</t>
  </si>
  <si>
    <t>PAGO AFP-FUTURO SR. FERNANDO VILLCA - AGO/2020</t>
  </si>
  <si>
    <t>PAGO AFP - FUTURO SEPTIEMBRE/21</t>
  </si>
  <si>
    <t>PAGO AFP - FUTURO OCTUBRE/21</t>
  </si>
  <si>
    <t>PAGO AFP - PREVISION SEPTIEMBRE/21</t>
  </si>
  <si>
    <t>PAGO AFP - PREVISION OCTUBRE/21</t>
  </si>
  <si>
    <t>PAGO A LA CAJA DE CAMINOS -NOV-2020</t>
  </si>
  <si>
    <t>PAGO A LA CAJA DE CAMINOS -ABRIL-2020</t>
  </si>
  <si>
    <t>ENERGIA ELECTRICA SG/PLAN DE PAGOS</t>
  </si>
  <si>
    <t>TRES CUOTAS SEGUN FACILIDADES DE PAGO GESTION- 2019</t>
  </si>
  <si>
    <t>R-1587</t>
  </si>
  <si>
    <t>R-1588</t>
  </si>
  <si>
    <t>ROSEMARY CRUZ AJUMADO</t>
  </si>
  <si>
    <t>OCT-2020</t>
  </si>
  <si>
    <t>DERECHO DE PISO DE LA VENTA DE FRUTAS AMBULANTE</t>
  </si>
  <si>
    <t>R-1590</t>
  </si>
  <si>
    <t>JANITZA GUISELA HUANCA</t>
  </si>
  <si>
    <t>SEP-2020</t>
  </si>
  <si>
    <t xml:space="preserve">ENERGIA ELECTRICA </t>
  </si>
  <si>
    <t>F-3791</t>
  </si>
  <si>
    <t xml:space="preserve">ALQUILER DE CASA DE CAMBIO # 3 </t>
  </si>
  <si>
    <t>R-24089</t>
  </si>
  <si>
    <t>COMPLETANDO EL SALDO PARA LA CONFECCION TRAJES DE LIMPIEZA</t>
  </si>
  <si>
    <t xml:space="preserve">REC. VIERNES 29/01/2021  </t>
  </si>
  <si>
    <t xml:space="preserve">REC. JUEVES 28/01/2021  </t>
  </si>
  <si>
    <t xml:space="preserve">REC. MIERCOLES 27/01/2021  </t>
  </si>
  <si>
    <t xml:space="preserve">FORMATO 1.00030: LIBRO  CAJA </t>
  </si>
  <si>
    <t>SABADO 30 DE ENERO 2021</t>
  </si>
  <si>
    <t>F-3792</t>
  </si>
  <si>
    <t>INDIRA GEORGINA CABRERA</t>
  </si>
  <si>
    <t>MAY-2020</t>
  </si>
  <si>
    <t>ALQUILER CASA DE CAMBIO # 2</t>
  </si>
  <si>
    <t>F-3794</t>
  </si>
  <si>
    <t>F-3795</t>
  </si>
  <si>
    <t xml:space="preserve">ALFREDO OCAÑA TANGAR </t>
  </si>
  <si>
    <t>JUL-2020</t>
  </si>
  <si>
    <t>ALQUILER CASA DE CAMBIO # 1</t>
  </si>
  <si>
    <t>AGO-2020</t>
  </si>
  <si>
    <t>R-</t>
  </si>
  <si>
    <t>DEVOLUCION DE CAJA CHICA DE ENERO-2021</t>
  </si>
  <si>
    <t>R-6751</t>
  </si>
  <si>
    <t>R-6761</t>
  </si>
  <si>
    <t>CHALLAPATA</t>
  </si>
  <si>
    <t>R-6752</t>
  </si>
  <si>
    <t>R-6753</t>
  </si>
  <si>
    <t>R-6754</t>
  </si>
  <si>
    <t>R-6755</t>
  </si>
  <si>
    <t>R-6756</t>
  </si>
  <si>
    <t>R-6757</t>
  </si>
  <si>
    <t>R-6758</t>
  </si>
  <si>
    <t>R-6759</t>
  </si>
  <si>
    <t>R-6760</t>
  </si>
  <si>
    <t>TANS AZUL</t>
  </si>
  <si>
    <t>R-6762</t>
  </si>
  <si>
    <t>R-6763</t>
  </si>
  <si>
    <t>R-6764</t>
  </si>
  <si>
    <t>COPACABANA</t>
  </si>
  <si>
    <t>29/2/2021</t>
  </si>
  <si>
    <t>R-24091</t>
  </si>
  <si>
    <t>REPOSICION AL RECIBO N° 24074 DE FECHA 20 DE ENERO 2021</t>
  </si>
  <si>
    <t>REPOSICION AL R-24074 CAJA NOV-20</t>
  </si>
  <si>
    <t>PGO A AFP-JUL-2020LUIS FERNANDO VILLCA</t>
  </si>
  <si>
    <t>PGO A AFP-AGO-2020LUIS FERNANDO VILLCA</t>
  </si>
  <si>
    <t>PAGO AFP - PREVISION SEPTIEMBRE-2020</t>
  </si>
  <si>
    <t>PAGO AFP - PREVISION OCTUBRE-2020</t>
  </si>
  <si>
    <t>PAGO AFP - FUTURO SEPTIEMBRE-2020</t>
  </si>
  <si>
    <t>PAGO AFP - FUTURO OCTUBRE-2020</t>
  </si>
  <si>
    <t>SR. ESPERANZA CANCHARI - ABRIL-2020</t>
  </si>
  <si>
    <t>NACIDO VIVO-HIJO  JOSE ADALID AVILA HERBAS</t>
  </si>
  <si>
    <t xml:space="preserve">FINIQUITO OMAR CAMACHO </t>
  </si>
  <si>
    <t>SELA - DICIEMBRE 2020</t>
  </si>
  <si>
    <t>R-1593</t>
  </si>
  <si>
    <t xml:space="preserve">ENERGIA ELECTRICA - DIC-2020 </t>
  </si>
  <si>
    <t xml:space="preserve">REC. JUEVES 15/01/2021 </t>
  </si>
  <si>
    <t xml:space="preserve">REC. JUEVES 15/01/2021  </t>
  </si>
  <si>
    <t>REC. LUNES 1/01/2021</t>
  </si>
  <si>
    <t>FEB-2021</t>
  </si>
  <si>
    <t xml:space="preserve">ENERGIA ELECTRICA - DIC-2020  </t>
  </si>
  <si>
    <t>ENERGIA ELECTRICA - UNA CUOTA</t>
  </si>
  <si>
    <t>TELEFONIA Y COMUNICACIÓN - DICIEMBRE-20 WIFI Y CORPORATIVOS COTEOR</t>
  </si>
  <si>
    <t>DOS CUOTA SEGÚN FACILIDADES DE PAGO GESTION 2019</t>
  </si>
  <si>
    <t>EVALUO TECNICO DE INFRAESTRUCTURA</t>
  </si>
  <si>
    <t xml:space="preserve">REC. SABADO 30/01/2021  </t>
  </si>
  <si>
    <t>DOMINGO 31DE ENERO 2021</t>
  </si>
  <si>
    <t xml:space="preserve">REC. DOMINGO 31/01/2021  </t>
  </si>
  <si>
    <t>R-6766</t>
  </si>
  <si>
    <t>R-6767</t>
  </si>
  <si>
    <t>R-6768</t>
  </si>
  <si>
    <t>R-6769</t>
  </si>
  <si>
    <t xml:space="preserve">JAVIER TODA </t>
  </si>
  <si>
    <t>R-1594</t>
  </si>
  <si>
    <t>ALQUILER DE BODEGA # A-5</t>
  </si>
  <si>
    <t>EUSTAQUIA MARZE ACHO</t>
  </si>
  <si>
    <t>R-1595</t>
  </si>
  <si>
    <t>DERECHO DE PISO DE VENTA DE PAN DULCE</t>
  </si>
  <si>
    <t>R-1596</t>
  </si>
  <si>
    <t>R-1597</t>
  </si>
  <si>
    <t>R-1598</t>
  </si>
  <si>
    <t>R-1599</t>
  </si>
  <si>
    <t xml:space="preserve">JUANA FLORES ROJAS </t>
  </si>
  <si>
    <t>REEMBOLSO A CAJA CHICA PARA EL MES DE FEBRERO</t>
  </si>
  <si>
    <t>LUNES 01 DE FEBRERO 2021</t>
  </si>
  <si>
    <t>MARTES 02 DE FEBRERO DE 2021</t>
  </si>
  <si>
    <t xml:space="preserve">DERECHO DE PISO PARA LA VENTA DE CAFÉ Y MATE </t>
  </si>
  <si>
    <t xml:space="preserve">DERECHO DE VENTA DE FRUTA </t>
  </si>
  <si>
    <t xml:space="preserve">DERECHO DE PISO DE LA VENTA LA VENTA DE REFRESCO </t>
  </si>
  <si>
    <t xml:space="preserve">JHANETH </t>
  </si>
  <si>
    <t>LINEA SINDICAL REUNIDAS NUÑEZ</t>
  </si>
  <si>
    <t>R-1600</t>
  </si>
  <si>
    <t>F-3797</t>
  </si>
  <si>
    <t>ALQUILER DE OFICINA #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</si>
</sst>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CAJA MES DE &quot;\ mmmm\ &quot;DEL&quot;\ yyyy"/>
    <numFmt numFmtId="165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rgb="FF0070C0"/>
      <name val="Calibri"/>
      <family val="2"/>
      <scheme val="minor"/>
    </font>
    <font>
      <b/>
      <sz val="6"/>
      <color theme="4" tint="-0.249977111117893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name val="Calibri"/>
      <family val="2"/>
      <scheme val="minor"/>
    </font>
    <font>
      <b/>
      <sz val="7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wrapText="1"/>
    </xf>
    <xf numFmtId="0" fontId="11" fillId="0" borderId="0" xfId="0" applyFont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9" fillId="0" borderId="7" xfId="0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/>
    </xf>
    <xf numFmtId="165" fontId="12" fillId="0" borderId="6" xfId="0" applyNumberFormat="1" applyFont="1" applyFill="1" applyBorder="1" applyAlignment="1">
      <alignment horizontal="center"/>
    </xf>
    <xf numFmtId="165" fontId="13" fillId="0" borderId="7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0" borderId="7" xfId="0" applyNumberFormat="1" applyFont="1" applyBorder="1" applyAlignment="1">
      <alignment horizontal="left"/>
    </xf>
    <xf numFmtId="165" fontId="4" fillId="0" borderId="7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165" fontId="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3" fillId="0" borderId="7" xfId="0" applyNumberFormat="1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left"/>
    </xf>
    <xf numFmtId="165" fontId="6" fillId="0" borderId="7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7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0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7" xfId="1" applyNumberFormat="1" applyFont="1" applyBorder="1" applyAlignment="1">
      <alignment horizontal="center" vertical="center" wrapText="1"/>
    </xf>
    <xf numFmtId="0" fontId="3" fillId="0" borderId="7" xfId="1" applyNumberFormat="1" applyFont="1" applyFill="1" applyBorder="1" applyAlignment="1">
      <alignment horizontal="center" vertical="center" wrapText="1"/>
    </xf>
    <xf numFmtId="0" fontId="4" fillId="0" borderId="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/>
    <xf numFmtId="49" fontId="14" fillId="5" borderId="6" xfId="0" applyNumberFormat="1" applyFont="1" applyFill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49" fontId="8" fillId="0" borderId="6" xfId="0" applyNumberFormat="1" applyFont="1" applyFill="1" applyBorder="1" applyAlignment="1">
      <alignment horizontal="left" wrapText="1"/>
    </xf>
    <xf numFmtId="0" fontId="12" fillId="4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left" wrapText="1"/>
    </xf>
    <xf numFmtId="49" fontId="9" fillId="0" borderId="6" xfId="0" applyNumberFormat="1" applyFont="1" applyBorder="1" applyAlignment="1">
      <alignment horizontal="left" wrapText="1"/>
    </xf>
    <xf numFmtId="0" fontId="7" fillId="4" borderId="6" xfId="0" applyFont="1" applyFill="1" applyBorder="1" applyAlignment="1">
      <alignment horizont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wrapText="1"/>
    </xf>
    <xf numFmtId="49" fontId="7" fillId="5" borderId="6" xfId="0" applyNumberFormat="1" applyFont="1" applyFill="1" applyBorder="1" applyAlignment="1">
      <alignment horizontal="center" wrapText="1"/>
    </xf>
    <xf numFmtId="49" fontId="8" fillId="0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49" fontId="17" fillId="5" borderId="6" xfId="0" applyNumberFormat="1" applyFont="1" applyFill="1" applyBorder="1" applyAlignment="1">
      <alignment horizontal="center" wrapText="1"/>
    </xf>
    <xf numFmtId="14" fontId="18" fillId="0" borderId="7" xfId="0" applyNumberFormat="1" applyFont="1" applyFill="1" applyBorder="1" applyAlignment="1">
      <alignment horizontal="center"/>
    </xf>
    <xf numFmtId="0" fontId="18" fillId="0" borderId="7" xfId="0" applyFont="1" applyBorder="1" applyAlignment="1">
      <alignment horizontal="left" vertical="center"/>
    </xf>
    <xf numFmtId="0" fontId="18" fillId="0" borderId="7" xfId="1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/>
    </xf>
    <xf numFmtId="165" fontId="18" fillId="0" borderId="7" xfId="0" applyNumberFormat="1" applyFont="1" applyBorder="1" applyAlignment="1">
      <alignment horizontal="center"/>
    </xf>
    <xf numFmtId="0" fontId="19" fillId="0" borderId="7" xfId="0" applyFont="1" applyFill="1" applyBorder="1" applyAlignment="1">
      <alignment horizontal="left" vertical="center"/>
    </xf>
    <xf numFmtId="0" fontId="18" fillId="0" borderId="7" xfId="1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left"/>
    </xf>
    <xf numFmtId="49" fontId="19" fillId="0" borderId="6" xfId="0" applyNumberFormat="1" applyFont="1" applyFill="1" applyBorder="1" applyAlignment="1">
      <alignment horizontal="center" wrapText="1"/>
    </xf>
    <xf numFmtId="165" fontId="18" fillId="0" borderId="7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7" xfId="1" applyNumberFormat="1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 wrapText="1"/>
    </xf>
    <xf numFmtId="165" fontId="22" fillId="0" borderId="6" xfId="0" applyNumberFormat="1" applyFont="1" applyFill="1" applyBorder="1" applyAlignment="1">
      <alignment horizontal="center"/>
    </xf>
    <xf numFmtId="165" fontId="21" fillId="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left"/>
    </xf>
    <xf numFmtId="4" fontId="13" fillId="0" borderId="7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center"/>
    </xf>
    <xf numFmtId="165" fontId="9" fillId="6" borderId="7" xfId="0" applyNumberFormat="1" applyFont="1" applyFill="1" applyBorder="1" applyAlignment="1">
      <alignment horizontal="left"/>
    </xf>
    <xf numFmtId="165" fontId="9" fillId="6" borderId="7" xfId="0" applyNumberFormat="1" applyFont="1" applyFill="1" applyBorder="1" applyAlignment="1">
      <alignment horizontal="center"/>
    </xf>
    <xf numFmtId="0" fontId="0" fillId="6" borderId="0" xfId="0" applyFill="1"/>
    <xf numFmtId="0" fontId="3" fillId="0" borderId="5" xfId="0" applyFont="1" applyBorder="1" applyAlignment="1">
      <alignment vertical="center"/>
    </xf>
    <xf numFmtId="14" fontId="3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left" vertical="center"/>
    </xf>
    <xf numFmtId="0" fontId="3" fillId="0" borderId="5" xfId="1" applyNumberFormat="1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/>
    </xf>
    <xf numFmtId="49" fontId="23" fillId="5" borderId="8" xfId="0" applyNumberFormat="1" applyFont="1" applyFill="1" applyBorder="1" applyAlignment="1">
      <alignment horizontal="center" wrapText="1"/>
    </xf>
    <xf numFmtId="165" fontId="9" fillId="0" borderId="5" xfId="0" applyNumberFormat="1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 wrapText="1"/>
    </xf>
    <xf numFmtId="0" fontId="0" fillId="0" borderId="0" xfId="0" applyBorder="1"/>
    <xf numFmtId="49" fontId="23" fillId="5" borderId="7" xfId="0" applyNumberFormat="1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wrapText="1"/>
    </xf>
    <xf numFmtId="165" fontId="12" fillId="0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17" fillId="5" borderId="6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0" fontId="3" fillId="0" borderId="7" xfId="0" applyFont="1" applyFill="1" applyBorder="1" applyAlignment="1">
      <alignment horizontal="left"/>
    </xf>
    <xf numFmtId="49" fontId="7" fillId="0" borderId="6" xfId="0" applyNumberFormat="1" applyFont="1" applyFill="1" applyBorder="1" applyAlignment="1">
      <alignment horizontal="center" wrapText="1"/>
    </xf>
    <xf numFmtId="0" fontId="0" fillId="0" borderId="0" xfId="0" applyFill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165" fontId="20" fillId="0" borderId="7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left"/>
    </xf>
    <xf numFmtId="165" fontId="4" fillId="0" borderId="7" xfId="0" applyNumberFormat="1" applyFont="1" applyFill="1" applyBorder="1" applyAlignment="1">
      <alignment horizontal="left"/>
    </xf>
    <xf numFmtId="165" fontId="9" fillId="0" borderId="7" xfId="0" applyNumberFormat="1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18" fillId="6" borderId="7" xfId="0" applyNumberFormat="1" applyFont="1" applyFill="1" applyBorder="1" applyAlignment="1">
      <alignment horizontal="center"/>
    </xf>
    <xf numFmtId="0" fontId="0" fillId="7" borderId="0" xfId="0" applyFill="1"/>
    <xf numFmtId="0" fontId="11" fillId="7" borderId="0" xfId="0" applyFont="1" applyFill="1"/>
    <xf numFmtId="4" fontId="0" fillId="7" borderId="0" xfId="0" applyNumberFormat="1" applyFill="1"/>
    <xf numFmtId="4" fontId="0" fillId="0" borderId="0" xfId="0" applyNumberFormat="1"/>
    <xf numFmtId="0" fontId="0" fillId="0" borderId="7" xfId="0" applyBorder="1"/>
    <xf numFmtId="4" fontId="0" fillId="0" borderId="7" xfId="0" applyNumberFormat="1" applyBorder="1"/>
    <xf numFmtId="4" fontId="0" fillId="0" borderId="7" xfId="0" applyNumberFormat="1" applyFill="1" applyBorder="1"/>
    <xf numFmtId="4" fontId="11" fillId="7" borderId="0" xfId="0" applyNumberFormat="1" applyFont="1" applyFill="1"/>
    <xf numFmtId="0" fontId="11" fillId="0" borderId="0" xfId="0" applyFont="1" applyFill="1"/>
    <xf numFmtId="4" fontId="15" fillId="0" borderId="9" xfId="0" applyNumberFormat="1" applyFont="1" applyBorder="1"/>
    <xf numFmtId="0" fontId="24" fillId="7" borderId="0" xfId="0" applyFont="1" applyFill="1"/>
    <xf numFmtId="0" fontId="24" fillId="0" borderId="7" xfId="0" applyFont="1" applyBorder="1"/>
    <xf numFmtId="0" fontId="24" fillId="0" borderId="7" xfId="0" applyFont="1" applyFill="1" applyBorder="1"/>
    <xf numFmtId="0" fontId="24" fillId="0" borderId="0" xfId="0" applyFont="1"/>
    <xf numFmtId="14" fontId="0" fillId="0" borderId="7" xfId="0" applyNumberFormat="1" applyBorder="1"/>
    <xf numFmtId="4" fontId="0" fillId="0" borderId="0" xfId="0" applyNumberFormat="1" applyFill="1" applyBorder="1"/>
    <xf numFmtId="0" fontId="6" fillId="0" borderId="7" xfId="0" applyFont="1" applyBorder="1"/>
    <xf numFmtId="0" fontId="2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26" fillId="0" borderId="0" xfId="0" applyFont="1" applyAlignment="1">
      <alignment horizontal="center"/>
    </xf>
    <xf numFmtId="14" fontId="24" fillId="0" borderId="7" xfId="0" applyNumberFormat="1" applyFont="1" applyBorder="1"/>
    <xf numFmtId="14" fontId="24" fillId="0" borderId="0" xfId="0" applyNumberFormat="1" applyFont="1"/>
    <xf numFmtId="0" fontId="26" fillId="0" borderId="0" xfId="0" applyFont="1" applyAlignment="1"/>
    <xf numFmtId="2" fontId="27" fillId="0" borderId="7" xfId="0" applyNumberFormat="1" applyFont="1" applyBorder="1" applyAlignment="1"/>
    <xf numFmtId="4" fontId="11" fillId="0" borderId="0" xfId="0" applyNumberFormat="1" applyFont="1"/>
    <xf numFmtId="4" fontId="11" fillId="0" borderId="0" xfId="0" applyNumberFormat="1" applyFont="1" applyAlignment="1">
      <alignment wrapText="1"/>
    </xf>
    <xf numFmtId="165" fontId="6" fillId="9" borderId="7" xfId="0" applyNumberFormat="1" applyFont="1" applyFill="1" applyBorder="1" applyAlignment="1">
      <alignment horizontal="left"/>
    </xf>
    <xf numFmtId="43" fontId="0" fillId="0" borderId="0" xfId="0" applyNumberFormat="1"/>
    <xf numFmtId="0" fontId="3" fillId="0" borderId="7" xfId="0" applyFont="1" applyFill="1" applyBorder="1" applyAlignment="1">
      <alignment horizontal="center" vertical="center"/>
    </xf>
    <xf numFmtId="165" fontId="3" fillId="10" borderId="7" xfId="0" applyNumberFormat="1" applyFont="1" applyFill="1" applyBorder="1" applyAlignment="1">
      <alignment horizontal="left"/>
    </xf>
    <xf numFmtId="165" fontId="18" fillId="10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wrapText="1"/>
    </xf>
    <xf numFmtId="0" fontId="25" fillId="8" borderId="0" xfId="0" applyFont="1" applyFill="1" applyAlignment="1">
      <alignment horizontal="center" wrapText="1"/>
    </xf>
    <xf numFmtId="4" fontId="11" fillId="8" borderId="0" xfId="0" applyNumberFormat="1" applyFont="1" applyFill="1" applyAlignment="1">
      <alignment horizontal="center" wrapText="1"/>
    </xf>
    <xf numFmtId="4" fontId="24" fillId="0" borderId="7" xfId="0" applyNumberFormat="1" applyFont="1" applyBorder="1"/>
    <xf numFmtId="14" fontId="6" fillId="0" borderId="7" xfId="0" applyNumberFormat="1" applyFont="1" applyBorder="1"/>
    <xf numFmtId="14" fontId="24" fillId="0" borderId="0" xfId="0" applyNumberFormat="1" applyFont="1" applyFill="1"/>
    <xf numFmtId="0" fontId="24" fillId="0" borderId="0" xfId="0" applyFont="1" applyFill="1"/>
    <xf numFmtId="4" fontId="24" fillId="0" borderId="7" xfId="0" applyNumberFormat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165" fontId="24" fillId="0" borderId="0" xfId="0" applyNumberFormat="1" applyFont="1" applyAlignment="1">
      <alignment horizontal="center" wrapText="1"/>
    </xf>
    <xf numFmtId="43" fontId="0" fillId="0" borderId="0" xfId="0" applyNumberFormat="1" applyAlignment="1">
      <alignment horizontal="center" wrapText="1"/>
    </xf>
    <xf numFmtId="43" fontId="24" fillId="0" borderId="0" xfId="0" applyNumberFormat="1" applyFont="1" applyAlignment="1">
      <alignment horizontal="center" wrapText="1"/>
    </xf>
    <xf numFmtId="165" fontId="7" fillId="10" borderId="7" xfId="0" applyNumberFormat="1" applyFont="1" applyFill="1" applyBorder="1" applyAlignment="1">
      <alignment horizontal="center"/>
    </xf>
    <xf numFmtId="165" fontId="2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165" fontId="0" fillId="0" borderId="0" xfId="0" applyNumberFormat="1"/>
    <xf numFmtId="165" fontId="18" fillId="11" borderId="7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0" fontId="3" fillId="0" borderId="7" xfId="0" applyFont="1" applyBorder="1" applyAlignment="1">
      <alignment wrapText="1"/>
    </xf>
    <xf numFmtId="4" fontId="15" fillId="6" borderId="9" xfId="0" applyNumberFormat="1" applyFont="1" applyFill="1" applyBorder="1"/>
    <xf numFmtId="4" fontId="24" fillId="6" borderId="7" xfId="0" applyNumberFormat="1" applyFont="1" applyFill="1" applyBorder="1"/>
    <xf numFmtId="4" fontId="24" fillId="6" borderId="3" xfId="0" applyNumberFormat="1" applyFont="1" applyFill="1" applyBorder="1"/>
    <xf numFmtId="4" fontId="0" fillId="6" borderId="7" xfId="0" applyNumberFormat="1" applyFill="1" applyBorder="1"/>
    <xf numFmtId="4" fontId="0" fillId="6" borderId="7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0" borderId="2" xfId="0" quotePrefix="1" applyNumberFormat="1" applyFont="1" applyBorder="1" applyAlignment="1">
      <alignment horizontal="right"/>
    </xf>
    <xf numFmtId="0" fontId="11" fillId="0" borderId="4" xfId="0" quotePrefix="1" applyNumberFormat="1" applyFont="1" applyBorder="1" applyAlignment="1">
      <alignment horizontal="right"/>
    </xf>
    <xf numFmtId="0" fontId="11" fillId="0" borderId="3" xfId="0" quotePrefix="1" applyNumberFormat="1" applyFont="1" applyBorder="1" applyAlignment="1">
      <alignment horizontal="right"/>
    </xf>
    <xf numFmtId="17" fontId="11" fillId="0" borderId="4" xfId="0" quotePrefix="1" applyNumberFormat="1" applyFont="1" applyBorder="1" applyAlignment="1">
      <alignment horizontal="right"/>
    </xf>
    <xf numFmtId="17" fontId="11" fillId="0" borderId="3" xfId="0" quotePrefix="1" applyNumberFormat="1" applyFont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164" fontId="11" fillId="0" borderId="4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12" fillId="0" borderId="6" xfId="0" applyNumberFormat="1" applyFont="1" applyFill="1" applyBorder="1" applyAlignment="1">
      <alignment horizontal="left" wrapText="1"/>
    </xf>
    <xf numFmtId="14" fontId="3" fillId="0" borderId="7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2"/>
  <sheetViews>
    <sheetView view="pageLayout" topLeftCell="A1205" zoomScale="115" zoomScaleNormal="100" zoomScalePageLayoutView="115" workbookViewId="0">
      <selection activeCell="F1207" sqref="F1207:F1209"/>
    </sheetView>
  </sheetViews>
  <sheetFormatPr baseColWidth="10" defaultRowHeight="15" x14ac:dyDescent="0.25"/>
  <cols>
    <col min="1" max="1" width="3.28515625" style="41" customWidth="1"/>
    <col min="2" max="2" width="8.140625" style="27" customWidth="1"/>
    <col min="3" max="3" width="36.140625" style="27" customWidth="1"/>
    <col min="4" max="4" width="8.85546875" style="45" customWidth="1"/>
    <col min="5" max="5" width="22.7109375" style="27" customWidth="1"/>
    <col min="6" max="6" width="10.28515625" style="67" customWidth="1"/>
    <col min="7" max="7" width="11.85546875" style="27" bestFit="1" customWidth="1"/>
    <col min="8" max="8" width="11.5703125" style="27" customWidth="1"/>
    <col min="9" max="9" width="12.7109375" style="27" customWidth="1"/>
  </cols>
  <sheetData>
    <row r="1" spans="1:9" x14ac:dyDescent="0.25">
      <c r="A1" s="187" t="s">
        <v>20</v>
      </c>
      <c r="B1" s="187"/>
      <c r="C1" s="187"/>
      <c r="D1" s="187"/>
      <c r="E1" s="187"/>
      <c r="F1" s="187"/>
      <c r="G1" s="187"/>
      <c r="H1" s="187"/>
      <c r="I1" s="187"/>
    </row>
    <row r="2" spans="1:9" x14ac:dyDescent="0.25">
      <c r="A2" s="188" t="s">
        <v>0</v>
      </c>
      <c r="B2" s="189"/>
      <c r="C2" s="190" t="s">
        <v>155</v>
      </c>
      <c r="D2" s="191"/>
      <c r="E2" s="191"/>
      <c r="F2" s="191"/>
      <c r="G2" s="191"/>
      <c r="H2" s="191"/>
      <c r="I2" s="192"/>
    </row>
    <row r="3" spans="1:9" x14ac:dyDescent="0.25">
      <c r="A3" s="188" t="s">
        <v>1</v>
      </c>
      <c r="B3" s="189"/>
      <c r="C3" s="190">
        <v>148250029</v>
      </c>
      <c r="D3" s="193"/>
      <c r="E3" s="193"/>
      <c r="F3" s="193"/>
      <c r="G3" s="193"/>
      <c r="H3" s="193"/>
      <c r="I3" s="194"/>
    </row>
    <row r="4" spans="1:9" x14ac:dyDescent="0.25">
      <c r="A4" s="188" t="s">
        <v>2</v>
      </c>
      <c r="B4" s="195"/>
      <c r="C4" s="189"/>
      <c r="D4" s="196" t="s">
        <v>3</v>
      </c>
      <c r="E4" s="197"/>
      <c r="F4" s="197"/>
      <c r="G4" s="197"/>
      <c r="H4" s="197"/>
      <c r="I4" s="198"/>
    </row>
    <row r="5" spans="1:9" x14ac:dyDescent="0.25">
      <c r="A5" s="199" t="s">
        <v>4</v>
      </c>
      <c r="B5" s="199"/>
      <c r="C5" s="199"/>
      <c r="D5" s="199"/>
      <c r="E5" s="199"/>
      <c r="F5" s="199"/>
      <c r="G5" s="199"/>
      <c r="H5" s="199"/>
      <c r="I5" s="199"/>
    </row>
    <row r="6" spans="1:9" x14ac:dyDescent="0.25">
      <c r="A6" s="207" t="s">
        <v>5</v>
      </c>
      <c r="B6" s="209" t="s">
        <v>6</v>
      </c>
      <c r="C6" s="209" t="s">
        <v>7</v>
      </c>
      <c r="D6" s="202" t="s">
        <v>8</v>
      </c>
      <c r="E6" s="209" t="s">
        <v>9</v>
      </c>
      <c r="F6" s="211" t="s">
        <v>10</v>
      </c>
      <c r="G6" s="213" t="s">
        <v>11</v>
      </c>
      <c r="H6" s="214"/>
      <c r="I6" s="215"/>
    </row>
    <row r="7" spans="1:9" x14ac:dyDescent="0.25">
      <c r="A7" s="208"/>
      <c r="B7" s="210"/>
      <c r="C7" s="210"/>
      <c r="D7" s="203"/>
      <c r="E7" s="210"/>
      <c r="F7" s="212"/>
      <c r="G7" s="7" t="s">
        <v>12</v>
      </c>
      <c r="H7" s="8" t="s">
        <v>13</v>
      </c>
      <c r="I7" s="8" t="s">
        <v>14</v>
      </c>
    </row>
    <row r="8" spans="1:9" s="32" customFormat="1" x14ac:dyDescent="0.25">
      <c r="A8" s="3"/>
      <c r="B8" s="28"/>
      <c r="C8" s="11" t="s">
        <v>15</v>
      </c>
      <c r="D8" s="42"/>
      <c r="E8" s="11"/>
      <c r="F8" s="54"/>
      <c r="G8" s="29"/>
      <c r="H8" s="30"/>
      <c r="I8" s="31">
        <f>+G8-H8</f>
        <v>0</v>
      </c>
    </row>
    <row r="9" spans="1:9" s="36" customFormat="1" x14ac:dyDescent="0.25">
      <c r="A9" s="37">
        <v>1</v>
      </c>
      <c r="B9" s="33">
        <v>44197</v>
      </c>
      <c r="C9" s="13" t="s">
        <v>17</v>
      </c>
      <c r="D9" s="43"/>
      <c r="E9" s="13" t="s">
        <v>19</v>
      </c>
      <c r="F9" s="55" t="s">
        <v>28</v>
      </c>
      <c r="G9" s="90">
        <v>3977</v>
      </c>
      <c r="H9" s="34"/>
      <c r="I9" s="35">
        <f>I8+G9-H9</f>
        <v>3977</v>
      </c>
    </row>
    <row r="10" spans="1:9" s="2" customFormat="1" x14ac:dyDescent="0.25">
      <c r="A10" s="38"/>
      <c r="B10" s="14"/>
      <c r="C10" s="14"/>
      <c r="D10" s="44"/>
      <c r="E10" s="15" t="s">
        <v>18</v>
      </c>
      <c r="F10" s="56"/>
      <c r="G10" s="24">
        <f>SUM(G8:G9)</f>
        <v>3977</v>
      </c>
      <c r="H10" s="24">
        <f>SUM(H9:H9)</f>
        <v>0</v>
      </c>
      <c r="I10" s="25">
        <f>G10-H10</f>
        <v>3977</v>
      </c>
    </row>
    <row r="40" spans="1:9" x14ac:dyDescent="0.25">
      <c r="A40" s="187" t="s">
        <v>105</v>
      </c>
      <c r="B40" s="187"/>
      <c r="C40" s="187"/>
      <c r="D40" s="187"/>
      <c r="E40" s="187"/>
      <c r="F40" s="187"/>
      <c r="G40" s="187"/>
      <c r="H40" s="187"/>
      <c r="I40" s="187"/>
    </row>
    <row r="41" spans="1:9" x14ac:dyDescent="0.25">
      <c r="A41" s="188" t="s">
        <v>0</v>
      </c>
      <c r="B41" s="189"/>
      <c r="C41" s="190" t="s">
        <v>22</v>
      </c>
      <c r="D41" s="191"/>
      <c r="E41" s="191"/>
      <c r="F41" s="191"/>
      <c r="G41" s="191"/>
      <c r="H41" s="191"/>
      <c r="I41" s="192"/>
    </row>
    <row r="42" spans="1:9" x14ac:dyDescent="0.25">
      <c r="A42" s="188" t="s">
        <v>1</v>
      </c>
      <c r="B42" s="189"/>
      <c r="C42" s="190">
        <v>148250029</v>
      </c>
      <c r="D42" s="193"/>
      <c r="E42" s="193"/>
      <c r="F42" s="193"/>
      <c r="G42" s="193"/>
      <c r="H42" s="193"/>
      <c r="I42" s="194"/>
    </row>
    <row r="43" spans="1:9" x14ac:dyDescent="0.25">
      <c r="A43" s="188" t="s">
        <v>2</v>
      </c>
      <c r="B43" s="195"/>
      <c r="C43" s="189"/>
      <c r="D43" s="196" t="s">
        <v>3</v>
      </c>
      <c r="E43" s="197"/>
      <c r="F43" s="197"/>
      <c r="G43" s="197"/>
      <c r="H43" s="197"/>
      <c r="I43" s="198"/>
    </row>
    <row r="44" spans="1:9" ht="15.75" x14ac:dyDescent="0.25">
      <c r="A44" s="216" t="s">
        <v>4</v>
      </c>
      <c r="B44" s="216"/>
      <c r="C44" s="216"/>
      <c r="D44" s="216"/>
      <c r="E44" s="216"/>
      <c r="F44" s="216"/>
      <c r="G44" s="216"/>
      <c r="H44" s="216"/>
      <c r="I44" s="216"/>
    </row>
    <row r="45" spans="1:9" x14ac:dyDescent="0.25">
      <c r="A45" s="207" t="s">
        <v>5</v>
      </c>
      <c r="B45" s="209" t="s">
        <v>6</v>
      </c>
      <c r="C45" s="209" t="s">
        <v>7</v>
      </c>
      <c r="D45" s="202" t="s">
        <v>8</v>
      </c>
      <c r="E45" s="209" t="s">
        <v>9</v>
      </c>
      <c r="F45" s="211" t="s">
        <v>10</v>
      </c>
      <c r="G45" s="213" t="s">
        <v>11</v>
      </c>
      <c r="H45" s="214"/>
      <c r="I45" s="215"/>
    </row>
    <row r="46" spans="1:9" x14ac:dyDescent="0.25">
      <c r="A46" s="208"/>
      <c r="B46" s="210"/>
      <c r="C46" s="210"/>
      <c r="D46" s="203"/>
      <c r="E46" s="210"/>
      <c r="F46" s="212"/>
      <c r="G46" s="7" t="s">
        <v>12</v>
      </c>
      <c r="H46" s="8" t="s">
        <v>13</v>
      </c>
      <c r="I46" s="8" t="s">
        <v>14</v>
      </c>
    </row>
    <row r="47" spans="1:9" x14ac:dyDescent="0.25">
      <c r="A47" s="3"/>
      <c r="B47" s="10"/>
      <c r="C47" s="9" t="s">
        <v>15</v>
      </c>
      <c r="D47" s="42"/>
      <c r="E47" s="9"/>
      <c r="F47" s="57"/>
      <c r="G47" s="18">
        <f>I10</f>
        <v>3977</v>
      </c>
      <c r="H47" s="19"/>
      <c r="I47" s="20">
        <f>+G47-H47</f>
        <v>3977</v>
      </c>
    </row>
    <row r="48" spans="1:9" s="32" customFormat="1" x14ac:dyDescent="0.25">
      <c r="A48" s="3">
        <v>1</v>
      </c>
      <c r="B48" s="28">
        <v>44198</v>
      </c>
      <c r="C48" s="11" t="s">
        <v>59</v>
      </c>
      <c r="D48" s="42" t="s">
        <v>60</v>
      </c>
      <c r="E48" s="11" t="s">
        <v>58</v>
      </c>
      <c r="F48" s="58" t="s">
        <v>28</v>
      </c>
      <c r="G48" s="122"/>
      <c r="H48" s="87">
        <v>2000</v>
      </c>
      <c r="I48" s="31">
        <f>I47+G48-H48</f>
        <v>1977</v>
      </c>
    </row>
    <row r="49" spans="1:9" s="32" customFormat="1" x14ac:dyDescent="0.25">
      <c r="A49" s="3">
        <v>2</v>
      </c>
      <c r="B49" s="28">
        <v>44198</v>
      </c>
      <c r="C49" s="11" t="s">
        <v>63</v>
      </c>
      <c r="D49" s="42" t="s">
        <v>61</v>
      </c>
      <c r="E49" s="11" t="s">
        <v>62</v>
      </c>
      <c r="F49" s="58" t="s">
        <v>28</v>
      </c>
      <c r="G49" s="122"/>
      <c r="H49" s="87">
        <v>2000</v>
      </c>
      <c r="I49" s="31">
        <f>I48+G49-H49</f>
        <v>-23</v>
      </c>
    </row>
    <row r="50" spans="1:9" s="36" customFormat="1" x14ac:dyDescent="0.25">
      <c r="A50" s="37">
        <v>3</v>
      </c>
      <c r="B50" s="28">
        <v>44198</v>
      </c>
      <c r="C50" s="13" t="s">
        <v>17</v>
      </c>
      <c r="D50" s="43"/>
      <c r="E50" s="13" t="s">
        <v>21</v>
      </c>
      <c r="F50" s="59" t="s">
        <v>28</v>
      </c>
      <c r="G50" s="123">
        <v>17845.5</v>
      </c>
      <c r="H50" s="34"/>
      <c r="I50" s="31">
        <f>I49+G50-H50</f>
        <v>17822.5</v>
      </c>
    </row>
    <row r="51" spans="1:9" s="2" customFormat="1" x14ac:dyDescent="0.25">
      <c r="A51" s="38"/>
      <c r="B51" s="14"/>
      <c r="C51" s="14"/>
      <c r="D51" s="44"/>
      <c r="E51" s="15" t="s">
        <v>18</v>
      </c>
      <c r="F51" s="56"/>
      <c r="G51" s="24">
        <f>SUM(G47:G50)</f>
        <v>21822.5</v>
      </c>
      <c r="H51" s="24">
        <f>SUM(H47:H50)</f>
        <v>4000</v>
      </c>
      <c r="I51" s="88">
        <f>G51-H51</f>
        <v>17822.5</v>
      </c>
    </row>
    <row r="79" spans="1:9" x14ac:dyDescent="0.25">
      <c r="A79" s="187" t="s">
        <v>106</v>
      </c>
      <c r="B79" s="187"/>
      <c r="C79" s="187"/>
      <c r="D79" s="187"/>
      <c r="E79" s="187"/>
      <c r="F79" s="187"/>
      <c r="G79" s="187"/>
      <c r="H79" s="187"/>
      <c r="I79" s="187"/>
    </row>
    <row r="80" spans="1:9" x14ac:dyDescent="0.25">
      <c r="A80" s="188" t="s">
        <v>0</v>
      </c>
      <c r="B80" s="189"/>
      <c r="C80" s="190" t="s">
        <v>23</v>
      </c>
      <c r="D80" s="191"/>
      <c r="E80" s="191"/>
      <c r="F80" s="191"/>
      <c r="G80" s="191"/>
      <c r="H80" s="191"/>
      <c r="I80" s="192"/>
    </row>
    <row r="81" spans="1:9" x14ac:dyDescent="0.25">
      <c r="A81" s="188" t="s">
        <v>1</v>
      </c>
      <c r="B81" s="189"/>
      <c r="C81" s="190">
        <v>148250029</v>
      </c>
      <c r="D81" s="193"/>
      <c r="E81" s="193"/>
      <c r="F81" s="193"/>
      <c r="G81" s="193"/>
      <c r="H81" s="193"/>
      <c r="I81" s="194"/>
    </row>
    <row r="82" spans="1:9" x14ac:dyDescent="0.25">
      <c r="A82" s="188" t="s">
        <v>2</v>
      </c>
      <c r="B82" s="195"/>
      <c r="C82" s="189"/>
      <c r="D82" s="196" t="s">
        <v>3</v>
      </c>
      <c r="E82" s="197"/>
      <c r="F82" s="197"/>
      <c r="G82" s="197"/>
      <c r="H82" s="197"/>
      <c r="I82" s="198"/>
    </row>
    <row r="83" spans="1:9" x14ac:dyDescent="0.25">
      <c r="A83" s="199" t="s">
        <v>4</v>
      </c>
      <c r="B83" s="199"/>
      <c r="C83" s="199"/>
      <c r="D83" s="199"/>
      <c r="E83" s="199"/>
      <c r="F83" s="199"/>
      <c r="G83" s="199"/>
      <c r="H83" s="199"/>
      <c r="I83" s="199"/>
    </row>
    <row r="84" spans="1:9" x14ac:dyDescent="0.25">
      <c r="A84" s="207" t="s">
        <v>5</v>
      </c>
      <c r="B84" s="209" t="s">
        <v>6</v>
      </c>
      <c r="C84" s="209" t="s">
        <v>7</v>
      </c>
      <c r="D84" s="202" t="s">
        <v>8</v>
      </c>
      <c r="E84" s="209" t="s">
        <v>9</v>
      </c>
      <c r="F84" s="211" t="s">
        <v>10</v>
      </c>
      <c r="G84" s="213" t="s">
        <v>11</v>
      </c>
      <c r="H84" s="214"/>
      <c r="I84" s="215"/>
    </row>
    <row r="85" spans="1:9" x14ac:dyDescent="0.25">
      <c r="A85" s="208"/>
      <c r="B85" s="210"/>
      <c r="C85" s="210"/>
      <c r="D85" s="203"/>
      <c r="E85" s="210"/>
      <c r="F85" s="212"/>
      <c r="G85" s="7" t="s">
        <v>12</v>
      </c>
      <c r="H85" s="8" t="s">
        <v>13</v>
      </c>
      <c r="I85" s="8" t="s">
        <v>14</v>
      </c>
    </row>
    <row r="86" spans="1:9" x14ac:dyDescent="0.25">
      <c r="A86" s="3"/>
      <c r="B86" s="10"/>
      <c r="C86" s="9" t="s">
        <v>15</v>
      </c>
      <c r="D86" s="42"/>
      <c r="E86" s="9"/>
      <c r="F86" s="57"/>
      <c r="G86" s="18">
        <f>I51</f>
        <v>17822.5</v>
      </c>
      <c r="H86" s="19"/>
      <c r="I86" s="20">
        <f>+G86-H86</f>
        <v>17822.5</v>
      </c>
    </row>
    <row r="87" spans="1:9" s="1" customFormat="1" x14ac:dyDescent="0.25">
      <c r="A87" s="37">
        <v>1</v>
      </c>
      <c r="B87" s="33">
        <v>44199</v>
      </c>
      <c r="C87" s="13" t="s">
        <v>17</v>
      </c>
      <c r="D87" s="43"/>
      <c r="E87" s="13" t="s">
        <v>24</v>
      </c>
      <c r="F87" s="55" t="s">
        <v>28</v>
      </c>
      <c r="G87" s="90">
        <v>22311</v>
      </c>
      <c r="H87" s="22"/>
      <c r="I87" s="23">
        <f>I86+G87-H87</f>
        <v>40133.5</v>
      </c>
    </row>
    <row r="88" spans="1:9" x14ac:dyDescent="0.25">
      <c r="A88" s="39"/>
      <c r="B88" s="16"/>
      <c r="C88" s="16"/>
      <c r="D88" s="43"/>
      <c r="E88" s="17" t="s">
        <v>18</v>
      </c>
      <c r="F88" s="60"/>
      <c r="G88" s="26">
        <f>SUM(G86:G87)</f>
        <v>40133.5</v>
      </c>
      <c r="H88" s="26">
        <f>SUM(H87:H87)</f>
        <v>0</v>
      </c>
      <c r="I88" s="23">
        <f>G88-H88</f>
        <v>40133.5</v>
      </c>
    </row>
    <row r="118" spans="1:9" x14ac:dyDescent="0.25">
      <c r="A118" s="187" t="s">
        <v>107</v>
      </c>
      <c r="B118" s="187"/>
      <c r="C118" s="187"/>
      <c r="D118" s="187"/>
      <c r="E118" s="187"/>
      <c r="F118" s="187"/>
      <c r="G118" s="187"/>
      <c r="H118" s="187"/>
      <c r="I118" s="187"/>
    </row>
    <row r="119" spans="1:9" x14ac:dyDescent="0.25">
      <c r="A119" s="188" t="s">
        <v>0</v>
      </c>
      <c r="B119" s="189"/>
      <c r="C119" s="190" t="s">
        <v>25</v>
      </c>
      <c r="D119" s="191"/>
      <c r="E119" s="191"/>
      <c r="F119" s="191"/>
      <c r="G119" s="191"/>
      <c r="H119" s="191"/>
      <c r="I119" s="192"/>
    </row>
    <row r="120" spans="1:9" x14ac:dyDescent="0.25">
      <c r="A120" s="188" t="s">
        <v>1</v>
      </c>
      <c r="B120" s="189"/>
      <c r="C120" s="190">
        <v>148250029</v>
      </c>
      <c r="D120" s="193"/>
      <c r="E120" s="193"/>
      <c r="F120" s="193"/>
      <c r="G120" s="193"/>
      <c r="H120" s="193"/>
      <c r="I120" s="194"/>
    </row>
    <row r="121" spans="1:9" x14ac:dyDescent="0.25">
      <c r="A121" s="188" t="s">
        <v>2</v>
      </c>
      <c r="B121" s="195"/>
      <c r="C121" s="189"/>
      <c r="D121" s="196" t="s">
        <v>3</v>
      </c>
      <c r="E121" s="197"/>
      <c r="F121" s="197"/>
      <c r="G121" s="197"/>
      <c r="H121" s="197"/>
      <c r="I121" s="198"/>
    </row>
    <row r="122" spans="1:9" x14ac:dyDescent="0.25">
      <c r="A122" s="217" t="s">
        <v>4</v>
      </c>
      <c r="B122" s="217"/>
      <c r="C122" s="217"/>
      <c r="D122" s="217"/>
      <c r="E122" s="217"/>
      <c r="F122" s="217"/>
      <c r="G122" s="217"/>
      <c r="H122" s="217"/>
      <c r="I122" s="217"/>
    </row>
    <row r="123" spans="1:9" x14ac:dyDescent="0.25">
      <c r="A123" s="207" t="s">
        <v>5</v>
      </c>
      <c r="B123" s="209" t="s">
        <v>6</v>
      </c>
      <c r="C123" s="209" t="s">
        <v>7</v>
      </c>
      <c r="D123" s="202" t="s">
        <v>8</v>
      </c>
      <c r="E123" s="209" t="s">
        <v>9</v>
      </c>
      <c r="F123" s="211" t="s">
        <v>10</v>
      </c>
      <c r="G123" s="213" t="s">
        <v>11</v>
      </c>
      <c r="H123" s="214"/>
      <c r="I123" s="215"/>
    </row>
    <row r="124" spans="1:9" x14ac:dyDescent="0.25">
      <c r="A124" s="208"/>
      <c r="B124" s="210"/>
      <c r="C124" s="210"/>
      <c r="D124" s="203"/>
      <c r="E124" s="210"/>
      <c r="F124" s="212"/>
      <c r="G124" s="7" t="s">
        <v>12</v>
      </c>
      <c r="H124" s="8" t="s">
        <v>13</v>
      </c>
      <c r="I124" s="8" t="s">
        <v>14</v>
      </c>
    </row>
    <row r="125" spans="1:9" x14ac:dyDescent="0.25">
      <c r="A125" s="40">
        <v>0</v>
      </c>
      <c r="B125" s="10"/>
      <c r="C125" s="11" t="s">
        <v>15</v>
      </c>
      <c r="D125" s="42"/>
      <c r="E125" s="9"/>
      <c r="F125" s="57"/>
      <c r="G125" s="18">
        <f>I88</f>
        <v>40133.5</v>
      </c>
      <c r="H125" s="19"/>
      <c r="I125" s="20">
        <f>+G125-H125</f>
        <v>40133.5</v>
      </c>
    </row>
    <row r="126" spans="1:9" x14ac:dyDescent="0.25">
      <c r="A126" s="3">
        <f>A125+1</f>
        <v>1</v>
      </c>
      <c r="B126" s="10">
        <v>44200</v>
      </c>
      <c r="C126" s="11" t="s">
        <v>29</v>
      </c>
      <c r="D126" s="42" t="s">
        <v>30</v>
      </c>
      <c r="E126" s="11" t="s">
        <v>27</v>
      </c>
      <c r="F126" s="61" t="s">
        <v>28</v>
      </c>
      <c r="G126" s="180">
        <v>300</v>
      </c>
      <c r="H126" s="19"/>
      <c r="I126" s="20">
        <f>I125+G126-H126</f>
        <v>40433.5</v>
      </c>
    </row>
    <row r="127" spans="1:9" x14ac:dyDescent="0.25">
      <c r="A127" s="3"/>
      <c r="B127" s="10">
        <v>44200</v>
      </c>
      <c r="C127" s="11" t="s">
        <v>156</v>
      </c>
      <c r="D127" s="42" t="s">
        <v>859</v>
      </c>
      <c r="E127" s="11" t="s">
        <v>27</v>
      </c>
      <c r="F127" s="61" t="s">
        <v>28</v>
      </c>
      <c r="G127" s="124">
        <v>50</v>
      </c>
      <c r="H127" s="19"/>
      <c r="I127" s="20">
        <f>I126+G127-H127</f>
        <v>40483.5</v>
      </c>
    </row>
    <row r="128" spans="1:9" ht="33.75" x14ac:dyDescent="0.25">
      <c r="A128" s="3">
        <f>A126+1</f>
        <v>2</v>
      </c>
      <c r="B128" s="10">
        <v>44200</v>
      </c>
      <c r="C128" s="11" t="s">
        <v>34</v>
      </c>
      <c r="D128" s="42" t="s">
        <v>31</v>
      </c>
      <c r="E128" s="11" t="s">
        <v>32</v>
      </c>
      <c r="F128" s="62" t="s">
        <v>33</v>
      </c>
      <c r="G128" s="180">
        <v>5000</v>
      </c>
      <c r="H128" s="19"/>
      <c r="I128" s="20">
        <f t="shared" ref="I128:I148" si="0">I127+G128-H128</f>
        <v>45483.5</v>
      </c>
    </row>
    <row r="129" spans="1:10" s="1" customFormat="1" ht="33.75" x14ac:dyDescent="0.25">
      <c r="A129" s="3">
        <f t="shared" ref="A129:A134" si="1">A128+1</f>
        <v>3</v>
      </c>
      <c r="B129" s="10">
        <v>44200</v>
      </c>
      <c r="C129" s="11" t="s">
        <v>37</v>
      </c>
      <c r="D129" s="42" t="s">
        <v>38</v>
      </c>
      <c r="E129" s="11" t="s">
        <v>35</v>
      </c>
      <c r="F129" s="62" t="s">
        <v>36</v>
      </c>
      <c r="G129" s="180">
        <v>2835</v>
      </c>
      <c r="H129" s="19"/>
      <c r="I129" s="20">
        <f t="shared" si="0"/>
        <v>48318.5</v>
      </c>
    </row>
    <row r="130" spans="1:10" ht="22.5" x14ac:dyDescent="0.25">
      <c r="A130" s="3">
        <f t="shared" si="1"/>
        <v>4</v>
      </c>
      <c r="B130" s="10">
        <v>44200</v>
      </c>
      <c r="C130" s="11" t="s">
        <v>42</v>
      </c>
      <c r="D130" s="42" t="s">
        <v>41</v>
      </c>
      <c r="E130" s="11" t="s">
        <v>39</v>
      </c>
      <c r="F130" s="62" t="s">
        <v>40</v>
      </c>
      <c r="G130" s="124">
        <v>500</v>
      </c>
      <c r="H130" s="19"/>
      <c r="I130" s="20">
        <f t="shared" si="0"/>
        <v>48818.5</v>
      </c>
    </row>
    <row r="131" spans="1:10" x14ac:dyDescent="0.25">
      <c r="A131" s="3">
        <f t="shared" si="1"/>
        <v>5</v>
      </c>
      <c r="B131" s="10">
        <v>44200</v>
      </c>
      <c r="C131" s="11" t="s">
        <v>45</v>
      </c>
      <c r="D131" s="42" t="s">
        <v>44</v>
      </c>
      <c r="E131" s="11" t="s">
        <v>43</v>
      </c>
      <c r="F131" s="61" t="s">
        <v>28</v>
      </c>
      <c r="G131" s="180">
        <v>120</v>
      </c>
      <c r="H131" s="19"/>
      <c r="I131" s="20">
        <f t="shared" si="0"/>
        <v>48938.5</v>
      </c>
    </row>
    <row r="132" spans="1:10" ht="22.5" x14ac:dyDescent="0.25">
      <c r="A132" s="3">
        <f t="shared" si="1"/>
        <v>6</v>
      </c>
      <c r="B132" s="10">
        <v>44200</v>
      </c>
      <c r="C132" s="11" t="s">
        <v>51</v>
      </c>
      <c r="D132" s="42" t="s">
        <v>46</v>
      </c>
      <c r="E132" s="11" t="s">
        <v>49</v>
      </c>
      <c r="F132" s="61" t="s">
        <v>50</v>
      </c>
      <c r="G132" s="124">
        <v>1530</v>
      </c>
      <c r="H132" s="19"/>
      <c r="I132" s="20">
        <f t="shared" si="0"/>
        <v>50468.5</v>
      </c>
    </row>
    <row r="133" spans="1:10" ht="22.5" x14ac:dyDescent="0.25">
      <c r="A133" s="3">
        <f t="shared" si="1"/>
        <v>7</v>
      </c>
      <c r="B133" s="10">
        <v>44200</v>
      </c>
      <c r="C133" s="11" t="s">
        <v>52</v>
      </c>
      <c r="D133" s="42" t="s">
        <v>47</v>
      </c>
      <c r="E133" s="11" t="s">
        <v>319</v>
      </c>
      <c r="F133" s="61" t="s">
        <v>53</v>
      </c>
      <c r="G133" s="124">
        <v>2400</v>
      </c>
      <c r="H133" s="19"/>
      <c r="I133" s="20">
        <f t="shared" si="0"/>
        <v>52868.5</v>
      </c>
    </row>
    <row r="134" spans="1:10" x14ac:dyDescent="0.25">
      <c r="A134" s="3">
        <f t="shared" si="1"/>
        <v>8</v>
      </c>
      <c r="B134" s="10">
        <v>44200</v>
      </c>
      <c r="C134" s="11" t="s">
        <v>52</v>
      </c>
      <c r="D134" s="42" t="s">
        <v>48</v>
      </c>
      <c r="E134" s="11" t="s">
        <v>319</v>
      </c>
      <c r="F134" s="61" t="s">
        <v>16</v>
      </c>
      <c r="G134" s="124">
        <v>600</v>
      </c>
      <c r="H134" s="19"/>
      <c r="I134" s="20">
        <f t="shared" si="0"/>
        <v>53468.5</v>
      </c>
    </row>
    <row r="135" spans="1:10" ht="22.5" x14ac:dyDescent="0.25">
      <c r="A135" s="3">
        <v>9</v>
      </c>
      <c r="B135" s="10">
        <v>44200</v>
      </c>
      <c r="C135" s="11" t="s">
        <v>57</v>
      </c>
      <c r="D135" s="42" t="s">
        <v>54</v>
      </c>
      <c r="E135" s="11" t="s">
        <v>55</v>
      </c>
      <c r="F135" s="61" t="s">
        <v>56</v>
      </c>
      <c r="G135" s="124">
        <v>2800</v>
      </c>
      <c r="H135" s="19"/>
      <c r="I135" s="20">
        <f t="shared" si="0"/>
        <v>56268.5</v>
      </c>
    </row>
    <row r="136" spans="1:10" x14ac:dyDescent="0.25">
      <c r="A136" s="3">
        <v>10</v>
      </c>
      <c r="B136" s="10">
        <v>44198</v>
      </c>
      <c r="C136" s="11" t="s">
        <v>71</v>
      </c>
      <c r="D136" s="42" t="s">
        <v>70</v>
      </c>
      <c r="E136" s="11" t="s">
        <v>729</v>
      </c>
      <c r="F136" s="61" t="s">
        <v>28</v>
      </c>
      <c r="G136" s="124">
        <v>15</v>
      </c>
      <c r="H136" s="19"/>
      <c r="I136" s="20">
        <f t="shared" si="0"/>
        <v>56283.5</v>
      </c>
    </row>
    <row r="137" spans="1:10" x14ac:dyDescent="0.25">
      <c r="A137" s="3">
        <v>11</v>
      </c>
      <c r="B137" s="10">
        <v>44198</v>
      </c>
      <c r="C137" s="11" t="s">
        <v>72</v>
      </c>
      <c r="D137" s="42" t="s">
        <v>73</v>
      </c>
      <c r="E137" s="11" t="s">
        <v>75</v>
      </c>
      <c r="F137" s="61" t="s">
        <v>28</v>
      </c>
      <c r="G137" s="124">
        <v>15</v>
      </c>
      <c r="H137" s="19"/>
      <c r="I137" s="20">
        <f t="shared" si="0"/>
        <v>56298.5</v>
      </c>
    </row>
    <row r="138" spans="1:10" x14ac:dyDescent="0.25">
      <c r="A138" s="3">
        <v>12</v>
      </c>
      <c r="B138" s="10">
        <v>44198</v>
      </c>
      <c r="C138" s="11" t="s">
        <v>77</v>
      </c>
      <c r="D138" s="42" t="s">
        <v>74</v>
      </c>
      <c r="E138" s="11" t="s">
        <v>76</v>
      </c>
      <c r="F138" s="61" t="s">
        <v>28</v>
      </c>
      <c r="G138" s="124">
        <v>15</v>
      </c>
      <c r="H138" s="19"/>
      <c r="I138" s="20">
        <f t="shared" si="0"/>
        <v>56313.5</v>
      </c>
    </row>
    <row r="139" spans="1:10" x14ac:dyDescent="0.25">
      <c r="A139" s="3">
        <v>13</v>
      </c>
      <c r="B139" s="10">
        <v>44198</v>
      </c>
      <c r="C139" s="11" t="s">
        <v>81</v>
      </c>
      <c r="D139" s="42" t="s">
        <v>78</v>
      </c>
      <c r="E139" s="11" t="s">
        <v>80</v>
      </c>
      <c r="F139" s="61" t="s">
        <v>28</v>
      </c>
      <c r="G139" s="124">
        <v>15</v>
      </c>
      <c r="H139" s="19"/>
      <c r="I139" s="20">
        <f t="shared" si="0"/>
        <v>56328.5</v>
      </c>
    </row>
    <row r="140" spans="1:10" x14ac:dyDescent="0.25">
      <c r="A140" s="3">
        <v>14</v>
      </c>
      <c r="B140" s="10">
        <v>44198</v>
      </c>
      <c r="C140" s="11" t="s">
        <v>83</v>
      </c>
      <c r="D140" s="42" t="s">
        <v>79</v>
      </c>
      <c r="E140" s="11" t="s">
        <v>82</v>
      </c>
      <c r="F140" s="61" t="s">
        <v>28</v>
      </c>
      <c r="G140" s="124">
        <v>15</v>
      </c>
      <c r="H140" s="19"/>
      <c r="I140" s="20">
        <f t="shared" si="0"/>
        <v>56343.5</v>
      </c>
      <c r="J140" s="178">
        <f>SUM(G136:G147)</f>
        <v>195</v>
      </c>
    </row>
    <row r="141" spans="1:10" x14ac:dyDescent="0.25">
      <c r="A141" s="3">
        <v>15</v>
      </c>
      <c r="B141" s="10">
        <v>44199</v>
      </c>
      <c r="C141" s="11" t="s">
        <v>88</v>
      </c>
      <c r="D141" s="42" t="s">
        <v>84</v>
      </c>
      <c r="E141" s="11" t="s">
        <v>87</v>
      </c>
      <c r="F141" s="61" t="s">
        <v>28</v>
      </c>
      <c r="G141" s="124">
        <v>15</v>
      </c>
      <c r="H141" s="19"/>
      <c r="I141" s="20">
        <f t="shared" si="0"/>
        <v>56358.5</v>
      </c>
    </row>
    <row r="142" spans="1:10" x14ac:dyDescent="0.25">
      <c r="A142" s="3">
        <v>16</v>
      </c>
      <c r="B142" s="10">
        <v>44199</v>
      </c>
      <c r="C142" s="11" t="s">
        <v>89</v>
      </c>
      <c r="D142" s="42" t="s">
        <v>85</v>
      </c>
      <c r="E142" s="11" t="s">
        <v>90</v>
      </c>
      <c r="F142" s="61" t="s">
        <v>28</v>
      </c>
      <c r="G142" s="124">
        <v>15</v>
      </c>
      <c r="H142" s="19"/>
      <c r="I142" s="20">
        <f t="shared" si="0"/>
        <v>56373.5</v>
      </c>
    </row>
    <row r="143" spans="1:10" x14ac:dyDescent="0.25">
      <c r="A143" s="3">
        <v>17</v>
      </c>
      <c r="B143" s="10">
        <v>44199</v>
      </c>
      <c r="C143" s="11" t="s">
        <v>92</v>
      </c>
      <c r="D143" s="42" t="s">
        <v>86</v>
      </c>
      <c r="E143" s="11" t="s">
        <v>91</v>
      </c>
      <c r="F143" s="61" t="s">
        <v>28</v>
      </c>
      <c r="G143" s="124">
        <v>15</v>
      </c>
      <c r="H143" s="19"/>
      <c r="I143" s="20">
        <f t="shared" si="0"/>
        <v>56388.5</v>
      </c>
    </row>
    <row r="144" spans="1:10" x14ac:dyDescent="0.25">
      <c r="A144" s="3">
        <v>18</v>
      </c>
      <c r="B144" s="10">
        <v>44199</v>
      </c>
      <c r="C144" s="11" t="s">
        <v>96</v>
      </c>
      <c r="D144" s="42" t="s">
        <v>93</v>
      </c>
      <c r="E144" s="11" t="s">
        <v>97</v>
      </c>
      <c r="F144" s="61" t="s">
        <v>28</v>
      </c>
      <c r="G144" s="124">
        <v>15</v>
      </c>
      <c r="H144" s="19"/>
      <c r="I144" s="20">
        <f t="shared" si="0"/>
        <v>56403.5</v>
      </c>
    </row>
    <row r="145" spans="1:9" x14ac:dyDescent="0.25">
      <c r="A145" s="3">
        <v>19</v>
      </c>
      <c r="B145" s="10">
        <v>44199</v>
      </c>
      <c r="C145" s="11" t="s">
        <v>99</v>
      </c>
      <c r="D145" s="42" t="s">
        <v>94</v>
      </c>
      <c r="E145" s="11" t="s">
        <v>98</v>
      </c>
      <c r="F145" s="61" t="s">
        <v>28</v>
      </c>
      <c r="G145" s="124">
        <v>15</v>
      </c>
      <c r="H145" s="19"/>
      <c r="I145" s="20">
        <f t="shared" si="0"/>
        <v>56418.5</v>
      </c>
    </row>
    <row r="146" spans="1:9" x14ac:dyDescent="0.25">
      <c r="A146" s="3">
        <v>20</v>
      </c>
      <c r="B146" s="10">
        <v>44199</v>
      </c>
      <c r="C146" s="11" t="s">
        <v>101</v>
      </c>
      <c r="D146" s="42" t="s">
        <v>95</v>
      </c>
      <c r="E146" s="11" t="s">
        <v>102</v>
      </c>
      <c r="F146" s="61" t="s">
        <v>28</v>
      </c>
      <c r="G146" s="124">
        <v>15</v>
      </c>
      <c r="H146" s="19"/>
      <c r="I146" s="20">
        <f t="shared" si="0"/>
        <v>56433.5</v>
      </c>
    </row>
    <row r="147" spans="1:9" x14ac:dyDescent="0.25">
      <c r="A147" s="3">
        <v>21</v>
      </c>
      <c r="B147" s="10">
        <v>44199</v>
      </c>
      <c r="C147" s="11" t="s">
        <v>103</v>
      </c>
      <c r="D147" s="42" t="s">
        <v>100</v>
      </c>
      <c r="E147" s="11" t="s">
        <v>104</v>
      </c>
      <c r="F147" s="61" t="s">
        <v>28</v>
      </c>
      <c r="G147" s="124">
        <v>30</v>
      </c>
      <c r="H147" s="19"/>
      <c r="I147" s="20">
        <f t="shared" si="0"/>
        <v>56463.5</v>
      </c>
    </row>
    <row r="148" spans="1:9" s="1" customFormat="1" x14ac:dyDescent="0.25">
      <c r="A148" s="3">
        <v>22</v>
      </c>
      <c r="B148" s="12">
        <v>44200</v>
      </c>
      <c r="C148" s="13" t="s">
        <v>17</v>
      </c>
      <c r="D148" s="43"/>
      <c r="E148" s="13" t="s">
        <v>26</v>
      </c>
      <c r="F148" s="63" t="s">
        <v>28</v>
      </c>
      <c r="G148" s="21">
        <v>21594</v>
      </c>
      <c r="H148" s="22"/>
      <c r="I148" s="20">
        <f t="shared" si="0"/>
        <v>78057.5</v>
      </c>
    </row>
    <row r="149" spans="1:9" s="2" customFormat="1" x14ac:dyDescent="0.25">
      <c r="A149" s="38"/>
      <c r="B149" s="14"/>
      <c r="C149" s="14"/>
      <c r="D149" s="44"/>
      <c r="E149" s="15" t="s">
        <v>18</v>
      </c>
      <c r="F149" s="56"/>
      <c r="G149" s="24">
        <f>SUM(G125:G148)</f>
        <v>78057.5</v>
      </c>
      <c r="H149" s="24">
        <f>SUM(H148:H148)</f>
        <v>0</v>
      </c>
      <c r="I149" s="25">
        <f>G149-H149</f>
        <v>78057.5</v>
      </c>
    </row>
    <row r="150" spans="1:9" s="2" customFormat="1" x14ac:dyDescent="0.25">
      <c r="A150" s="38"/>
      <c r="B150" s="14"/>
      <c r="C150" s="14"/>
      <c r="D150" s="46"/>
      <c r="E150" s="47"/>
      <c r="F150" s="64"/>
      <c r="G150" s="48"/>
      <c r="H150" s="48"/>
      <c r="I150" s="49"/>
    </row>
    <row r="151" spans="1:9" s="52" customFormat="1" x14ac:dyDescent="0.25">
      <c r="A151" s="50"/>
      <c r="B151" s="51"/>
      <c r="C151" s="51"/>
      <c r="D151" s="46"/>
      <c r="E151" s="48">
        <f>SUM(F151:H151)</f>
        <v>16330</v>
      </c>
      <c r="F151" s="171">
        <f>SUM(G126,G128,G129,G131,G136,G137,G138,G139,G140,G141,G142,G143,G144,G145,G146,G147)</f>
        <v>8450</v>
      </c>
      <c r="G151" s="48">
        <f>SUM(G132:G135)</f>
        <v>7330</v>
      </c>
      <c r="H151" s="48">
        <f>SUM(G127,G130)</f>
        <v>550</v>
      </c>
      <c r="I151" s="49"/>
    </row>
    <row r="152" spans="1:9" s="52" customFormat="1" x14ac:dyDescent="0.25">
      <c r="A152" s="50"/>
      <c r="B152" s="51"/>
      <c r="C152" s="51"/>
      <c r="D152" s="46"/>
      <c r="E152" s="47"/>
      <c r="F152" s="64"/>
      <c r="G152" s="48"/>
      <c r="H152" s="48"/>
      <c r="I152" s="49"/>
    </row>
    <row r="153" spans="1:9" s="52" customFormat="1" x14ac:dyDescent="0.25">
      <c r="A153" s="50"/>
      <c r="B153" s="51"/>
      <c r="C153" s="51"/>
      <c r="D153" s="46"/>
      <c r="E153" s="47"/>
      <c r="F153" s="64"/>
      <c r="G153" s="48"/>
      <c r="H153" s="48"/>
      <c r="I153" s="49"/>
    </row>
    <row r="154" spans="1:9" x14ac:dyDescent="0.25">
      <c r="A154" s="187" t="s">
        <v>108</v>
      </c>
      <c r="B154" s="187"/>
      <c r="C154" s="187"/>
      <c r="D154" s="187"/>
      <c r="E154" s="187"/>
      <c r="F154" s="187"/>
      <c r="G154" s="187"/>
      <c r="H154" s="187"/>
      <c r="I154" s="187"/>
    </row>
    <row r="155" spans="1:9" x14ac:dyDescent="0.25">
      <c r="A155" s="188" t="s">
        <v>0</v>
      </c>
      <c r="B155" s="189"/>
      <c r="C155" s="190" t="s">
        <v>64</v>
      </c>
      <c r="D155" s="191"/>
      <c r="E155" s="191"/>
      <c r="F155" s="191"/>
      <c r="G155" s="191"/>
      <c r="H155" s="191"/>
      <c r="I155" s="192"/>
    </row>
    <row r="156" spans="1:9" x14ac:dyDescent="0.25">
      <c r="A156" s="188" t="s">
        <v>1</v>
      </c>
      <c r="B156" s="189"/>
      <c r="C156" s="190">
        <v>148250029</v>
      </c>
      <c r="D156" s="193"/>
      <c r="E156" s="193"/>
      <c r="F156" s="193"/>
      <c r="G156" s="193"/>
      <c r="H156" s="193"/>
      <c r="I156" s="194"/>
    </row>
    <row r="157" spans="1:9" x14ac:dyDescent="0.25">
      <c r="A157" s="188" t="s">
        <v>2</v>
      </c>
      <c r="B157" s="195"/>
      <c r="C157" s="189"/>
      <c r="D157" s="196" t="s">
        <v>3</v>
      </c>
      <c r="E157" s="197"/>
      <c r="F157" s="197"/>
      <c r="G157" s="197"/>
      <c r="H157" s="197"/>
      <c r="I157" s="198"/>
    </row>
    <row r="158" spans="1:9" x14ac:dyDescent="0.25">
      <c r="A158" s="199" t="s">
        <v>4</v>
      </c>
      <c r="B158" s="199"/>
      <c r="C158" s="199"/>
      <c r="D158" s="199"/>
      <c r="E158" s="199"/>
      <c r="F158" s="199"/>
      <c r="G158" s="199"/>
      <c r="H158" s="199"/>
      <c r="I158" s="199"/>
    </row>
    <row r="159" spans="1:9" x14ac:dyDescent="0.25">
      <c r="A159" s="207" t="s">
        <v>5</v>
      </c>
      <c r="B159" s="209" t="s">
        <v>6</v>
      </c>
      <c r="C159" s="209" t="s">
        <v>7</v>
      </c>
      <c r="D159" s="202" t="s">
        <v>8</v>
      </c>
      <c r="E159" s="209" t="s">
        <v>9</v>
      </c>
      <c r="F159" s="211" t="s">
        <v>10</v>
      </c>
      <c r="G159" s="213" t="s">
        <v>11</v>
      </c>
      <c r="H159" s="214"/>
      <c r="I159" s="215"/>
    </row>
    <row r="160" spans="1:9" x14ac:dyDescent="0.25">
      <c r="A160" s="208"/>
      <c r="B160" s="210"/>
      <c r="C160" s="210"/>
      <c r="D160" s="203"/>
      <c r="E160" s="210"/>
      <c r="F160" s="212"/>
      <c r="G160" s="7" t="s">
        <v>12</v>
      </c>
      <c r="H160" s="8" t="s">
        <v>13</v>
      </c>
      <c r="I160" s="8" t="s">
        <v>14</v>
      </c>
    </row>
    <row r="161" spans="1:9" x14ac:dyDescent="0.25">
      <c r="A161" s="40">
        <v>0</v>
      </c>
      <c r="B161" s="10"/>
      <c r="C161" s="9" t="s">
        <v>15</v>
      </c>
      <c r="D161" s="42"/>
      <c r="E161" s="9"/>
      <c r="F161" s="57"/>
      <c r="G161" s="18">
        <f>I149</f>
        <v>78057.5</v>
      </c>
      <c r="H161" s="19"/>
      <c r="I161" s="20">
        <f>+G161-H161</f>
        <v>78057.5</v>
      </c>
    </row>
    <row r="162" spans="1:9" ht="23.25" x14ac:dyDescent="0.25">
      <c r="A162" s="3">
        <f>A161+1</f>
        <v>1</v>
      </c>
      <c r="B162" s="10">
        <v>44201</v>
      </c>
      <c r="C162" s="4" t="s">
        <v>112</v>
      </c>
      <c r="D162" s="42" t="s">
        <v>109</v>
      </c>
      <c r="E162" s="11" t="s">
        <v>110</v>
      </c>
      <c r="F162" s="65" t="s">
        <v>111</v>
      </c>
      <c r="G162" s="124">
        <v>1600</v>
      </c>
      <c r="H162" s="19"/>
      <c r="I162" s="20">
        <f>I161+G162-H162</f>
        <v>79657.5</v>
      </c>
    </row>
    <row r="163" spans="1:9" s="5" customFormat="1" x14ac:dyDescent="0.25">
      <c r="A163" s="3">
        <f t="shared" ref="A163:A169" si="2">A162+1</f>
        <v>2</v>
      </c>
      <c r="B163" s="10">
        <v>44201</v>
      </c>
      <c r="C163" s="4" t="s">
        <v>114</v>
      </c>
      <c r="D163" s="42" t="s">
        <v>65</v>
      </c>
      <c r="E163" s="11" t="s">
        <v>113</v>
      </c>
      <c r="F163" s="65" t="s">
        <v>16</v>
      </c>
      <c r="G163" s="124">
        <v>250</v>
      </c>
      <c r="H163" s="19"/>
      <c r="I163" s="20">
        <f t="shared" ref="I163:I180" si="3">I162+G163-H163</f>
        <v>79907.5</v>
      </c>
    </row>
    <row r="164" spans="1:9" s="1" customFormat="1" x14ac:dyDescent="0.25">
      <c r="A164" s="3">
        <f t="shared" si="2"/>
        <v>3</v>
      </c>
      <c r="B164" s="10">
        <v>44201</v>
      </c>
      <c r="C164" s="4" t="s">
        <v>119</v>
      </c>
      <c r="D164" s="42" t="s">
        <v>67</v>
      </c>
      <c r="E164" s="11" t="s">
        <v>115</v>
      </c>
      <c r="F164" s="65" t="s">
        <v>66</v>
      </c>
      <c r="G164" s="124">
        <v>1000</v>
      </c>
      <c r="H164" s="19"/>
      <c r="I164" s="20">
        <f t="shared" si="3"/>
        <v>80907.5</v>
      </c>
    </row>
    <row r="165" spans="1:9" x14ac:dyDescent="0.25">
      <c r="A165" s="3">
        <f t="shared" si="2"/>
        <v>4</v>
      </c>
      <c r="B165" s="10">
        <v>44201</v>
      </c>
      <c r="C165" s="4" t="s">
        <v>119</v>
      </c>
      <c r="D165" s="42" t="s">
        <v>68</v>
      </c>
      <c r="E165" s="11" t="s">
        <v>115</v>
      </c>
      <c r="F165" s="65" t="s">
        <v>118</v>
      </c>
      <c r="G165" s="124">
        <v>500</v>
      </c>
      <c r="H165" s="19"/>
      <c r="I165" s="20">
        <f t="shared" si="3"/>
        <v>81407.5</v>
      </c>
    </row>
    <row r="166" spans="1:9" ht="23.25" x14ac:dyDescent="0.25">
      <c r="A166" s="3">
        <f t="shared" si="2"/>
        <v>5</v>
      </c>
      <c r="B166" s="10">
        <v>44201</v>
      </c>
      <c r="C166" s="4" t="s">
        <v>120</v>
      </c>
      <c r="D166" s="42" t="s">
        <v>69</v>
      </c>
      <c r="E166" s="11" t="s">
        <v>115</v>
      </c>
      <c r="F166" s="65" t="s">
        <v>122</v>
      </c>
      <c r="G166" s="124">
        <v>1500</v>
      </c>
      <c r="H166" s="19"/>
      <c r="I166" s="20">
        <f t="shared" si="3"/>
        <v>82907.5</v>
      </c>
    </row>
    <row r="167" spans="1:9" ht="23.25" x14ac:dyDescent="0.25">
      <c r="A167" s="3">
        <f t="shared" si="2"/>
        <v>6</v>
      </c>
      <c r="B167" s="10">
        <v>44201</v>
      </c>
      <c r="C167" s="4" t="s">
        <v>124</v>
      </c>
      <c r="D167" s="42" t="s">
        <v>116</v>
      </c>
      <c r="E167" s="11" t="s">
        <v>121</v>
      </c>
      <c r="F167" s="65" t="s">
        <v>123</v>
      </c>
      <c r="G167" s="124">
        <v>3600</v>
      </c>
      <c r="H167" s="19"/>
      <c r="I167" s="20">
        <f t="shared" si="3"/>
        <v>86507.5</v>
      </c>
    </row>
    <row r="168" spans="1:9" x14ac:dyDescent="0.25">
      <c r="A168" s="3">
        <f t="shared" si="2"/>
        <v>7</v>
      </c>
      <c r="B168" s="10">
        <v>44201</v>
      </c>
      <c r="C168" s="4" t="s">
        <v>125</v>
      </c>
      <c r="D168" s="42" t="s">
        <v>117</v>
      </c>
      <c r="E168" s="11" t="s">
        <v>126</v>
      </c>
      <c r="F168" s="65" t="s">
        <v>16</v>
      </c>
      <c r="G168" s="124">
        <v>150</v>
      </c>
      <c r="H168" s="19"/>
      <c r="I168" s="20">
        <f t="shared" si="3"/>
        <v>86657.5</v>
      </c>
    </row>
    <row r="169" spans="1:9" x14ac:dyDescent="0.25">
      <c r="A169" s="3">
        <f t="shared" si="2"/>
        <v>8</v>
      </c>
      <c r="B169" s="10">
        <v>44201</v>
      </c>
      <c r="C169" s="4" t="s">
        <v>124</v>
      </c>
      <c r="D169" s="42" t="s">
        <v>127</v>
      </c>
      <c r="E169" s="11" t="s">
        <v>121</v>
      </c>
      <c r="F169" s="65" t="s">
        <v>118</v>
      </c>
      <c r="G169" s="124">
        <v>450</v>
      </c>
      <c r="H169" s="19"/>
      <c r="I169" s="20">
        <f t="shared" si="3"/>
        <v>87107.5</v>
      </c>
    </row>
    <row r="170" spans="1:9" s="5" customFormat="1" x14ac:dyDescent="0.25">
      <c r="A170" s="3">
        <v>9</v>
      </c>
      <c r="B170" s="10">
        <v>44201</v>
      </c>
      <c r="C170" s="4" t="s">
        <v>132</v>
      </c>
      <c r="D170" s="42" t="s">
        <v>128</v>
      </c>
      <c r="E170" s="11" t="s">
        <v>131</v>
      </c>
      <c r="F170" s="65" t="s">
        <v>16</v>
      </c>
      <c r="G170" s="124">
        <v>700</v>
      </c>
      <c r="H170" s="19"/>
      <c r="I170" s="20">
        <f t="shared" si="3"/>
        <v>87807.5</v>
      </c>
    </row>
    <row r="171" spans="1:9" x14ac:dyDescent="0.25">
      <c r="A171" s="3">
        <v>10</v>
      </c>
      <c r="B171" s="10">
        <v>44201</v>
      </c>
      <c r="C171" s="4" t="s">
        <v>133</v>
      </c>
      <c r="D171" s="42" t="s">
        <v>129</v>
      </c>
      <c r="E171" s="11" t="s">
        <v>131</v>
      </c>
      <c r="F171" s="65" t="s">
        <v>16</v>
      </c>
      <c r="G171" s="124">
        <v>50</v>
      </c>
      <c r="H171" s="19"/>
      <c r="I171" s="20">
        <f t="shared" si="3"/>
        <v>87857.5</v>
      </c>
    </row>
    <row r="172" spans="1:9" x14ac:dyDescent="0.25">
      <c r="A172" s="3">
        <v>11</v>
      </c>
      <c r="B172" s="10">
        <v>44201</v>
      </c>
      <c r="C172" s="4" t="s">
        <v>134</v>
      </c>
      <c r="D172" s="42" t="s">
        <v>130</v>
      </c>
      <c r="E172" s="11" t="s">
        <v>135</v>
      </c>
      <c r="F172" s="65" t="s">
        <v>16</v>
      </c>
      <c r="G172" s="124">
        <v>100</v>
      </c>
      <c r="H172" s="19"/>
      <c r="I172" s="20">
        <f t="shared" si="3"/>
        <v>87957.5</v>
      </c>
    </row>
    <row r="173" spans="1:9" ht="45.75" x14ac:dyDescent="0.25">
      <c r="A173" s="3"/>
      <c r="B173" s="10"/>
      <c r="C173" s="4" t="s">
        <v>318</v>
      </c>
      <c r="D173" s="42" t="s">
        <v>151</v>
      </c>
      <c r="E173" s="11" t="s">
        <v>152</v>
      </c>
      <c r="F173" s="65" t="s">
        <v>153</v>
      </c>
      <c r="G173" s="124">
        <v>350</v>
      </c>
      <c r="H173" s="19"/>
      <c r="I173" s="20">
        <f t="shared" si="3"/>
        <v>88307.5</v>
      </c>
    </row>
    <row r="174" spans="1:9" x14ac:dyDescent="0.25">
      <c r="A174" s="3">
        <v>12</v>
      </c>
      <c r="B174" s="10">
        <v>44200</v>
      </c>
      <c r="C174" s="4" t="s">
        <v>71</v>
      </c>
      <c r="D174" s="42" t="s">
        <v>136</v>
      </c>
      <c r="E174" s="11" t="s">
        <v>141</v>
      </c>
      <c r="F174" s="65" t="s">
        <v>28</v>
      </c>
      <c r="G174" s="124">
        <v>15</v>
      </c>
      <c r="H174" s="19"/>
      <c r="I174" s="20">
        <f t="shared" si="3"/>
        <v>88322.5</v>
      </c>
    </row>
    <row r="175" spans="1:9" x14ac:dyDescent="0.25">
      <c r="A175" s="3">
        <v>13</v>
      </c>
      <c r="B175" s="10">
        <v>44200</v>
      </c>
      <c r="C175" s="4" t="s">
        <v>143</v>
      </c>
      <c r="D175" s="42" t="s">
        <v>137</v>
      </c>
      <c r="E175" s="11" t="s">
        <v>142</v>
      </c>
      <c r="F175" s="65" t="s">
        <v>28</v>
      </c>
      <c r="G175" s="124">
        <v>15</v>
      </c>
      <c r="H175" s="19"/>
      <c r="I175" s="20">
        <f t="shared" si="3"/>
        <v>88337.5</v>
      </c>
    </row>
    <row r="176" spans="1:9" x14ac:dyDescent="0.25">
      <c r="A176" s="3">
        <v>14</v>
      </c>
      <c r="B176" s="10">
        <v>44200</v>
      </c>
      <c r="C176" s="4" t="s">
        <v>144</v>
      </c>
      <c r="D176" s="42" t="s">
        <v>138</v>
      </c>
      <c r="E176" s="11" t="s">
        <v>145</v>
      </c>
      <c r="F176" s="65" t="s">
        <v>28</v>
      </c>
      <c r="G176" s="124">
        <v>15</v>
      </c>
      <c r="H176" s="19"/>
      <c r="I176" s="20">
        <f t="shared" si="3"/>
        <v>88352.5</v>
      </c>
    </row>
    <row r="177" spans="1:9" x14ac:dyDescent="0.25">
      <c r="A177" s="3">
        <v>15</v>
      </c>
      <c r="B177" s="10">
        <v>44200</v>
      </c>
      <c r="C177" s="4" t="s">
        <v>146</v>
      </c>
      <c r="D177" s="42" t="s">
        <v>139</v>
      </c>
      <c r="E177" s="11" t="s">
        <v>145</v>
      </c>
      <c r="F177" s="65" t="s">
        <v>28</v>
      </c>
      <c r="G177" s="124">
        <v>15</v>
      </c>
      <c r="H177" s="19"/>
      <c r="I177" s="20">
        <f t="shared" si="3"/>
        <v>88367.5</v>
      </c>
    </row>
    <row r="178" spans="1:9" x14ac:dyDescent="0.25">
      <c r="A178" s="3">
        <v>16</v>
      </c>
      <c r="B178" s="10">
        <v>44200</v>
      </c>
      <c r="C178" s="4" t="s">
        <v>147</v>
      </c>
      <c r="D178" s="42" t="s">
        <v>140</v>
      </c>
      <c r="E178" s="11" t="s">
        <v>145</v>
      </c>
      <c r="F178" s="65" t="s">
        <v>28</v>
      </c>
      <c r="G178" s="124">
        <v>15</v>
      </c>
      <c r="H178" s="19"/>
      <c r="I178" s="20">
        <f t="shared" si="3"/>
        <v>88382.5</v>
      </c>
    </row>
    <row r="179" spans="1:9" x14ac:dyDescent="0.25">
      <c r="A179" s="3">
        <v>17</v>
      </c>
      <c r="B179" s="10">
        <v>44200</v>
      </c>
      <c r="C179" s="4" t="s">
        <v>148</v>
      </c>
      <c r="D179" s="42" t="s">
        <v>149</v>
      </c>
      <c r="E179" s="11" t="s">
        <v>150</v>
      </c>
      <c r="F179" s="65" t="s">
        <v>28</v>
      </c>
      <c r="G179" s="124">
        <v>15</v>
      </c>
      <c r="H179" s="19"/>
      <c r="I179" s="20">
        <f t="shared" si="3"/>
        <v>88397.5</v>
      </c>
    </row>
    <row r="180" spans="1:9" s="1" customFormat="1" x14ac:dyDescent="0.25">
      <c r="A180" s="3">
        <v>19</v>
      </c>
      <c r="B180" s="12">
        <v>44201</v>
      </c>
      <c r="C180" s="6" t="s">
        <v>17</v>
      </c>
      <c r="D180" s="43"/>
      <c r="E180" s="13" t="s">
        <v>154</v>
      </c>
      <c r="F180" s="66" t="s">
        <v>28</v>
      </c>
      <c r="G180" s="21">
        <v>22888.5</v>
      </c>
      <c r="H180" s="22"/>
      <c r="I180" s="20">
        <f t="shared" si="3"/>
        <v>111286</v>
      </c>
    </row>
    <row r="181" spans="1:9" s="2" customFormat="1" x14ac:dyDescent="0.25">
      <c r="A181" s="38"/>
      <c r="B181" s="14"/>
      <c r="C181" s="14"/>
      <c r="D181" s="44"/>
      <c r="E181" s="15" t="s">
        <v>18</v>
      </c>
      <c r="F181" s="56"/>
      <c r="G181" s="24">
        <f>SUM(G161:G180)</f>
        <v>111286</v>
      </c>
      <c r="H181" s="24">
        <f>SUM(H161:H180)</f>
        <v>0</v>
      </c>
      <c r="I181" s="25">
        <f>G181-H181</f>
        <v>111286</v>
      </c>
    </row>
    <row r="183" spans="1:9" x14ac:dyDescent="0.25">
      <c r="F183" s="112"/>
      <c r="G183" s="89"/>
      <c r="H183" s="89"/>
    </row>
    <row r="184" spans="1:9" x14ac:dyDescent="0.25">
      <c r="E184" s="110">
        <f>SUM(F184:H184)</f>
        <v>10340</v>
      </c>
      <c r="F184" s="112">
        <f>SUM(G162)</f>
        <v>1600</v>
      </c>
      <c r="G184" s="110">
        <f>SUM(G171,G173)</f>
        <v>400</v>
      </c>
      <c r="H184" s="116">
        <f>SUM(G163,G164,G165,G166,G167,G168,G169,G170,G172,G174,G175,G176,G177,G178,G179)</f>
        <v>8340</v>
      </c>
    </row>
    <row r="185" spans="1:9" x14ac:dyDescent="0.25">
      <c r="G185" s="110"/>
    </row>
    <row r="190" spans="1:9" x14ac:dyDescent="0.25">
      <c r="E190" s="110">
        <f>SUM(F190:H190)</f>
        <v>15610</v>
      </c>
      <c r="F190" s="112">
        <f>SUM(G199:G203)</f>
        <v>7980</v>
      </c>
      <c r="G190" s="110">
        <f>SUM(G204,G205,G208,G207,G206,G210,G211,G213,G214,G215,G216,G217,G218,G219,G220,G221,G222,G223,G224,G225,G226)</f>
        <v>7230</v>
      </c>
      <c r="H190" s="110">
        <f>SUM(G209,G212)</f>
        <v>400</v>
      </c>
    </row>
    <row r="191" spans="1:9" x14ac:dyDescent="0.25">
      <c r="A191" s="187" t="s">
        <v>158</v>
      </c>
      <c r="B191" s="187"/>
      <c r="C191" s="187"/>
      <c r="D191" s="187"/>
      <c r="E191" s="187"/>
      <c r="F191" s="187"/>
      <c r="G191" s="187"/>
      <c r="H191" s="187"/>
      <c r="I191" s="187"/>
    </row>
    <row r="192" spans="1:9" ht="12" customHeight="1" x14ac:dyDescent="0.25">
      <c r="A192" s="188" t="s">
        <v>0</v>
      </c>
      <c r="B192" s="189"/>
      <c r="C192" s="190" t="s">
        <v>157</v>
      </c>
      <c r="D192" s="191"/>
      <c r="E192" s="191"/>
      <c r="F192" s="191"/>
      <c r="G192" s="191"/>
      <c r="H192" s="191"/>
      <c r="I192" s="192"/>
    </row>
    <row r="193" spans="1:9" ht="13.5" customHeight="1" x14ac:dyDescent="0.25">
      <c r="A193" s="188" t="s">
        <v>1</v>
      </c>
      <c r="B193" s="189"/>
      <c r="C193" s="190">
        <v>148250029</v>
      </c>
      <c r="D193" s="193"/>
      <c r="E193" s="193"/>
      <c r="F193" s="193"/>
      <c r="G193" s="193"/>
      <c r="H193" s="193"/>
      <c r="I193" s="194"/>
    </row>
    <row r="194" spans="1:9" ht="11.25" customHeight="1" x14ac:dyDescent="0.25">
      <c r="A194" s="188" t="s">
        <v>2</v>
      </c>
      <c r="B194" s="195"/>
      <c r="C194" s="189"/>
      <c r="D194" s="196" t="s">
        <v>3</v>
      </c>
      <c r="E194" s="197"/>
      <c r="F194" s="197"/>
      <c r="G194" s="197"/>
      <c r="H194" s="197"/>
      <c r="I194" s="198"/>
    </row>
    <row r="195" spans="1:9" ht="13.5" customHeight="1" x14ac:dyDescent="0.25">
      <c r="A195" s="199" t="s">
        <v>4</v>
      </c>
      <c r="B195" s="199"/>
      <c r="C195" s="199"/>
      <c r="D195" s="199"/>
      <c r="E195" s="199"/>
      <c r="F195" s="199"/>
      <c r="G195" s="199"/>
      <c r="H195" s="199"/>
      <c r="I195" s="199"/>
    </row>
    <row r="196" spans="1:9" ht="10.5" customHeight="1" x14ac:dyDescent="0.25">
      <c r="A196" s="200" t="s">
        <v>5</v>
      </c>
      <c r="B196" s="200" t="s">
        <v>6</v>
      </c>
      <c r="C196" s="200" t="s">
        <v>7</v>
      </c>
      <c r="D196" s="202" t="s">
        <v>8</v>
      </c>
      <c r="E196" s="200" t="s">
        <v>9</v>
      </c>
      <c r="F196" s="202" t="s">
        <v>10</v>
      </c>
      <c r="G196" s="204" t="s">
        <v>11</v>
      </c>
      <c r="H196" s="205"/>
      <c r="I196" s="206"/>
    </row>
    <row r="197" spans="1:9" x14ac:dyDescent="0.25">
      <c r="A197" s="201"/>
      <c r="B197" s="201"/>
      <c r="C197" s="201"/>
      <c r="D197" s="203"/>
      <c r="E197" s="201"/>
      <c r="F197" s="203"/>
      <c r="G197" s="108" t="s">
        <v>12</v>
      </c>
      <c r="H197" s="109" t="s">
        <v>13</v>
      </c>
      <c r="I197" s="109" t="s">
        <v>14</v>
      </c>
    </row>
    <row r="198" spans="1:9" x14ac:dyDescent="0.25">
      <c r="A198" s="40">
        <v>0</v>
      </c>
      <c r="B198" s="10"/>
      <c r="C198" s="9" t="s">
        <v>15</v>
      </c>
      <c r="D198" s="42"/>
      <c r="E198" s="9"/>
      <c r="F198" s="57"/>
      <c r="G198" s="18">
        <f>I181</f>
        <v>111286</v>
      </c>
      <c r="H198" s="19"/>
      <c r="I198" s="20">
        <f>+G198-H198</f>
        <v>111286</v>
      </c>
    </row>
    <row r="199" spans="1:9" ht="18" x14ac:dyDescent="0.25">
      <c r="A199" s="69">
        <f>A198+1</f>
        <v>1</v>
      </c>
      <c r="B199" s="71">
        <v>44202</v>
      </c>
      <c r="C199" s="72" t="s">
        <v>51</v>
      </c>
      <c r="D199" s="73" t="s">
        <v>162</v>
      </c>
      <c r="E199" s="74" t="s">
        <v>49</v>
      </c>
      <c r="F199" s="53" t="s">
        <v>163</v>
      </c>
      <c r="G199" s="125">
        <v>1350</v>
      </c>
      <c r="H199" s="80"/>
      <c r="I199" s="75">
        <f>I198+G199-H199</f>
        <v>112636</v>
      </c>
    </row>
    <row r="200" spans="1:9" x14ac:dyDescent="0.25">
      <c r="A200" s="69">
        <f t="shared" ref="A200:A206" si="4">A199+1</f>
        <v>2</v>
      </c>
      <c r="B200" s="71">
        <v>44202</v>
      </c>
      <c r="C200" s="72" t="s">
        <v>169</v>
      </c>
      <c r="D200" s="73" t="s">
        <v>164</v>
      </c>
      <c r="E200" s="74" t="s">
        <v>167</v>
      </c>
      <c r="F200" s="53" t="s">
        <v>168</v>
      </c>
      <c r="G200" s="125">
        <v>960</v>
      </c>
      <c r="H200" s="80"/>
      <c r="I200" s="75">
        <f t="shared" ref="I200:I228" si="5">I199+G200-H200</f>
        <v>113596</v>
      </c>
    </row>
    <row r="201" spans="1:9" ht="18" x14ac:dyDescent="0.25">
      <c r="A201" s="69">
        <f t="shared" si="4"/>
        <v>3</v>
      </c>
      <c r="B201" s="71">
        <v>44202</v>
      </c>
      <c r="C201" s="72" t="s">
        <v>172</v>
      </c>
      <c r="D201" s="73" t="s">
        <v>165</v>
      </c>
      <c r="E201" s="74" t="s">
        <v>170</v>
      </c>
      <c r="F201" s="53" t="s">
        <v>171</v>
      </c>
      <c r="G201" s="125">
        <v>2070</v>
      </c>
      <c r="H201" s="80"/>
      <c r="I201" s="75">
        <f t="shared" si="5"/>
        <v>115666</v>
      </c>
    </row>
    <row r="202" spans="1:9" ht="18" x14ac:dyDescent="0.25">
      <c r="A202" s="69">
        <f t="shared" si="4"/>
        <v>4</v>
      </c>
      <c r="B202" s="71">
        <v>44202</v>
      </c>
      <c r="C202" s="72" t="s">
        <v>172</v>
      </c>
      <c r="D202" s="73" t="s">
        <v>166</v>
      </c>
      <c r="E202" s="74" t="s">
        <v>170</v>
      </c>
      <c r="F202" s="53" t="s">
        <v>173</v>
      </c>
      <c r="G202" s="125">
        <v>2400</v>
      </c>
      <c r="H202" s="80"/>
      <c r="I202" s="75">
        <f t="shared" si="5"/>
        <v>118066</v>
      </c>
    </row>
    <row r="203" spans="1:9" x14ac:dyDescent="0.25">
      <c r="A203" s="69">
        <f t="shared" si="4"/>
        <v>5</v>
      </c>
      <c r="B203" s="71">
        <v>44202</v>
      </c>
      <c r="C203" s="72" t="s">
        <v>172</v>
      </c>
      <c r="D203" s="73" t="s">
        <v>174</v>
      </c>
      <c r="E203" s="74" t="s">
        <v>170</v>
      </c>
      <c r="F203" s="53" t="s">
        <v>176</v>
      </c>
      <c r="G203" s="125">
        <v>1200</v>
      </c>
      <c r="H203" s="80"/>
      <c r="I203" s="75">
        <f t="shared" si="5"/>
        <v>119266</v>
      </c>
    </row>
    <row r="204" spans="1:9" x14ac:dyDescent="0.25">
      <c r="A204" s="69">
        <f t="shared" si="4"/>
        <v>6</v>
      </c>
      <c r="B204" s="71">
        <v>44202</v>
      </c>
      <c r="C204" s="72" t="s">
        <v>178</v>
      </c>
      <c r="D204" s="73" t="s">
        <v>193</v>
      </c>
      <c r="E204" s="74" t="s">
        <v>177</v>
      </c>
      <c r="F204" s="53" t="s">
        <v>28</v>
      </c>
      <c r="G204" s="179">
        <v>100</v>
      </c>
      <c r="H204" s="80"/>
      <c r="I204" s="75">
        <f t="shared" si="5"/>
        <v>119366</v>
      </c>
    </row>
    <row r="205" spans="1:9" x14ac:dyDescent="0.25">
      <c r="A205" s="69">
        <f t="shared" si="4"/>
        <v>7</v>
      </c>
      <c r="B205" s="71">
        <v>44202</v>
      </c>
      <c r="C205" s="72" t="s">
        <v>180</v>
      </c>
      <c r="D205" s="73" t="s">
        <v>192</v>
      </c>
      <c r="E205" s="74" t="s">
        <v>179</v>
      </c>
      <c r="F205" s="53" t="s">
        <v>16</v>
      </c>
      <c r="G205" s="179">
        <v>200</v>
      </c>
      <c r="H205" s="80"/>
      <c r="I205" s="75">
        <f t="shared" si="5"/>
        <v>119566</v>
      </c>
    </row>
    <row r="206" spans="1:9" x14ac:dyDescent="0.25">
      <c r="A206" s="69">
        <f t="shared" si="4"/>
        <v>8</v>
      </c>
      <c r="B206" s="71">
        <v>44202</v>
      </c>
      <c r="C206" s="72" t="s">
        <v>182</v>
      </c>
      <c r="D206" s="73" t="s">
        <v>187</v>
      </c>
      <c r="E206" s="74" t="s">
        <v>181</v>
      </c>
      <c r="F206" s="53" t="s">
        <v>16</v>
      </c>
      <c r="G206" s="179">
        <v>300</v>
      </c>
      <c r="H206" s="80"/>
      <c r="I206" s="75">
        <f t="shared" si="5"/>
        <v>119866</v>
      </c>
    </row>
    <row r="207" spans="1:9" ht="18" x14ac:dyDescent="0.25">
      <c r="A207" s="69">
        <v>9</v>
      </c>
      <c r="B207" s="71">
        <v>44202</v>
      </c>
      <c r="C207" s="72" t="s">
        <v>185</v>
      </c>
      <c r="D207" s="73" t="s">
        <v>188</v>
      </c>
      <c r="E207" s="74" t="s">
        <v>183</v>
      </c>
      <c r="F207" s="53" t="s">
        <v>184</v>
      </c>
      <c r="G207" s="179">
        <v>4815</v>
      </c>
      <c r="H207" s="80"/>
      <c r="I207" s="75">
        <f t="shared" si="5"/>
        <v>124681</v>
      </c>
    </row>
    <row r="208" spans="1:9" x14ac:dyDescent="0.25">
      <c r="A208" s="69">
        <v>10</v>
      </c>
      <c r="B208" s="71">
        <v>44202</v>
      </c>
      <c r="C208" s="72" t="s">
        <v>186</v>
      </c>
      <c r="D208" s="73" t="s">
        <v>189</v>
      </c>
      <c r="E208" s="74" t="s">
        <v>194</v>
      </c>
      <c r="F208" s="53" t="s">
        <v>195</v>
      </c>
      <c r="G208" s="179">
        <v>120</v>
      </c>
      <c r="H208" s="80"/>
      <c r="I208" s="75">
        <f t="shared" si="5"/>
        <v>124801</v>
      </c>
    </row>
    <row r="209" spans="1:10" ht="18" x14ac:dyDescent="0.25">
      <c r="A209" s="69">
        <v>11</v>
      </c>
      <c r="B209" s="71">
        <v>44202</v>
      </c>
      <c r="C209" s="72" t="s">
        <v>198</v>
      </c>
      <c r="D209" s="73" t="s">
        <v>190</v>
      </c>
      <c r="E209" s="74" t="s">
        <v>196</v>
      </c>
      <c r="F209" s="53" t="s">
        <v>197</v>
      </c>
      <c r="G209" s="125">
        <v>200</v>
      </c>
      <c r="H209" s="80"/>
      <c r="I209" s="75">
        <f t="shared" si="5"/>
        <v>125001</v>
      </c>
    </row>
    <row r="210" spans="1:10" x14ac:dyDescent="0.25">
      <c r="A210" s="69">
        <v>12</v>
      </c>
      <c r="B210" s="71">
        <v>44202</v>
      </c>
      <c r="C210" s="72" t="s">
        <v>200</v>
      </c>
      <c r="D210" s="73" t="s">
        <v>191</v>
      </c>
      <c r="E210" s="74" t="s">
        <v>199</v>
      </c>
      <c r="F210" s="53" t="s">
        <v>195</v>
      </c>
      <c r="G210" s="179">
        <v>900</v>
      </c>
      <c r="H210" s="80"/>
      <c r="I210" s="75">
        <f t="shared" si="5"/>
        <v>125901</v>
      </c>
    </row>
    <row r="211" spans="1:10" x14ac:dyDescent="0.25">
      <c r="A211" s="69">
        <v>13</v>
      </c>
      <c r="B211" s="71">
        <v>44202</v>
      </c>
      <c r="C211" s="72" t="s">
        <v>203</v>
      </c>
      <c r="D211" s="73" t="s">
        <v>201</v>
      </c>
      <c r="E211" s="74" t="s">
        <v>202</v>
      </c>
      <c r="F211" s="53" t="s">
        <v>28</v>
      </c>
      <c r="G211" s="179">
        <v>450</v>
      </c>
      <c r="H211" s="80"/>
      <c r="I211" s="75">
        <f t="shared" si="5"/>
        <v>126351</v>
      </c>
    </row>
    <row r="212" spans="1:10" ht="18" x14ac:dyDescent="0.25">
      <c r="A212" s="69">
        <v>14</v>
      </c>
      <c r="B212" s="71">
        <v>44202</v>
      </c>
      <c r="C212" s="72" t="s">
        <v>206</v>
      </c>
      <c r="D212" s="73" t="s">
        <v>321</v>
      </c>
      <c r="E212" s="74" t="s">
        <v>204</v>
      </c>
      <c r="F212" s="53" t="s">
        <v>205</v>
      </c>
      <c r="G212" s="125">
        <v>200</v>
      </c>
      <c r="H212" s="80"/>
      <c r="I212" s="75">
        <f t="shared" si="5"/>
        <v>126551</v>
      </c>
    </row>
    <row r="213" spans="1:10" x14ac:dyDescent="0.25">
      <c r="A213" s="69">
        <v>15</v>
      </c>
      <c r="B213" s="71">
        <v>44202</v>
      </c>
      <c r="C213" s="72" t="s">
        <v>208</v>
      </c>
      <c r="D213" s="73" t="s">
        <v>322</v>
      </c>
      <c r="E213" s="74" t="s">
        <v>207</v>
      </c>
      <c r="F213" s="53" t="s">
        <v>16</v>
      </c>
      <c r="G213" s="179">
        <v>150</v>
      </c>
      <c r="H213" s="80"/>
      <c r="I213" s="75">
        <f t="shared" si="5"/>
        <v>126701</v>
      </c>
    </row>
    <row r="214" spans="1:10" x14ac:dyDescent="0.25">
      <c r="A214" s="69">
        <v>16</v>
      </c>
      <c r="B214" s="71">
        <v>44202</v>
      </c>
      <c r="C214" s="72" t="s">
        <v>251</v>
      </c>
      <c r="D214" s="73" t="s">
        <v>276</v>
      </c>
      <c r="E214" s="74" t="s">
        <v>277</v>
      </c>
      <c r="F214" s="53" t="s">
        <v>28</v>
      </c>
      <c r="G214" s="125">
        <v>15</v>
      </c>
      <c r="H214" s="80"/>
      <c r="I214" s="75">
        <f t="shared" si="5"/>
        <v>126716</v>
      </c>
    </row>
    <row r="215" spans="1:10" x14ac:dyDescent="0.25">
      <c r="A215" s="69">
        <v>17</v>
      </c>
      <c r="B215" s="71">
        <v>44202</v>
      </c>
      <c r="C215" s="72" t="s">
        <v>251</v>
      </c>
      <c r="D215" s="73" t="s">
        <v>278</v>
      </c>
      <c r="E215" s="74" t="s">
        <v>152</v>
      </c>
      <c r="F215" s="53" t="s">
        <v>28</v>
      </c>
      <c r="G215" s="125">
        <v>15</v>
      </c>
      <c r="H215" s="80"/>
      <c r="I215" s="75">
        <f t="shared" si="5"/>
        <v>126731</v>
      </c>
    </row>
    <row r="216" spans="1:10" x14ac:dyDescent="0.25">
      <c r="A216" s="69">
        <v>18</v>
      </c>
      <c r="B216" s="71">
        <v>44202</v>
      </c>
      <c r="C216" s="72" t="s">
        <v>251</v>
      </c>
      <c r="D216" s="73" t="s">
        <v>279</v>
      </c>
      <c r="E216" s="74" t="s">
        <v>250</v>
      </c>
      <c r="F216" s="53" t="s">
        <v>28</v>
      </c>
      <c r="G216" s="125">
        <v>15</v>
      </c>
      <c r="H216" s="80"/>
      <c r="I216" s="75">
        <f t="shared" si="5"/>
        <v>126746</v>
      </c>
    </row>
    <row r="217" spans="1:10" x14ac:dyDescent="0.25">
      <c r="A217" s="69">
        <v>19</v>
      </c>
      <c r="B217" s="71">
        <v>44202</v>
      </c>
      <c r="C217" s="72" t="s">
        <v>251</v>
      </c>
      <c r="D217" s="73" t="s">
        <v>280</v>
      </c>
      <c r="E217" s="74" t="s">
        <v>281</v>
      </c>
      <c r="F217" s="53" t="s">
        <v>28</v>
      </c>
      <c r="G217" s="125">
        <v>15</v>
      </c>
      <c r="H217" s="80"/>
      <c r="I217" s="75">
        <f t="shared" si="5"/>
        <v>126761</v>
      </c>
    </row>
    <row r="218" spans="1:10" x14ac:dyDescent="0.25">
      <c r="A218" s="69">
        <v>20</v>
      </c>
      <c r="B218" s="71">
        <v>44202</v>
      </c>
      <c r="C218" s="72" t="s">
        <v>251</v>
      </c>
      <c r="D218" s="73" t="s">
        <v>274</v>
      </c>
      <c r="E218" s="74" t="s">
        <v>145</v>
      </c>
      <c r="F218" s="53" t="s">
        <v>28</v>
      </c>
      <c r="G218" s="125">
        <v>15</v>
      </c>
      <c r="H218" s="80"/>
      <c r="I218" s="75">
        <f t="shared" si="5"/>
        <v>126776</v>
      </c>
      <c r="J218" s="178"/>
    </row>
    <row r="219" spans="1:10" x14ac:dyDescent="0.25">
      <c r="A219" s="69">
        <v>21</v>
      </c>
      <c r="B219" s="71">
        <v>44202</v>
      </c>
      <c r="C219" s="72" t="s">
        <v>251</v>
      </c>
      <c r="D219" s="73" t="s">
        <v>275</v>
      </c>
      <c r="E219" s="74" t="s">
        <v>145</v>
      </c>
      <c r="F219" s="53" t="s">
        <v>28</v>
      </c>
      <c r="G219" s="125">
        <v>15</v>
      </c>
      <c r="H219" s="80"/>
      <c r="I219" s="75">
        <f t="shared" si="5"/>
        <v>126791</v>
      </c>
    </row>
    <row r="220" spans="1:10" x14ac:dyDescent="0.25">
      <c r="A220" s="69">
        <v>22</v>
      </c>
      <c r="B220" s="71">
        <v>44202</v>
      </c>
      <c r="C220" s="72" t="s">
        <v>251</v>
      </c>
      <c r="D220" s="73" t="s">
        <v>267</v>
      </c>
      <c r="E220" s="74" t="s">
        <v>145</v>
      </c>
      <c r="F220" s="53" t="s">
        <v>28</v>
      </c>
      <c r="G220" s="125">
        <v>15</v>
      </c>
      <c r="H220" s="80"/>
      <c r="I220" s="75">
        <f t="shared" si="5"/>
        <v>126806</v>
      </c>
    </row>
    <row r="221" spans="1:10" x14ac:dyDescent="0.25">
      <c r="A221" s="69">
        <v>23</v>
      </c>
      <c r="B221" s="71">
        <v>44202</v>
      </c>
      <c r="C221" s="72" t="s">
        <v>251</v>
      </c>
      <c r="D221" s="73" t="s">
        <v>268</v>
      </c>
      <c r="E221" s="74" t="s">
        <v>273</v>
      </c>
      <c r="F221" s="53" t="s">
        <v>28</v>
      </c>
      <c r="G221" s="125">
        <v>15</v>
      </c>
      <c r="H221" s="80"/>
      <c r="I221" s="75">
        <f t="shared" si="5"/>
        <v>126821</v>
      </c>
    </row>
    <row r="222" spans="1:10" x14ac:dyDescent="0.25">
      <c r="A222" s="69">
        <v>24</v>
      </c>
      <c r="B222" s="71">
        <v>44202</v>
      </c>
      <c r="C222" s="72" t="s">
        <v>251</v>
      </c>
      <c r="D222" s="73" t="s">
        <v>269</v>
      </c>
      <c r="E222" s="74" t="s">
        <v>282</v>
      </c>
      <c r="F222" s="53" t="s">
        <v>28</v>
      </c>
      <c r="G222" s="125">
        <v>15</v>
      </c>
      <c r="H222" s="80"/>
      <c r="I222" s="75">
        <f t="shared" si="5"/>
        <v>126836</v>
      </c>
    </row>
    <row r="223" spans="1:10" x14ac:dyDescent="0.25">
      <c r="A223" s="69">
        <v>25</v>
      </c>
      <c r="B223" s="71">
        <v>44202</v>
      </c>
      <c r="C223" s="72" t="s">
        <v>251</v>
      </c>
      <c r="D223" s="73" t="s">
        <v>270</v>
      </c>
      <c r="E223" s="74" t="s">
        <v>283</v>
      </c>
      <c r="F223" s="53" t="s">
        <v>28</v>
      </c>
      <c r="G223" s="125">
        <v>15</v>
      </c>
      <c r="H223" s="80"/>
      <c r="I223" s="75">
        <f t="shared" si="5"/>
        <v>126851</v>
      </c>
      <c r="J223" s="178"/>
    </row>
    <row r="224" spans="1:10" x14ac:dyDescent="0.25">
      <c r="A224" s="69">
        <v>26</v>
      </c>
      <c r="B224" s="71">
        <v>44202</v>
      </c>
      <c r="C224" s="72" t="s">
        <v>251</v>
      </c>
      <c r="D224" s="73" t="s">
        <v>271</v>
      </c>
      <c r="E224" s="74" t="s">
        <v>265</v>
      </c>
      <c r="F224" s="53" t="s">
        <v>28</v>
      </c>
      <c r="G224" s="125">
        <v>15</v>
      </c>
      <c r="H224" s="80"/>
      <c r="I224" s="75">
        <f t="shared" si="5"/>
        <v>126866</v>
      </c>
    </row>
    <row r="225" spans="1:9" x14ac:dyDescent="0.25">
      <c r="A225" s="69">
        <v>27</v>
      </c>
      <c r="B225" s="71">
        <v>44202</v>
      </c>
      <c r="C225" s="72" t="s">
        <v>251</v>
      </c>
      <c r="D225" s="73" t="s">
        <v>272</v>
      </c>
      <c r="E225" s="74" t="s">
        <v>282</v>
      </c>
      <c r="F225" s="53" t="s">
        <v>28</v>
      </c>
      <c r="G225" s="125">
        <v>15</v>
      </c>
      <c r="H225" s="80"/>
      <c r="I225" s="75">
        <f t="shared" si="5"/>
        <v>126881</v>
      </c>
    </row>
    <row r="226" spans="1:9" x14ac:dyDescent="0.25">
      <c r="A226" s="69">
        <v>28</v>
      </c>
      <c r="B226" s="71">
        <v>44202</v>
      </c>
      <c r="C226" s="72" t="s">
        <v>251</v>
      </c>
      <c r="D226" s="73" t="s">
        <v>320</v>
      </c>
      <c r="E226" s="74" t="s">
        <v>261</v>
      </c>
      <c r="F226" s="53" t="s">
        <v>28</v>
      </c>
      <c r="G226" s="125">
        <v>15</v>
      </c>
      <c r="H226" s="80"/>
      <c r="I226" s="75">
        <f t="shared" si="5"/>
        <v>126896</v>
      </c>
    </row>
    <row r="227" spans="1:9" x14ac:dyDescent="0.25">
      <c r="A227" s="69">
        <v>29</v>
      </c>
      <c r="B227" s="71">
        <v>44202</v>
      </c>
      <c r="C227" s="72" t="s">
        <v>285</v>
      </c>
      <c r="D227" s="73" t="s">
        <v>286</v>
      </c>
      <c r="E227" s="74" t="s">
        <v>287</v>
      </c>
      <c r="F227" s="53" t="s">
        <v>28</v>
      </c>
      <c r="G227" s="80"/>
      <c r="H227" s="125">
        <v>2649</v>
      </c>
      <c r="I227" s="75">
        <f t="shared" si="5"/>
        <v>124247</v>
      </c>
    </row>
    <row r="228" spans="1:9" x14ac:dyDescent="0.25">
      <c r="A228" s="69">
        <v>30</v>
      </c>
      <c r="B228" s="71">
        <v>44202</v>
      </c>
      <c r="C228" s="76" t="s">
        <v>17</v>
      </c>
      <c r="D228" s="77"/>
      <c r="E228" s="78" t="s">
        <v>159</v>
      </c>
      <c r="F228" s="79" t="s">
        <v>28</v>
      </c>
      <c r="G228" s="119">
        <v>22047</v>
      </c>
      <c r="H228" s="80"/>
      <c r="I228" s="75">
        <f t="shared" si="5"/>
        <v>146294</v>
      </c>
    </row>
    <row r="229" spans="1:9" x14ac:dyDescent="0.25">
      <c r="A229" s="38"/>
      <c r="B229" s="81"/>
      <c r="C229" s="81"/>
      <c r="D229" s="82"/>
      <c r="E229" s="83" t="s">
        <v>18</v>
      </c>
      <c r="F229" s="84"/>
      <c r="G229" s="85">
        <f>SUM(G198:G228)</f>
        <v>148943</v>
      </c>
      <c r="H229" s="85">
        <f>SUM(H198:H228)</f>
        <v>2649</v>
      </c>
      <c r="I229" s="86">
        <f>G229-H229</f>
        <v>146294</v>
      </c>
    </row>
    <row r="230" spans="1:9" x14ac:dyDescent="0.25">
      <c r="A230" s="187" t="s">
        <v>160</v>
      </c>
      <c r="B230" s="187"/>
      <c r="C230" s="187"/>
      <c r="D230" s="187"/>
      <c r="E230" s="187"/>
      <c r="F230" s="187"/>
      <c r="G230" s="187"/>
      <c r="H230" s="187"/>
      <c r="I230" s="187"/>
    </row>
    <row r="231" spans="1:9" x14ac:dyDescent="0.25">
      <c r="A231" s="188" t="s">
        <v>0</v>
      </c>
      <c r="B231" s="189"/>
      <c r="C231" s="190" t="s">
        <v>161</v>
      </c>
      <c r="D231" s="191"/>
      <c r="E231" s="191"/>
      <c r="F231" s="191"/>
      <c r="G231" s="191"/>
      <c r="H231" s="191"/>
      <c r="I231" s="192"/>
    </row>
    <row r="232" spans="1:9" x14ac:dyDescent="0.25">
      <c r="A232" s="188" t="s">
        <v>1</v>
      </c>
      <c r="B232" s="189"/>
      <c r="C232" s="190">
        <v>148250029</v>
      </c>
      <c r="D232" s="193"/>
      <c r="E232" s="193"/>
      <c r="F232" s="193"/>
      <c r="G232" s="193"/>
      <c r="H232" s="193"/>
      <c r="I232" s="194"/>
    </row>
    <row r="233" spans="1:9" x14ac:dyDescent="0.25">
      <c r="A233" s="188" t="s">
        <v>2</v>
      </c>
      <c r="B233" s="195"/>
      <c r="C233" s="189"/>
      <c r="D233" s="196" t="s">
        <v>3</v>
      </c>
      <c r="E233" s="197"/>
      <c r="F233" s="197"/>
      <c r="G233" s="197"/>
      <c r="H233" s="197"/>
      <c r="I233" s="198"/>
    </row>
    <row r="234" spans="1:9" x14ac:dyDescent="0.25">
      <c r="A234" s="199" t="s">
        <v>4</v>
      </c>
      <c r="B234" s="199"/>
      <c r="C234" s="199"/>
      <c r="D234" s="199"/>
      <c r="E234" s="199"/>
      <c r="F234" s="199"/>
      <c r="G234" s="199"/>
      <c r="H234" s="199"/>
      <c r="I234" s="199"/>
    </row>
    <row r="235" spans="1:9" x14ac:dyDescent="0.25">
      <c r="A235" s="200" t="s">
        <v>5</v>
      </c>
      <c r="B235" s="200" t="s">
        <v>6</v>
      </c>
      <c r="C235" s="200" t="s">
        <v>7</v>
      </c>
      <c r="D235" s="202" t="s">
        <v>8</v>
      </c>
      <c r="E235" s="200" t="s">
        <v>9</v>
      </c>
      <c r="F235" s="202" t="s">
        <v>10</v>
      </c>
      <c r="G235" s="204" t="s">
        <v>11</v>
      </c>
      <c r="H235" s="205"/>
      <c r="I235" s="206"/>
    </row>
    <row r="236" spans="1:9" x14ac:dyDescent="0.25">
      <c r="A236" s="201"/>
      <c r="B236" s="201"/>
      <c r="C236" s="201"/>
      <c r="D236" s="203"/>
      <c r="E236" s="201"/>
      <c r="F236" s="203"/>
      <c r="G236" s="108" t="s">
        <v>12</v>
      </c>
      <c r="H236" s="109" t="s">
        <v>13</v>
      </c>
      <c r="I236" s="109" t="s">
        <v>14</v>
      </c>
    </row>
    <row r="237" spans="1:9" x14ac:dyDescent="0.25">
      <c r="A237" s="40">
        <v>0</v>
      </c>
      <c r="B237" s="10"/>
      <c r="C237" s="9" t="s">
        <v>15</v>
      </c>
      <c r="D237" s="42"/>
      <c r="E237" s="9"/>
      <c r="F237" s="57"/>
      <c r="G237" s="18">
        <f>I229</f>
        <v>146294</v>
      </c>
      <c r="H237" s="19"/>
      <c r="I237" s="20">
        <f>+G237-H237</f>
        <v>146294</v>
      </c>
    </row>
    <row r="238" spans="1:9" x14ac:dyDescent="0.25">
      <c r="A238" s="3">
        <f>A237+1</f>
        <v>1</v>
      </c>
      <c r="B238" s="12">
        <v>44203</v>
      </c>
      <c r="C238" s="11" t="s">
        <v>210</v>
      </c>
      <c r="D238" s="68" t="s">
        <v>175</v>
      </c>
      <c r="E238" s="11" t="s">
        <v>209</v>
      </c>
      <c r="F238" s="65" t="s">
        <v>16</v>
      </c>
      <c r="G238" s="124">
        <v>450</v>
      </c>
      <c r="H238" s="22"/>
      <c r="I238" s="20">
        <f>I237+G238-H238</f>
        <v>146744</v>
      </c>
    </row>
    <row r="239" spans="1:9" x14ac:dyDescent="0.25">
      <c r="A239" s="3">
        <f t="shared" ref="A239:A245" si="6">A238+1</f>
        <v>2</v>
      </c>
      <c r="B239" s="12">
        <v>44203</v>
      </c>
      <c r="C239" s="11" t="s">
        <v>213</v>
      </c>
      <c r="D239" s="42" t="s">
        <v>211</v>
      </c>
      <c r="E239" s="11" t="s">
        <v>212</v>
      </c>
      <c r="F239" s="65" t="s">
        <v>16</v>
      </c>
      <c r="G239" s="124">
        <v>200</v>
      </c>
      <c r="H239" s="22"/>
      <c r="I239" s="20">
        <f t="shared" ref="I239:I261" si="7">I238+G239-H239</f>
        <v>146944</v>
      </c>
    </row>
    <row r="240" spans="1:9" x14ac:dyDescent="0.25">
      <c r="A240" s="3">
        <f t="shared" si="6"/>
        <v>3</v>
      </c>
      <c r="B240" s="12">
        <v>44203</v>
      </c>
      <c r="C240" s="11" t="s">
        <v>222</v>
      </c>
      <c r="D240" s="42" t="s">
        <v>214</v>
      </c>
      <c r="E240" s="11" t="s">
        <v>221</v>
      </c>
      <c r="F240" s="65" t="s">
        <v>28</v>
      </c>
      <c r="G240" s="124">
        <v>100</v>
      </c>
      <c r="H240" s="22"/>
      <c r="I240" s="20">
        <f t="shared" si="7"/>
        <v>147044</v>
      </c>
    </row>
    <row r="241" spans="1:9" x14ac:dyDescent="0.25">
      <c r="A241" s="3">
        <f t="shared" si="6"/>
        <v>4</v>
      </c>
      <c r="B241" s="12">
        <v>44203</v>
      </c>
      <c r="C241" s="11" t="s">
        <v>224</v>
      </c>
      <c r="D241" s="42" t="s">
        <v>215</v>
      </c>
      <c r="E241" s="11" t="s">
        <v>223</v>
      </c>
      <c r="F241" s="65" t="s">
        <v>28</v>
      </c>
      <c r="G241" s="124">
        <v>100</v>
      </c>
      <c r="H241" s="22"/>
      <c r="I241" s="20">
        <f t="shared" si="7"/>
        <v>147144</v>
      </c>
    </row>
    <row r="242" spans="1:9" x14ac:dyDescent="0.25">
      <c r="A242" s="3">
        <f t="shared" si="6"/>
        <v>5</v>
      </c>
      <c r="B242" s="12">
        <v>44203</v>
      </c>
      <c r="C242" s="11" t="s">
        <v>226</v>
      </c>
      <c r="D242" s="42" t="s">
        <v>216</v>
      </c>
      <c r="E242" s="11" t="s">
        <v>225</v>
      </c>
      <c r="F242" s="65" t="s">
        <v>16</v>
      </c>
      <c r="G242" s="124">
        <v>400</v>
      </c>
      <c r="H242" s="22"/>
      <c r="I242" s="20">
        <f t="shared" si="7"/>
        <v>147544</v>
      </c>
    </row>
    <row r="243" spans="1:9" x14ac:dyDescent="0.25">
      <c r="A243" s="3">
        <f t="shared" si="6"/>
        <v>6</v>
      </c>
      <c r="B243" s="12">
        <v>44203</v>
      </c>
      <c r="C243" s="11" t="s">
        <v>227</v>
      </c>
      <c r="D243" s="42" t="s">
        <v>217</v>
      </c>
      <c r="E243" s="11" t="s">
        <v>228</v>
      </c>
      <c r="F243" s="65" t="s">
        <v>16</v>
      </c>
      <c r="G243" s="124">
        <v>400</v>
      </c>
      <c r="H243" s="22"/>
      <c r="I243" s="20">
        <f t="shared" si="7"/>
        <v>147944</v>
      </c>
    </row>
    <row r="244" spans="1:9" x14ac:dyDescent="0.25">
      <c r="A244" s="3">
        <f t="shared" si="6"/>
        <v>7</v>
      </c>
      <c r="B244" s="12">
        <v>44203</v>
      </c>
      <c r="C244" s="11" t="s">
        <v>231</v>
      </c>
      <c r="D244" s="42" t="s">
        <v>218</v>
      </c>
      <c r="E244" s="11" t="s">
        <v>230</v>
      </c>
      <c r="F244" s="65" t="s">
        <v>16</v>
      </c>
      <c r="G244" s="124">
        <v>200</v>
      </c>
      <c r="H244" s="22"/>
      <c r="I244" s="20">
        <f t="shared" si="7"/>
        <v>148144</v>
      </c>
    </row>
    <row r="245" spans="1:9" x14ac:dyDescent="0.25">
      <c r="A245" s="3">
        <f t="shared" si="6"/>
        <v>8</v>
      </c>
      <c r="B245" s="12">
        <v>44203</v>
      </c>
      <c r="C245" s="11" t="s">
        <v>231</v>
      </c>
      <c r="D245" s="42" t="s">
        <v>219</v>
      </c>
      <c r="E245" s="11" t="s">
        <v>232</v>
      </c>
      <c r="F245" s="65" t="s">
        <v>16</v>
      </c>
      <c r="G245" s="124">
        <v>200</v>
      </c>
      <c r="H245" s="22"/>
      <c r="I245" s="20">
        <f t="shared" si="7"/>
        <v>148344</v>
      </c>
    </row>
    <row r="246" spans="1:9" x14ac:dyDescent="0.25">
      <c r="A246" s="3">
        <v>9</v>
      </c>
      <c r="B246" s="12">
        <v>44203</v>
      </c>
      <c r="C246" s="11" t="s">
        <v>234</v>
      </c>
      <c r="D246" s="42" t="s">
        <v>220</v>
      </c>
      <c r="E246" s="11" t="s">
        <v>233</v>
      </c>
      <c r="F246" s="65" t="s">
        <v>16</v>
      </c>
      <c r="G246" s="124">
        <v>200</v>
      </c>
      <c r="H246" s="22"/>
      <c r="I246" s="20">
        <f t="shared" si="7"/>
        <v>148544</v>
      </c>
    </row>
    <row r="247" spans="1:9" x14ac:dyDescent="0.25">
      <c r="A247" s="3">
        <v>10</v>
      </c>
      <c r="B247" s="12">
        <v>44203</v>
      </c>
      <c r="C247" s="11" t="s">
        <v>234</v>
      </c>
      <c r="D247" s="42" t="s">
        <v>229</v>
      </c>
      <c r="E247" s="11" t="s">
        <v>235</v>
      </c>
      <c r="F247" s="65" t="s">
        <v>16</v>
      </c>
      <c r="G247" s="124">
        <v>200</v>
      </c>
      <c r="H247" s="22"/>
      <c r="I247" s="20">
        <f t="shared" si="7"/>
        <v>148744</v>
      </c>
    </row>
    <row r="248" spans="1:9" x14ac:dyDescent="0.25">
      <c r="A248" s="3">
        <v>11</v>
      </c>
      <c r="B248" s="12">
        <v>44203</v>
      </c>
      <c r="C248" s="11" t="s">
        <v>234</v>
      </c>
      <c r="D248" s="42" t="s">
        <v>236</v>
      </c>
      <c r="E248" s="11" t="s">
        <v>237</v>
      </c>
      <c r="F248" s="65" t="s">
        <v>16</v>
      </c>
      <c r="G248" s="124">
        <v>300</v>
      </c>
      <c r="H248" s="22"/>
      <c r="I248" s="20">
        <f t="shared" si="7"/>
        <v>149044</v>
      </c>
    </row>
    <row r="249" spans="1:9" x14ac:dyDescent="0.25">
      <c r="A249" s="3">
        <v>12</v>
      </c>
      <c r="B249" s="12">
        <v>44203</v>
      </c>
      <c r="C249" s="11" t="s">
        <v>240</v>
      </c>
      <c r="D249" s="42" t="s">
        <v>239</v>
      </c>
      <c r="E249" s="11" t="s">
        <v>238</v>
      </c>
      <c r="F249" s="65" t="s">
        <v>16</v>
      </c>
      <c r="G249" s="124">
        <v>175</v>
      </c>
      <c r="H249" s="22"/>
      <c r="I249" s="20">
        <f t="shared" si="7"/>
        <v>149219</v>
      </c>
    </row>
    <row r="250" spans="1:9" s="115" customFormat="1" x14ac:dyDescent="0.25">
      <c r="A250" s="37">
        <v>13</v>
      </c>
      <c r="B250" s="12">
        <v>44203</v>
      </c>
      <c r="C250" s="113" t="s">
        <v>244</v>
      </c>
      <c r="D250" s="43" t="s">
        <v>241</v>
      </c>
      <c r="E250" s="113" t="s">
        <v>209</v>
      </c>
      <c r="F250" s="114" t="s">
        <v>16</v>
      </c>
      <c r="G250" s="124">
        <v>50</v>
      </c>
      <c r="H250" s="22"/>
      <c r="I250" s="23">
        <f t="shared" si="7"/>
        <v>149269</v>
      </c>
    </row>
    <row r="251" spans="1:9" x14ac:dyDescent="0.25">
      <c r="A251" s="3">
        <v>14</v>
      </c>
      <c r="B251" s="12">
        <v>44203</v>
      </c>
      <c r="C251" s="11" t="s">
        <v>246</v>
      </c>
      <c r="D251" s="42" t="s">
        <v>242</v>
      </c>
      <c r="E251" s="11" t="s">
        <v>245</v>
      </c>
      <c r="F251" s="65" t="s">
        <v>16</v>
      </c>
      <c r="G251" s="124">
        <v>350</v>
      </c>
      <c r="H251" s="22"/>
      <c r="I251" s="20">
        <f t="shared" si="7"/>
        <v>149619</v>
      </c>
    </row>
    <row r="252" spans="1:9" x14ac:dyDescent="0.25">
      <c r="A252" s="3">
        <v>15</v>
      </c>
      <c r="B252" s="12">
        <v>44203</v>
      </c>
      <c r="C252" s="11" t="s">
        <v>248</v>
      </c>
      <c r="D252" s="42" t="s">
        <v>243</v>
      </c>
      <c r="E252" s="11" t="s">
        <v>247</v>
      </c>
      <c r="F252" s="65" t="s">
        <v>16</v>
      </c>
      <c r="G252" s="124">
        <v>250</v>
      </c>
      <c r="H252" s="22"/>
      <c r="I252" s="20">
        <f t="shared" si="7"/>
        <v>149869</v>
      </c>
    </row>
    <row r="253" spans="1:9" x14ac:dyDescent="0.25">
      <c r="A253" s="3">
        <v>16</v>
      </c>
      <c r="B253" s="12">
        <v>44203</v>
      </c>
      <c r="C253" s="11" t="s">
        <v>251</v>
      </c>
      <c r="D253" s="42" t="s">
        <v>249</v>
      </c>
      <c r="E253" s="11" t="s">
        <v>250</v>
      </c>
      <c r="F253" s="70" t="s">
        <v>28</v>
      </c>
      <c r="G253" s="124">
        <v>15</v>
      </c>
      <c r="H253" s="22"/>
      <c r="I253" s="20">
        <f t="shared" si="7"/>
        <v>149884</v>
      </c>
    </row>
    <row r="254" spans="1:9" x14ac:dyDescent="0.25">
      <c r="A254" s="3">
        <v>17</v>
      </c>
      <c r="B254" s="12">
        <v>44203</v>
      </c>
      <c r="C254" s="11" t="s">
        <v>251</v>
      </c>
      <c r="D254" s="42" t="s">
        <v>252</v>
      </c>
      <c r="E254" s="11" t="s">
        <v>253</v>
      </c>
      <c r="F254" s="70" t="s">
        <v>28</v>
      </c>
      <c r="G254" s="124">
        <v>15</v>
      </c>
      <c r="H254" s="22"/>
      <c r="I254" s="20">
        <f t="shared" si="7"/>
        <v>149899</v>
      </c>
    </row>
    <row r="255" spans="1:9" x14ac:dyDescent="0.25">
      <c r="A255" s="3">
        <v>18</v>
      </c>
      <c r="B255" s="12">
        <v>44203</v>
      </c>
      <c r="C255" s="11" t="s">
        <v>251</v>
      </c>
      <c r="D255" s="42" t="s">
        <v>254</v>
      </c>
      <c r="E255" s="11" t="s">
        <v>259</v>
      </c>
      <c r="F255" s="70" t="s">
        <v>28</v>
      </c>
      <c r="G255" s="124">
        <v>15</v>
      </c>
      <c r="H255" s="22"/>
      <c r="I255" s="20">
        <f t="shared" si="7"/>
        <v>149914</v>
      </c>
    </row>
    <row r="256" spans="1:9" x14ac:dyDescent="0.25">
      <c r="A256" s="3">
        <v>19</v>
      </c>
      <c r="B256" s="12">
        <v>44203</v>
      </c>
      <c r="C256" s="11" t="s">
        <v>251</v>
      </c>
      <c r="D256" s="42" t="s">
        <v>255</v>
      </c>
      <c r="E256" s="11" t="s">
        <v>260</v>
      </c>
      <c r="F256" s="70" t="s">
        <v>28</v>
      </c>
      <c r="G256" s="124">
        <v>15</v>
      </c>
      <c r="H256" s="22"/>
      <c r="I256" s="20">
        <f t="shared" si="7"/>
        <v>149929</v>
      </c>
    </row>
    <row r="257" spans="1:9" x14ac:dyDescent="0.25">
      <c r="A257" s="3">
        <v>20</v>
      </c>
      <c r="B257" s="12">
        <v>44203</v>
      </c>
      <c r="C257" s="11" t="s">
        <v>251</v>
      </c>
      <c r="D257" s="42" t="s">
        <v>256</v>
      </c>
      <c r="E257" s="11" t="s">
        <v>261</v>
      </c>
      <c r="F257" s="70" t="s">
        <v>28</v>
      </c>
      <c r="G257" s="124">
        <v>15</v>
      </c>
      <c r="H257" s="22"/>
      <c r="I257" s="20">
        <f t="shared" si="7"/>
        <v>149944</v>
      </c>
    </row>
    <row r="258" spans="1:9" x14ac:dyDescent="0.25">
      <c r="A258" s="3">
        <v>21</v>
      </c>
      <c r="B258" s="12">
        <v>44203</v>
      </c>
      <c r="C258" s="11" t="s">
        <v>251</v>
      </c>
      <c r="D258" s="42" t="s">
        <v>257</v>
      </c>
      <c r="E258" s="11" t="s">
        <v>262</v>
      </c>
      <c r="F258" s="70" t="s">
        <v>28</v>
      </c>
      <c r="G258" s="124">
        <v>15</v>
      </c>
      <c r="H258" s="22"/>
      <c r="I258" s="20">
        <f t="shared" si="7"/>
        <v>149959</v>
      </c>
    </row>
    <row r="259" spans="1:9" x14ac:dyDescent="0.25">
      <c r="A259" s="3">
        <v>22</v>
      </c>
      <c r="B259" s="12">
        <v>44203</v>
      </c>
      <c r="C259" s="11" t="s">
        <v>251</v>
      </c>
      <c r="D259" s="42" t="s">
        <v>258</v>
      </c>
      <c r="E259" s="11" t="s">
        <v>253</v>
      </c>
      <c r="F259" s="70" t="s">
        <v>28</v>
      </c>
      <c r="G259" s="124">
        <v>15</v>
      </c>
      <c r="H259" s="22"/>
      <c r="I259" s="20">
        <f t="shared" si="7"/>
        <v>149974</v>
      </c>
    </row>
    <row r="260" spans="1:9" x14ac:dyDescent="0.25">
      <c r="A260" s="3">
        <v>23</v>
      </c>
      <c r="B260" s="12">
        <v>44203</v>
      </c>
      <c r="C260" s="11" t="s">
        <v>251</v>
      </c>
      <c r="D260" s="42" t="s">
        <v>263</v>
      </c>
      <c r="E260" s="11" t="s">
        <v>265</v>
      </c>
      <c r="F260" s="70" t="s">
        <v>28</v>
      </c>
      <c r="G260" s="124">
        <v>15</v>
      </c>
      <c r="H260" s="22"/>
      <c r="I260" s="20">
        <f t="shared" si="7"/>
        <v>149989</v>
      </c>
    </row>
    <row r="261" spans="1:9" x14ac:dyDescent="0.25">
      <c r="A261" s="3">
        <v>24</v>
      </c>
      <c r="B261" s="12">
        <v>44203</v>
      </c>
      <c r="C261" s="11" t="s">
        <v>251</v>
      </c>
      <c r="D261" s="42" t="s">
        <v>264</v>
      </c>
      <c r="E261" s="11" t="s">
        <v>266</v>
      </c>
      <c r="F261" s="70" t="s">
        <v>28</v>
      </c>
      <c r="G261" s="124">
        <v>15</v>
      </c>
      <c r="H261" s="22"/>
      <c r="I261" s="20">
        <f t="shared" si="7"/>
        <v>150004</v>
      </c>
    </row>
    <row r="262" spans="1:9" x14ac:dyDescent="0.25">
      <c r="A262" s="3">
        <v>25</v>
      </c>
      <c r="B262" s="12">
        <v>44203</v>
      </c>
      <c r="C262" s="11" t="s">
        <v>289</v>
      </c>
      <c r="D262" s="42" t="s">
        <v>288</v>
      </c>
      <c r="E262" s="11" t="s">
        <v>290</v>
      </c>
      <c r="F262" s="70" t="s">
        <v>28</v>
      </c>
      <c r="G262" s="22"/>
      <c r="H262" s="124">
        <v>6250</v>
      </c>
      <c r="I262" s="20">
        <f>I261+G262-H262</f>
        <v>143754</v>
      </c>
    </row>
    <row r="263" spans="1:9" x14ac:dyDescent="0.25">
      <c r="A263" s="3">
        <v>26</v>
      </c>
      <c r="B263" s="12">
        <v>44203</v>
      </c>
      <c r="C263" s="6" t="s">
        <v>17</v>
      </c>
      <c r="D263" s="42"/>
      <c r="E263" s="13" t="s">
        <v>284</v>
      </c>
      <c r="F263" s="70" t="s">
        <v>28</v>
      </c>
      <c r="G263" s="91">
        <v>18445.5</v>
      </c>
      <c r="H263" s="22"/>
      <c r="I263" s="20">
        <f>I262+G263-H263</f>
        <v>162199.5</v>
      </c>
    </row>
    <row r="264" spans="1:9" x14ac:dyDescent="0.25">
      <c r="A264" s="38"/>
      <c r="B264" s="14"/>
      <c r="C264" s="14"/>
      <c r="D264" s="42"/>
      <c r="E264" s="15" t="s">
        <v>18</v>
      </c>
      <c r="F264" s="56"/>
      <c r="G264" s="24">
        <f>SUM(G237:G263)</f>
        <v>168449.5</v>
      </c>
      <c r="H264" s="24">
        <f>SUM(H237:H263)</f>
        <v>6250</v>
      </c>
      <c r="I264" s="25">
        <f>G264-H264</f>
        <v>162199.5</v>
      </c>
    </row>
    <row r="266" spans="1:9" x14ac:dyDescent="0.25">
      <c r="E266" s="110">
        <f>SUM(F266:H266)</f>
        <v>3710</v>
      </c>
      <c r="F266" s="112">
        <f>SUM(G238)</f>
        <v>450</v>
      </c>
      <c r="G266" s="110">
        <f>SUM(G250)</f>
        <v>50</v>
      </c>
      <c r="H266" s="110">
        <f>SUM(G252,G251,G249,G248,G247,G246,G239,G240,G241,G242,G243,G244,G245,G253,G254,G255,G256,G257,G258,G259,G260,G261)</f>
        <v>3210</v>
      </c>
    </row>
    <row r="267" spans="1:9" x14ac:dyDescent="0.25">
      <c r="G267" s="110"/>
    </row>
    <row r="269" spans="1:9" x14ac:dyDescent="0.25">
      <c r="A269" s="187" t="s">
        <v>324</v>
      </c>
      <c r="B269" s="187"/>
      <c r="C269" s="187"/>
      <c r="D269" s="187"/>
      <c r="E269" s="187"/>
      <c r="F269" s="187"/>
      <c r="G269" s="187"/>
      <c r="H269" s="187"/>
      <c r="I269" s="187"/>
    </row>
    <row r="270" spans="1:9" x14ac:dyDescent="0.25">
      <c r="A270" s="188" t="s">
        <v>0</v>
      </c>
      <c r="B270" s="189"/>
      <c r="C270" s="190" t="s">
        <v>291</v>
      </c>
      <c r="D270" s="191"/>
      <c r="E270" s="191"/>
      <c r="F270" s="191"/>
      <c r="G270" s="191"/>
      <c r="H270" s="191"/>
      <c r="I270" s="192"/>
    </row>
    <row r="271" spans="1:9" x14ac:dyDescent="0.25">
      <c r="A271" s="188" t="s">
        <v>1</v>
      </c>
      <c r="B271" s="189"/>
      <c r="C271" s="190">
        <v>148250029</v>
      </c>
      <c r="D271" s="193"/>
      <c r="E271" s="193"/>
      <c r="F271" s="193"/>
      <c r="G271" s="193"/>
      <c r="H271" s="193"/>
      <c r="I271" s="194"/>
    </row>
    <row r="272" spans="1:9" x14ac:dyDescent="0.25">
      <c r="A272" s="188" t="s">
        <v>2</v>
      </c>
      <c r="B272" s="195"/>
      <c r="C272" s="189"/>
      <c r="D272" s="196" t="s">
        <v>3</v>
      </c>
      <c r="E272" s="197"/>
      <c r="F272" s="197"/>
      <c r="G272" s="197"/>
      <c r="H272" s="197"/>
      <c r="I272" s="198"/>
    </row>
    <row r="273" spans="1:10" x14ac:dyDescent="0.25">
      <c r="A273" s="199" t="s">
        <v>4</v>
      </c>
      <c r="B273" s="199"/>
      <c r="C273" s="199"/>
      <c r="D273" s="199"/>
      <c r="E273" s="199"/>
      <c r="F273" s="199"/>
      <c r="G273" s="199"/>
      <c r="H273" s="199"/>
      <c r="I273" s="199"/>
    </row>
    <row r="274" spans="1:10" x14ac:dyDescent="0.25">
      <c r="A274" s="200" t="s">
        <v>5</v>
      </c>
      <c r="B274" s="200" t="s">
        <v>6</v>
      </c>
      <c r="C274" s="200" t="s">
        <v>7</v>
      </c>
      <c r="D274" s="202" t="s">
        <v>8</v>
      </c>
      <c r="E274" s="200" t="s">
        <v>9</v>
      </c>
      <c r="F274" s="202" t="s">
        <v>10</v>
      </c>
      <c r="G274" s="204" t="s">
        <v>11</v>
      </c>
      <c r="H274" s="205"/>
      <c r="I274" s="206"/>
    </row>
    <row r="275" spans="1:10" x14ac:dyDescent="0.25">
      <c r="A275" s="201"/>
      <c r="B275" s="201"/>
      <c r="C275" s="201"/>
      <c r="D275" s="203"/>
      <c r="E275" s="201"/>
      <c r="F275" s="203"/>
      <c r="G275" s="108" t="s">
        <v>12</v>
      </c>
      <c r="H275" s="109" t="s">
        <v>13</v>
      </c>
      <c r="I275" s="109" t="s">
        <v>14</v>
      </c>
    </row>
    <row r="276" spans="1:10" x14ac:dyDescent="0.25">
      <c r="A276" s="40">
        <v>0</v>
      </c>
      <c r="B276" s="10"/>
      <c r="C276" s="9" t="s">
        <v>15</v>
      </c>
      <c r="D276" s="42"/>
      <c r="E276" s="9"/>
      <c r="F276" s="57"/>
      <c r="G276" s="18">
        <f>I264</f>
        <v>162199.5</v>
      </c>
      <c r="H276" s="19"/>
      <c r="I276" s="20">
        <f>+G276-H276</f>
        <v>162199.5</v>
      </c>
    </row>
    <row r="277" spans="1:10" x14ac:dyDescent="0.25">
      <c r="A277" s="3">
        <f>A276+1</f>
        <v>1</v>
      </c>
      <c r="B277" s="12">
        <v>44204</v>
      </c>
      <c r="C277" s="11" t="s">
        <v>294</v>
      </c>
      <c r="D277" s="68" t="s">
        <v>292</v>
      </c>
      <c r="E277" s="11" t="s">
        <v>293</v>
      </c>
      <c r="F277" s="65" t="s">
        <v>300</v>
      </c>
      <c r="G277" s="124">
        <v>500</v>
      </c>
      <c r="H277" s="22"/>
      <c r="I277" s="23">
        <f>I276+G277-H277</f>
        <v>162699.5</v>
      </c>
    </row>
    <row r="278" spans="1:10" ht="23.25" x14ac:dyDescent="0.25">
      <c r="A278" s="3">
        <f t="shared" ref="A278:A284" si="8">A277+1</f>
        <v>2</v>
      </c>
      <c r="B278" s="12">
        <v>44204</v>
      </c>
      <c r="C278" s="11" t="s">
        <v>302</v>
      </c>
      <c r="D278" s="68" t="s">
        <v>295</v>
      </c>
      <c r="E278" s="11" t="s">
        <v>303</v>
      </c>
      <c r="F278" s="65" t="s">
        <v>301</v>
      </c>
      <c r="G278" s="124">
        <v>2960</v>
      </c>
      <c r="H278" s="22"/>
      <c r="I278" s="23">
        <f>I277+G278-H278</f>
        <v>165659.5</v>
      </c>
    </row>
    <row r="279" spans="1:10" ht="23.25" x14ac:dyDescent="0.25">
      <c r="A279" s="3">
        <f t="shared" si="8"/>
        <v>3</v>
      </c>
      <c r="B279" s="12">
        <v>44204</v>
      </c>
      <c r="C279" s="11" t="s">
        <v>305</v>
      </c>
      <c r="D279" s="68" t="s">
        <v>296</v>
      </c>
      <c r="E279" s="11" t="s">
        <v>303</v>
      </c>
      <c r="F279" s="65" t="s">
        <v>304</v>
      </c>
      <c r="G279" s="124">
        <v>1360</v>
      </c>
      <c r="H279" s="22"/>
      <c r="I279" s="23">
        <f>I278+G279-H279</f>
        <v>167019.5</v>
      </c>
    </row>
    <row r="280" spans="1:10" ht="23.25" x14ac:dyDescent="0.25">
      <c r="A280" s="3">
        <f t="shared" si="8"/>
        <v>4</v>
      </c>
      <c r="B280" s="12">
        <v>44204</v>
      </c>
      <c r="C280" s="11" t="s">
        <v>306</v>
      </c>
      <c r="D280" s="68" t="s">
        <v>297</v>
      </c>
      <c r="E280" s="11" t="s">
        <v>303</v>
      </c>
      <c r="F280" s="65" t="s">
        <v>53</v>
      </c>
      <c r="G280" s="124">
        <v>1600</v>
      </c>
      <c r="H280" s="22"/>
      <c r="I280" s="23">
        <f>I279+G280-H280</f>
        <v>168619.5</v>
      </c>
    </row>
    <row r="281" spans="1:10" x14ac:dyDescent="0.25">
      <c r="A281" s="3">
        <f t="shared" si="8"/>
        <v>5</v>
      </c>
      <c r="B281" s="12">
        <v>44204</v>
      </c>
      <c r="C281" s="11" t="s">
        <v>307</v>
      </c>
      <c r="D281" s="68" t="s">
        <v>298</v>
      </c>
      <c r="E281" s="11" t="s">
        <v>303</v>
      </c>
      <c r="F281" s="65" t="s">
        <v>16</v>
      </c>
      <c r="G281" s="124">
        <v>400</v>
      </c>
      <c r="H281" s="22"/>
      <c r="I281" s="23">
        <f>I280+G281-H281</f>
        <v>169019.5</v>
      </c>
    </row>
    <row r="282" spans="1:10" x14ac:dyDescent="0.25">
      <c r="A282" s="3">
        <f t="shared" si="8"/>
        <v>6</v>
      </c>
      <c r="B282" s="12">
        <v>44204</v>
      </c>
      <c r="C282" s="11" t="s">
        <v>294</v>
      </c>
      <c r="D282" s="68" t="s">
        <v>299</v>
      </c>
      <c r="E282" s="11" t="s">
        <v>293</v>
      </c>
      <c r="F282" s="65" t="s">
        <v>308</v>
      </c>
      <c r="G282" s="124">
        <v>500</v>
      </c>
      <c r="H282" s="22"/>
      <c r="I282" s="23">
        <f t="shared" ref="I282:I284" si="9">I281+G282-H282</f>
        <v>169519.5</v>
      </c>
    </row>
    <row r="283" spans="1:10" x14ac:dyDescent="0.25">
      <c r="A283" s="3">
        <f t="shared" si="8"/>
        <v>7</v>
      </c>
      <c r="B283" s="12">
        <v>44204</v>
      </c>
      <c r="C283" s="11" t="s">
        <v>314</v>
      </c>
      <c r="D283" s="68" t="s">
        <v>309</v>
      </c>
      <c r="E283" s="11" t="s">
        <v>312</v>
      </c>
      <c r="F283" s="65" t="s">
        <v>16</v>
      </c>
      <c r="G283" s="124">
        <v>250</v>
      </c>
      <c r="H283" s="22"/>
      <c r="I283" s="23">
        <f>I282+G283-H283</f>
        <v>169769.5</v>
      </c>
    </row>
    <row r="284" spans="1:10" x14ac:dyDescent="0.25">
      <c r="A284" s="3">
        <f t="shared" si="8"/>
        <v>8</v>
      </c>
      <c r="B284" s="12">
        <v>44204</v>
      </c>
      <c r="C284" s="11" t="s">
        <v>315</v>
      </c>
      <c r="D284" s="68" t="s">
        <v>310</v>
      </c>
      <c r="E284" s="11" t="s">
        <v>313</v>
      </c>
      <c r="F284" s="65" t="s">
        <v>16</v>
      </c>
      <c r="G284" s="124">
        <v>150</v>
      </c>
      <c r="H284" s="22"/>
      <c r="I284" s="23">
        <f t="shared" si="9"/>
        <v>169919.5</v>
      </c>
    </row>
    <row r="285" spans="1:10" x14ac:dyDescent="0.25">
      <c r="A285" s="3">
        <v>9</v>
      </c>
      <c r="B285" s="12">
        <v>44204</v>
      </c>
      <c r="C285" s="11" t="s">
        <v>316</v>
      </c>
      <c r="D285" s="68" t="s">
        <v>311</v>
      </c>
      <c r="E285" s="11" t="s">
        <v>317</v>
      </c>
      <c r="F285" s="65" t="s">
        <v>16</v>
      </c>
      <c r="G285" s="124">
        <v>150</v>
      </c>
      <c r="H285" s="22"/>
      <c r="I285" s="23">
        <f>I284+G285-H285</f>
        <v>170069.5</v>
      </c>
    </row>
    <row r="286" spans="1:10" x14ac:dyDescent="0.25">
      <c r="A286" s="93">
        <v>26</v>
      </c>
      <c r="B286" s="94">
        <v>44204</v>
      </c>
      <c r="C286" s="95" t="s">
        <v>334</v>
      </c>
      <c r="D286" s="96"/>
      <c r="E286" s="97" t="s">
        <v>332</v>
      </c>
      <c r="F286" s="98" t="s">
        <v>28</v>
      </c>
      <c r="G286" s="99">
        <v>14896.5</v>
      </c>
      <c r="H286" s="100"/>
      <c r="I286" s="120">
        <f>I285+G286-H286</f>
        <v>184966</v>
      </c>
      <c r="J286" s="92">
        <v>184869.5</v>
      </c>
    </row>
    <row r="287" spans="1:10" x14ac:dyDescent="0.25">
      <c r="A287" s="3"/>
      <c r="B287" s="12"/>
      <c r="C287" s="95" t="s">
        <v>334</v>
      </c>
      <c r="D287" s="42"/>
      <c r="E287" s="97" t="s">
        <v>333</v>
      </c>
      <c r="F287" s="98" t="s">
        <v>28</v>
      </c>
      <c r="G287" s="21">
        <v>5485</v>
      </c>
      <c r="H287" s="22"/>
      <c r="I287" s="120">
        <f>I286+G287-H287</f>
        <v>190451</v>
      </c>
      <c r="J287" s="92"/>
    </row>
    <row r="288" spans="1:10" s="103" customFormat="1" x14ac:dyDescent="0.25">
      <c r="A288" s="50"/>
      <c r="B288" s="101"/>
      <c r="C288" s="51"/>
      <c r="D288" s="102"/>
      <c r="E288" s="105" t="s">
        <v>18</v>
      </c>
      <c r="F288" s="106"/>
      <c r="G288" s="107">
        <f>SUM(G276:G287)</f>
        <v>190451</v>
      </c>
      <c r="H288" s="107">
        <f>SUM(H277:H287)</f>
        <v>0</v>
      </c>
      <c r="I288" s="25">
        <f>G288-H288</f>
        <v>190451</v>
      </c>
    </row>
    <row r="289" spans="1:9" x14ac:dyDescent="0.25">
      <c r="G289" s="110"/>
    </row>
    <row r="290" spans="1:9" x14ac:dyDescent="0.25">
      <c r="F290" s="112">
        <f>SUM(G290:H290)</f>
        <v>7870</v>
      </c>
      <c r="G290" s="110">
        <f>SUM(G277:G282)</f>
        <v>7320</v>
      </c>
      <c r="H290" s="110">
        <f>SUM(G283:G285)</f>
        <v>550</v>
      </c>
      <c r="I290" s="89"/>
    </row>
    <row r="292" spans="1:9" x14ac:dyDescent="0.25">
      <c r="G292" s="110"/>
    </row>
    <row r="301" spans="1:9" x14ac:dyDescent="0.25">
      <c r="A301" s="187" t="s">
        <v>325</v>
      </c>
      <c r="B301" s="187"/>
      <c r="C301" s="187"/>
      <c r="D301" s="187"/>
      <c r="E301" s="187"/>
      <c r="F301" s="187"/>
      <c r="G301" s="187"/>
      <c r="H301" s="187"/>
      <c r="I301" s="187"/>
    </row>
    <row r="302" spans="1:9" x14ac:dyDescent="0.25">
      <c r="A302" s="188" t="s">
        <v>0</v>
      </c>
      <c r="B302" s="189"/>
      <c r="C302" s="190" t="s">
        <v>323</v>
      </c>
      <c r="D302" s="191"/>
      <c r="E302" s="191"/>
      <c r="F302" s="191"/>
      <c r="G302" s="191"/>
      <c r="H302" s="191"/>
      <c r="I302" s="192"/>
    </row>
    <row r="303" spans="1:9" x14ac:dyDescent="0.25">
      <c r="A303" s="188" t="s">
        <v>1</v>
      </c>
      <c r="B303" s="189"/>
      <c r="C303" s="190">
        <v>148250029</v>
      </c>
      <c r="D303" s="193"/>
      <c r="E303" s="193"/>
      <c r="F303" s="193"/>
      <c r="G303" s="193"/>
      <c r="H303" s="193"/>
      <c r="I303" s="194"/>
    </row>
    <row r="304" spans="1:9" x14ac:dyDescent="0.25">
      <c r="A304" s="188" t="s">
        <v>2</v>
      </c>
      <c r="B304" s="195"/>
      <c r="C304" s="189"/>
      <c r="D304" s="196" t="s">
        <v>3</v>
      </c>
      <c r="E304" s="197"/>
      <c r="F304" s="197"/>
      <c r="G304" s="197"/>
      <c r="H304" s="197"/>
      <c r="I304" s="198"/>
    </row>
    <row r="305" spans="1:10" x14ac:dyDescent="0.25">
      <c r="A305" s="199" t="s">
        <v>4</v>
      </c>
      <c r="B305" s="199"/>
      <c r="C305" s="199"/>
      <c r="D305" s="199"/>
      <c r="E305" s="199"/>
      <c r="F305" s="199"/>
      <c r="G305" s="199"/>
      <c r="H305" s="199"/>
      <c r="I305" s="199"/>
    </row>
    <row r="306" spans="1:10" x14ac:dyDescent="0.25">
      <c r="A306" s="200" t="s">
        <v>5</v>
      </c>
      <c r="B306" s="200" t="s">
        <v>6</v>
      </c>
      <c r="C306" s="200" t="s">
        <v>7</v>
      </c>
      <c r="D306" s="202" t="s">
        <v>8</v>
      </c>
      <c r="E306" s="200" t="s">
        <v>9</v>
      </c>
      <c r="F306" s="202" t="s">
        <v>10</v>
      </c>
      <c r="G306" s="204" t="s">
        <v>11</v>
      </c>
      <c r="H306" s="205"/>
      <c r="I306" s="206"/>
    </row>
    <row r="307" spans="1:10" x14ac:dyDescent="0.25">
      <c r="A307" s="201"/>
      <c r="B307" s="201"/>
      <c r="C307" s="201"/>
      <c r="D307" s="203"/>
      <c r="E307" s="201"/>
      <c r="F307" s="203"/>
      <c r="G307" s="108" t="s">
        <v>12</v>
      </c>
      <c r="H307" s="109" t="s">
        <v>13</v>
      </c>
      <c r="I307" s="109" t="s">
        <v>14</v>
      </c>
    </row>
    <row r="308" spans="1:10" x14ac:dyDescent="0.25">
      <c r="A308" s="40">
        <v>0</v>
      </c>
      <c r="B308" s="10"/>
      <c r="C308" s="9" t="s">
        <v>15</v>
      </c>
      <c r="D308" s="42"/>
      <c r="E308" s="9"/>
      <c r="F308" s="57"/>
      <c r="G308" s="18">
        <f>I288</f>
        <v>190451</v>
      </c>
      <c r="H308" s="19"/>
      <c r="I308" s="20">
        <f>+G308-H308</f>
        <v>190451</v>
      </c>
    </row>
    <row r="309" spans="1:10" x14ac:dyDescent="0.25">
      <c r="A309" s="3">
        <f>A308+1</f>
        <v>1</v>
      </c>
      <c r="B309" s="12">
        <v>44205</v>
      </c>
      <c r="C309" s="11" t="s">
        <v>423</v>
      </c>
      <c r="D309" s="68" t="s">
        <v>326</v>
      </c>
      <c r="E309" s="11" t="s">
        <v>327</v>
      </c>
      <c r="F309" s="65" t="s">
        <v>28</v>
      </c>
      <c r="G309" s="22"/>
      <c r="H309" s="124">
        <v>2659</v>
      </c>
      <c r="I309" s="20">
        <f>I308+G309-H309</f>
        <v>187792</v>
      </c>
    </row>
    <row r="310" spans="1:10" ht="23.25" x14ac:dyDescent="0.25">
      <c r="A310" s="3">
        <v>2</v>
      </c>
      <c r="B310" s="12">
        <v>44205</v>
      </c>
      <c r="C310" s="11" t="s">
        <v>331</v>
      </c>
      <c r="D310" s="68" t="s">
        <v>328</v>
      </c>
      <c r="E310" s="11" t="s">
        <v>329</v>
      </c>
      <c r="F310" s="65" t="s">
        <v>330</v>
      </c>
      <c r="G310" s="124">
        <v>525</v>
      </c>
      <c r="H310" s="19"/>
      <c r="I310" s="20">
        <f>I309+G310-H310</f>
        <v>188317</v>
      </c>
    </row>
    <row r="311" spans="1:10" x14ac:dyDescent="0.25">
      <c r="A311" s="3">
        <v>3</v>
      </c>
      <c r="B311" s="12">
        <v>44205</v>
      </c>
      <c r="C311" s="6" t="s">
        <v>17</v>
      </c>
      <c r="D311" s="42"/>
      <c r="E311" s="13" t="s">
        <v>336</v>
      </c>
      <c r="F311" s="104" t="s">
        <v>28</v>
      </c>
      <c r="G311" s="21">
        <v>25009.5</v>
      </c>
      <c r="H311" s="22"/>
      <c r="I311" s="20">
        <f>I310+G311-H311</f>
        <v>213326.5</v>
      </c>
      <c r="J311" s="92">
        <v>184869.5</v>
      </c>
    </row>
    <row r="312" spans="1:10" x14ac:dyDescent="0.25">
      <c r="A312" s="38"/>
      <c r="B312" s="101"/>
      <c r="C312" s="14"/>
      <c r="D312" s="102"/>
      <c r="E312" s="105" t="s">
        <v>18</v>
      </c>
      <c r="F312" s="106"/>
      <c r="G312" s="107">
        <f>SUM(G308:G311)</f>
        <v>215985.5</v>
      </c>
      <c r="H312" s="107">
        <f>SUM(H309:H311)</f>
        <v>2659</v>
      </c>
      <c r="I312" s="25">
        <f>G312-H312</f>
        <v>213326.5</v>
      </c>
    </row>
    <row r="339" spans="1:9" x14ac:dyDescent="0.25">
      <c r="A339" s="187" t="s">
        <v>335</v>
      </c>
      <c r="B339" s="187"/>
      <c r="C339" s="187"/>
      <c r="D339" s="187"/>
      <c r="E339" s="187"/>
      <c r="F339" s="187"/>
      <c r="G339" s="187"/>
      <c r="H339" s="187"/>
      <c r="I339" s="187"/>
    </row>
    <row r="340" spans="1:9" x14ac:dyDescent="0.25">
      <c r="A340" s="188" t="s">
        <v>0</v>
      </c>
      <c r="B340" s="189"/>
      <c r="C340" s="190" t="s">
        <v>347</v>
      </c>
      <c r="D340" s="191"/>
      <c r="E340" s="191"/>
      <c r="F340" s="191"/>
      <c r="G340" s="191"/>
      <c r="H340" s="191"/>
      <c r="I340" s="192"/>
    </row>
    <row r="341" spans="1:9" x14ac:dyDescent="0.25">
      <c r="A341" s="188" t="s">
        <v>1</v>
      </c>
      <c r="B341" s="189"/>
      <c r="C341" s="190">
        <v>148250029</v>
      </c>
      <c r="D341" s="193"/>
      <c r="E341" s="193"/>
      <c r="F341" s="193"/>
      <c r="G341" s="193"/>
      <c r="H341" s="193"/>
      <c r="I341" s="194"/>
    </row>
    <row r="342" spans="1:9" x14ac:dyDescent="0.25">
      <c r="A342" s="188" t="s">
        <v>2</v>
      </c>
      <c r="B342" s="195"/>
      <c r="C342" s="189"/>
      <c r="D342" s="196" t="s">
        <v>3</v>
      </c>
      <c r="E342" s="197"/>
      <c r="F342" s="197"/>
      <c r="G342" s="197"/>
      <c r="H342" s="197"/>
      <c r="I342" s="198"/>
    </row>
    <row r="343" spans="1:9" x14ac:dyDescent="0.25">
      <c r="A343" s="199" t="s">
        <v>4</v>
      </c>
      <c r="B343" s="199"/>
      <c r="C343" s="199"/>
      <c r="D343" s="199"/>
      <c r="E343" s="199"/>
      <c r="F343" s="199"/>
      <c r="G343" s="199"/>
      <c r="H343" s="199"/>
      <c r="I343" s="199"/>
    </row>
    <row r="344" spans="1:9" x14ac:dyDescent="0.25">
      <c r="A344" s="200" t="s">
        <v>5</v>
      </c>
      <c r="B344" s="200" t="s">
        <v>6</v>
      </c>
      <c r="C344" s="200" t="s">
        <v>7</v>
      </c>
      <c r="D344" s="202" t="s">
        <v>8</v>
      </c>
      <c r="E344" s="200" t="s">
        <v>9</v>
      </c>
      <c r="F344" s="202" t="s">
        <v>10</v>
      </c>
      <c r="G344" s="204" t="s">
        <v>11</v>
      </c>
      <c r="H344" s="205"/>
      <c r="I344" s="206"/>
    </row>
    <row r="345" spans="1:9" x14ac:dyDescent="0.25">
      <c r="A345" s="201"/>
      <c r="B345" s="201"/>
      <c r="C345" s="201"/>
      <c r="D345" s="203"/>
      <c r="E345" s="201"/>
      <c r="F345" s="203"/>
      <c r="G345" s="108" t="s">
        <v>12</v>
      </c>
      <c r="H345" s="109" t="s">
        <v>13</v>
      </c>
      <c r="I345" s="109" t="s">
        <v>14</v>
      </c>
    </row>
    <row r="346" spans="1:9" x14ac:dyDescent="0.25">
      <c r="A346" s="40">
        <v>0</v>
      </c>
      <c r="B346" s="10"/>
      <c r="C346" s="9" t="s">
        <v>15</v>
      </c>
      <c r="D346" s="42"/>
      <c r="E346" s="9"/>
      <c r="F346" s="57"/>
      <c r="G346" s="18">
        <f>I312</f>
        <v>213326.5</v>
      </c>
      <c r="H346" s="19"/>
      <c r="I346" s="20">
        <f>+G346-H346</f>
        <v>213326.5</v>
      </c>
    </row>
    <row r="347" spans="1:9" x14ac:dyDescent="0.25">
      <c r="A347" s="3">
        <v>1</v>
      </c>
      <c r="B347" s="12">
        <v>44206</v>
      </c>
      <c r="C347" s="6" t="s">
        <v>17</v>
      </c>
      <c r="D347" s="42"/>
      <c r="E347" s="13" t="s">
        <v>822</v>
      </c>
      <c r="F347" s="104" t="s">
        <v>28</v>
      </c>
      <c r="G347" s="21">
        <v>18604.5</v>
      </c>
      <c r="H347" s="22"/>
      <c r="I347" s="20">
        <f>I346+G347-H347</f>
        <v>231931</v>
      </c>
    </row>
    <row r="348" spans="1:9" x14ac:dyDescent="0.25">
      <c r="A348" s="38"/>
      <c r="B348" s="101"/>
      <c r="C348" s="14"/>
      <c r="D348" s="102"/>
      <c r="E348" s="105" t="s">
        <v>18</v>
      </c>
      <c r="F348" s="106"/>
      <c r="G348" s="107">
        <f>SUM(G346:G347)</f>
        <v>231931</v>
      </c>
      <c r="H348" s="107">
        <f>SUM(H347:H347)</f>
        <v>0</v>
      </c>
      <c r="I348" s="25">
        <f>G348-H348</f>
        <v>231931</v>
      </c>
    </row>
    <row r="378" spans="1:9" x14ac:dyDescent="0.25">
      <c r="A378" s="187" t="s">
        <v>337</v>
      </c>
      <c r="B378" s="187"/>
      <c r="C378" s="187"/>
      <c r="D378" s="187"/>
      <c r="E378" s="187"/>
      <c r="F378" s="187"/>
      <c r="G378" s="187"/>
      <c r="H378" s="187"/>
      <c r="I378" s="187"/>
    </row>
    <row r="379" spans="1:9" x14ac:dyDescent="0.25">
      <c r="A379" s="188" t="s">
        <v>0</v>
      </c>
      <c r="B379" s="189"/>
      <c r="C379" s="190" t="s">
        <v>338</v>
      </c>
      <c r="D379" s="191"/>
      <c r="E379" s="191"/>
      <c r="F379" s="191"/>
      <c r="G379" s="191"/>
      <c r="H379" s="191"/>
      <c r="I379" s="192"/>
    </row>
    <row r="380" spans="1:9" x14ac:dyDescent="0.25">
      <c r="A380" s="188" t="s">
        <v>1</v>
      </c>
      <c r="B380" s="189"/>
      <c r="C380" s="190">
        <v>148250029</v>
      </c>
      <c r="D380" s="193"/>
      <c r="E380" s="193"/>
      <c r="F380" s="193"/>
      <c r="G380" s="193"/>
      <c r="H380" s="193"/>
      <c r="I380" s="194"/>
    </row>
    <row r="381" spans="1:9" x14ac:dyDescent="0.25">
      <c r="A381" s="188" t="s">
        <v>2</v>
      </c>
      <c r="B381" s="195"/>
      <c r="C381" s="189"/>
      <c r="D381" s="196" t="s">
        <v>3</v>
      </c>
      <c r="E381" s="197"/>
      <c r="F381" s="197"/>
      <c r="G381" s="197"/>
      <c r="H381" s="197"/>
      <c r="I381" s="198"/>
    </row>
    <row r="382" spans="1:9" x14ac:dyDescent="0.25">
      <c r="A382" s="199" t="s">
        <v>4</v>
      </c>
      <c r="B382" s="199"/>
      <c r="C382" s="199"/>
      <c r="D382" s="199"/>
      <c r="E382" s="199"/>
      <c r="F382" s="199"/>
      <c r="G382" s="199"/>
      <c r="H382" s="199"/>
      <c r="I382" s="199"/>
    </row>
    <row r="383" spans="1:9" x14ac:dyDescent="0.25">
      <c r="A383" s="200" t="s">
        <v>5</v>
      </c>
      <c r="B383" s="200" t="s">
        <v>6</v>
      </c>
      <c r="C383" s="200" t="s">
        <v>7</v>
      </c>
      <c r="D383" s="202" t="s">
        <v>8</v>
      </c>
      <c r="E383" s="200" t="s">
        <v>9</v>
      </c>
      <c r="F383" s="202" t="s">
        <v>10</v>
      </c>
      <c r="G383" s="204" t="s">
        <v>11</v>
      </c>
      <c r="H383" s="205"/>
      <c r="I383" s="206"/>
    </row>
    <row r="384" spans="1:9" x14ac:dyDescent="0.25">
      <c r="A384" s="201"/>
      <c r="B384" s="201"/>
      <c r="C384" s="201"/>
      <c r="D384" s="203"/>
      <c r="E384" s="201"/>
      <c r="F384" s="203"/>
      <c r="G384" s="108" t="s">
        <v>12</v>
      </c>
      <c r="H384" s="109" t="s">
        <v>13</v>
      </c>
      <c r="I384" s="109" t="s">
        <v>14</v>
      </c>
    </row>
    <row r="385" spans="1:9" x14ac:dyDescent="0.25">
      <c r="A385" s="40">
        <v>0</v>
      </c>
      <c r="B385" s="10"/>
      <c r="C385" s="9" t="s">
        <v>15</v>
      </c>
      <c r="D385" s="42"/>
      <c r="E385" s="9"/>
      <c r="F385" s="57"/>
      <c r="G385" s="18">
        <f>I348</f>
        <v>231931</v>
      </c>
      <c r="H385" s="19"/>
      <c r="I385" s="20">
        <f>+G385-H385</f>
        <v>231931</v>
      </c>
    </row>
    <row r="386" spans="1:9" ht="23.25" x14ac:dyDescent="0.25">
      <c r="A386" s="3">
        <f>A385+1</f>
        <v>1</v>
      </c>
      <c r="B386" s="12">
        <v>44207</v>
      </c>
      <c r="C386" s="11" t="s">
        <v>343</v>
      </c>
      <c r="D386" s="68" t="s">
        <v>339</v>
      </c>
      <c r="E386" s="11" t="s">
        <v>341</v>
      </c>
      <c r="F386" s="65" t="s">
        <v>342</v>
      </c>
      <c r="G386" s="124">
        <v>1600</v>
      </c>
      <c r="H386" s="19"/>
      <c r="I386" s="20">
        <f>I385+G386-H386</f>
        <v>233531</v>
      </c>
    </row>
    <row r="387" spans="1:9" ht="34.5" x14ac:dyDescent="0.25">
      <c r="A387" s="3">
        <f>A386+1</f>
        <v>2</v>
      </c>
      <c r="B387" s="12">
        <v>44207</v>
      </c>
      <c r="C387" s="11" t="s">
        <v>346</v>
      </c>
      <c r="D387" s="68" t="s">
        <v>340</v>
      </c>
      <c r="E387" s="11" t="s">
        <v>344</v>
      </c>
      <c r="F387" s="65" t="s">
        <v>345</v>
      </c>
      <c r="G387" s="124">
        <v>4800</v>
      </c>
      <c r="H387" s="19"/>
      <c r="I387" s="20">
        <f t="shared" ref="I387:I423" si="10">I386+G387-H387</f>
        <v>238331</v>
      </c>
    </row>
    <row r="388" spans="1:9" x14ac:dyDescent="0.25">
      <c r="A388" s="3">
        <v>3</v>
      </c>
      <c r="B388" s="12">
        <v>44207</v>
      </c>
      <c r="C388" s="11" t="s">
        <v>346</v>
      </c>
      <c r="D388" s="68" t="s">
        <v>350</v>
      </c>
      <c r="E388" s="11" t="s">
        <v>344</v>
      </c>
      <c r="F388" s="65" t="s">
        <v>66</v>
      </c>
      <c r="G388" s="124">
        <v>1200</v>
      </c>
      <c r="H388" s="19"/>
      <c r="I388" s="20">
        <f t="shared" si="10"/>
        <v>239531</v>
      </c>
    </row>
    <row r="389" spans="1:9" ht="23.25" x14ac:dyDescent="0.25">
      <c r="A389" s="3">
        <v>4</v>
      </c>
      <c r="B389" s="12">
        <v>44207</v>
      </c>
      <c r="C389" s="11" t="s">
        <v>353</v>
      </c>
      <c r="D389" s="68" t="s">
        <v>351</v>
      </c>
      <c r="E389" s="11" t="s">
        <v>352</v>
      </c>
      <c r="F389" s="65" t="s">
        <v>354</v>
      </c>
      <c r="G389" s="124">
        <v>4200</v>
      </c>
      <c r="H389" s="19"/>
      <c r="I389" s="20">
        <f t="shared" si="10"/>
        <v>243731</v>
      </c>
    </row>
    <row r="390" spans="1:9" x14ac:dyDescent="0.25">
      <c r="A390" s="3">
        <v>5</v>
      </c>
      <c r="B390" s="12">
        <v>44207</v>
      </c>
      <c r="C390" s="11" t="s">
        <v>360</v>
      </c>
      <c r="D390" s="68" t="s">
        <v>355</v>
      </c>
      <c r="E390" s="11" t="s">
        <v>359</v>
      </c>
      <c r="F390" s="65" t="s">
        <v>16</v>
      </c>
      <c r="G390" s="124">
        <v>400</v>
      </c>
      <c r="H390" s="19"/>
      <c r="I390" s="20">
        <f t="shared" si="10"/>
        <v>244131</v>
      </c>
    </row>
    <row r="391" spans="1:9" x14ac:dyDescent="0.25">
      <c r="A391" s="3">
        <v>6</v>
      </c>
      <c r="B391" s="12">
        <v>44207</v>
      </c>
      <c r="C391" s="11" t="s">
        <v>362</v>
      </c>
      <c r="D391" s="68" t="s">
        <v>356</v>
      </c>
      <c r="E391" s="11" t="s">
        <v>361</v>
      </c>
      <c r="F391" s="65" t="s">
        <v>16</v>
      </c>
      <c r="G391" s="124">
        <v>150</v>
      </c>
      <c r="H391" s="19"/>
      <c r="I391" s="20">
        <f t="shared" si="10"/>
        <v>244281</v>
      </c>
    </row>
    <row r="392" spans="1:9" x14ac:dyDescent="0.25">
      <c r="A392" s="3">
        <v>7</v>
      </c>
      <c r="B392" s="12">
        <v>44207</v>
      </c>
      <c r="C392" s="11" t="s">
        <v>364</v>
      </c>
      <c r="D392" s="68" t="s">
        <v>357</v>
      </c>
      <c r="E392" s="11" t="s">
        <v>363</v>
      </c>
      <c r="F392" s="65" t="s">
        <v>28</v>
      </c>
      <c r="G392" s="124">
        <v>90</v>
      </c>
      <c r="H392" s="19"/>
      <c r="I392" s="20">
        <f t="shared" si="10"/>
        <v>244371</v>
      </c>
    </row>
    <row r="393" spans="1:9" ht="34.5" x14ac:dyDescent="0.25">
      <c r="A393" s="3">
        <v>8</v>
      </c>
      <c r="B393" s="12">
        <v>44207</v>
      </c>
      <c r="C393" s="11" t="s">
        <v>369</v>
      </c>
      <c r="D393" s="68" t="s">
        <v>358</v>
      </c>
      <c r="E393" s="11" t="s">
        <v>365</v>
      </c>
      <c r="F393" s="65" t="s">
        <v>366</v>
      </c>
      <c r="G393" s="124">
        <v>2295</v>
      </c>
      <c r="H393" s="19"/>
      <c r="I393" s="20">
        <f t="shared" si="10"/>
        <v>246666</v>
      </c>
    </row>
    <row r="394" spans="1:9" x14ac:dyDescent="0.25">
      <c r="A394" s="3">
        <v>9</v>
      </c>
      <c r="B394" s="12">
        <v>44207</v>
      </c>
      <c r="C394" s="11" t="s">
        <v>367</v>
      </c>
      <c r="D394" s="68" t="s">
        <v>368</v>
      </c>
      <c r="E394" s="11" t="s">
        <v>58</v>
      </c>
      <c r="F394" s="65" t="s">
        <v>28</v>
      </c>
      <c r="G394" s="124">
        <v>238.7</v>
      </c>
      <c r="H394" s="19"/>
      <c r="I394" s="20">
        <f t="shared" si="10"/>
        <v>246904.7</v>
      </c>
    </row>
    <row r="395" spans="1:9" x14ac:dyDescent="0.25">
      <c r="A395" s="3">
        <v>10</v>
      </c>
      <c r="B395" s="12">
        <v>44207</v>
      </c>
      <c r="C395" s="11" t="s">
        <v>377</v>
      </c>
      <c r="D395" s="68" t="s">
        <v>370</v>
      </c>
      <c r="E395" s="11" t="s">
        <v>376</v>
      </c>
      <c r="F395" s="65" t="s">
        <v>16</v>
      </c>
      <c r="G395" s="124">
        <v>300</v>
      </c>
      <c r="H395" s="19"/>
      <c r="I395" s="20">
        <f t="shared" si="10"/>
        <v>247204.7</v>
      </c>
    </row>
    <row r="396" spans="1:9" x14ac:dyDescent="0.25">
      <c r="A396" s="3">
        <v>11</v>
      </c>
      <c r="B396" s="12">
        <v>44207</v>
      </c>
      <c r="C396" s="11" t="s">
        <v>379</v>
      </c>
      <c r="D396" s="68" t="s">
        <v>371</v>
      </c>
      <c r="E396" s="11" t="s">
        <v>378</v>
      </c>
      <c r="F396" s="65" t="s">
        <v>16</v>
      </c>
      <c r="G396" s="124">
        <v>250</v>
      </c>
      <c r="H396" s="19"/>
      <c r="I396" s="20">
        <f t="shared" si="10"/>
        <v>247454.7</v>
      </c>
    </row>
    <row r="397" spans="1:9" x14ac:dyDescent="0.25">
      <c r="A397" s="3">
        <v>12</v>
      </c>
      <c r="B397" s="12">
        <v>44207</v>
      </c>
      <c r="C397" s="11" t="s">
        <v>381</v>
      </c>
      <c r="D397" s="68" t="s">
        <v>372</v>
      </c>
      <c r="E397" s="11" t="s">
        <v>380</v>
      </c>
      <c r="F397" s="65" t="s">
        <v>16</v>
      </c>
      <c r="G397" s="124">
        <v>400</v>
      </c>
      <c r="H397" s="19"/>
      <c r="I397" s="20">
        <f t="shared" si="10"/>
        <v>247854.7</v>
      </c>
    </row>
    <row r="398" spans="1:9" x14ac:dyDescent="0.25">
      <c r="A398" s="3">
        <v>13</v>
      </c>
      <c r="B398" s="12">
        <v>44207</v>
      </c>
      <c r="C398" s="11" t="s">
        <v>383</v>
      </c>
      <c r="D398" s="68" t="s">
        <v>373</v>
      </c>
      <c r="E398" s="11" t="s">
        <v>382</v>
      </c>
      <c r="F398" s="65" t="s">
        <v>16</v>
      </c>
      <c r="G398" s="124">
        <v>225</v>
      </c>
      <c r="H398" s="19"/>
      <c r="I398" s="20">
        <f t="shared" si="10"/>
        <v>248079.7</v>
      </c>
    </row>
    <row r="399" spans="1:9" x14ac:dyDescent="0.25">
      <c r="A399" s="3">
        <v>14</v>
      </c>
      <c r="B399" s="12">
        <v>44207</v>
      </c>
      <c r="C399" s="11" t="s">
        <v>385</v>
      </c>
      <c r="D399" s="68" t="s">
        <v>374</v>
      </c>
      <c r="E399" s="11" t="s">
        <v>384</v>
      </c>
      <c r="F399" s="65" t="s">
        <v>28</v>
      </c>
      <c r="G399" s="124">
        <v>33.5</v>
      </c>
      <c r="H399" s="19"/>
      <c r="I399" s="20">
        <f t="shared" si="10"/>
        <v>248113.2</v>
      </c>
    </row>
    <row r="400" spans="1:9" x14ac:dyDescent="0.25">
      <c r="A400" s="3">
        <v>15</v>
      </c>
      <c r="B400" s="12">
        <v>44207</v>
      </c>
      <c r="C400" s="11" t="s">
        <v>386</v>
      </c>
      <c r="D400" s="68" t="s">
        <v>387</v>
      </c>
      <c r="E400" s="11" t="s">
        <v>388</v>
      </c>
      <c r="F400" s="65" t="s">
        <v>28</v>
      </c>
      <c r="G400" s="124">
        <v>15</v>
      </c>
      <c r="H400" s="19"/>
      <c r="I400" s="20">
        <f t="shared" si="10"/>
        <v>248128.2</v>
      </c>
    </row>
    <row r="401" spans="1:9" x14ac:dyDescent="0.25">
      <c r="A401" s="3">
        <v>16</v>
      </c>
      <c r="B401" s="12">
        <v>44207</v>
      </c>
      <c r="C401" s="11" t="s">
        <v>386</v>
      </c>
      <c r="D401" s="68" t="s">
        <v>389</v>
      </c>
      <c r="E401" s="11" t="s">
        <v>400</v>
      </c>
      <c r="F401" s="65" t="s">
        <v>28</v>
      </c>
      <c r="G401" s="124">
        <v>15</v>
      </c>
      <c r="H401" s="19"/>
      <c r="I401" s="20">
        <f t="shared" si="10"/>
        <v>248143.2</v>
      </c>
    </row>
    <row r="402" spans="1:9" x14ac:dyDescent="0.25">
      <c r="A402" s="3">
        <v>17</v>
      </c>
      <c r="B402" s="12">
        <v>44207</v>
      </c>
      <c r="C402" s="11" t="s">
        <v>386</v>
      </c>
      <c r="D402" s="68" t="s">
        <v>390</v>
      </c>
      <c r="E402" s="11" t="s">
        <v>145</v>
      </c>
      <c r="F402" s="65" t="s">
        <v>28</v>
      </c>
      <c r="G402" s="124">
        <v>15</v>
      </c>
      <c r="H402" s="19"/>
      <c r="I402" s="20">
        <f t="shared" si="10"/>
        <v>248158.2</v>
      </c>
    </row>
    <row r="403" spans="1:9" x14ac:dyDescent="0.25">
      <c r="A403" s="3">
        <v>18</v>
      </c>
      <c r="B403" s="12">
        <v>44207</v>
      </c>
      <c r="C403" s="11" t="s">
        <v>386</v>
      </c>
      <c r="D403" s="68" t="s">
        <v>391</v>
      </c>
      <c r="E403" s="11" t="s">
        <v>145</v>
      </c>
      <c r="F403" s="65" t="s">
        <v>28</v>
      </c>
      <c r="G403" s="124">
        <v>15</v>
      </c>
      <c r="H403" s="19"/>
      <c r="I403" s="20">
        <f t="shared" si="10"/>
        <v>248173.2</v>
      </c>
    </row>
    <row r="404" spans="1:9" x14ac:dyDescent="0.25">
      <c r="A404" s="3">
        <v>19</v>
      </c>
      <c r="B404" s="12">
        <v>44207</v>
      </c>
      <c r="C404" s="11" t="s">
        <v>386</v>
      </c>
      <c r="D404" s="68" t="s">
        <v>392</v>
      </c>
      <c r="E404" s="11" t="s">
        <v>401</v>
      </c>
      <c r="F404" s="65" t="s">
        <v>28</v>
      </c>
      <c r="G404" s="124">
        <v>15</v>
      </c>
      <c r="H404" s="19"/>
      <c r="I404" s="20">
        <f t="shared" si="10"/>
        <v>248188.2</v>
      </c>
    </row>
    <row r="405" spans="1:9" x14ac:dyDescent="0.25">
      <c r="A405" s="3">
        <v>20</v>
      </c>
      <c r="B405" s="12">
        <v>44207</v>
      </c>
      <c r="C405" s="11" t="s">
        <v>386</v>
      </c>
      <c r="D405" s="68" t="s">
        <v>393</v>
      </c>
      <c r="E405" s="11" t="s">
        <v>262</v>
      </c>
      <c r="F405" s="65" t="s">
        <v>28</v>
      </c>
      <c r="G405" s="124">
        <v>15</v>
      </c>
      <c r="H405" s="19"/>
      <c r="I405" s="20">
        <f t="shared" si="10"/>
        <v>248203.2</v>
      </c>
    </row>
    <row r="406" spans="1:9" x14ac:dyDescent="0.25">
      <c r="A406" s="3">
        <v>21</v>
      </c>
      <c r="B406" s="12">
        <v>44207</v>
      </c>
      <c r="C406" s="11" t="s">
        <v>386</v>
      </c>
      <c r="D406" s="68" t="s">
        <v>394</v>
      </c>
      <c r="E406" s="11" t="s">
        <v>402</v>
      </c>
      <c r="F406" s="65" t="s">
        <v>28</v>
      </c>
      <c r="G406" s="124">
        <v>15</v>
      </c>
      <c r="H406" s="19"/>
      <c r="I406" s="20">
        <f t="shared" si="10"/>
        <v>248218.2</v>
      </c>
    </row>
    <row r="407" spans="1:9" x14ac:dyDescent="0.25">
      <c r="A407" s="3">
        <v>22</v>
      </c>
      <c r="B407" s="12">
        <v>44207</v>
      </c>
      <c r="C407" s="11" t="s">
        <v>386</v>
      </c>
      <c r="D407" s="68" t="s">
        <v>395</v>
      </c>
      <c r="E407" s="11" t="s">
        <v>388</v>
      </c>
      <c r="F407" s="65" t="s">
        <v>28</v>
      </c>
      <c r="G407" s="124">
        <v>15</v>
      </c>
      <c r="H407" s="19"/>
      <c r="I407" s="20">
        <f t="shared" si="10"/>
        <v>248233.2</v>
      </c>
    </row>
    <row r="408" spans="1:9" x14ac:dyDescent="0.25">
      <c r="A408" s="3">
        <v>23</v>
      </c>
      <c r="B408" s="12">
        <v>44207</v>
      </c>
      <c r="C408" s="11" t="s">
        <v>386</v>
      </c>
      <c r="D408" s="68" t="s">
        <v>396</v>
      </c>
      <c r="E408" s="11" t="s">
        <v>403</v>
      </c>
      <c r="F408" s="65" t="s">
        <v>28</v>
      </c>
      <c r="G408" s="124">
        <v>10</v>
      </c>
      <c r="H408" s="19"/>
      <c r="I408" s="20">
        <f t="shared" si="10"/>
        <v>248243.20000000001</v>
      </c>
    </row>
    <row r="409" spans="1:9" x14ac:dyDescent="0.25">
      <c r="A409" s="3">
        <v>24</v>
      </c>
      <c r="B409" s="12">
        <v>44207</v>
      </c>
      <c r="C409" s="11" t="s">
        <v>386</v>
      </c>
      <c r="D409" s="68" t="s">
        <v>397</v>
      </c>
      <c r="E409" s="11" t="s">
        <v>404</v>
      </c>
      <c r="F409" s="65" t="s">
        <v>28</v>
      </c>
      <c r="G409" s="124">
        <v>15</v>
      </c>
      <c r="H409" s="19"/>
      <c r="I409" s="20">
        <f t="shared" si="10"/>
        <v>248258.2</v>
      </c>
    </row>
    <row r="410" spans="1:9" x14ac:dyDescent="0.25">
      <c r="A410" s="3">
        <v>25</v>
      </c>
      <c r="B410" s="12">
        <v>44207</v>
      </c>
      <c r="C410" s="11" t="s">
        <v>386</v>
      </c>
      <c r="D410" s="68" t="s">
        <v>398</v>
      </c>
      <c r="E410" s="11" t="s">
        <v>405</v>
      </c>
      <c r="F410" s="65" t="s">
        <v>28</v>
      </c>
      <c r="G410" s="124">
        <v>15</v>
      </c>
      <c r="H410" s="19"/>
      <c r="I410" s="20">
        <f t="shared" si="10"/>
        <v>248273.2</v>
      </c>
    </row>
    <row r="411" spans="1:9" x14ac:dyDescent="0.25">
      <c r="A411" s="3">
        <v>26</v>
      </c>
      <c r="B411" s="12">
        <v>44207</v>
      </c>
      <c r="C411" s="11" t="s">
        <v>386</v>
      </c>
      <c r="D411" s="68" t="s">
        <v>399</v>
      </c>
      <c r="E411" s="11" t="s">
        <v>406</v>
      </c>
      <c r="F411" s="65" t="s">
        <v>28</v>
      </c>
      <c r="G411" s="124">
        <v>15</v>
      </c>
      <c r="H411" s="19"/>
      <c r="I411" s="20">
        <f t="shared" si="10"/>
        <v>248288.2</v>
      </c>
    </row>
    <row r="412" spans="1:9" x14ac:dyDescent="0.25">
      <c r="A412" s="3">
        <v>27</v>
      </c>
      <c r="B412" s="12">
        <v>44207</v>
      </c>
      <c r="C412" s="11" t="s">
        <v>386</v>
      </c>
      <c r="D412" s="68" t="s">
        <v>407</v>
      </c>
      <c r="E412" s="11" t="s">
        <v>410</v>
      </c>
      <c r="F412" s="65" t="s">
        <v>28</v>
      </c>
      <c r="G412" s="124">
        <v>15</v>
      </c>
      <c r="H412" s="19"/>
      <c r="I412" s="20">
        <f t="shared" si="10"/>
        <v>248303.2</v>
      </c>
    </row>
    <row r="413" spans="1:9" x14ac:dyDescent="0.25">
      <c r="A413" s="3">
        <v>28</v>
      </c>
      <c r="B413" s="12">
        <v>44207</v>
      </c>
      <c r="C413" s="11" t="s">
        <v>386</v>
      </c>
      <c r="D413" s="68" t="s">
        <v>408</v>
      </c>
      <c r="E413" s="11" t="s">
        <v>411</v>
      </c>
      <c r="F413" s="65" t="s">
        <v>28</v>
      </c>
      <c r="G413" s="124">
        <v>15</v>
      </c>
      <c r="H413" s="19"/>
      <c r="I413" s="20">
        <f t="shared" si="10"/>
        <v>248318.2</v>
      </c>
    </row>
    <row r="414" spans="1:9" x14ac:dyDescent="0.25">
      <c r="A414" s="3">
        <v>29</v>
      </c>
      <c r="B414" s="12">
        <v>44207</v>
      </c>
      <c r="C414" s="11" t="s">
        <v>386</v>
      </c>
      <c r="D414" s="68" t="s">
        <v>409</v>
      </c>
      <c r="E414" s="11" t="s">
        <v>416</v>
      </c>
      <c r="F414" s="65" t="s">
        <v>28</v>
      </c>
      <c r="G414" s="124">
        <v>15</v>
      </c>
      <c r="H414" s="19"/>
      <c r="I414" s="20">
        <f t="shared" si="10"/>
        <v>248333.2</v>
      </c>
    </row>
    <row r="415" spans="1:9" x14ac:dyDescent="0.25">
      <c r="A415" s="3">
        <v>30</v>
      </c>
      <c r="B415" s="12">
        <v>44207</v>
      </c>
      <c r="C415" s="11" t="s">
        <v>386</v>
      </c>
      <c r="D415" s="68" t="s">
        <v>412</v>
      </c>
      <c r="E415" s="11" t="s">
        <v>261</v>
      </c>
      <c r="F415" s="65" t="s">
        <v>28</v>
      </c>
      <c r="G415" s="124">
        <v>15</v>
      </c>
      <c r="H415" s="19"/>
      <c r="I415" s="20">
        <f t="shared" si="10"/>
        <v>248348.2</v>
      </c>
    </row>
    <row r="416" spans="1:9" x14ac:dyDescent="0.25">
      <c r="A416" s="3">
        <v>31</v>
      </c>
      <c r="B416" s="12">
        <v>44207</v>
      </c>
      <c r="C416" s="11" t="s">
        <v>386</v>
      </c>
      <c r="D416" s="68" t="s">
        <v>413</v>
      </c>
      <c r="E416" s="11" t="s">
        <v>419</v>
      </c>
      <c r="F416" s="65" t="s">
        <v>28</v>
      </c>
      <c r="G416" s="124">
        <v>15</v>
      </c>
      <c r="H416" s="19"/>
      <c r="I416" s="20">
        <f t="shared" si="10"/>
        <v>248363.2</v>
      </c>
    </row>
    <row r="417" spans="1:9" x14ac:dyDescent="0.25">
      <c r="A417" s="3">
        <v>32</v>
      </c>
      <c r="B417" s="12">
        <v>44207</v>
      </c>
      <c r="C417" s="11" t="s">
        <v>386</v>
      </c>
      <c r="D417" s="68" t="s">
        <v>414</v>
      </c>
      <c r="E417" s="11" t="s">
        <v>419</v>
      </c>
      <c r="F417" s="65" t="s">
        <v>28</v>
      </c>
      <c r="G417" s="124">
        <v>15</v>
      </c>
      <c r="H417" s="19"/>
      <c r="I417" s="20">
        <f t="shared" si="10"/>
        <v>248378.2</v>
      </c>
    </row>
    <row r="418" spans="1:9" x14ac:dyDescent="0.25">
      <c r="A418" s="3">
        <v>33</v>
      </c>
      <c r="B418" s="12">
        <v>44207</v>
      </c>
      <c r="C418" s="11" t="s">
        <v>386</v>
      </c>
      <c r="D418" s="68" t="s">
        <v>415</v>
      </c>
      <c r="E418" s="11" t="s">
        <v>145</v>
      </c>
      <c r="F418" s="65" t="s">
        <v>28</v>
      </c>
      <c r="G418" s="124">
        <v>15</v>
      </c>
      <c r="H418" s="19"/>
      <c r="I418" s="20">
        <f t="shared" si="10"/>
        <v>248393.2</v>
      </c>
    </row>
    <row r="419" spans="1:9" x14ac:dyDescent="0.25">
      <c r="A419" s="3">
        <v>34</v>
      </c>
      <c r="B419" s="12">
        <v>44207</v>
      </c>
      <c r="C419" s="11" t="s">
        <v>386</v>
      </c>
      <c r="D419" s="68" t="s">
        <v>417</v>
      </c>
      <c r="E419" s="11" t="s">
        <v>145</v>
      </c>
      <c r="F419" s="65" t="s">
        <v>28</v>
      </c>
      <c r="G419" s="124">
        <v>15</v>
      </c>
      <c r="H419" s="19"/>
      <c r="I419" s="20">
        <f t="shared" si="10"/>
        <v>248408.2</v>
      </c>
    </row>
    <row r="420" spans="1:9" x14ac:dyDescent="0.25">
      <c r="A420" s="3">
        <v>35</v>
      </c>
      <c r="B420" s="12">
        <v>44207</v>
      </c>
      <c r="C420" s="11" t="s">
        <v>386</v>
      </c>
      <c r="D420" s="68" t="s">
        <v>418</v>
      </c>
      <c r="E420" s="11" t="s">
        <v>145</v>
      </c>
      <c r="F420" s="65" t="s">
        <v>28</v>
      </c>
      <c r="G420" s="124">
        <v>15</v>
      </c>
      <c r="H420" s="19"/>
      <c r="I420" s="20">
        <f t="shared" si="10"/>
        <v>248423.2</v>
      </c>
    </row>
    <row r="421" spans="1:9" x14ac:dyDescent="0.25">
      <c r="A421" s="3">
        <v>36</v>
      </c>
      <c r="B421" s="12">
        <v>44207</v>
      </c>
      <c r="C421" s="11" t="s">
        <v>386</v>
      </c>
      <c r="D421" s="68" t="s">
        <v>420</v>
      </c>
      <c r="E421" s="11" t="s">
        <v>145</v>
      </c>
      <c r="F421" s="65" t="s">
        <v>28</v>
      </c>
      <c r="G421" s="124">
        <v>15</v>
      </c>
      <c r="H421" s="19"/>
      <c r="I421" s="20">
        <f t="shared" si="10"/>
        <v>248438.2</v>
      </c>
    </row>
    <row r="422" spans="1:9" x14ac:dyDescent="0.25">
      <c r="A422" s="3">
        <v>37</v>
      </c>
      <c r="B422" s="12">
        <v>44207</v>
      </c>
      <c r="C422" s="11" t="s">
        <v>386</v>
      </c>
      <c r="D422" s="68" t="s">
        <v>421</v>
      </c>
      <c r="E422" s="11" t="s">
        <v>145</v>
      </c>
      <c r="F422" s="65" t="s">
        <v>28</v>
      </c>
      <c r="G422" s="124">
        <v>15</v>
      </c>
      <c r="H422" s="19"/>
      <c r="I422" s="20">
        <f t="shared" si="10"/>
        <v>248453.2</v>
      </c>
    </row>
    <row r="423" spans="1:9" x14ac:dyDescent="0.25">
      <c r="A423" s="3">
        <v>38</v>
      </c>
      <c r="B423" s="12">
        <v>44207</v>
      </c>
      <c r="C423" s="11" t="s">
        <v>386</v>
      </c>
      <c r="D423" s="68" t="s">
        <v>422</v>
      </c>
      <c r="E423" s="11" t="s">
        <v>145</v>
      </c>
      <c r="F423" s="65" t="s">
        <v>28</v>
      </c>
      <c r="G423" s="124">
        <v>15</v>
      </c>
      <c r="H423" s="19"/>
      <c r="I423" s="20">
        <f t="shared" si="10"/>
        <v>248468.2</v>
      </c>
    </row>
    <row r="424" spans="1:9" x14ac:dyDescent="0.25">
      <c r="A424" s="3">
        <v>39</v>
      </c>
      <c r="B424" s="12">
        <v>44207</v>
      </c>
      <c r="C424" s="6" t="s">
        <v>17</v>
      </c>
      <c r="D424" s="68"/>
      <c r="E424" s="13" t="s">
        <v>430</v>
      </c>
      <c r="F424" s="104" t="s">
        <v>28</v>
      </c>
      <c r="G424" s="21">
        <v>22556.5</v>
      </c>
      <c r="H424" s="22"/>
      <c r="I424" s="20">
        <f>I411+G424-H424</f>
        <v>270844.7</v>
      </c>
    </row>
    <row r="425" spans="1:9" x14ac:dyDescent="0.25">
      <c r="A425" s="38"/>
      <c r="B425" s="101"/>
      <c r="C425" s="14"/>
      <c r="D425" s="68"/>
      <c r="E425" s="105" t="s">
        <v>18</v>
      </c>
      <c r="F425" s="106"/>
      <c r="G425" s="107">
        <f>SUM(G385:G424)</f>
        <v>271024.7</v>
      </c>
      <c r="H425" s="107">
        <f>SUM(H386:H424)</f>
        <v>0</v>
      </c>
      <c r="I425" s="25">
        <f>G425-H425</f>
        <v>271024.7</v>
      </c>
    </row>
    <row r="427" spans="1:9" x14ac:dyDescent="0.25">
      <c r="F427" s="172">
        <f>SUM(G427:H427)</f>
        <v>16265</v>
      </c>
      <c r="G427" s="110">
        <f>SUM(G386:G389)</f>
        <v>11800</v>
      </c>
      <c r="H427" s="116">
        <f>SUM(G390,G391,G392,G393,G396,G395,G397,G398,G400,G401,G402,G403,G404,G405,G406,G407,G408,G409,G410,G411,G412:G413,G414,G415,G416,G417,G418,G419,G420,G421,G422,G423)</f>
        <v>4465</v>
      </c>
    </row>
    <row r="428" spans="1:9" x14ac:dyDescent="0.25">
      <c r="G428" s="110"/>
    </row>
    <row r="429" spans="1:9" x14ac:dyDescent="0.25">
      <c r="G429" s="110"/>
    </row>
    <row r="430" spans="1:9" x14ac:dyDescent="0.25">
      <c r="G430" s="110"/>
    </row>
    <row r="454" spans="1:9" x14ac:dyDescent="0.25">
      <c r="A454" s="187" t="s">
        <v>348</v>
      </c>
      <c r="B454" s="187"/>
      <c r="C454" s="187"/>
      <c r="D454" s="187"/>
      <c r="E454" s="187"/>
      <c r="F454" s="187"/>
      <c r="G454" s="187"/>
      <c r="H454" s="187"/>
      <c r="I454" s="187"/>
    </row>
    <row r="455" spans="1:9" x14ac:dyDescent="0.25">
      <c r="A455" s="188" t="s">
        <v>0</v>
      </c>
      <c r="B455" s="189"/>
      <c r="C455" s="190" t="s">
        <v>349</v>
      </c>
      <c r="D455" s="191"/>
      <c r="E455" s="191"/>
      <c r="F455" s="191"/>
      <c r="G455" s="191"/>
      <c r="H455" s="191"/>
      <c r="I455" s="192"/>
    </row>
    <row r="456" spans="1:9" x14ac:dyDescent="0.25">
      <c r="A456" s="188" t="s">
        <v>1</v>
      </c>
      <c r="B456" s="189"/>
      <c r="C456" s="190">
        <v>148250029</v>
      </c>
      <c r="D456" s="193"/>
      <c r="E456" s="193"/>
      <c r="F456" s="193"/>
      <c r="G456" s="193"/>
      <c r="H456" s="193"/>
      <c r="I456" s="194"/>
    </row>
    <row r="457" spans="1:9" x14ac:dyDescent="0.25">
      <c r="A457" s="188" t="s">
        <v>2</v>
      </c>
      <c r="B457" s="195"/>
      <c r="C457" s="189"/>
      <c r="D457" s="196" t="s">
        <v>3</v>
      </c>
      <c r="E457" s="197"/>
      <c r="F457" s="197"/>
      <c r="G457" s="197"/>
      <c r="H457" s="197"/>
      <c r="I457" s="198"/>
    </row>
    <row r="458" spans="1:9" x14ac:dyDescent="0.25">
      <c r="A458" s="199" t="s">
        <v>4</v>
      </c>
      <c r="B458" s="199"/>
      <c r="C458" s="199"/>
      <c r="D458" s="199"/>
      <c r="E458" s="199"/>
      <c r="F458" s="199"/>
      <c r="G458" s="199"/>
      <c r="H458" s="199"/>
      <c r="I458" s="199"/>
    </row>
    <row r="459" spans="1:9" x14ac:dyDescent="0.25">
      <c r="A459" s="200" t="s">
        <v>5</v>
      </c>
      <c r="B459" s="200" t="s">
        <v>6</v>
      </c>
      <c r="C459" s="200" t="s">
        <v>7</v>
      </c>
      <c r="D459" s="202" t="s">
        <v>8</v>
      </c>
      <c r="E459" s="200" t="s">
        <v>9</v>
      </c>
      <c r="F459" s="202" t="s">
        <v>10</v>
      </c>
      <c r="G459" s="204" t="s">
        <v>11</v>
      </c>
      <c r="H459" s="205"/>
      <c r="I459" s="206"/>
    </row>
    <row r="460" spans="1:9" x14ac:dyDescent="0.25">
      <c r="A460" s="201"/>
      <c r="B460" s="201"/>
      <c r="C460" s="201"/>
      <c r="D460" s="203"/>
      <c r="E460" s="201"/>
      <c r="F460" s="203"/>
      <c r="G460" s="108" t="s">
        <v>12</v>
      </c>
      <c r="H460" s="109" t="s">
        <v>13</v>
      </c>
      <c r="I460" s="109" t="s">
        <v>14</v>
      </c>
    </row>
    <row r="461" spans="1:9" x14ac:dyDescent="0.25">
      <c r="A461" s="40">
        <v>0</v>
      </c>
      <c r="B461" s="10"/>
      <c r="C461" s="9" t="s">
        <v>15</v>
      </c>
      <c r="D461" s="42"/>
      <c r="E461" s="9"/>
      <c r="F461" s="57"/>
      <c r="G461" s="18">
        <f>I425</f>
        <v>271024.7</v>
      </c>
      <c r="H461" s="19"/>
      <c r="I461" s="20">
        <f>+G461-H461</f>
        <v>271024.7</v>
      </c>
    </row>
    <row r="462" spans="1:9" x14ac:dyDescent="0.25">
      <c r="A462" s="3">
        <f>A461+1</f>
        <v>1</v>
      </c>
      <c r="B462" s="12">
        <v>44208</v>
      </c>
      <c r="C462" s="11" t="s">
        <v>424</v>
      </c>
      <c r="D462" s="68" t="s">
        <v>425</v>
      </c>
      <c r="E462" s="11" t="s">
        <v>426</v>
      </c>
      <c r="F462" s="65" t="s">
        <v>28</v>
      </c>
      <c r="G462" s="124">
        <v>15</v>
      </c>
      <c r="H462" s="19"/>
      <c r="I462" s="20">
        <f>I461+G462-H462</f>
        <v>271039.7</v>
      </c>
    </row>
    <row r="463" spans="1:9" ht="23.25" x14ac:dyDescent="0.25">
      <c r="A463" s="3">
        <f>A462+1</f>
        <v>2</v>
      </c>
      <c r="B463" s="12">
        <v>44208</v>
      </c>
      <c r="C463" s="11" t="s">
        <v>428</v>
      </c>
      <c r="D463" s="68" t="s">
        <v>375</v>
      </c>
      <c r="E463" s="11" t="s">
        <v>427</v>
      </c>
      <c r="F463" s="65" t="s">
        <v>429</v>
      </c>
      <c r="G463" s="124">
        <v>50</v>
      </c>
      <c r="H463" s="19"/>
      <c r="I463" s="20">
        <f>I462+G463-H463</f>
        <v>271089.7</v>
      </c>
    </row>
    <row r="464" spans="1:9" x14ac:dyDescent="0.25">
      <c r="A464" s="3">
        <v>3</v>
      </c>
      <c r="B464" s="12">
        <v>44208</v>
      </c>
      <c r="C464" s="6" t="s">
        <v>17</v>
      </c>
      <c r="D464" s="42"/>
      <c r="E464" s="13" t="s">
        <v>823</v>
      </c>
      <c r="F464" s="104" t="s">
        <v>28</v>
      </c>
      <c r="G464" s="21">
        <v>5230</v>
      </c>
      <c r="H464" s="22"/>
      <c r="I464" s="20">
        <f>I463+G464-H464</f>
        <v>276319.7</v>
      </c>
    </row>
    <row r="465" spans="1:9" x14ac:dyDescent="0.25">
      <c r="A465" s="38"/>
      <c r="B465" s="101"/>
      <c r="C465" s="14"/>
      <c r="D465" s="102"/>
      <c r="E465" s="105" t="s">
        <v>18</v>
      </c>
      <c r="F465" s="106"/>
      <c r="G465" s="107">
        <f>SUM(G461:G464)</f>
        <v>276319.7</v>
      </c>
      <c r="H465" s="107">
        <f>SUM(H462:H464)</f>
        <v>0</v>
      </c>
      <c r="I465" s="25">
        <f>G465-H465</f>
        <v>276319.7</v>
      </c>
    </row>
    <row r="467" spans="1:9" x14ac:dyDescent="0.25">
      <c r="G467" s="110"/>
    </row>
    <row r="493" spans="1:9" x14ac:dyDescent="0.25">
      <c r="A493" s="187" t="s">
        <v>825</v>
      </c>
      <c r="B493" s="187"/>
      <c r="C493" s="187"/>
      <c r="D493" s="187"/>
      <c r="E493" s="187"/>
      <c r="F493" s="187"/>
      <c r="G493" s="187"/>
      <c r="H493" s="187"/>
      <c r="I493" s="187"/>
    </row>
    <row r="494" spans="1:9" x14ac:dyDescent="0.25">
      <c r="A494" s="188" t="s">
        <v>0</v>
      </c>
      <c r="B494" s="189"/>
      <c r="C494" s="190" t="s">
        <v>431</v>
      </c>
      <c r="D494" s="191"/>
      <c r="E494" s="191"/>
      <c r="F494" s="191"/>
      <c r="G494" s="191"/>
      <c r="H494" s="191"/>
      <c r="I494" s="192"/>
    </row>
    <row r="495" spans="1:9" x14ac:dyDescent="0.25">
      <c r="A495" s="188" t="s">
        <v>1</v>
      </c>
      <c r="B495" s="189"/>
      <c r="C495" s="190">
        <v>148250029</v>
      </c>
      <c r="D495" s="193"/>
      <c r="E495" s="193"/>
      <c r="F495" s="193"/>
      <c r="G495" s="193"/>
      <c r="H495" s="193"/>
      <c r="I495" s="194"/>
    </row>
    <row r="496" spans="1:9" x14ac:dyDescent="0.25">
      <c r="A496" s="188" t="s">
        <v>2</v>
      </c>
      <c r="B496" s="195"/>
      <c r="C496" s="189"/>
      <c r="D496" s="196" t="s">
        <v>3</v>
      </c>
      <c r="E496" s="197"/>
      <c r="F496" s="197"/>
      <c r="G496" s="197"/>
      <c r="H496" s="197"/>
      <c r="I496" s="198"/>
    </row>
    <row r="497" spans="1:9" x14ac:dyDescent="0.25">
      <c r="A497" s="199" t="s">
        <v>4</v>
      </c>
      <c r="B497" s="199"/>
      <c r="C497" s="199"/>
      <c r="D497" s="199"/>
      <c r="E497" s="199"/>
      <c r="F497" s="199"/>
      <c r="G497" s="199"/>
      <c r="H497" s="199"/>
      <c r="I497" s="199"/>
    </row>
    <row r="498" spans="1:9" x14ac:dyDescent="0.25">
      <c r="A498" s="200" t="s">
        <v>5</v>
      </c>
      <c r="B498" s="200" t="s">
        <v>6</v>
      </c>
      <c r="C498" s="200" t="s">
        <v>7</v>
      </c>
      <c r="D498" s="202" t="s">
        <v>8</v>
      </c>
      <c r="E498" s="200" t="s">
        <v>9</v>
      </c>
      <c r="F498" s="202" t="s">
        <v>10</v>
      </c>
      <c r="G498" s="204" t="s">
        <v>11</v>
      </c>
      <c r="H498" s="205"/>
      <c r="I498" s="206"/>
    </row>
    <row r="499" spans="1:9" x14ac:dyDescent="0.25">
      <c r="A499" s="201"/>
      <c r="B499" s="201"/>
      <c r="C499" s="201"/>
      <c r="D499" s="203"/>
      <c r="E499" s="201"/>
      <c r="F499" s="203"/>
      <c r="G499" s="108" t="s">
        <v>12</v>
      </c>
      <c r="H499" s="109" t="s">
        <v>13</v>
      </c>
      <c r="I499" s="109" t="s">
        <v>14</v>
      </c>
    </row>
    <row r="500" spans="1:9" x14ac:dyDescent="0.25">
      <c r="A500" s="40">
        <v>0</v>
      </c>
      <c r="B500" s="10"/>
      <c r="C500" s="9" t="s">
        <v>15</v>
      </c>
      <c r="D500" s="42"/>
      <c r="E500" s="9"/>
      <c r="F500" s="57"/>
      <c r="G500" s="18">
        <f>I465</f>
        <v>276319.7</v>
      </c>
      <c r="H500" s="19"/>
      <c r="I500" s="20">
        <f>+G500-H500</f>
        <v>276319.7</v>
      </c>
    </row>
    <row r="501" spans="1:9" ht="23.25" x14ac:dyDescent="0.25">
      <c r="A501" s="3">
        <f>A500+1</f>
        <v>1</v>
      </c>
      <c r="B501" s="12">
        <v>44209</v>
      </c>
      <c r="C501" s="11" t="s">
        <v>433</v>
      </c>
      <c r="D501" s="68" t="s">
        <v>432</v>
      </c>
      <c r="E501" s="11" t="s">
        <v>443</v>
      </c>
      <c r="F501" s="65" t="s">
        <v>56</v>
      </c>
      <c r="G501" s="22"/>
      <c r="H501" s="124">
        <v>969.1</v>
      </c>
      <c r="I501" s="20">
        <f>I500+G501-H501</f>
        <v>275350.60000000003</v>
      </c>
    </row>
    <row r="502" spans="1:9" ht="19.5" x14ac:dyDescent="0.25">
      <c r="A502" s="3">
        <f>A501+1</f>
        <v>2</v>
      </c>
      <c r="B502" s="12">
        <v>44209</v>
      </c>
      <c r="C502" s="11" t="s">
        <v>307</v>
      </c>
      <c r="D502" s="68" t="s">
        <v>434</v>
      </c>
      <c r="E502" s="11" t="s">
        <v>437</v>
      </c>
      <c r="F502" s="70" t="s">
        <v>438</v>
      </c>
      <c r="G502" s="124">
        <v>2280</v>
      </c>
      <c r="H502" s="19"/>
      <c r="I502" s="20">
        <f>I501+G502-H502</f>
        <v>277630.60000000003</v>
      </c>
    </row>
    <row r="503" spans="1:9" ht="23.25" x14ac:dyDescent="0.25">
      <c r="A503" s="3">
        <v>3</v>
      </c>
      <c r="B503" s="12">
        <v>44209</v>
      </c>
      <c r="C503" s="11" t="s">
        <v>439</v>
      </c>
      <c r="D503" s="68" t="s">
        <v>435</v>
      </c>
      <c r="E503" s="11" t="s">
        <v>437</v>
      </c>
      <c r="F503" s="65" t="s">
        <v>441</v>
      </c>
      <c r="G503" s="124">
        <v>2400</v>
      </c>
      <c r="H503" s="19"/>
      <c r="I503" s="20">
        <f t="shared" ref="I503:I516" si="11">I502+G503-H503</f>
        <v>280030.60000000003</v>
      </c>
    </row>
    <row r="504" spans="1:9" ht="23.25" x14ac:dyDescent="0.25">
      <c r="A504" s="3">
        <v>4</v>
      </c>
      <c r="B504" s="12">
        <v>44209</v>
      </c>
      <c r="C504" s="11" t="s">
        <v>440</v>
      </c>
      <c r="D504" s="68" t="s">
        <v>436</v>
      </c>
      <c r="E504" s="11" t="s">
        <v>437</v>
      </c>
      <c r="F504" s="65" t="s">
        <v>442</v>
      </c>
      <c r="G504" s="124">
        <v>1200</v>
      </c>
      <c r="H504" s="19"/>
      <c r="I504" s="20">
        <f t="shared" si="11"/>
        <v>281230.60000000003</v>
      </c>
    </row>
    <row r="505" spans="1:9" x14ac:dyDescent="0.25">
      <c r="A505" s="3">
        <v>5</v>
      </c>
      <c r="B505" s="12">
        <v>44209</v>
      </c>
      <c r="C505" s="11" t="s">
        <v>446</v>
      </c>
      <c r="D505" s="68" t="s">
        <v>444</v>
      </c>
      <c r="E505" s="11" t="s">
        <v>445</v>
      </c>
      <c r="F505" s="65" t="s">
        <v>16</v>
      </c>
      <c r="G505" s="124">
        <v>400</v>
      </c>
      <c r="H505" s="19"/>
      <c r="I505" s="20">
        <f t="shared" si="11"/>
        <v>281630.60000000003</v>
      </c>
    </row>
    <row r="506" spans="1:9" ht="23.25" x14ac:dyDescent="0.25">
      <c r="A506" s="3">
        <v>6</v>
      </c>
      <c r="B506" s="12">
        <v>44209</v>
      </c>
      <c r="C506" s="11" t="s">
        <v>461</v>
      </c>
      <c r="D506" s="68" t="s">
        <v>459</v>
      </c>
      <c r="E506" s="11" t="s">
        <v>303</v>
      </c>
      <c r="F506" s="65" t="s">
        <v>460</v>
      </c>
      <c r="G506" s="124">
        <v>500</v>
      </c>
      <c r="H506" s="19"/>
      <c r="I506" s="20">
        <f t="shared" si="11"/>
        <v>282130.60000000003</v>
      </c>
    </row>
    <row r="507" spans="1:9" x14ac:dyDescent="0.25">
      <c r="A507" s="3">
        <v>7</v>
      </c>
      <c r="B507" s="12">
        <v>44209</v>
      </c>
      <c r="C507" s="11" t="s">
        <v>424</v>
      </c>
      <c r="D507" s="68" t="s">
        <v>447</v>
      </c>
      <c r="E507" s="11" t="s">
        <v>450</v>
      </c>
      <c r="F507" s="65" t="s">
        <v>28</v>
      </c>
      <c r="G507" s="124">
        <v>15</v>
      </c>
      <c r="H507" s="19"/>
      <c r="I507" s="20">
        <f t="shared" si="11"/>
        <v>282145.60000000003</v>
      </c>
    </row>
    <row r="508" spans="1:9" x14ac:dyDescent="0.25">
      <c r="A508" s="3">
        <v>8</v>
      </c>
      <c r="B508" s="12">
        <v>44209</v>
      </c>
      <c r="C508" s="11" t="s">
        <v>424</v>
      </c>
      <c r="D508" s="68" t="s">
        <v>448</v>
      </c>
      <c r="E508" s="11" t="s">
        <v>451</v>
      </c>
      <c r="F508" s="65" t="s">
        <v>28</v>
      </c>
      <c r="G508" s="124">
        <v>15</v>
      </c>
      <c r="H508" s="19"/>
      <c r="I508" s="20">
        <f t="shared" si="11"/>
        <v>282160.60000000003</v>
      </c>
    </row>
    <row r="509" spans="1:9" x14ac:dyDescent="0.25">
      <c r="A509" s="3">
        <v>9</v>
      </c>
      <c r="B509" s="12">
        <v>44209</v>
      </c>
      <c r="C509" s="11" t="s">
        <v>424</v>
      </c>
      <c r="D509" s="68" t="s">
        <v>449</v>
      </c>
      <c r="E509" s="11" t="s">
        <v>451</v>
      </c>
      <c r="F509" s="65" t="s">
        <v>28</v>
      </c>
      <c r="G509" s="124">
        <v>15</v>
      </c>
      <c r="H509" s="19"/>
      <c r="I509" s="20">
        <f t="shared" si="11"/>
        <v>282175.60000000003</v>
      </c>
    </row>
    <row r="510" spans="1:9" x14ac:dyDescent="0.25">
      <c r="A510" s="3">
        <v>10</v>
      </c>
      <c r="B510" s="12">
        <v>44209</v>
      </c>
      <c r="C510" s="11" t="s">
        <v>424</v>
      </c>
      <c r="D510" s="68" t="s">
        <v>452</v>
      </c>
      <c r="E510" s="11" t="s">
        <v>282</v>
      </c>
      <c r="F510" s="65" t="s">
        <v>28</v>
      </c>
      <c r="G510" s="124">
        <v>15</v>
      </c>
      <c r="H510" s="19"/>
      <c r="I510" s="20">
        <f t="shared" si="11"/>
        <v>282190.60000000003</v>
      </c>
    </row>
    <row r="511" spans="1:9" x14ac:dyDescent="0.25">
      <c r="A511" s="3">
        <v>11</v>
      </c>
      <c r="B511" s="12">
        <v>44209</v>
      </c>
      <c r="C511" s="11" t="s">
        <v>424</v>
      </c>
      <c r="D511" s="68" t="s">
        <v>453</v>
      </c>
      <c r="E511" s="11" t="s">
        <v>250</v>
      </c>
      <c r="F511" s="65" t="s">
        <v>28</v>
      </c>
      <c r="G511" s="124">
        <v>15</v>
      </c>
      <c r="H511" s="19"/>
      <c r="I511" s="20">
        <f t="shared" si="11"/>
        <v>282205.60000000003</v>
      </c>
    </row>
    <row r="512" spans="1:9" x14ac:dyDescent="0.25">
      <c r="A512" s="3">
        <v>12</v>
      </c>
      <c r="B512" s="12">
        <v>44209</v>
      </c>
      <c r="C512" s="11" t="s">
        <v>424</v>
      </c>
      <c r="D512" s="68" t="s">
        <v>454</v>
      </c>
      <c r="E512" s="11" t="s">
        <v>426</v>
      </c>
      <c r="F512" s="65" t="s">
        <v>28</v>
      </c>
      <c r="G512" s="124">
        <v>15</v>
      </c>
      <c r="H512" s="19"/>
      <c r="I512" s="20">
        <f t="shared" si="11"/>
        <v>282220.60000000003</v>
      </c>
    </row>
    <row r="513" spans="1:9" x14ac:dyDescent="0.25">
      <c r="A513" s="3">
        <v>13</v>
      </c>
      <c r="B513" s="12">
        <v>44209</v>
      </c>
      <c r="C513" s="11" t="s">
        <v>424</v>
      </c>
      <c r="D513" s="68" t="s">
        <v>455</v>
      </c>
      <c r="E513" s="11" t="s">
        <v>458</v>
      </c>
      <c r="F513" s="65" t="s">
        <v>28</v>
      </c>
      <c r="G513" s="124">
        <v>15</v>
      </c>
      <c r="H513" s="19"/>
      <c r="I513" s="20">
        <f t="shared" si="11"/>
        <v>282235.60000000003</v>
      </c>
    </row>
    <row r="514" spans="1:9" x14ac:dyDescent="0.25">
      <c r="A514" s="3">
        <v>14</v>
      </c>
      <c r="B514" s="12">
        <v>44209</v>
      </c>
      <c r="C514" s="11" t="s">
        <v>424</v>
      </c>
      <c r="D514" s="68" t="s">
        <v>456</v>
      </c>
      <c r="E514" s="11" t="s">
        <v>262</v>
      </c>
      <c r="F514" s="65" t="s">
        <v>28</v>
      </c>
      <c r="G514" s="124">
        <v>15</v>
      </c>
      <c r="H514" s="19"/>
      <c r="I514" s="20">
        <f t="shared" si="11"/>
        <v>282250.60000000003</v>
      </c>
    </row>
    <row r="515" spans="1:9" x14ac:dyDescent="0.25">
      <c r="A515" s="3">
        <v>15</v>
      </c>
      <c r="B515" s="12">
        <v>44209</v>
      </c>
      <c r="C515" s="11" t="s">
        <v>424</v>
      </c>
      <c r="D515" s="68" t="s">
        <v>457</v>
      </c>
      <c r="E515" s="11" t="s">
        <v>261</v>
      </c>
      <c r="F515" s="65" t="s">
        <v>28</v>
      </c>
      <c r="G515" s="124">
        <v>15</v>
      </c>
      <c r="H515" s="19"/>
      <c r="I515" s="20">
        <f t="shared" si="11"/>
        <v>282265.60000000003</v>
      </c>
    </row>
    <row r="516" spans="1:9" x14ac:dyDescent="0.25">
      <c r="A516" s="3">
        <v>16</v>
      </c>
      <c r="B516" s="12">
        <v>44209</v>
      </c>
      <c r="C516" s="6" t="s">
        <v>17</v>
      </c>
      <c r="D516" s="42"/>
      <c r="E516" s="13" t="s">
        <v>824</v>
      </c>
      <c r="F516" s="104" t="s">
        <v>28</v>
      </c>
      <c r="G516" s="21">
        <v>19774</v>
      </c>
      <c r="H516" s="22"/>
      <c r="I516" s="20">
        <f t="shared" si="11"/>
        <v>302039.60000000003</v>
      </c>
    </row>
    <row r="517" spans="1:9" x14ac:dyDescent="0.25">
      <c r="A517" s="38"/>
      <c r="B517" s="101"/>
      <c r="C517" s="14"/>
      <c r="D517" s="102"/>
      <c r="E517" s="105" t="s">
        <v>18</v>
      </c>
      <c r="F517" s="106"/>
      <c r="G517" s="107">
        <f>SUM(G500:G516)</f>
        <v>303008.7</v>
      </c>
      <c r="H517" s="107">
        <f>SUM(H501:H516)</f>
        <v>969.1</v>
      </c>
      <c r="I517" s="25">
        <f>G517-H517</f>
        <v>302039.60000000003</v>
      </c>
    </row>
    <row r="518" spans="1:9" x14ac:dyDescent="0.25">
      <c r="G518" s="110"/>
    </row>
    <row r="519" spans="1:9" x14ac:dyDescent="0.25">
      <c r="F519" s="112">
        <f>SUM(G519:I519)</f>
        <v>6915</v>
      </c>
      <c r="G519" s="110">
        <f>SUM(G502:G504)</f>
        <v>5880</v>
      </c>
      <c r="H519" s="110">
        <f>SUM(G505,G507,G508,G509,G510,G511,G512,G513,G514,G515)</f>
        <v>535</v>
      </c>
      <c r="I519" s="110">
        <f>SUM(G506)</f>
        <v>500</v>
      </c>
    </row>
    <row r="520" spans="1:9" x14ac:dyDescent="0.25">
      <c r="G520" s="110"/>
      <c r="H520" s="110"/>
    </row>
    <row r="521" spans="1:9" x14ac:dyDescent="0.25">
      <c r="G521" s="110"/>
    </row>
    <row r="531" spans="1:9" x14ac:dyDescent="0.25">
      <c r="A531" s="187" t="s">
        <v>506</v>
      </c>
      <c r="B531" s="187"/>
      <c r="C531" s="187"/>
      <c r="D531" s="187"/>
      <c r="E531" s="187"/>
      <c r="F531" s="187"/>
      <c r="G531" s="187"/>
      <c r="H531" s="187"/>
      <c r="I531" s="187"/>
    </row>
    <row r="532" spans="1:9" x14ac:dyDescent="0.25">
      <c r="A532" s="188" t="s">
        <v>0</v>
      </c>
      <c r="B532" s="189"/>
      <c r="C532" s="190" t="s">
        <v>462</v>
      </c>
      <c r="D532" s="191"/>
      <c r="E532" s="191"/>
      <c r="F532" s="191"/>
      <c r="G532" s="191"/>
      <c r="H532" s="191"/>
      <c r="I532" s="192"/>
    </row>
    <row r="533" spans="1:9" x14ac:dyDescent="0.25">
      <c r="A533" s="188" t="s">
        <v>1</v>
      </c>
      <c r="B533" s="189"/>
      <c r="C533" s="190">
        <v>148250029</v>
      </c>
      <c r="D533" s="193"/>
      <c r="E533" s="193"/>
      <c r="F533" s="193"/>
      <c r="G533" s="193"/>
      <c r="H533" s="193"/>
      <c r="I533" s="194"/>
    </row>
    <row r="534" spans="1:9" x14ac:dyDescent="0.25">
      <c r="A534" s="188" t="s">
        <v>2</v>
      </c>
      <c r="B534" s="195"/>
      <c r="C534" s="189"/>
      <c r="D534" s="196" t="s">
        <v>3</v>
      </c>
      <c r="E534" s="197"/>
      <c r="F534" s="197"/>
      <c r="G534" s="197"/>
      <c r="H534" s="197"/>
      <c r="I534" s="198"/>
    </row>
    <row r="535" spans="1:9" x14ac:dyDescent="0.25">
      <c r="A535" s="199" t="s">
        <v>4</v>
      </c>
      <c r="B535" s="199"/>
      <c r="C535" s="199"/>
      <c r="D535" s="199"/>
      <c r="E535" s="199"/>
      <c r="F535" s="199"/>
      <c r="G535" s="199"/>
      <c r="H535" s="199"/>
      <c r="I535" s="199"/>
    </row>
    <row r="536" spans="1:9" x14ac:dyDescent="0.25">
      <c r="A536" s="200" t="s">
        <v>5</v>
      </c>
      <c r="B536" s="200" t="s">
        <v>6</v>
      </c>
      <c r="C536" s="200" t="s">
        <v>7</v>
      </c>
      <c r="D536" s="202" t="s">
        <v>8</v>
      </c>
      <c r="E536" s="200" t="s">
        <v>9</v>
      </c>
      <c r="F536" s="202" t="s">
        <v>10</v>
      </c>
      <c r="G536" s="204" t="s">
        <v>11</v>
      </c>
      <c r="H536" s="205"/>
      <c r="I536" s="206"/>
    </row>
    <row r="537" spans="1:9" x14ac:dyDescent="0.25">
      <c r="A537" s="201"/>
      <c r="B537" s="201"/>
      <c r="C537" s="201"/>
      <c r="D537" s="203"/>
      <c r="E537" s="201"/>
      <c r="F537" s="203"/>
      <c r="G537" s="108" t="s">
        <v>12</v>
      </c>
      <c r="H537" s="109" t="s">
        <v>13</v>
      </c>
      <c r="I537" s="109" t="s">
        <v>14</v>
      </c>
    </row>
    <row r="538" spans="1:9" x14ac:dyDescent="0.25">
      <c r="A538" s="40">
        <v>0</v>
      </c>
      <c r="B538" s="10"/>
      <c r="C538" s="9" t="s">
        <v>15</v>
      </c>
      <c r="D538" s="42"/>
      <c r="E538" s="9"/>
      <c r="F538" s="57"/>
      <c r="G538" s="18">
        <f>I517</f>
        <v>302039.60000000003</v>
      </c>
      <c r="H538" s="19"/>
      <c r="I538" s="20">
        <f>+G538-H538</f>
        <v>302039.60000000003</v>
      </c>
    </row>
    <row r="539" spans="1:9" ht="23.25" x14ac:dyDescent="0.25">
      <c r="A539" s="3">
        <f>A538+1</f>
        <v>1</v>
      </c>
      <c r="B539" s="12">
        <v>44210</v>
      </c>
      <c r="C539" s="11" t="s">
        <v>477</v>
      </c>
      <c r="D539" s="68" t="s">
        <v>464</v>
      </c>
      <c r="E539" s="11" t="s">
        <v>475</v>
      </c>
      <c r="F539" s="65" t="s">
        <v>476</v>
      </c>
      <c r="G539" s="124">
        <v>2000</v>
      </c>
      <c r="H539" s="19"/>
      <c r="I539" s="20">
        <f>I538+G539-H539</f>
        <v>304039.60000000003</v>
      </c>
    </row>
    <row r="540" spans="1:9" x14ac:dyDescent="0.25">
      <c r="A540" s="3">
        <f>A539+1</f>
        <v>2</v>
      </c>
      <c r="B540" s="12">
        <v>44210</v>
      </c>
      <c r="C540" s="11" t="s">
        <v>479</v>
      </c>
      <c r="D540" s="68" t="s">
        <v>465</v>
      </c>
      <c r="E540" s="11" t="s">
        <v>478</v>
      </c>
      <c r="F540" s="70" t="s">
        <v>16</v>
      </c>
      <c r="G540" s="124">
        <v>120</v>
      </c>
      <c r="H540" s="19"/>
      <c r="I540" s="20">
        <f>I539+G540-H540</f>
        <v>304159.60000000003</v>
      </c>
    </row>
    <row r="541" spans="1:9" x14ac:dyDescent="0.25">
      <c r="A541" s="3">
        <v>3</v>
      </c>
      <c r="B541" s="12">
        <v>44210</v>
      </c>
      <c r="C541" s="11" t="s">
        <v>481</v>
      </c>
      <c r="D541" s="68" t="s">
        <v>474</v>
      </c>
      <c r="E541" s="11" t="s">
        <v>480</v>
      </c>
      <c r="F541" s="65" t="s">
        <v>16</v>
      </c>
      <c r="G541" s="124">
        <v>200</v>
      </c>
      <c r="H541" s="19"/>
      <c r="I541" s="20">
        <f t="shared" ref="I541:I558" si="12">I540+G541-H541</f>
        <v>304359.60000000003</v>
      </c>
    </row>
    <row r="542" spans="1:9" x14ac:dyDescent="0.25">
      <c r="A542" s="3">
        <v>4</v>
      </c>
      <c r="B542" s="12">
        <v>44210</v>
      </c>
      <c r="C542" s="11" t="s">
        <v>487</v>
      </c>
      <c r="D542" s="68" t="s">
        <v>482</v>
      </c>
      <c r="E542" s="11" t="s">
        <v>486</v>
      </c>
      <c r="F542" s="65" t="s">
        <v>16</v>
      </c>
      <c r="G542" s="124">
        <v>200</v>
      </c>
      <c r="H542" s="19"/>
      <c r="I542" s="20">
        <f t="shared" si="12"/>
        <v>304559.60000000003</v>
      </c>
    </row>
    <row r="543" spans="1:9" x14ac:dyDescent="0.25">
      <c r="A543" s="3">
        <v>5</v>
      </c>
      <c r="B543" s="12">
        <v>44210</v>
      </c>
      <c r="C543" s="11" t="s">
        <v>488</v>
      </c>
      <c r="D543" s="68" t="s">
        <v>483</v>
      </c>
      <c r="E543" s="11" t="s">
        <v>486</v>
      </c>
      <c r="F543" s="65" t="s">
        <v>16</v>
      </c>
      <c r="G543" s="124">
        <v>900</v>
      </c>
      <c r="H543" s="19"/>
      <c r="I543" s="20">
        <f t="shared" si="12"/>
        <v>305459.60000000003</v>
      </c>
    </row>
    <row r="544" spans="1:9" x14ac:dyDescent="0.25">
      <c r="A544" s="3">
        <v>6</v>
      </c>
      <c r="B544" s="12">
        <v>44210</v>
      </c>
      <c r="C544" s="11" t="s">
        <v>490</v>
      </c>
      <c r="D544" s="68" t="s">
        <v>484</v>
      </c>
      <c r="E544" s="11" t="s">
        <v>489</v>
      </c>
      <c r="F544" s="65" t="s">
        <v>16</v>
      </c>
      <c r="G544" s="124">
        <v>50</v>
      </c>
      <c r="H544" s="19"/>
      <c r="I544" s="20">
        <f t="shared" si="12"/>
        <v>305509.60000000003</v>
      </c>
    </row>
    <row r="545" spans="1:9" x14ac:dyDescent="0.25">
      <c r="A545" s="3">
        <v>7</v>
      </c>
      <c r="B545" s="12">
        <v>44210</v>
      </c>
      <c r="C545" s="11" t="s">
        <v>490</v>
      </c>
      <c r="D545" s="68" t="s">
        <v>485</v>
      </c>
      <c r="E545" s="11" t="s">
        <v>489</v>
      </c>
      <c r="F545" s="65" t="s">
        <v>28</v>
      </c>
      <c r="G545" s="124">
        <v>50</v>
      </c>
      <c r="H545" s="19"/>
      <c r="I545" s="20">
        <f t="shared" si="12"/>
        <v>305559.60000000003</v>
      </c>
    </row>
    <row r="546" spans="1:9" x14ac:dyDescent="0.25">
      <c r="A546" s="3">
        <v>8</v>
      </c>
      <c r="B546" s="12">
        <v>44210</v>
      </c>
      <c r="C546" s="11" t="s">
        <v>494</v>
      </c>
      <c r="D546" s="68" t="s">
        <v>491</v>
      </c>
      <c r="E546" s="11" t="s">
        <v>489</v>
      </c>
      <c r="F546" s="65" t="s">
        <v>16</v>
      </c>
      <c r="G546" s="124">
        <v>50</v>
      </c>
      <c r="H546" s="19"/>
      <c r="I546" s="20">
        <f t="shared" si="12"/>
        <v>305609.60000000003</v>
      </c>
    </row>
    <row r="547" spans="1:9" x14ac:dyDescent="0.25">
      <c r="A547" s="3">
        <v>9</v>
      </c>
      <c r="B547" s="12">
        <v>44210</v>
      </c>
      <c r="C547" s="11" t="s">
        <v>495</v>
      </c>
      <c r="D547" s="68" t="s">
        <v>492</v>
      </c>
      <c r="E547" s="11" t="s">
        <v>489</v>
      </c>
      <c r="F547" s="65" t="s">
        <v>16</v>
      </c>
      <c r="G547" s="124">
        <v>50</v>
      </c>
      <c r="H547" s="19"/>
      <c r="I547" s="20">
        <f t="shared" si="12"/>
        <v>305659.60000000003</v>
      </c>
    </row>
    <row r="548" spans="1:9" x14ac:dyDescent="0.25">
      <c r="A548" s="3">
        <v>10</v>
      </c>
      <c r="B548" s="12">
        <v>44210</v>
      </c>
      <c r="C548" s="11" t="s">
        <v>496</v>
      </c>
      <c r="D548" s="68" t="s">
        <v>493</v>
      </c>
      <c r="E548" s="11" t="s">
        <v>489</v>
      </c>
      <c r="F548" s="65" t="s">
        <v>16</v>
      </c>
      <c r="G548" s="124">
        <v>50</v>
      </c>
      <c r="H548" s="19"/>
      <c r="I548" s="20">
        <f t="shared" si="12"/>
        <v>305709.60000000003</v>
      </c>
    </row>
    <row r="549" spans="1:9" ht="23.25" x14ac:dyDescent="0.25">
      <c r="A549" s="3">
        <v>11</v>
      </c>
      <c r="B549" s="12">
        <v>44210</v>
      </c>
      <c r="C549" s="11" t="s">
        <v>502</v>
      </c>
      <c r="D549" s="68" t="s">
        <v>497</v>
      </c>
      <c r="E549" s="11" t="s">
        <v>489</v>
      </c>
      <c r="F549" s="65" t="s">
        <v>501</v>
      </c>
      <c r="G549" s="124">
        <v>240</v>
      </c>
      <c r="H549" s="19"/>
      <c r="I549" s="20">
        <f t="shared" si="12"/>
        <v>305949.60000000003</v>
      </c>
    </row>
    <row r="550" spans="1:9" x14ac:dyDescent="0.25">
      <c r="A550" s="3">
        <v>12</v>
      </c>
      <c r="B550" s="12">
        <v>44210</v>
      </c>
      <c r="C550" s="11" t="s">
        <v>503</v>
      </c>
      <c r="D550" s="68" t="s">
        <v>498</v>
      </c>
      <c r="E550" s="11" t="s">
        <v>489</v>
      </c>
      <c r="F550" s="65" t="s">
        <v>16</v>
      </c>
      <c r="G550" s="124">
        <v>800</v>
      </c>
      <c r="H550" s="19"/>
      <c r="I550" s="20">
        <f t="shared" si="12"/>
        <v>306749.60000000003</v>
      </c>
    </row>
    <row r="551" spans="1:9" x14ac:dyDescent="0.25">
      <c r="A551" s="3">
        <v>13</v>
      </c>
      <c r="B551" s="12">
        <v>44210</v>
      </c>
      <c r="C551" s="11" t="s">
        <v>504</v>
      </c>
      <c r="D551" s="68" t="s">
        <v>499</v>
      </c>
      <c r="E551" s="11" t="s">
        <v>489</v>
      </c>
      <c r="F551" s="65" t="s">
        <v>16</v>
      </c>
      <c r="G551" s="124">
        <v>400</v>
      </c>
      <c r="H551" s="19"/>
      <c r="I551" s="20">
        <f t="shared" si="12"/>
        <v>307149.60000000003</v>
      </c>
    </row>
    <row r="552" spans="1:9" x14ac:dyDescent="0.25">
      <c r="A552" s="3">
        <v>14</v>
      </c>
      <c r="B552" s="12">
        <v>44210</v>
      </c>
      <c r="C552" s="11" t="s">
        <v>505</v>
      </c>
      <c r="D552" s="68" t="s">
        <v>500</v>
      </c>
      <c r="E552" s="11" t="s">
        <v>489</v>
      </c>
      <c r="F552" s="65" t="s">
        <v>16</v>
      </c>
      <c r="G552" s="124">
        <v>500</v>
      </c>
      <c r="H552" s="19"/>
      <c r="I552" s="20">
        <f t="shared" si="12"/>
        <v>307649.60000000003</v>
      </c>
    </row>
    <row r="553" spans="1:9" x14ac:dyDescent="0.25">
      <c r="A553" s="3">
        <v>15</v>
      </c>
      <c r="B553" s="12">
        <v>44210</v>
      </c>
      <c r="C553" s="11" t="s">
        <v>251</v>
      </c>
      <c r="D553" s="68" t="s">
        <v>466</v>
      </c>
      <c r="E553" s="11" t="s">
        <v>469</v>
      </c>
      <c r="F553" s="65" t="s">
        <v>28</v>
      </c>
      <c r="G553" s="124">
        <v>15</v>
      </c>
      <c r="H553" s="19"/>
      <c r="I553" s="20">
        <f t="shared" si="12"/>
        <v>307664.60000000003</v>
      </c>
    </row>
    <row r="554" spans="1:9" x14ac:dyDescent="0.25">
      <c r="A554" s="3">
        <v>16</v>
      </c>
      <c r="B554" s="12">
        <v>44210</v>
      </c>
      <c r="C554" s="11" t="s">
        <v>251</v>
      </c>
      <c r="D554" s="68" t="s">
        <v>467</v>
      </c>
      <c r="E554" s="11" t="s">
        <v>145</v>
      </c>
      <c r="F554" s="65" t="s">
        <v>28</v>
      </c>
      <c r="G554" s="124">
        <v>15</v>
      </c>
      <c r="H554" s="19"/>
      <c r="I554" s="20">
        <f t="shared" si="12"/>
        <v>307679.60000000003</v>
      </c>
    </row>
    <row r="555" spans="1:9" x14ac:dyDescent="0.25">
      <c r="A555" s="3">
        <v>17</v>
      </c>
      <c r="B555" s="12">
        <v>44210</v>
      </c>
      <c r="C555" s="11" t="s">
        <v>251</v>
      </c>
      <c r="D555" s="68" t="s">
        <v>468</v>
      </c>
      <c r="E555" s="11" t="s">
        <v>470</v>
      </c>
      <c r="F555" s="65" t="s">
        <v>28</v>
      </c>
      <c r="G555" s="124">
        <v>15</v>
      </c>
      <c r="H555" s="19"/>
      <c r="I555" s="20">
        <f t="shared" si="12"/>
        <v>307694.60000000003</v>
      </c>
    </row>
    <row r="556" spans="1:9" x14ac:dyDescent="0.25">
      <c r="A556" s="3">
        <v>18</v>
      </c>
      <c r="B556" s="12">
        <v>44210</v>
      </c>
      <c r="C556" s="11" t="s">
        <v>251</v>
      </c>
      <c r="D556" s="68" t="s">
        <v>472</v>
      </c>
      <c r="E556" s="11" t="s">
        <v>282</v>
      </c>
      <c r="F556" s="65" t="s">
        <v>28</v>
      </c>
      <c r="G556" s="124">
        <v>15</v>
      </c>
      <c r="H556" s="19"/>
      <c r="I556" s="20">
        <f t="shared" si="12"/>
        <v>307709.60000000003</v>
      </c>
    </row>
    <row r="557" spans="1:9" x14ac:dyDescent="0.25">
      <c r="A557" s="3">
        <v>19</v>
      </c>
      <c r="B557" s="12">
        <v>44210</v>
      </c>
      <c r="C557" s="11" t="s">
        <v>251</v>
      </c>
      <c r="D557" s="68" t="s">
        <v>473</v>
      </c>
      <c r="E557" s="11" t="s">
        <v>471</v>
      </c>
      <c r="F557" s="65" t="s">
        <v>28</v>
      </c>
      <c r="G557" s="124">
        <v>15</v>
      </c>
      <c r="H557" s="19"/>
      <c r="I557" s="20">
        <f t="shared" si="12"/>
        <v>307724.60000000003</v>
      </c>
    </row>
    <row r="558" spans="1:9" x14ac:dyDescent="0.25">
      <c r="A558" s="3">
        <v>20</v>
      </c>
      <c r="B558" s="12">
        <v>44210</v>
      </c>
      <c r="C558" s="6" t="s">
        <v>17</v>
      </c>
      <c r="D558" s="42"/>
      <c r="E558" s="13" t="s">
        <v>463</v>
      </c>
      <c r="F558" s="104" t="s">
        <v>28</v>
      </c>
      <c r="G558" s="21">
        <v>16074</v>
      </c>
      <c r="H558" s="22"/>
      <c r="I558" s="20">
        <f t="shared" si="12"/>
        <v>323798.60000000003</v>
      </c>
    </row>
    <row r="559" spans="1:9" x14ac:dyDescent="0.25">
      <c r="A559" s="38"/>
      <c r="B559" s="101"/>
      <c r="C559" s="14"/>
      <c r="D559" s="102"/>
      <c r="E559" s="105" t="s">
        <v>18</v>
      </c>
      <c r="F559" s="106"/>
      <c r="G559" s="107">
        <f>SUM(G538:G558)</f>
        <v>323798.60000000003</v>
      </c>
      <c r="H559" s="107">
        <f>SUM(H539:H558)</f>
        <v>0</v>
      </c>
      <c r="I559" s="25">
        <f>G559-H559</f>
        <v>323798.60000000003</v>
      </c>
    </row>
    <row r="560" spans="1:9" x14ac:dyDescent="0.25">
      <c r="G560" s="110"/>
    </row>
    <row r="561" spans="1:9" x14ac:dyDescent="0.25">
      <c r="F561" s="112">
        <f>SUM(G561:I561)</f>
        <v>5685</v>
      </c>
      <c r="G561" s="110">
        <f>SUM(G549:G552)</f>
        <v>1940</v>
      </c>
      <c r="H561" s="110">
        <f>SUM(G544,G545,G546,G548,G547)</f>
        <v>250</v>
      </c>
      <c r="I561" s="110">
        <f>SUM(G553,G554,G555,G556,G557,G543,G542,G541,G540,G539)</f>
        <v>3495</v>
      </c>
    </row>
    <row r="562" spans="1:9" x14ac:dyDescent="0.25">
      <c r="G562" s="89">
        <f>SUM(G539:G543,G553:G557)</f>
        <v>3495</v>
      </c>
      <c r="H562" s="118"/>
    </row>
    <row r="563" spans="1:9" x14ac:dyDescent="0.25">
      <c r="G563" s="110"/>
      <c r="H563" s="117"/>
    </row>
    <row r="564" spans="1:9" x14ac:dyDescent="0.25">
      <c r="G564" s="110"/>
    </row>
    <row r="569" spans="1:9" x14ac:dyDescent="0.25">
      <c r="A569" s="187" t="s">
        <v>507</v>
      </c>
      <c r="B569" s="187"/>
      <c r="C569" s="187"/>
      <c r="D569" s="187"/>
      <c r="E569" s="187"/>
      <c r="F569" s="187"/>
      <c r="G569" s="187"/>
      <c r="H569" s="187"/>
      <c r="I569" s="187"/>
    </row>
    <row r="570" spans="1:9" x14ac:dyDescent="0.25">
      <c r="A570" s="188" t="s">
        <v>0</v>
      </c>
      <c r="B570" s="189"/>
      <c r="C570" s="190" t="s">
        <v>629</v>
      </c>
      <c r="D570" s="191"/>
      <c r="E570" s="191"/>
      <c r="F570" s="191"/>
      <c r="G570" s="191"/>
      <c r="H570" s="191"/>
      <c r="I570" s="192"/>
    </row>
    <row r="571" spans="1:9" x14ac:dyDescent="0.25">
      <c r="A571" s="188" t="s">
        <v>1</v>
      </c>
      <c r="B571" s="189"/>
      <c r="C571" s="190">
        <v>148250029</v>
      </c>
      <c r="D571" s="193"/>
      <c r="E571" s="193"/>
      <c r="F571" s="193"/>
      <c r="G571" s="193"/>
      <c r="H571" s="193"/>
      <c r="I571" s="194"/>
    </row>
    <row r="572" spans="1:9" x14ac:dyDescent="0.25">
      <c r="A572" s="188" t="s">
        <v>2</v>
      </c>
      <c r="B572" s="195"/>
      <c r="C572" s="189"/>
      <c r="D572" s="196" t="s">
        <v>3</v>
      </c>
      <c r="E572" s="197"/>
      <c r="F572" s="197"/>
      <c r="G572" s="197"/>
      <c r="H572" s="197"/>
      <c r="I572" s="198"/>
    </row>
    <row r="573" spans="1:9" x14ac:dyDescent="0.25">
      <c r="A573" s="199" t="s">
        <v>4</v>
      </c>
      <c r="B573" s="199"/>
      <c r="C573" s="199"/>
      <c r="D573" s="199"/>
      <c r="E573" s="199"/>
      <c r="F573" s="199"/>
      <c r="G573" s="199"/>
      <c r="H573" s="199"/>
      <c r="I573" s="199"/>
    </row>
    <row r="574" spans="1:9" x14ac:dyDescent="0.25">
      <c r="A574" s="200" t="s">
        <v>5</v>
      </c>
      <c r="B574" s="200" t="s">
        <v>6</v>
      </c>
      <c r="C574" s="200" t="s">
        <v>7</v>
      </c>
      <c r="D574" s="202" t="s">
        <v>8</v>
      </c>
      <c r="E574" s="200" t="s">
        <v>9</v>
      </c>
      <c r="F574" s="202" t="s">
        <v>10</v>
      </c>
      <c r="G574" s="204" t="s">
        <v>11</v>
      </c>
      <c r="H574" s="205"/>
      <c r="I574" s="206"/>
    </row>
    <row r="575" spans="1:9" x14ac:dyDescent="0.25">
      <c r="A575" s="201"/>
      <c r="B575" s="201"/>
      <c r="C575" s="201"/>
      <c r="D575" s="203"/>
      <c r="E575" s="201"/>
      <c r="F575" s="203"/>
      <c r="G575" s="108" t="s">
        <v>12</v>
      </c>
      <c r="H575" s="109" t="s">
        <v>13</v>
      </c>
      <c r="I575" s="109" t="s">
        <v>14</v>
      </c>
    </row>
    <row r="576" spans="1:9" x14ac:dyDescent="0.25">
      <c r="A576" s="40">
        <v>0</v>
      </c>
      <c r="B576" s="10"/>
      <c r="C576" s="9" t="s">
        <v>15</v>
      </c>
      <c r="D576" s="42"/>
      <c r="E576" s="9"/>
      <c r="F576" s="57"/>
      <c r="G576" s="18">
        <f>I559</f>
        <v>323798.60000000003</v>
      </c>
      <c r="H576" s="19"/>
      <c r="I576" s="20">
        <f>+G576-H576</f>
        <v>323798.60000000003</v>
      </c>
    </row>
    <row r="577" spans="1:9" x14ac:dyDescent="0.25">
      <c r="A577" s="3">
        <f>A576+1</f>
        <v>1</v>
      </c>
      <c r="B577" s="12">
        <v>44211</v>
      </c>
      <c r="C577" s="11" t="s">
        <v>509</v>
      </c>
      <c r="D577" s="68" t="s">
        <v>508</v>
      </c>
      <c r="E577" s="11" t="s">
        <v>110</v>
      </c>
      <c r="F577" s="65" t="s">
        <v>16</v>
      </c>
      <c r="G577" s="124">
        <v>800</v>
      </c>
      <c r="H577" s="19"/>
      <c r="I577" s="20">
        <f>I576+G577-H577</f>
        <v>324598.60000000003</v>
      </c>
    </row>
    <row r="578" spans="1:9" ht="18" x14ac:dyDescent="0.25">
      <c r="A578" s="3">
        <f>A577+1</f>
        <v>2</v>
      </c>
      <c r="B578" s="12">
        <v>44211</v>
      </c>
      <c r="C578" s="11" t="s">
        <v>536</v>
      </c>
      <c r="D578" s="68" t="s">
        <v>532</v>
      </c>
      <c r="E578" s="11" t="s">
        <v>534</v>
      </c>
      <c r="F578" s="111" t="s">
        <v>535</v>
      </c>
      <c r="G578" s="124">
        <v>5875</v>
      </c>
      <c r="H578" s="19"/>
      <c r="I578" s="20">
        <f t="shared" ref="I578:I595" si="13">I577+G578-H578</f>
        <v>330473.60000000003</v>
      </c>
    </row>
    <row r="579" spans="1:9" ht="23.25" x14ac:dyDescent="0.25">
      <c r="A579" s="3">
        <v>3</v>
      </c>
      <c r="B579" s="12">
        <v>44211</v>
      </c>
      <c r="C579" s="11" t="s">
        <v>537</v>
      </c>
      <c r="D579" s="68" t="s">
        <v>533</v>
      </c>
      <c r="E579" s="11" t="s">
        <v>538</v>
      </c>
      <c r="F579" s="65" t="s">
        <v>173</v>
      </c>
      <c r="G579" s="124">
        <v>2400</v>
      </c>
      <c r="H579" s="19"/>
      <c r="I579" s="20">
        <f t="shared" si="13"/>
        <v>332873.60000000003</v>
      </c>
    </row>
    <row r="580" spans="1:9" x14ac:dyDescent="0.25">
      <c r="A580" s="3">
        <v>4</v>
      </c>
      <c r="B580" s="12">
        <v>44211</v>
      </c>
      <c r="C580" s="11" t="s">
        <v>134</v>
      </c>
      <c r="D580" s="68" t="s">
        <v>510</v>
      </c>
      <c r="E580" s="11" t="s">
        <v>511</v>
      </c>
      <c r="F580" s="65" t="s">
        <v>16</v>
      </c>
      <c r="G580" s="124">
        <v>100</v>
      </c>
      <c r="H580" s="19"/>
      <c r="I580" s="20">
        <f t="shared" si="13"/>
        <v>332973.60000000003</v>
      </c>
    </row>
    <row r="581" spans="1:9" x14ac:dyDescent="0.25">
      <c r="A581" s="3">
        <v>5</v>
      </c>
      <c r="B581" s="12">
        <v>44211</v>
      </c>
      <c r="C581" s="11" t="s">
        <v>134</v>
      </c>
      <c r="D581" s="68" t="s">
        <v>512</v>
      </c>
      <c r="E581" s="11" t="s">
        <v>513</v>
      </c>
      <c r="F581" s="65" t="s">
        <v>16</v>
      </c>
      <c r="G581" s="124">
        <v>100</v>
      </c>
      <c r="H581" s="19"/>
      <c r="I581" s="20">
        <f t="shared" si="13"/>
        <v>333073.60000000003</v>
      </c>
    </row>
    <row r="582" spans="1:9" x14ac:dyDescent="0.25">
      <c r="A582" s="3">
        <v>6</v>
      </c>
      <c r="B582" s="12">
        <v>44211</v>
      </c>
      <c r="C582" s="11" t="s">
        <v>516</v>
      </c>
      <c r="D582" s="68" t="s">
        <v>514</v>
      </c>
      <c r="E582" s="11" t="s">
        <v>515</v>
      </c>
      <c r="F582" s="65" t="s">
        <v>517</v>
      </c>
      <c r="G582" s="124">
        <v>22500</v>
      </c>
      <c r="H582" s="19"/>
      <c r="I582" s="20">
        <f t="shared" si="13"/>
        <v>355573.60000000003</v>
      </c>
    </row>
    <row r="583" spans="1:9" x14ac:dyDescent="0.25">
      <c r="A583" s="3">
        <v>7</v>
      </c>
      <c r="B583" s="12">
        <v>44211</v>
      </c>
      <c r="C583" s="11" t="s">
        <v>521</v>
      </c>
      <c r="D583" s="68" t="s">
        <v>518</v>
      </c>
      <c r="E583" s="11" t="s">
        <v>520</v>
      </c>
      <c r="F583" s="65" t="s">
        <v>195</v>
      </c>
      <c r="G583" s="124">
        <v>150</v>
      </c>
      <c r="H583" s="19"/>
      <c r="I583" s="20">
        <f t="shared" si="13"/>
        <v>355723.60000000003</v>
      </c>
    </row>
    <row r="584" spans="1:9" x14ac:dyDescent="0.25">
      <c r="A584" s="3">
        <v>8</v>
      </c>
      <c r="B584" s="12">
        <v>44211</v>
      </c>
      <c r="C584" s="11" t="s">
        <v>487</v>
      </c>
      <c r="D584" s="68" t="s">
        <v>519</v>
      </c>
      <c r="E584" s="11" t="s">
        <v>527</v>
      </c>
      <c r="F584" s="65" t="s">
        <v>16</v>
      </c>
      <c r="G584" s="124">
        <v>200</v>
      </c>
      <c r="H584" s="19"/>
      <c r="I584" s="20">
        <f t="shared" si="13"/>
        <v>355923.60000000003</v>
      </c>
    </row>
    <row r="585" spans="1:9" x14ac:dyDescent="0.25">
      <c r="A585" s="3">
        <v>9</v>
      </c>
      <c r="B585" s="12">
        <v>44211</v>
      </c>
      <c r="C585" s="11" t="s">
        <v>528</v>
      </c>
      <c r="D585" s="68" t="s">
        <v>525</v>
      </c>
      <c r="E585" s="11" t="s">
        <v>43</v>
      </c>
      <c r="F585" s="65" t="s">
        <v>28</v>
      </c>
      <c r="G585" s="124">
        <v>70</v>
      </c>
      <c r="H585" s="19"/>
      <c r="I585" s="20">
        <f t="shared" si="13"/>
        <v>355993.60000000003</v>
      </c>
    </row>
    <row r="586" spans="1:9" ht="34.5" x14ac:dyDescent="0.25">
      <c r="A586" s="3">
        <v>10</v>
      </c>
      <c r="B586" s="12">
        <v>44211</v>
      </c>
      <c r="C586" s="11" t="s">
        <v>531</v>
      </c>
      <c r="D586" s="68" t="s">
        <v>526</v>
      </c>
      <c r="E586" s="11" t="s">
        <v>529</v>
      </c>
      <c r="F586" s="65" t="s">
        <v>530</v>
      </c>
      <c r="G586" s="124">
        <v>4000</v>
      </c>
      <c r="H586" s="19"/>
      <c r="I586" s="20">
        <f t="shared" si="13"/>
        <v>359993.60000000003</v>
      </c>
    </row>
    <row r="587" spans="1:9" x14ac:dyDescent="0.25">
      <c r="A587" s="3">
        <v>11</v>
      </c>
      <c r="B587" s="12">
        <v>44211</v>
      </c>
      <c r="C587" s="11" t="s">
        <v>524</v>
      </c>
      <c r="D587" s="68" t="s">
        <v>522</v>
      </c>
      <c r="E587" s="11" t="s">
        <v>523</v>
      </c>
      <c r="F587" s="65" t="s">
        <v>28</v>
      </c>
      <c r="G587" s="22"/>
      <c r="H587" s="124">
        <v>988.2</v>
      </c>
      <c r="I587" s="20">
        <f t="shared" si="13"/>
        <v>359005.4</v>
      </c>
    </row>
    <row r="588" spans="1:9" x14ac:dyDescent="0.25">
      <c r="A588" s="3">
        <v>12</v>
      </c>
      <c r="B588" s="12">
        <v>44211</v>
      </c>
      <c r="C588" s="11" t="s">
        <v>251</v>
      </c>
      <c r="D588" s="68" t="s">
        <v>539</v>
      </c>
      <c r="E588" s="11" t="s">
        <v>546</v>
      </c>
      <c r="F588" s="65" t="s">
        <v>28</v>
      </c>
      <c r="G588" s="124">
        <v>15</v>
      </c>
      <c r="H588" s="19"/>
      <c r="I588" s="20">
        <f t="shared" si="13"/>
        <v>359020.4</v>
      </c>
    </row>
    <row r="589" spans="1:9" x14ac:dyDescent="0.25">
      <c r="A589" s="3">
        <v>13</v>
      </c>
      <c r="B589" s="12">
        <v>44211</v>
      </c>
      <c r="C589" s="11" t="s">
        <v>251</v>
      </c>
      <c r="D589" s="68" t="s">
        <v>540</v>
      </c>
      <c r="E589" s="11" t="s">
        <v>145</v>
      </c>
      <c r="F589" s="65" t="s">
        <v>28</v>
      </c>
      <c r="G589" s="124">
        <v>15</v>
      </c>
      <c r="H589" s="19"/>
      <c r="I589" s="20">
        <f t="shared" si="13"/>
        <v>359035.4</v>
      </c>
    </row>
    <row r="590" spans="1:9" x14ac:dyDescent="0.25">
      <c r="A590" s="3">
        <v>14</v>
      </c>
      <c r="B590" s="12">
        <v>44211</v>
      </c>
      <c r="C590" s="11" t="s">
        <v>251</v>
      </c>
      <c r="D590" s="68" t="s">
        <v>541</v>
      </c>
      <c r="E590" s="11" t="s">
        <v>145</v>
      </c>
      <c r="F590" s="65" t="s">
        <v>28</v>
      </c>
      <c r="G590" s="124">
        <v>15</v>
      </c>
      <c r="H590" s="19"/>
      <c r="I590" s="20">
        <f t="shared" si="13"/>
        <v>359050.4</v>
      </c>
    </row>
    <row r="591" spans="1:9" x14ac:dyDescent="0.25">
      <c r="A591" s="3">
        <v>15</v>
      </c>
      <c r="B591" s="12">
        <v>44211</v>
      </c>
      <c r="C591" s="11" t="s">
        <v>251</v>
      </c>
      <c r="D591" s="68" t="s">
        <v>542</v>
      </c>
      <c r="E591" s="11" t="s">
        <v>547</v>
      </c>
      <c r="F591" s="65" t="s">
        <v>28</v>
      </c>
      <c r="G591" s="124">
        <v>15</v>
      </c>
      <c r="H591" s="19"/>
      <c r="I591" s="20">
        <f t="shared" si="13"/>
        <v>359065.4</v>
      </c>
    </row>
    <row r="592" spans="1:9" x14ac:dyDescent="0.25">
      <c r="A592" s="3">
        <v>16</v>
      </c>
      <c r="B592" s="12">
        <v>44211</v>
      </c>
      <c r="C592" s="11" t="s">
        <v>251</v>
      </c>
      <c r="D592" s="68" t="s">
        <v>543</v>
      </c>
      <c r="E592" s="11" t="s">
        <v>450</v>
      </c>
      <c r="F592" s="65" t="s">
        <v>28</v>
      </c>
      <c r="G592" s="124">
        <v>15</v>
      </c>
      <c r="H592" s="19"/>
      <c r="I592" s="20">
        <f t="shared" si="13"/>
        <v>359080.4</v>
      </c>
    </row>
    <row r="593" spans="1:9" x14ac:dyDescent="0.25">
      <c r="A593" s="3">
        <v>17</v>
      </c>
      <c r="B593" s="12">
        <v>44211</v>
      </c>
      <c r="C593" s="11" t="s">
        <v>251</v>
      </c>
      <c r="D593" s="68" t="s">
        <v>544</v>
      </c>
      <c r="E593" s="11" t="s">
        <v>250</v>
      </c>
      <c r="F593" s="65" t="s">
        <v>28</v>
      </c>
      <c r="G593" s="124">
        <v>15</v>
      </c>
      <c r="H593" s="19"/>
      <c r="I593" s="20">
        <f t="shared" si="13"/>
        <v>359095.4</v>
      </c>
    </row>
    <row r="594" spans="1:9" x14ac:dyDescent="0.25">
      <c r="A594" s="3">
        <v>18</v>
      </c>
      <c r="B594" s="12">
        <v>44211</v>
      </c>
      <c r="C594" s="11" t="s">
        <v>251</v>
      </c>
      <c r="D594" s="68" t="s">
        <v>545</v>
      </c>
      <c r="E594" s="11" t="s">
        <v>250</v>
      </c>
      <c r="F594" s="65" t="s">
        <v>28</v>
      </c>
      <c r="G594" s="124">
        <v>15</v>
      </c>
      <c r="H594" s="19"/>
      <c r="I594" s="20">
        <f t="shared" si="13"/>
        <v>359110.40000000002</v>
      </c>
    </row>
    <row r="595" spans="1:9" x14ac:dyDescent="0.25">
      <c r="A595" s="3">
        <v>20</v>
      </c>
      <c r="B595" s="12">
        <v>44211</v>
      </c>
      <c r="C595" s="6" t="s">
        <v>17</v>
      </c>
      <c r="D595" s="42"/>
      <c r="E595" s="13" t="s">
        <v>1008</v>
      </c>
      <c r="F595" s="104" t="s">
        <v>28</v>
      </c>
      <c r="G595" s="21">
        <v>20127</v>
      </c>
      <c r="H595" s="22"/>
      <c r="I595" s="20">
        <f t="shared" si="13"/>
        <v>379237.4</v>
      </c>
    </row>
    <row r="596" spans="1:9" x14ac:dyDescent="0.25">
      <c r="A596" s="38"/>
      <c r="B596" s="101"/>
      <c r="C596" s="14"/>
      <c r="D596" s="102"/>
      <c r="E596" s="105" t="s">
        <v>18</v>
      </c>
      <c r="F596" s="106"/>
      <c r="G596" s="107">
        <f>SUM(G576:G595)</f>
        <v>380225.60000000003</v>
      </c>
      <c r="H596" s="107">
        <f>SUM(H577:H595)</f>
        <v>988.2</v>
      </c>
      <c r="I596" s="25">
        <f>G596-H596</f>
        <v>379237.4</v>
      </c>
    </row>
    <row r="597" spans="1:9" x14ac:dyDescent="0.25">
      <c r="G597" s="110"/>
    </row>
    <row r="598" spans="1:9" x14ac:dyDescent="0.25">
      <c r="F598" s="174">
        <f>SUM(G598:H598)</f>
        <v>36300</v>
      </c>
      <c r="G598" s="89">
        <f>SUM(G577:G579)</f>
        <v>9075</v>
      </c>
      <c r="H598" s="110">
        <f>SUM(G580,G581,G582,G583,G584,G585,G586,G588,G589,G590,G591,G592,G593,G594)</f>
        <v>27225</v>
      </c>
    </row>
    <row r="599" spans="1:9" x14ac:dyDescent="0.25">
      <c r="G599" s="89"/>
    </row>
    <row r="600" spans="1:9" x14ac:dyDescent="0.25">
      <c r="G600" s="89"/>
      <c r="H600" s="117"/>
    </row>
    <row r="606" spans="1:9" x14ac:dyDescent="0.25">
      <c r="A606" s="187" t="s">
        <v>548</v>
      </c>
      <c r="B606" s="187"/>
      <c r="C606" s="187"/>
      <c r="D606" s="187"/>
      <c r="E606" s="187"/>
      <c r="F606" s="187"/>
      <c r="G606" s="187"/>
      <c r="H606" s="187"/>
      <c r="I606" s="187"/>
    </row>
    <row r="607" spans="1:9" x14ac:dyDescent="0.25">
      <c r="A607" s="188" t="s">
        <v>0</v>
      </c>
      <c r="B607" s="189"/>
      <c r="C607" s="190" t="s">
        <v>556</v>
      </c>
      <c r="D607" s="191"/>
      <c r="E607" s="191"/>
      <c r="F607" s="191"/>
      <c r="G607" s="191"/>
      <c r="H607" s="191"/>
      <c r="I607" s="192"/>
    </row>
    <row r="608" spans="1:9" x14ac:dyDescent="0.25">
      <c r="A608" s="188" t="s">
        <v>1</v>
      </c>
      <c r="B608" s="189"/>
      <c r="C608" s="190">
        <v>148250029</v>
      </c>
      <c r="D608" s="193"/>
      <c r="E608" s="193"/>
      <c r="F608" s="193"/>
      <c r="G608" s="193"/>
      <c r="H608" s="193"/>
      <c r="I608" s="194"/>
    </row>
    <row r="609" spans="1:9" x14ac:dyDescent="0.25">
      <c r="A609" s="188" t="s">
        <v>2</v>
      </c>
      <c r="B609" s="195"/>
      <c r="C609" s="189"/>
      <c r="D609" s="196" t="s">
        <v>3</v>
      </c>
      <c r="E609" s="197"/>
      <c r="F609" s="197"/>
      <c r="G609" s="197"/>
      <c r="H609" s="197"/>
      <c r="I609" s="198"/>
    </row>
    <row r="610" spans="1:9" x14ac:dyDescent="0.25">
      <c r="A610" s="199" t="s">
        <v>4</v>
      </c>
      <c r="B610" s="199"/>
      <c r="C610" s="199"/>
      <c r="D610" s="199"/>
      <c r="E610" s="199"/>
      <c r="F610" s="199"/>
      <c r="G610" s="199"/>
      <c r="H610" s="199"/>
      <c r="I610" s="199"/>
    </row>
    <row r="611" spans="1:9" x14ac:dyDescent="0.25">
      <c r="A611" s="200" t="s">
        <v>5</v>
      </c>
      <c r="B611" s="200" t="s">
        <v>6</v>
      </c>
      <c r="C611" s="200" t="s">
        <v>7</v>
      </c>
      <c r="D611" s="202" t="s">
        <v>8</v>
      </c>
      <c r="E611" s="200" t="s">
        <v>9</v>
      </c>
      <c r="F611" s="202" t="s">
        <v>10</v>
      </c>
      <c r="G611" s="204" t="s">
        <v>11</v>
      </c>
      <c r="H611" s="205"/>
      <c r="I611" s="206"/>
    </row>
    <row r="612" spans="1:9" x14ac:dyDescent="0.25">
      <c r="A612" s="201"/>
      <c r="B612" s="201"/>
      <c r="C612" s="201"/>
      <c r="D612" s="203"/>
      <c r="E612" s="201"/>
      <c r="F612" s="203"/>
      <c r="G612" s="108" t="s">
        <v>12</v>
      </c>
      <c r="H612" s="109" t="s">
        <v>13</v>
      </c>
      <c r="I612" s="109" t="s">
        <v>14</v>
      </c>
    </row>
    <row r="613" spans="1:9" x14ac:dyDescent="0.25">
      <c r="A613" s="40">
        <v>0</v>
      </c>
      <c r="B613" s="10"/>
      <c r="C613" s="9" t="s">
        <v>15</v>
      </c>
      <c r="D613" s="42"/>
      <c r="E613" s="9"/>
      <c r="F613" s="57"/>
      <c r="G613" s="18">
        <f>I596</f>
        <v>379237.4</v>
      </c>
      <c r="H613" s="19"/>
      <c r="I613" s="20">
        <f>+G613-H613</f>
        <v>379237.4</v>
      </c>
    </row>
    <row r="614" spans="1:9" ht="34.5" x14ac:dyDescent="0.25">
      <c r="A614" s="3">
        <f>A613+1</f>
        <v>1</v>
      </c>
      <c r="B614" s="12">
        <v>44212</v>
      </c>
      <c r="C614" s="11" t="s">
        <v>552</v>
      </c>
      <c r="D614" s="68" t="s">
        <v>549</v>
      </c>
      <c r="E614" s="74" t="s">
        <v>551</v>
      </c>
      <c r="F614" s="65" t="s">
        <v>553</v>
      </c>
      <c r="G614" s="124">
        <v>400</v>
      </c>
      <c r="H614" s="19"/>
      <c r="I614" s="20">
        <f>I613+G614-H614</f>
        <v>379637.4</v>
      </c>
    </row>
    <row r="615" spans="1:9" x14ac:dyDescent="0.25">
      <c r="A615" s="3">
        <f>A614+1</f>
        <v>2</v>
      </c>
      <c r="B615" s="12">
        <v>44212</v>
      </c>
      <c r="C615" s="11" t="s">
        <v>555</v>
      </c>
      <c r="D615" s="68" t="s">
        <v>550</v>
      </c>
      <c r="E615" s="11" t="s">
        <v>554</v>
      </c>
      <c r="F615" s="111" t="s">
        <v>16</v>
      </c>
      <c r="G615" s="124">
        <v>4050</v>
      </c>
      <c r="H615" s="19"/>
      <c r="I615" s="20">
        <f>I614+G615-H615</f>
        <v>383687.4</v>
      </c>
    </row>
    <row r="616" spans="1:9" x14ac:dyDescent="0.25">
      <c r="A616" s="3">
        <v>3</v>
      </c>
      <c r="B616" s="12">
        <v>44212</v>
      </c>
      <c r="C616" s="11" t="s">
        <v>610</v>
      </c>
      <c r="D616" s="68" t="s">
        <v>608</v>
      </c>
      <c r="E616" s="11" t="s">
        <v>609</v>
      </c>
      <c r="F616" s="111" t="s">
        <v>28</v>
      </c>
      <c r="G616" s="22"/>
      <c r="H616" s="124">
        <v>58.5</v>
      </c>
      <c r="I616" s="20">
        <f>I615+G616-H616</f>
        <v>383628.9</v>
      </c>
    </row>
    <row r="617" spans="1:9" x14ac:dyDescent="0.25">
      <c r="A617" s="3">
        <v>4</v>
      </c>
      <c r="B617" s="12">
        <v>44212</v>
      </c>
      <c r="C617" s="11" t="s">
        <v>612</v>
      </c>
      <c r="D617" s="68" t="s">
        <v>611</v>
      </c>
      <c r="E617" s="11" t="s">
        <v>609</v>
      </c>
      <c r="F617" s="111" t="s">
        <v>28</v>
      </c>
      <c r="G617" s="22"/>
      <c r="H617" s="124">
        <v>640</v>
      </c>
      <c r="I617" s="20">
        <f>I616+G617-H617</f>
        <v>382988.9</v>
      </c>
    </row>
    <row r="618" spans="1:9" x14ac:dyDescent="0.25">
      <c r="A618" s="3">
        <v>5</v>
      </c>
      <c r="B618" s="12">
        <v>44212</v>
      </c>
      <c r="C618" s="6" t="s">
        <v>17</v>
      </c>
      <c r="D618" s="42"/>
      <c r="E618" s="13" t="s">
        <v>559</v>
      </c>
      <c r="F618" s="104" t="s">
        <v>28</v>
      </c>
      <c r="G618" s="21">
        <v>21384.5</v>
      </c>
      <c r="H618" s="22"/>
      <c r="I618" s="20">
        <f>I616+G618-H618</f>
        <v>405013.4</v>
      </c>
    </row>
    <row r="619" spans="1:9" x14ac:dyDescent="0.25">
      <c r="A619" s="38"/>
      <c r="B619" s="101"/>
      <c r="C619" s="14"/>
      <c r="D619" s="102"/>
      <c r="E619" s="105" t="s">
        <v>18</v>
      </c>
      <c r="F619" s="106"/>
      <c r="G619" s="107">
        <f>SUM(G613:G618)</f>
        <v>405071.9</v>
      </c>
      <c r="H619" s="107">
        <f>SUM(H614:H618)</f>
        <v>698.5</v>
      </c>
      <c r="I619" s="25">
        <f>G619-H619</f>
        <v>404373.4</v>
      </c>
    </row>
    <row r="621" spans="1:9" x14ac:dyDescent="0.25">
      <c r="G621" s="110">
        <f>SUM(G614:G615)</f>
        <v>4450</v>
      </c>
    </row>
    <row r="638" spans="1:9" x14ac:dyDescent="0.25">
      <c r="A638" s="187" t="s">
        <v>615</v>
      </c>
      <c r="B638" s="187"/>
      <c r="C638" s="187"/>
      <c r="D638" s="187"/>
      <c r="E638" s="187"/>
      <c r="F638" s="187"/>
      <c r="G638" s="187"/>
      <c r="H638" s="187"/>
      <c r="I638" s="187"/>
    </row>
    <row r="639" spans="1:9" x14ac:dyDescent="0.25">
      <c r="A639" s="188" t="s">
        <v>0</v>
      </c>
      <c r="B639" s="189"/>
      <c r="C639" s="190" t="s">
        <v>557</v>
      </c>
      <c r="D639" s="191"/>
      <c r="E639" s="191"/>
      <c r="F639" s="191"/>
      <c r="G639" s="191"/>
      <c r="H639" s="191"/>
      <c r="I639" s="192"/>
    </row>
    <row r="640" spans="1:9" x14ac:dyDescent="0.25">
      <c r="A640" s="188" t="s">
        <v>1</v>
      </c>
      <c r="B640" s="189"/>
      <c r="C640" s="190">
        <v>148250029</v>
      </c>
      <c r="D640" s="193"/>
      <c r="E640" s="193"/>
      <c r="F640" s="193"/>
      <c r="G640" s="193"/>
      <c r="H640" s="193"/>
      <c r="I640" s="194"/>
    </row>
    <row r="641" spans="1:9" x14ac:dyDescent="0.25">
      <c r="A641" s="188" t="s">
        <v>2</v>
      </c>
      <c r="B641" s="195"/>
      <c r="C641" s="189"/>
      <c r="D641" s="196" t="s">
        <v>3</v>
      </c>
      <c r="E641" s="197"/>
      <c r="F641" s="197"/>
      <c r="G641" s="197"/>
      <c r="H641" s="197"/>
      <c r="I641" s="198"/>
    </row>
    <row r="642" spans="1:9" x14ac:dyDescent="0.25">
      <c r="A642" s="199" t="s">
        <v>4</v>
      </c>
      <c r="B642" s="199"/>
      <c r="C642" s="199"/>
      <c r="D642" s="199"/>
      <c r="E642" s="199"/>
      <c r="F642" s="199"/>
      <c r="G642" s="199"/>
      <c r="H642" s="199"/>
      <c r="I642" s="199"/>
    </row>
    <row r="643" spans="1:9" x14ac:dyDescent="0.25">
      <c r="A643" s="200" t="s">
        <v>5</v>
      </c>
      <c r="B643" s="200" t="s">
        <v>6</v>
      </c>
      <c r="C643" s="200" t="s">
        <v>7</v>
      </c>
      <c r="D643" s="202" t="s">
        <v>8</v>
      </c>
      <c r="E643" s="200" t="s">
        <v>9</v>
      </c>
      <c r="F643" s="202" t="s">
        <v>10</v>
      </c>
      <c r="G643" s="204" t="s">
        <v>11</v>
      </c>
      <c r="H643" s="205"/>
      <c r="I643" s="206"/>
    </row>
    <row r="644" spans="1:9" x14ac:dyDescent="0.25">
      <c r="A644" s="201"/>
      <c r="B644" s="201"/>
      <c r="C644" s="201"/>
      <c r="D644" s="203"/>
      <c r="E644" s="201"/>
      <c r="F644" s="203"/>
      <c r="G644" s="108" t="s">
        <v>12</v>
      </c>
      <c r="H644" s="109" t="s">
        <v>13</v>
      </c>
      <c r="I644" s="109" t="s">
        <v>14</v>
      </c>
    </row>
    <row r="645" spans="1:9" x14ac:dyDescent="0.25">
      <c r="A645" s="40">
        <v>0</v>
      </c>
      <c r="B645" s="10"/>
      <c r="C645" s="9" t="s">
        <v>15</v>
      </c>
      <c r="D645" s="42"/>
      <c r="E645" s="9"/>
      <c r="F645" s="57"/>
      <c r="G645" s="18">
        <f>I619</f>
        <v>404373.4</v>
      </c>
      <c r="H645" s="19"/>
      <c r="I645" s="20">
        <f>+G645-H645</f>
        <v>404373.4</v>
      </c>
    </row>
    <row r="646" spans="1:9" x14ac:dyDescent="0.25">
      <c r="A646" s="3">
        <v>20</v>
      </c>
      <c r="B646" s="12">
        <v>44213</v>
      </c>
      <c r="C646" s="6" t="s">
        <v>17</v>
      </c>
      <c r="D646" s="42"/>
      <c r="E646" s="13" t="s">
        <v>558</v>
      </c>
      <c r="F646" s="104" t="s">
        <v>28</v>
      </c>
      <c r="G646" s="21">
        <v>13050.5</v>
      </c>
      <c r="H646" s="22"/>
      <c r="I646" s="20">
        <f>I645+G646-H646</f>
        <v>417423.9</v>
      </c>
    </row>
    <row r="647" spans="1:9" x14ac:dyDescent="0.25">
      <c r="A647" s="38"/>
      <c r="B647" s="101"/>
      <c r="C647" s="14"/>
      <c r="D647" s="102"/>
      <c r="E647" s="105" t="s">
        <v>18</v>
      </c>
      <c r="F647" s="106"/>
      <c r="G647" s="107">
        <f>SUM(G645:G646)</f>
        <v>417423.9</v>
      </c>
      <c r="H647" s="107">
        <f>SUM(H646:H646)</f>
        <v>0</v>
      </c>
      <c r="I647" s="25">
        <f>G647-H647</f>
        <v>417423.9</v>
      </c>
    </row>
    <row r="677" spans="1:9" x14ac:dyDescent="0.25">
      <c r="A677" s="187" t="s">
        <v>616</v>
      </c>
      <c r="B677" s="187"/>
      <c r="C677" s="187"/>
      <c r="D677" s="187"/>
      <c r="E677" s="187"/>
      <c r="F677" s="187"/>
      <c r="G677" s="187"/>
      <c r="H677" s="187"/>
      <c r="I677" s="187"/>
    </row>
    <row r="678" spans="1:9" x14ac:dyDescent="0.25">
      <c r="A678" s="188" t="s">
        <v>0</v>
      </c>
      <c r="B678" s="189"/>
      <c r="C678" s="190" t="s">
        <v>619</v>
      </c>
      <c r="D678" s="191"/>
      <c r="E678" s="191"/>
      <c r="F678" s="191"/>
      <c r="G678" s="191"/>
      <c r="H678" s="191"/>
      <c r="I678" s="192"/>
    </row>
    <row r="679" spans="1:9" x14ac:dyDescent="0.25">
      <c r="A679" s="188" t="s">
        <v>1</v>
      </c>
      <c r="B679" s="189"/>
      <c r="C679" s="190">
        <v>148250029</v>
      </c>
      <c r="D679" s="193"/>
      <c r="E679" s="193"/>
      <c r="F679" s="193"/>
      <c r="G679" s="193"/>
      <c r="H679" s="193"/>
      <c r="I679" s="194"/>
    </row>
    <row r="680" spans="1:9" x14ac:dyDescent="0.25">
      <c r="A680" s="188" t="s">
        <v>2</v>
      </c>
      <c r="B680" s="195"/>
      <c r="C680" s="189"/>
      <c r="D680" s="196" t="s">
        <v>3</v>
      </c>
      <c r="E680" s="197"/>
      <c r="F680" s="197"/>
      <c r="G680" s="197"/>
      <c r="H680" s="197"/>
      <c r="I680" s="198"/>
    </row>
    <row r="681" spans="1:9" x14ac:dyDescent="0.25">
      <c r="A681" s="199" t="s">
        <v>4</v>
      </c>
      <c r="B681" s="199"/>
      <c r="C681" s="199"/>
      <c r="D681" s="199"/>
      <c r="E681" s="199"/>
      <c r="F681" s="199"/>
      <c r="G681" s="199"/>
      <c r="H681" s="199"/>
      <c r="I681" s="199"/>
    </row>
    <row r="682" spans="1:9" x14ac:dyDescent="0.25">
      <c r="A682" s="200" t="s">
        <v>5</v>
      </c>
      <c r="B682" s="200" t="s">
        <v>6</v>
      </c>
      <c r="C682" s="200" t="s">
        <v>7</v>
      </c>
      <c r="D682" s="202" t="s">
        <v>8</v>
      </c>
      <c r="E682" s="200" t="s">
        <v>9</v>
      </c>
      <c r="F682" s="202" t="s">
        <v>10</v>
      </c>
      <c r="G682" s="204" t="s">
        <v>11</v>
      </c>
      <c r="H682" s="205"/>
      <c r="I682" s="206"/>
    </row>
    <row r="683" spans="1:9" x14ac:dyDescent="0.25">
      <c r="A683" s="201"/>
      <c r="B683" s="201"/>
      <c r="C683" s="201"/>
      <c r="D683" s="203"/>
      <c r="E683" s="201"/>
      <c r="F683" s="203"/>
      <c r="G683" s="108" t="s">
        <v>12</v>
      </c>
      <c r="H683" s="109" t="s">
        <v>13</v>
      </c>
      <c r="I683" s="109" t="s">
        <v>14</v>
      </c>
    </row>
    <row r="684" spans="1:9" x14ac:dyDescent="0.25">
      <c r="A684" s="40">
        <v>0</v>
      </c>
      <c r="B684" s="10"/>
      <c r="C684" s="9" t="s">
        <v>15</v>
      </c>
      <c r="D684" s="42"/>
      <c r="E684" s="9"/>
      <c r="F684" s="57"/>
      <c r="G684" s="18">
        <f>I647</f>
        <v>417423.9</v>
      </c>
      <c r="H684" s="19"/>
      <c r="I684" s="20">
        <f>+G684-H684</f>
        <v>417423.9</v>
      </c>
    </row>
    <row r="685" spans="1:9" x14ac:dyDescent="0.25">
      <c r="A685" s="3">
        <f>A684+1</f>
        <v>1</v>
      </c>
      <c r="B685" s="12">
        <v>44214</v>
      </c>
      <c r="C685" s="11" t="s">
        <v>563</v>
      </c>
      <c r="D685" s="68" t="s">
        <v>561</v>
      </c>
      <c r="E685" s="11" t="s">
        <v>562</v>
      </c>
      <c r="F685" s="111" t="s">
        <v>16</v>
      </c>
      <c r="G685" s="124">
        <v>100</v>
      </c>
      <c r="H685" s="19"/>
      <c r="I685" s="20">
        <f>I684+G685-H685</f>
        <v>417523.9</v>
      </c>
    </row>
    <row r="686" spans="1:9" x14ac:dyDescent="0.25">
      <c r="A686" s="3">
        <f>A685+1</f>
        <v>2</v>
      </c>
      <c r="B686" s="12">
        <v>44214</v>
      </c>
      <c r="C686" s="11" t="s">
        <v>563</v>
      </c>
      <c r="D686" s="68" t="s">
        <v>564</v>
      </c>
      <c r="E686" s="11" t="s">
        <v>565</v>
      </c>
      <c r="F686" s="111" t="s">
        <v>16</v>
      </c>
      <c r="G686" s="124">
        <v>100</v>
      </c>
      <c r="H686" s="19"/>
      <c r="I686" s="20">
        <f t="shared" ref="I686:I708" si="14">I685+G686-H686</f>
        <v>417623.9</v>
      </c>
    </row>
    <row r="687" spans="1:9" x14ac:dyDescent="0.25">
      <c r="A687" s="3">
        <v>3</v>
      </c>
      <c r="B687" s="12">
        <v>44214</v>
      </c>
      <c r="C687" s="11" t="s">
        <v>568</v>
      </c>
      <c r="D687" s="68" t="s">
        <v>567</v>
      </c>
      <c r="E687" s="11" t="s">
        <v>566</v>
      </c>
      <c r="F687" s="65" t="s">
        <v>16</v>
      </c>
      <c r="G687" s="124">
        <v>400</v>
      </c>
      <c r="H687" s="19"/>
      <c r="I687" s="20">
        <f t="shared" si="14"/>
        <v>418023.9</v>
      </c>
    </row>
    <row r="688" spans="1:9" x14ac:dyDescent="0.25">
      <c r="A688" s="3">
        <v>4</v>
      </c>
      <c r="B688" s="12">
        <v>44214</v>
      </c>
      <c r="C688" s="11" t="s">
        <v>563</v>
      </c>
      <c r="D688" s="68" t="s">
        <v>600</v>
      </c>
      <c r="E688" s="11" t="s">
        <v>601</v>
      </c>
      <c r="F688" s="65" t="s">
        <v>16</v>
      </c>
      <c r="G688" s="124">
        <v>100</v>
      </c>
      <c r="H688" s="19"/>
      <c r="I688" s="20">
        <f t="shared" si="14"/>
        <v>418123.9</v>
      </c>
    </row>
    <row r="689" spans="1:9" ht="23.25" x14ac:dyDescent="0.25">
      <c r="A689" s="3"/>
      <c r="B689" s="12">
        <v>44214</v>
      </c>
      <c r="C689" s="54" t="s">
        <v>614</v>
      </c>
      <c r="D689" s="68" t="s">
        <v>613</v>
      </c>
      <c r="E689" s="11" t="s">
        <v>609</v>
      </c>
      <c r="F689" s="65" t="s">
        <v>28</v>
      </c>
      <c r="G689" s="22"/>
      <c r="H689" s="124">
        <v>5480</v>
      </c>
      <c r="I689" s="20">
        <f t="shared" si="14"/>
        <v>412643.9</v>
      </c>
    </row>
    <row r="690" spans="1:9" ht="34.5" x14ac:dyDescent="0.25">
      <c r="A690" s="3">
        <v>5</v>
      </c>
      <c r="B690" s="12">
        <v>44214</v>
      </c>
      <c r="C690" s="54" t="s">
        <v>606</v>
      </c>
      <c r="D690" s="68" t="s">
        <v>602</v>
      </c>
      <c r="E690" s="11" t="s">
        <v>604</v>
      </c>
      <c r="F690" s="65" t="s">
        <v>16</v>
      </c>
      <c r="G690" s="124">
        <v>50</v>
      </c>
      <c r="H690" s="19"/>
      <c r="I690" s="20">
        <f t="shared" si="14"/>
        <v>412693.9</v>
      </c>
    </row>
    <row r="691" spans="1:9" ht="34.5" x14ac:dyDescent="0.25">
      <c r="A691" s="3">
        <v>6</v>
      </c>
      <c r="B691" s="12">
        <v>44214</v>
      </c>
      <c r="C691" s="54" t="s">
        <v>607</v>
      </c>
      <c r="D691" s="68" t="s">
        <v>603</v>
      </c>
      <c r="E691" s="11" t="s">
        <v>605</v>
      </c>
      <c r="F691" s="65" t="s">
        <v>16</v>
      </c>
      <c r="G691" s="124">
        <v>44</v>
      </c>
      <c r="H691" s="19"/>
      <c r="I691" s="20">
        <f t="shared" si="14"/>
        <v>412737.9</v>
      </c>
    </row>
    <row r="692" spans="1:9" ht="23.25" x14ac:dyDescent="0.25">
      <c r="A692" s="3">
        <v>7</v>
      </c>
      <c r="B692" s="12">
        <v>44214</v>
      </c>
      <c r="C692" s="11" t="s">
        <v>571</v>
      </c>
      <c r="D692" s="68" t="s">
        <v>569</v>
      </c>
      <c r="E692" s="11" t="s">
        <v>570</v>
      </c>
      <c r="F692" s="65" t="s">
        <v>572</v>
      </c>
      <c r="G692" s="124">
        <v>3710</v>
      </c>
      <c r="H692" s="19"/>
      <c r="I692" s="20">
        <f t="shared" si="14"/>
        <v>416447.9</v>
      </c>
    </row>
    <row r="693" spans="1:9" x14ac:dyDescent="0.25">
      <c r="A693" s="3">
        <v>10</v>
      </c>
      <c r="B693" s="12">
        <v>44214</v>
      </c>
      <c r="C693" s="11" t="s">
        <v>424</v>
      </c>
      <c r="D693" s="68" t="s">
        <v>573</v>
      </c>
      <c r="E693" s="11" t="s">
        <v>583</v>
      </c>
      <c r="F693" s="65" t="s">
        <v>599</v>
      </c>
      <c r="G693" s="124">
        <v>20</v>
      </c>
      <c r="H693" s="19"/>
      <c r="I693" s="20">
        <f t="shared" si="14"/>
        <v>416467.9</v>
      </c>
    </row>
    <row r="694" spans="1:9" x14ac:dyDescent="0.25">
      <c r="A694" s="3">
        <v>11</v>
      </c>
      <c r="B694" s="12">
        <v>44214</v>
      </c>
      <c r="C694" s="11" t="s">
        <v>424</v>
      </c>
      <c r="D694" s="68" t="s">
        <v>574</v>
      </c>
      <c r="E694" s="11" t="s">
        <v>145</v>
      </c>
      <c r="F694" s="65" t="s">
        <v>599</v>
      </c>
      <c r="G694" s="124">
        <v>15</v>
      </c>
      <c r="H694" s="19"/>
      <c r="I694" s="20">
        <f t="shared" si="14"/>
        <v>416482.9</v>
      </c>
    </row>
    <row r="695" spans="1:9" x14ac:dyDescent="0.25">
      <c r="A695" s="3">
        <v>12</v>
      </c>
      <c r="B695" s="12">
        <v>44214</v>
      </c>
      <c r="C695" s="11" t="s">
        <v>424</v>
      </c>
      <c r="D695" s="68" t="s">
        <v>575</v>
      </c>
      <c r="E695" s="11" t="s">
        <v>584</v>
      </c>
      <c r="F695" s="65" t="s">
        <v>599</v>
      </c>
      <c r="G695" s="124">
        <v>15</v>
      </c>
      <c r="H695" s="19"/>
      <c r="I695" s="20">
        <f t="shared" si="14"/>
        <v>416497.9</v>
      </c>
    </row>
    <row r="696" spans="1:9" x14ac:dyDescent="0.25">
      <c r="A696" s="3">
        <v>13</v>
      </c>
      <c r="B696" s="12">
        <v>44214</v>
      </c>
      <c r="C696" s="11" t="s">
        <v>424</v>
      </c>
      <c r="D696" s="68" t="s">
        <v>576</v>
      </c>
      <c r="E696" s="11" t="s">
        <v>470</v>
      </c>
      <c r="F696" s="65" t="s">
        <v>599</v>
      </c>
      <c r="G696" s="124">
        <v>15</v>
      </c>
      <c r="H696" s="19"/>
      <c r="I696" s="20">
        <f t="shared" si="14"/>
        <v>416512.9</v>
      </c>
    </row>
    <row r="697" spans="1:9" x14ac:dyDescent="0.25">
      <c r="A697" s="3">
        <v>14</v>
      </c>
      <c r="B697" s="12">
        <v>44214</v>
      </c>
      <c r="C697" s="11" t="s">
        <v>424</v>
      </c>
      <c r="D697" s="68" t="s">
        <v>577</v>
      </c>
      <c r="E697" s="11" t="s">
        <v>150</v>
      </c>
      <c r="F697" s="65" t="s">
        <v>599</v>
      </c>
      <c r="G697" s="124">
        <v>15</v>
      </c>
      <c r="H697" s="19"/>
      <c r="I697" s="20">
        <f t="shared" si="14"/>
        <v>416527.9</v>
      </c>
    </row>
    <row r="698" spans="1:9" x14ac:dyDescent="0.25">
      <c r="A698" s="3">
        <v>15</v>
      </c>
      <c r="B698" s="12">
        <v>44214</v>
      </c>
      <c r="C698" s="11" t="s">
        <v>424</v>
      </c>
      <c r="D698" s="68" t="s">
        <v>578</v>
      </c>
      <c r="E698" s="11" t="s">
        <v>261</v>
      </c>
      <c r="F698" s="65" t="s">
        <v>599</v>
      </c>
      <c r="G698" s="124">
        <v>15</v>
      </c>
      <c r="H698" s="19"/>
      <c r="I698" s="20">
        <f t="shared" si="14"/>
        <v>416542.9</v>
      </c>
    </row>
    <row r="699" spans="1:9" x14ac:dyDescent="0.25">
      <c r="A699" s="3">
        <v>16</v>
      </c>
      <c r="B699" s="12">
        <v>44214</v>
      </c>
      <c r="C699" s="11" t="s">
        <v>424</v>
      </c>
      <c r="D699" s="68" t="s">
        <v>579</v>
      </c>
      <c r="E699" s="11" t="s">
        <v>585</v>
      </c>
      <c r="F699" s="65" t="s">
        <v>599</v>
      </c>
      <c r="G699" s="124">
        <v>15</v>
      </c>
      <c r="H699" s="19"/>
      <c r="I699" s="20">
        <f t="shared" si="14"/>
        <v>416557.9</v>
      </c>
    </row>
    <row r="700" spans="1:9" x14ac:dyDescent="0.25">
      <c r="A700" s="3">
        <v>17</v>
      </c>
      <c r="B700" s="12">
        <v>44214</v>
      </c>
      <c r="C700" s="11" t="s">
        <v>424</v>
      </c>
      <c r="D700" s="68" t="s">
        <v>580</v>
      </c>
      <c r="E700" s="11" t="s">
        <v>586</v>
      </c>
      <c r="F700" s="65" t="s">
        <v>599</v>
      </c>
      <c r="G700" s="124">
        <v>15</v>
      </c>
      <c r="H700" s="19"/>
      <c r="I700" s="20">
        <f t="shared" si="14"/>
        <v>416572.9</v>
      </c>
    </row>
    <row r="701" spans="1:9" x14ac:dyDescent="0.25">
      <c r="A701" s="3">
        <v>18</v>
      </c>
      <c r="B701" s="12">
        <v>44214</v>
      </c>
      <c r="C701" s="11" t="s">
        <v>424</v>
      </c>
      <c r="D701" s="68" t="s">
        <v>581</v>
      </c>
      <c r="E701" s="11" t="s">
        <v>150</v>
      </c>
      <c r="F701" s="65" t="s">
        <v>599</v>
      </c>
      <c r="G701" s="124">
        <v>15</v>
      </c>
      <c r="H701" s="19"/>
      <c r="I701" s="20">
        <f t="shared" si="14"/>
        <v>416587.9</v>
      </c>
    </row>
    <row r="702" spans="1:9" x14ac:dyDescent="0.25">
      <c r="A702" s="3">
        <v>19</v>
      </c>
      <c r="B702" s="12">
        <v>44214</v>
      </c>
      <c r="C702" s="11" t="s">
        <v>424</v>
      </c>
      <c r="D702" s="68" t="s">
        <v>582</v>
      </c>
      <c r="E702" s="11" t="s">
        <v>587</v>
      </c>
      <c r="F702" s="65" t="s">
        <v>599</v>
      </c>
      <c r="G702" s="124">
        <v>15</v>
      </c>
      <c r="H702" s="19"/>
      <c r="I702" s="20">
        <f t="shared" si="14"/>
        <v>416602.9</v>
      </c>
    </row>
    <row r="703" spans="1:9" x14ac:dyDescent="0.25">
      <c r="A703" s="3">
        <v>20</v>
      </c>
      <c r="B703" s="12">
        <v>44214</v>
      </c>
      <c r="C703" s="11" t="s">
        <v>424</v>
      </c>
      <c r="D703" s="68" t="s">
        <v>588</v>
      </c>
      <c r="E703" s="11" t="s">
        <v>591</v>
      </c>
      <c r="F703" s="65" t="s">
        <v>599</v>
      </c>
      <c r="G703" s="124">
        <v>15</v>
      </c>
      <c r="H703" s="19"/>
      <c r="I703" s="20">
        <f t="shared" si="14"/>
        <v>416617.9</v>
      </c>
    </row>
    <row r="704" spans="1:9" x14ac:dyDescent="0.25">
      <c r="A704" s="3">
        <v>21</v>
      </c>
      <c r="B704" s="12">
        <v>44214</v>
      </c>
      <c r="C704" s="11" t="s">
        <v>424</v>
      </c>
      <c r="D704" s="68" t="s">
        <v>589</v>
      </c>
      <c r="E704" s="11" t="s">
        <v>592</v>
      </c>
      <c r="F704" s="65" t="s">
        <v>599</v>
      </c>
      <c r="G704" s="124">
        <v>15</v>
      </c>
      <c r="H704" s="19"/>
      <c r="I704" s="20">
        <f t="shared" si="14"/>
        <v>416632.9</v>
      </c>
    </row>
    <row r="705" spans="1:9" x14ac:dyDescent="0.25">
      <c r="A705" s="3">
        <v>22</v>
      </c>
      <c r="B705" s="12">
        <v>44214</v>
      </c>
      <c r="C705" s="11" t="s">
        <v>424</v>
      </c>
      <c r="D705" s="68" t="s">
        <v>590</v>
      </c>
      <c r="E705" s="11" t="s">
        <v>595</v>
      </c>
      <c r="F705" s="65" t="s">
        <v>599</v>
      </c>
      <c r="G705" s="124">
        <v>15</v>
      </c>
      <c r="H705" s="19"/>
      <c r="I705" s="20">
        <f t="shared" si="14"/>
        <v>416647.9</v>
      </c>
    </row>
    <row r="706" spans="1:9" x14ac:dyDescent="0.25">
      <c r="A706" s="3">
        <v>23</v>
      </c>
      <c r="B706" s="12">
        <v>44214</v>
      </c>
      <c r="C706" s="11" t="s">
        <v>424</v>
      </c>
      <c r="D706" s="68" t="s">
        <v>593</v>
      </c>
      <c r="E706" s="11" t="s">
        <v>145</v>
      </c>
      <c r="F706" s="65" t="s">
        <v>599</v>
      </c>
      <c r="G706" s="124">
        <v>15</v>
      </c>
      <c r="H706" s="19"/>
      <c r="I706" s="20">
        <f t="shared" si="14"/>
        <v>416662.9</v>
      </c>
    </row>
    <row r="707" spans="1:9" x14ac:dyDescent="0.25">
      <c r="A707" s="3">
        <v>22</v>
      </c>
      <c r="B707" s="12">
        <v>44214</v>
      </c>
      <c r="C707" s="11" t="s">
        <v>424</v>
      </c>
      <c r="D707" s="68" t="s">
        <v>594</v>
      </c>
      <c r="E707" s="11" t="s">
        <v>596</v>
      </c>
      <c r="F707" s="65" t="s">
        <v>599</v>
      </c>
      <c r="G707" s="124">
        <v>15</v>
      </c>
      <c r="H707" s="19"/>
      <c r="I707" s="20">
        <f t="shared" si="14"/>
        <v>416677.9</v>
      </c>
    </row>
    <row r="708" spans="1:9" x14ac:dyDescent="0.25">
      <c r="A708" s="3">
        <v>23</v>
      </c>
      <c r="B708" s="12">
        <v>44214</v>
      </c>
      <c r="C708" s="11" t="s">
        <v>424</v>
      </c>
      <c r="D708" s="68" t="s">
        <v>598</v>
      </c>
      <c r="E708" s="11" t="s">
        <v>597</v>
      </c>
      <c r="F708" s="65" t="s">
        <v>599</v>
      </c>
      <c r="G708" s="124">
        <v>15</v>
      </c>
      <c r="H708" s="19"/>
      <c r="I708" s="20">
        <f t="shared" si="14"/>
        <v>416692.9</v>
      </c>
    </row>
    <row r="709" spans="1:9" x14ac:dyDescent="0.25">
      <c r="A709" s="3">
        <v>26</v>
      </c>
      <c r="B709" s="12">
        <v>44214</v>
      </c>
      <c r="C709" s="6" t="s">
        <v>17</v>
      </c>
      <c r="D709" s="42"/>
      <c r="E709" s="13" t="s">
        <v>560</v>
      </c>
      <c r="F709" s="104" t="s">
        <v>28</v>
      </c>
      <c r="G709" s="21">
        <v>21917.5</v>
      </c>
      <c r="H709" s="22"/>
      <c r="I709" s="20">
        <f>I708+G709-H709</f>
        <v>438610.4</v>
      </c>
    </row>
    <row r="710" spans="1:9" x14ac:dyDescent="0.25">
      <c r="A710" s="38"/>
      <c r="B710" s="101"/>
      <c r="C710" s="14"/>
      <c r="D710" s="102"/>
      <c r="E710" s="105" t="s">
        <v>18</v>
      </c>
      <c r="F710" s="106"/>
      <c r="G710" s="107">
        <f>SUM(G684:G709)</f>
        <v>444090.4</v>
      </c>
      <c r="H710" s="107">
        <f>SUM(H685:H709)</f>
        <v>5480</v>
      </c>
      <c r="I710" s="25">
        <f>G710-H710</f>
        <v>438610.4</v>
      </c>
    </row>
    <row r="711" spans="1:9" x14ac:dyDescent="0.25">
      <c r="F711" s="112">
        <f>SUM(G711:H711)</f>
        <v>4749</v>
      </c>
      <c r="G711" s="110">
        <f>SUM(G692)</f>
        <v>3710</v>
      </c>
      <c r="H711" s="110">
        <f>SUM(G685,G686,G687,G688,G690,G691,G693,G694,G695,G696,G697,G698,G699,G700,G701,G702,G703,G704,G705,G706,G707,G708)</f>
        <v>1039</v>
      </c>
    </row>
    <row r="712" spans="1:9" x14ac:dyDescent="0.25">
      <c r="A712" s="187" t="s">
        <v>617</v>
      </c>
      <c r="B712" s="187"/>
      <c r="C712" s="187"/>
      <c r="D712" s="187"/>
      <c r="E712" s="187"/>
      <c r="F712" s="187"/>
      <c r="G712" s="187"/>
      <c r="H712" s="187"/>
      <c r="I712" s="187"/>
    </row>
    <row r="713" spans="1:9" x14ac:dyDescent="0.25">
      <c r="A713" s="188" t="s">
        <v>0</v>
      </c>
      <c r="B713" s="189"/>
      <c r="C713" s="190" t="s">
        <v>618</v>
      </c>
      <c r="D713" s="191"/>
      <c r="E713" s="191"/>
      <c r="F713" s="191"/>
      <c r="G713" s="191"/>
      <c r="H713" s="191"/>
      <c r="I713" s="192"/>
    </row>
    <row r="714" spans="1:9" x14ac:dyDescent="0.25">
      <c r="A714" s="188" t="s">
        <v>1</v>
      </c>
      <c r="B714" s="189"/>
      <c r="C714" s="190">
        <v>148250029</v>
      </c>
      <c r="D714" s="193"/>
      <c r="E714" s="193"/>
      <c r="F714" s="193"/>
      <c r="G714" s="193"/>
      <c r="H714" s="193"/>
      <c r="I714" s="194"/>
    </row>
    <row r="715" spans="1:9" x14ac:dyDescent="0.25">
      <c r="A715" s="188" t="s">
        <v>2</v>
      </c>
      <c r="B715" s="195"/>
      <c r="C715" s="189"/>
      <c r="D715" s="196" t="s">
        <v>3</v>
      </c>
      <c r="E715" s="197"/>
      <c r="F715" s="197"/>
      <c r="G715" s="197"/>
      <c r="H715" s="197"/>
      <c r="I715" s="198"/>
    </row>
    <row r="716" spans="1:9" x14ac:dyDescent="0.25">
      <c r="A716" s="199" t="s">
        <v>4</v>
      </c>
      <c r="B716" s="199"/>
      <c r="C716" s="199"/>
      <c r="D716" s="199"/>
      <c r="E716" s="199"/>
      <c r="F716" s="199"/>
      <c r="G716" s="199"/>
      <c r="H716" s="199"/>
      <c r="I716" s="199"/>
    </row>
    <row r="717" spans="1:9" x14ac:dyDescent="0.25">
      <c r="A717" s="200" t="s">
        <v>5</v>
      </c>
      <c r="B717" s="200" t="s">
        <v>6</v>
      </c>
      <c r="C717" s="200" t="s">
        <v>7</v>
      </c>
      <c r="D717" s="202" t="s">
        <v>8</v>
      </c>
      <c r="E717" s="200" t="s">
        <v>9</v>
      </c>
      <c r="F717" s="202" t="s">
        <v>10</v>
      </c>
      <c r="G717" s="204" t="s">
        <v>11</v>
      </c>
      <c r="H717" s="205"/>
      <c r="I717" s="206"/>
    </row>
    <row r="718" spans="1:9" x14ac:dyDescent="0.25">
      <c r="A718" s="201"/>
      <c r="B718" s="201"/>
      <c r="C718" s="201"/>
      <c r="D718" s="203"/>
      <c r="E718" s="201"/>
      <c r="F718" s="203"/>
      <c r="G718" s="108" t="s">
        <v>12</v>
      </c>
      <c r="H718" s="109" t="s">
        <v>13</v>
      </c>
      <c r="I718" s="109" t="s">
        <v>14</v>
      </c>
    </row>
    <row r="719" spans="1:9" x14ac:dyDescent="0.25">
      <c r="A719" s="40">
        <v>0</v>
      </c>
      <c r="B719" s="10"/>
      <c r="C719" s="9" t="s">
        <v>15</v>
      </c>
      <c r="D719" s="42"/>
      <c r="E719" s="9"/>
      <c r="F719" s="57"/>
      <c r="G719" s="18">
        <f>I710</f>
        <v>438610.4</v>
      </c>
      <c r="H719" s="19"/>
      <c r="I719" s="20">
        <f>+G719-H719</f>
        <v>438610.4</v>
      </c>
    </row>
    <row r="720" spans="1:9" x14ac:dyDescent="0.25">
      <c r="A720" s="3">
        <f>A719+1</f>
        <v>1</v>
      </c>
      <c r="B720" s="12">
        <v>44215</v>
      </c>
      <c r="C720" s="11" t="s">
        <v>623</v>
      </c>
      <c r="D720" s="68" t="s">
        <v>621</v>
      </c>
      <c r="E720" s="11" t="s">
        <v>622</v>
      </c>
      <c r="F720" s="111" t="s">
        <v>16</v>
      </c>
      <c r="G720" s="124">
        <v>100</v>
      </c>
      <c r="H720" s="19"/>
      <c r="I720" s="20">
        <f>I719+G720-H720</f>
        <v>438710.4</v>
      </c>
    </row>
    <row r="721" spans="1:9" x14ac:dyDescent="0.25">
      <c r="A721" s="3">
        <v>21</v>
      </c>
      <c r="B721" s="12">
        <v>44215</v>
      </c>
      <c r="C721" s="11" t="s">
        <v>626</v>
      </c>
      <c r="D721" s="68" t="s">
        <v>625</v>
      </c>
      <c r="E721" s="11" t="s">
        <v>624</v>
      </c>
      <c r="F721" s="65" t="s">
        <v>28</v>
      </c>
      <c r="G721" s="22"/>
      <c r="H721" s="124">
        <v>42774.8</v>
      </c>
      <c r="I721" s="20">
        <f>I720+G721-H721</f>
        <v>395935.60000000003</v>
      </c>
    </row>
    <row r="722" spans="1:9" x14ac:dyDescent="0.25">
      <c r="A722" s="3">
        <v>26</v>
      </c>
      <c r="B722" s="12">
        <v>44215</v>
      </c>
      <c r="C722" s="6" t="s">
        <v>17</v>
      </c>
      <c r="D722" s="42"/>
      <c r="E722" s="13" t="s">
        <v>620</v>
      </c>
      <c r="F722" s="104" t="s">
        <v>28</v>
      </c>
      <c r="G722" s="21">
        <v>2807.5</v>
      </c>
      <c r="H722" s="22"/>
      <c r="I722" s="20">
        <f>I721+G722-H722</f>
        <v>398743.10000000003</v>
      </c>
    </row>
    <row r="723" spans="1:9" x14ac:dyDescent="0.25">
      <c r="A723" s="38"/>
      <c r="B723" s="101"/>
      <c r="C723" s="14"/>
      <c r="D723" s="102"/>
      <c r="E723" s="105" t="s">
        <v>18</v>
      </c>
      <c r="F723" s="106"/>
      <c r="G723" s="107">
        <f>SUM(G719:G722)</f>
        <v>441517.9</v>
      </c>
      <c r="H723" s="107">
        <f>SUM(H720:H722)</f>
        <v>42774.8</v>
      </c>
      <c r="I723" s="25">
        <f>G723-H723</f>
        <v>398743.10000000003</v>
      </c>
    </row>
    <row r="751" spans="1:9" x14ac:dyDescent="0.25">
      <c r="A751" s="187" t="s">
        <v>627</v>
      </c>
      <c r="B751" s="187"/>
      <c r="C751" s="187"/>
      <c r="D751" s="187"/>
      <c r="E751" s="187"/>
      <c r="F751" s="187"/>
      <c r="G751" s="187"/>
      <c r="H751" s="187"/>
      <c r="I751" s="187"/>
    </row>
    <row r="752" spans="1:9" x14ac:dyDescent="0.25">
      <c r="A752" s="188" t="s">
        <v>0</v>
      </c>
      <c r="B752" s="189"/>
      <c r="C752" s="190" t="s">
        <v>628</v>
      </c>
      <c r="D752" s="191"/>
      <c r="E752" s="191"/>
      <c r="F752" s="191"/>
      <c r="G752" s="191"/>
      <c r="H752" s="191"/>
      <c r="I752" s="192"/>
    </row>
    <row r="753" spans="1:9" x14ac:dyDescent="0.25">
      <c r="A753" s="188" t="s">
        <v>1</v>
      </c>
      <c r="B753" s="189"/>
      <c r="C753" s="190">
        <v>148250029</v>
      </c>
      <c r="D753" s="193"/>
      <c r="E753" s="193"/>
      <c r="F753" s="193"/>
      <c r="G753" s="193"/>
      <c r="H753" s="193"/>
      <c r="I753" s="194"/>
    </row>
    <row r="754" spans="1:9" x14ac:dyDescent="0.25">
      <c r="A754" s="188" t="s">
        <v>2</v>
      </c>
      <c r="B754" s="195"/>
      <c r="C754" s="189"/>
      <c r="D754" s="196" t="s">
        <v>3</v>
      </c>
      <c r="E754" s="197"/>
      <c r="F754" s="197"/>
      <c r="G754" s="197"/>
      <c r="H754" s="197"/>
      <c r="I754" s="198"/>
    </row>
    <row r="755" spans="1:9" x14ac:dyDescent="0.25">
      <c r="A755" s="199" t="s">
        <v>4</v>
      </c>
      <c r="B755" s="199"/>
      <c r="C755" s="199"/>
      <c r="D755" s="199"/>
      <c r="E755" s="199"/>
      <c r="F755" s="199"/>
      <c r="G755" s="199"/>
      <c r="H755" s="199"/>
      <c r="I755" s="199"/>
    </row>
    <row r="756" spans="1:9" x14ac:dyDescent="0.25">
      <c r="A756" s="200" t="s">
        <v>5</v>
      </c>
      <c r="B756" s="200" t="s">
        <v>6</v>
      </c>
      <c r="C756" s="200" t="s">
        <v>7</v>
      </c>
      <c r="D756" s="202" t="s">
        <v>8</v>
      </c>
      <c r="E756" s="200" t="s">
        <v>9</v>
      </c>
      <c r="F756" s="202" t="s">
        <v>10</v>
      </c>
      <c r="G756" s="204" t="s">
        <v>11</v>
      </c>
      <c r="H756" s="205"/>
      <c r="I756" s="206"/>
    </row>
    <row r="757" spans="1:9" x14ac:dyDescent="0.25">
      <c r="A757" s="201"/>
      <c r="B757" s="201"/>
      <c r="C757" s="201"/>
      <c r="D757" s="203"/>
      <c r="E757" s="201"/>
      <c r="F757" s="203"/>
      <c r="G757" s="108" t="s">
        <v>12</v>
      </c>
      <c r="H757" s="109" t="s">
        <v>13</v>
      </c>
      <c r="I757" s="109" t="s">
        <v>14</v>
      </c>
    </row>
    <row r="758" spans="1:9" x14ac:dyDescent="0.25">
      <c r="A758" s="40">
        <v>0</v>
      </c>
      <c r="B758" s="10"/>
      <c r="C758" s="9" t="s">
        <v>15</v>
      </c>
      <c r="D758" s="42"/>
      <c r="E758" s="9"/>
      <c r="F758" s="57"/>
      <c r="G758" s="18">
        <f>I723</f>
        <v>398743.10000000003</v>
      </c>
      <c r="H758" s="19"/>
      <c r="I758" s="20">
        <f>+G758-H758</f>
        <v>398743.10000000003</v>
      </c>
    </row>
    <row r="759" spans="1:9" ht="18" x14ac:dyDescent="0.25">
      <c r="A759" s="3">
        <f>A758+1</f>
        <v>1</v>
      </c>
      <c r="B759" s="12">
        <v>44216</v>
      </c>
      <c r="C759" s="11" t="s">
        <v>633</v>
      </c>
      <c r="D759" s="68" t="s">
        <v>630</v>
      </c>
      <c r="E759" s="11" t="s">
        <v>631</v>
      </c>
      <c r="F759" s="111" t="s">
        <v>632</v>
      </c>
      <c r="G759" s="124">
        <v>150</v>
      </c>
      <c r="H759" s="19"/>
      <c r="I759" s="20">
        <f>I758+G759-H759</f>
        <v>398893.10000000003</v>
      </c>
    </row>
    <row r="760" spans="1:9" x14ac:dyDescent="0.25">
      <c r="A760" s="3">
        <v>2</v>
      </c>
      <c r="B760" s="12">
        <v>44216</v>
      </c>
      <c r="C760" s="11" t="s">
        <v>640</v>
      </c>
      <c r="D760" s="68" t="s">
        <v>635</v>
      </c>
      <c r="E760" s="11" t="s">
        <v>634</v>
      </c>
      <c r="F760" s="65" t="s">
        <v>28</v>
      </c>
      <c r="G760" s="124">
        <v>100</v>
      </c>
      <c r="H760" s="19"/>
      <c r="I760" s="20">
        <f t="shared" ref="I760:I780" si="15">I759+G760-H760</f>
        <v>398993.10000000003</v>
      </c>
    </row>
    <row r="761" spans="1:9" x14ac:dyDescent="0.25">
      <c r="A761" s="3">
        <v>3</v>
      </c>
      <c r="B761" s="12">
        <v>44216</v>
      </c>
      <c r="C761" s="11" t="s">
        <v>639</v>
      </c>
      <c r="D761" s="68" t="s">
        <v>636</v>
      </c>
      <c r="E761" s="11" t="s">
        <v>638</v>
      </c>
      <c r="F761" s="65" t="s">
        <v>16</v>
      </c>
      <c r="G761" s="124">
        <v>120</v>
      </c>
      <c r="H761" s="19"/>
      <c r="I761" s="20">
        <f t="shared" si="15"/>
        <v>399113.10000000003</v>
      </c>
    </row>
    <row r="762" spans="1:9" x14ac:dyDescent="0.25">
      <c r="A762" s="3">
        <v>4</v>
      </c>
      <c r="B762" s="12">
        <v>44214</v>
      </c>
      <c r="C762" s="11" t="s">
        <v>651</v>
      </c>
      <c r="D762" s="68" t="s">
        <v>641</v>
      </c>
      <c r="E762" s="11" t="s">
        <v>450</v>
      </c>
      <c r="F762" s="65" t="s">
        <v>28</v>
      </c>
      <c r="G762" s="124">
        <v>15</v>
      </c>
      <c r="H762" s="19"/>
      <c r="I762" s="20">
        <f t="shared" si="15"/>
        <v>399128.10000000003</v>
      </c>
    </row>
    <row r="763" spans="1:9" x14ac:dyDescent="0.25">
      <c r="A763" s="3">
        <v>5</v>
      </c>
      <c r="B763" s="12">
        <v>44214</v>
      </c>
      <c r="C763" s="11" t="s">
        <v>651</v>
      </c>
      <c r="D763" s="68" t="s">
        <v>642</v>
      </c>
      <c r="E763" s="11" t="s">
        <v>145</v>
      </c>
      <c r="F763" s="65" t="s">
        <v>28</v>
      </c>
      <c r="G763" s="124">
        <v>15</v>
      </c>
      <c r="H763" s="19"/>
      <c r="I763" s="20">
        <f t="shared" si="15"/>
        <v>399143.10000000003</v>
      </c>
    </row>
    <row r="764" spans="1:9" x14ac:dyDescent="0.25">
      <c r="A764" s="3">
        <v>6</v>
      </c>
      <c r="B764" s="12">
        <v>44214</v>
      </c>
      <c r="C764" s="11" t="s">
        <v>651</v>
      </c>
      <c r="D764" s="68" t="s">
        <v>643</v>
      </c>
      <c r="E764" s="11" t="s">
        <v>652</v>
      </c>
      <c r="F764" s="65" t="s">
        <v>28</v>
      </c>
      <c r="G764" s="124">
        <v>15</v>
      </c>
      <c r="H764" s="19"/>
      <c r="I764" s="20">
        <f t="shared" si="15"/>
        <v>399158.10000000003</v>
      </c>
    </row>
    <row r="765" spans="1:9" x14ac:dyDescent="0.25">
      <c r="A765" s="3">
        <v>7</v>
      </c>
      <c r="B765" s="12">
        <v>44214</v>
      </c>
      <c r="C765" s="11" t="s">
        <v>651</v>
      </c>
      <c r="D765" s="68" t="s">
        <v>644</v>
      </c>
      <c r="E765" s="11" t="s">
        <v>419</v>
      </c>
      <c r="F765" s="65" t="s">
        <v>28</v>
      </c>
      <c r="G765" s="124">
        <v>15</v>
      </c>
      <c r="H765" s="19"/>
      <c r="I765" s="20">
        <f t="shared" si="15"/>
        <v>399173.10000000003</v>
      </c>
    </row>
    <row r="766" spans="1:9" x14ac:dyDescent="0.25">
      <c r="A766" s="3">
        <v>8</v>
      </c>
      <c r="B766" s="12">
        <v>44214</v>
      </c>
      <c r="C766" s="11" t="s">
        <v>651</v>
      </c>
      <c r="D766" s="68" t="s">
        <v>645</v>
      </c>
      <c r="E766" s="11" t="s">
        <v>653</v>
      </c>
      <c r="F766" s="65" t="s">
        <v>28</v>
      </c>
      <c r="G766" s="124">
        <v>15</v>
      </c>
      <c r="H766" s="19"/>
      <c r="I766" s="20">
        <f t="shared" si="15"/>
        <v>399188.10000000003</v>
      </c>
    </row>
    <row r="767" spans="1:9" x14ac:dyDescent="0.25">
      <c r="A767" s="3">
        <v>9</v>
      </c>
      <c r="B767" s="12">
        <v>44215</v>
      </c>
      <c r="C767" s="11" t="s">
        <v>651</v>
      </c>
      <c r="D767" s="68" t="s">
        <v>646</v>
      </c>
      <c r="E767" s="11" t="s">
        <v>654</v>
      </c>
      <c r="F767" s="65" t="s">
        <v>28</v>
      </c>
      <c r="G767" s="124">
        <v>15</v>
      </c>
      <c r="H767" s="19"/>
      <c r="I767" s="20">
        <f t="shared" si="15"/>
        <v>399203.10000000003</v>
      </c>
    </row>
    <row r="768" spans="1:9" x14ac:dyDescent="0.25">
      <c r="A768" s="3">
        <v>10</v>
      </c>
      <c r="B768" s="12">
        <v>44215</v>
      </c>
      <c r="C768" s="11" t="s">
        <v>651</v>
      </c>
      <c r="D768" s="68" t="s">
        <v>647</v>
      </c>
      <c r="E768" s="11" t="s">
        <v>87</v>
      </c>
      <c r="F768" s="65" t="s">
        <v>28</v>
      </c>
      <c r="G768" s="124">
        <v>15</v>
      </c>
      <c r="H768" s="19"/>
      <c r="I768" s="20">
        <f t="shared" si="15"/>
        <v>399218.10000000003</v>
      </c>
    </row>
    <row r="769" spans="1:9" x14ac:dyDescent="0.25">
      <c r="A769" s="3">
        <v>11</v>
      </c>
      <c r="B769" s="12">
        <v>44215</v>
      </c>
      <c r="C769" s="11" t="s">
        <v>651</v>
      </c>
      <c r="D769" s="68" t="s">
        <v>648</v>
      </c>
      <c r="E769" s="11" t="s">
        <v>655</v>
      </c>
      <c r="F769" s="65" t="s">
        <v>28</v>
      </c>
      <c r="G769" s="124">
        <v>15</v>
      </c>
      <c r="H769" s="19"/>
      <c r="I769" s="20">
        <f t="shared" si="15"/>
        <v>399233.10000000003</v>
      </c>
    </row>
    <row r="770" spans="1:9" x14ac:dyDescent="0.25">
      <c r="A770" s="3">
        <v>12</v>
      </c>
      <c r="B770" s="12">
        <v>44215</v>
      </c>
      <c r="C770" s="11" t="s">
        <v>651</v>
      </c>
      <c r="D770" s="68" t="s">
        <v>649</v>
      </c>
      <c r="E770" s="11" t="s">
        <v>656</v>
      </c>
      <c r="F770" s="65" t="s">
        <v>28</v>
      </c>
      <c r="G770" s="124">
        <v>15</v>
      </c>
      <c r="H770" s="19"/>
      <c r="I770" s="20">
        <f t="shared" si="15"/>
        <v>399248.10000000003</v>
      </c>
    </row>
    <row r="771" spans="1:9" x14ac:dyDescent="0.25">
      <c r="A771" s="3">
        <v>13</v>
      </c>
      <c r="B771" s="12">
        <v>44215</v>
      </c>
      <c r="C771" s="11" t="s">
        <v>651</v>
      </c>
      <c r="D771" s="68" t="s">
        <v>650</v>
      </c>
      <c r="E771" s="11" t="s">
        <v>652</v>
      </c>
      <c r="F771" s="65" t="s">
        <v>28</v>
      </c>
      <c r="G771" s="124">
        <v>15</v>
      </c>
      <c r="H771" s="19"/>
      <c r="I771" s="20">
        <f t="shared" si="15"/>
        <v>399263.10000000003</v>
      </c>
    </row>
    <row r="772" spans="1:9" x14ac:dyDescent="0.25">
      <c r="A772" s="3">
        <v>14</v>
      </c>
      <c r="B772" s="12">
        <v>44215</v>
      </c>
      <c r="C772" s="11" t="s">
        <v>651</v>
      </c>
      <c r="D772" s="68" t="s">
        <v>657</v>
      </c>
      <c r="E772" s="11" t="s">
        <v>658</v>
      </c>
      <c r="F772" s="65" t="s">
        <v>28</v>
      </c>
      <c r="G772" s="124">
        <v>15</v>
      </c>
      <c r="H772" s="19"/>
      <c r="I772" s="20">
        <f t="shared" si="15"/>
        <v>399278.10000000003</v>
      </c>
    </row>
    <row r="773" spans="1:9" x14ac:dyDescent="0.25">
      <c r="A773" s="3">
        <v>15</v>
      </c>
      <c r="B773" s="12">
        <v>44215</v>
      </c>
      <c r="C773" s="11" t="s">
        <v>651</v>
      </c>
      <c r="D773" s="68" t="s">
        <v>659</v>
      </c>
      <c r="E773" s="11" t="s">
        <v>262</v>
      </c>
      <c r="F773" s="65" t="s">
        <v>28</v>
      </c>
      <c r="G773" s="124">
        <v>15</v>
      </c>
      <c r="H773" s="19"/>
      <c r="I773" s="20">
        <f t="shared" si="15"/>
        <v>399293.10000000003</v>
      </c>
    </row>
    <row r="774" spans="1:9" x14ac:dyDescent="0.25">
      <c r="A774" s="3">
        <v>16</v>
      </c>
      <c r="B774" s="12">
        <v>44215</v>
      </c>
      <c r="C774" s="11" t="s">
        <v>651</v>
      </c>
      <c r="D774" s="68" t="s">
        <v>660</v>
      </c>
      <c r="E774" s="11" t="s">
        <v>662</v>
      </c>
      <c r="F774" s="65" t="s">
        <v>28</v>
      </c>
      <c r="G774" s="124">
        <v>15</v>
      </c>
      <c r="H774" s="19"/>
      <c r="I774" s="20">
        <f t="shared" si="15"/>
        <v>399308.10000000003</v>
      </c>
    </row>
    <row r="775" spans="1:9" x14ac:dyDescent="0.25">
      <c r="A775" s="3">
        <v>17</v>
      </c>
      <c r="B775" s="12">
        <v>44215</v>
      </c>
      <c r="C775" s="11" t="s">
        <v>651</v>
      </c>
      <c r="D775" s="68" t="s">
        <v>661</v>
      </c>
      <c r="E775" s="11" t="s">
        <v>663</v>
      </c>
      <c r="F775" s="65" t="s">
        <v>28</v>
      </c>
      <c r="G775" s="124">
        <v>15</v>
      </c>
      <c r="H775" s="19"/>
      <c r="I775" s="20">
        <f t="shared" si="15"/>
        <v>399323.10000000003</v>
      </c>
    </row>
    <row r="776" spans="1:9" ht="23.25" x14ac:dyDescent="0.25">
      <c r="A776" s="3">
        <v>18</v>
      </c>
      <c r="B776" s="12">
        <v>44216</v>
      </c>
      <c r="C776" s="54" t="s">
        <v>667</v>
      </c>
      <c r="D776" s="68" t="s">
        <v>665</v>
      </c>
      <c r="E776" s="11" t="s">
        <v>666</v>
      </c>
      <c r="F776" s="65" t="s">
        <v>16</v>
      </c>
      <c r="G776" s="22"/>
      <c r="H776" s="124">
        <v>12394.7</v>
      </c>
      <c r="I776" s="20">
        <f t="shared" si="15"/>
        <v>386928.4</v>
      </c>
    </row>
    <row r="777" spans="1:9" ht="23.25" x14ac:dyDescent="0.25">
      <c r="A777" s="3">
        <v>19</v>
      </c>
      <c r="B777" s="12">
        <v>44216</v>
      </c>
      <c r="C777" s="54" t="s">
        <v>670</v>
      </c>
      <c r="D777" s="68" t="s">
        <v>668</v>
      </c>
      <c r="E777" s="11" t="s">
        <v>287</v>
      </c>
      <c r="F777" s="65" t="s">
        <v>16</v>
      </c>
      <c r="G777" s="22"/>
      <c r="H777" s="124">
        <v>1357.7</v>
      </c>
      <c r="I777" s="20">
        <f t="shared" si="15"/>
        <v>385570.7</v>
      </c>
    </row>
    <row r="778" spans="1:9" ht="23.25" x14ac:dyDescent="0.25">
      <c r="A778" s="3">
        <v>20</v>
      </c>
      <c r="B778" s="12">
        <v>44216</v>
      </c>
      <c r="C778" s="54" t="s">
        <v>671</v>
      </c>
      <c r="D778" s="68" t="s">
        <v>669</v>
      </c>
      <c r="E778" s="11" t="s">
        <v>666</v>
      </c>
      <c r="F778" s="65" t="s">
        <v>16</v>
      </c>
      <c r="G778" s="22"/>
      <c r="H778" s="124">
        <v>35240.199999999997</v>
      </c>
      <c r="I778" s="20">
        <f t="shared" si="15"/>
        <v>350330.5</v>
      </c>
    </row>
    <row r="779" spans="1:9" ht="23.25" x14ac:dyDescent="0.25">
      <c r="A779" s="3">
        <v>21</v>
      </c>
      <c r="B779" s="12">
        <v>44216</v>
      </c>
      <c r="C779" s="11" t="s">
        <v>675</v>
      </c>
      <c r="D779" s="68" t="s">
        <v>672</v>
      </c>
      <c r="E779" s="11" t="s">
        <v>674</v>
      </c>
      <c r="F779" s="65" t="s">
        <v>673</v>
      </c>
      <c r="G779" s="22"/>
      <c r="H779" s="124">
        <v>25125.4</v>
      </c>
      <c r="I779" s="20">
        <f t="shared" si="15"/>
        <v>325205.09999999998</v>
      </c>
    </row>
    <row r="780" spans="1:9" x14ac:dyDescent="0.25">
      <c r="A780" s="3">
        <v>22</v>
      </c>
      <c r="B780" s="12">
        <v>44216</v>
      </c>
      <c r="C780" s="6" t="s">
        <v>17</v>
      </c>
      <c r="D780" s="42"/>
      <c r="E780" s="13" t="s">
        <v>664</v>
      </c>
      <c r="F780" s="104" t="s">
        <v>28</v>
      </c>
      <c r="G780" s="21">
        <v>12560</v>
      </c>
      <c r="H780" s="22"/>
      <c r="I780" s="20">
        <f t="shared" si="15"/>
        <v>337765.1</v>
      </c>
    </row>
    <row r="781" spans="1:9" x14ac:dyDescent="0.25">
      <c r="A781" s="38"/>
      <c r="B781" s="101"/>
      <c r="C781" s="14"/>
      <c r="D781" s="102"/>
      <c r="E781" s="105" t="s">
        <v>18</v>
      </c>
      <c r="F781" s="106"/>
      <c r="G781" s="107">
        <f>SUM(G758:G780)</f>
        <v>411883.10000000003</v>
      </c>
      <c r="H781" s="107">
        <f>SUM(H759:H780)</f>
        <v>74118</v>
      </c>
      <c r="I781" s="25">
        <f>G781-H781</f>
        <v>337765.10000000003</v>
      </c>
    </row>
    <row r="782" spans="1:9" x14ac:dyDescent="0.25">
      <c r="G782" s="110">
        <f>SUM(G759:G775)</f>
        <v>580</v>
      </c>
    </row>
    <row r="787" spans="1:9" x14ac:dyDescent="0.25">
      <c r="A787" s="187" t="s">
        <v>772</v>
      </c>
      <c r="B787" s="187"/>
      <c r="C787" s="187"/>
      <c r="D787" s="187"/>
      <c r="E787" s="187"/>
      <c r="F787" s="187"/>
      <c r="G787" s="187"/>
      <c r="H787" s="187"/>
      <c r="I787" s="187"/>
    </row>
    <row r="788" spans="1:9" x14ac:dyDescent="0.25">
      <c r="A788" s="188" t="s">
        <v>0</v>
      </c>
      <c r="B788" s="189"/>
      <c r="C788" s="190" t="s">
        <v>676</v>
      </c>
      <c r="D788" s="191"/>
      <c r="E788" s="191"/>
      <c r="F788" s="191"/>
      <c r="G788" s="191"/>
      <c r="H788" s="191"/>
      <c r="I788" s="192"/>
    </row>
    <row r="789" spans="1:9" x14ac:dyDescent="0.25">
      <c r="A789" s="188" t="s">
        <v>1</v>
      </c>
      <c r="B789" s="189"/>
      <c r="C789" s="190">
        <v>148250029</v>
      </c>
      <c r="D789" s="193"/>
      <c r="E789" s="193"/>
      <c r="F789" s="193"/>
      <c r="G789" s="193"/>
      <c r="H789" s="193"/>
      <c r="I789" s="194"/>
    </row>
    <row r="790" spans="1:9" x14ac:dyDescent="0.25">
      <c r="A790" s="188" t="s">
        <v>2</v>
      </c>
      <c r="B790" s="195"/>
      <c r="C790" s="189"/>
      <c r="D790" s="196" t="s">
        <v>3</v>
      </c>
      <c r="E790" s="197"/>
      <c r="F790" s="197"/>
      <c r="G790" s="197"/>
      <c r="H790" s="197"/>
      <c r="I790" s="198"/>
    </row>
    <row r="791" spans="1:9" x14ac:dyDescent="0.25">
      <c r="A791" s="199" t="s">
        <v>4</v>
      </c>
      <c r="B791" s="199"/>
      <c r="C791" s="199"/>
      <c r="D791" s="199"/>
      <c r="E791" s="199"/>
      <c r="F791" s="199"/>
      <c r="G791" s="199"/>
      <c r="H791" s="199"/>
      <c r="I791" s="199"/>
    </row>
    <row r="792" spans="1:9" x14ac:dyDescent="0.25">
      <c r="A792" s="200" t="s">
        <v>5</v>
      </c>
      <c r="B792" s="200" t="s">
        <v>6</v>
      </c>
      <c r="C792" s="200" t="s">
        <v>7</v>
      </c>
      <c r="D792" s="202" t="s">
        <v>8</v>
      </c>
      <c r="E792" s="200" t="s">
        <v>9</v>
      </c>
      <c r="F792" s="202" t="s">
        <v>10</v>
      </c>
      <c r="G792" s="204" t="s">
        <v>11</v>
      </c>
      <c r="H792" s="205"/>
      <c r="I792" s="206"/>
    </row>
    <row r="793" spans="1:9" x14ac:dyDescent="0.25">
      <c r="A793" s="201"/>
      <c r="B793" s="201"/>
      <c r="C793" s="201"/>
      <c r="D793" s="203"/>
      <c r="E793" s="201"/>
      <c r="F793" s="203"/>
      <c r="G793" s="108" t="s">
        <v>12</v>
      </c>
      <c r="H793" s="109" t="s">
        <v>13</v>
      </c>
      <c r="I793" s="109" t="s">
        <v>14</v>
      </c>
    </row>
    <row r="794" spans="1:9" x14ac:dyDescent="0.25">
      <c r="A794" s="40">
        <v>0</v>
      </c>
      <c r="B794" s="10"/>
      <c r="C794" s="9" t="s">
        <v>15</v>
      </c>
      <c r="D794" s="42"/>
      <c r="E794" s="9"/>
      <c r="F794" s="57"/>
      <c r="G794" s="18">
        <f>I781</f>
        <v>337765.10000000003</v>
      </c>
      <c r="H794" s="19"/>
      <c r="I794" s="20">
        <f>+G794-H794</f>
        <v>337765.10000000003</v>
      </c>
    </row>
    <row r="795" spans="1:9" ht="18" x14ac:dyDescent="0.25">
      <c r="A795" s="3">
        <f>A794+1</f>
        <v>1</v>
      </c>
      <c r="B795" s="12">
        <v>44217</v>
      </c>
      <c r="C795" s="11" t="s">
        <v>679</v>
      </c>
      <c r="D795" s="68" t="s">
        <v>678</v>
      </c>
      <c r="E795" s="11" t="s">
        <v>677</v>
      </c>
      <c r="F795" s="111" t="s">
        <v>680</v>
      </c>
      <c r="G795" s="124">
        <v>1400</v>
      </c>
      <c r="H795" s="19"/>
      <c r="I795" s="20">
        <f>I794+G795-H795</f>
        <v>339165.10000000003</v>
      </c>
    </row>
    <row r="796" spans="1:9" x14ac:dyDescent="0.25">
      <c r="A796" s="3"/>
      <c r="B796" s="12">
        <v>44217</v>
      </c>
      <c r="C796" s="11" t="s">
        <v>707</v>
      </c>
      <c r="D796" s="68" t="s">
        <v>705</v>
      </c>
      <c r="E796" s="11" t="s">
        <v>706</v>
      </c>
      <c r="F796" s="111"/>
      <c r="G796" s="124">
        <v>1200</v>
      </c>
      <c r="H796" s="19"/>
      <c r="I796" s="20">
        <f>I795+G796-H796</f>
        <v>340365.10000000003</v>
      </c>
    </row>
    <row r="797" spans="1:9" ht="18" x14ac:dyDescent="0.25">
      <c r="A797" s="3">
        <v>2</v>
      </c>
      <c r="B797" s="12">
        <v>44217</v>
      </c>
      <c r="C797" s="11" t="s">
        <v>681</v>
      </c>
      <c r="D797" s="68" t="s">
        <v>637</v>
      </c>
      <c r="E797" s="11" t="s">
        <v>677</v>
      </c>
      <c r="F797" s="111" t="s">
        <v>680</v>
      </c>
      <c r="G797" s="124">
        <v>150</v>
      </c>
      <c r="H797" s="19"/>
      <c r="I797" s="20">
        <f t="shared" ref="I797:I805" si="16">I796+G797-H797</f>
        <v>340515.10000000003</v>
      </c>
    </row>
    <row r="798" spans="1:9" x14ac:dyDescent="0.25">
      <c r="A798" s="3">
        <v>3</v>
      </c>
      <c r="B798" s="12">
        <v>44217</v>
      </c>
      <c r="C798" s="11" t="s">
        <v>683</v>
      </c>
      <c r="D798" s="68" t="s">
        <v>682</v>
      </c>
      <c r="E798" s="11" t="s">
        <v>287</v>
      </c>
      <c r="F798" s="65"/>
      <c r="G798" s="22"/>
      <c r="H798" s="124">
        <v>2000</v>
      </c>
      <c r="I798" s="20">
        <f t="shared" si="16"/>
        <v>338515.10000000003</v>
      </c>
    </row>
    <row r="799" spans="1:9" x14ac:dyDescent="0.25">
      <c r="A799" s="3">
        <v>6</v>
      </c>
      <c r="B799" s="12">
        <v>44217</v>
      </c>
      <c r="C799" s="11" t="s">
        <v>651</v>
      </c>
      <c r="D799" s="68" t="s">
        <v>684</v>
      </c>
      <c r="E799" s="11" t="s">
        <v>688</v>
      </c>
      <c r="F799" s="65" t="s">
        <v>28</v>
      </c>
      <c r="G799" s="124">
        <v>15</v>
      </c>
      <c r="H799" s="19"/>
      <c r="I799" s="20">
        <f t="shared" si="16"/>
        <v>338530.10000000003</v>
      </c>
    </row>
    <row r="800" spans="1:9" x14ac:dyDescent="0.25">
      <c r="A800" s="3">
        <v>7</v>
      </c>
      <c r="B800" s="12">
        <v>44217</v>
      </c>
      <c r="C800" s="11" t="s">
        <v>651</v>
      </c>
      <c r="D800" s="68" t="s">
        <v>685</v>
      </c>
      <c r="E800" s="11" t="s">
        <v>76</v>
      </c>
      <c r="F800" s="65" t="s">
        <v>28</v>
      </c>
      <c r="G800" s="124">
        <v>15</v>
      </c>
      <c r="H800" s="19"/>
      <c r="I800" s="20">
        <f t="shared" si="16"/>
        <v>338545.10000000003</v>
      </c>
    </row>
    <row r="801" spans="1:9" x14ac:dyDescent="0.25">
      <c r="A801" s="3">
        <v>8</v>
      </c>
      <c r="B801" s="12">
        <v>44217</v>
      </c>
      <c r="C801" s="11" t="s">
        <v>651</v>
      </c>
      <c r="D801" s="68" t="s">
        <v>686</v>
      </c>
      <c r="E801" s="11" t="s">
        <v>689</v>
      </c>
      <c r="F801" s="65" t="s">
        <v>28</v>
      </c>
      <c r="G801" s="124">
        <v>15</v>
      </c>
      <c r="H801" s="19"/>
      <c r="I801" s="20">
        <f t="shared" si="16"/>
        <v>338560.10000000003</v>
      </c>
    </row>
    <row r="802" spans="1:9" x14ac:dyDescent="0.25">
      <c r="A802" s="3">
        <v>9</v>
      </c>
      <c r="B802" s="12">
        <v>44217</v>
      </c>
      <c r="C802" s="11" t="s">
        <v>651</v>
      </c>
      <c r="D802" s="68" t="s">
        <v>687</v>
      </c>
      <c r="E802" s="11" t="s">
        <v>595</v>
      </c>
      <c r="F802" s="65" t="s">
        <v>28</v>
      </c>
      <c r="G802" s="124">
        <v>15</v>
      </c>
      <c r="H802" s="19"/>
      <c r="I802" s="20">
        <f t="shared" si="16"/>
        <v>338575.10000000003</v>
      </c>
    </row>
    <row r="803" spans="1:9" x14ac:dyDescent="0.25">
      <c r="A803" s="3">
        <v>10</v>
      </c>
      <c r="B803" s="12">
        <v>44217</v>
      </c>
      <c r="C803" s="11" t="s">
        <v>651</v>
      </c>
      <c r="D803" s="68" t="s">
        <v>691</v>
      </c>
      <c r="E803" s="11" t="s">
        <v>690</v>
      </c>
      <c r="F803" s="65" t="s">
        <v>28</v>
      </c>
      <c r="G803" s="124">
        <v>15</v>
      </c>
      <c r="H803" s="19"/>
      <c r="I803" s="20">
        <f t="shared" si="16"/>
        <v>338590.10000000003</v>
      </c>
    </row>
    <row r="804" spans="1:9" x14ac:dyDescent="0.25">
      <c r="A804" s="3">
        <v>11</v>
      </c>
      <c r="B804" s="12">
        <v>44217</v>
      </c>
      <c r="C804" s="11" t="s">
        <v>651</v>
      </c>
      <c r="D804" s="68" t="s">
        <v>692</v>
      </c>
      <c r="E804" s="11" t="s">
        <v>260</v>
      </c>
      <c r="F804" s="65" t="s">
        <v>28</v>
      </c>
      <c r="G804" s="124">
        <v>15</v>
      </c>
      <c r="H804" s="19"/>
      <c r="I804" s="20">
        <f t="shared" si="16"/>
        <v>338605.10000000003</v>
      </c>
    </row>
    <row r="805" spans="1:9" x14ac:dyDescent="0.25">
      <c r="A805" s="3">
        <v>16</v>
      </c>
      <c r="B805" s="12">
        <v>44217</v>
      </c>
      <c r="C805" s="6" t="s">
        <v>17</v>
      </c>
      <c r="D805" s="42"/>
      <c r="E805" s="13" t="s">
        <v>664</v>
      </c>
      <c r="F805" s="104" t="s">
        <v>28</v>
      </c>
      <c r="G805" s="21">
        <v>21698.5</v>
      </c>
      <c r="H805" s="22"/>
      <c r="I805" s="20">
        <f t="shared" si="16"/>
        <v>360303.60000000003</v>
      </c>
    </row>
    <row r="806" spans="1:9" x14ac:dyDescent="0.25">
      <c r="A806" s="38"/>
      <c r="B806" s="101"/>
      <c r="C806" s="14"/>
      <c r="D806" s="102"/>
      <c r="E806" s="105" t="s">
        <v>18</v>
      </c>
      <c r="F806" s="106"/>
      <c r="G806" s="107">
        <f>SUM(G794:G805)</f>
        <v>362303.60000000003</v>
      </c>
      <c r="H806" s="107">
        <f>SUM(H795:H805)</f>
        <v>2000</v>
      </c>
      <c r="I806" s="25">
        <f>G806-H806</f>
        <v>360303.60000000003</v>
      </c>
    </row>
    <row r="807" spans="1:9" x14ac:dyDescent="0.25">
      <c r="G807" s="89"/>
    </row>
    <row r="808" spans="1:9" x14ac:dyDescent="0.25">
      <c r="G808" s="110"/>
    </row>
    <row r="809" spans="1:9" x14ac:dyDescent="0.25">
      <c r="G809" s="110"/>
    </row>
    <row r="811" spans="1:9" x14ac:dyDescent="0.25">
      <c r="F811" s="112">
        <f>SUM(G811:I811)</f>
        <v>2840</v>
      </c>
      <c r="G811" s="110">
        <f>SUM(G795:G796)</f>
        <v>2600</v>
      </c>
      <c r="H811" s="110">
        <f>SUM(G797)</f>
        <v>150</v>
      </c>
      <c r="I811" s="110">
        <f>SUM(G799:G804)</f>
        <v>90</v>
      </c>
    </row>
    <row r="825" spans="1:9" x14ac:dyDescent="0.25">
      <c r="A825" s="187" t="s">
        <v>771</v>
      </c>
      <c r="B825" s="187"/>
      <c r="C825" s="187"/>
      <c r="D825" s="187"/>
      <c r="E825" s="187"/>
      <c r="F825" s="187"/>
      <c r="G825" s="187"/>
      <c r="H825" s="187"/>
      <c r="I825" s="187"/>
    </row>
    <row r="826" spans="1:9" x14ac:dyDescent="0.25">
      <c r="A826" s="188" t="s">
        <v>0</v>
      </c>
      <c r="B826" s="189"/>
      <c r="C826" s="190" t="s">
        <v>693</v>
      </c>
      <c r="D826" s="191"/>
      <c r="E826" s="191"/>
      <c r="F826" s="191"/>
      <c r="G826" s="191"/>
      <c r="H826" s="191"/>
      <c r="I826" s="192"/>
    </row>
    <row r="827" spans="1:9" x14ac:dyDescent="0.25">
      <c r="A827" s="188" t="s">
        <v>1</v>
      </c>
      <c r="B827" s="189"/>
      <c r="C827" s="190">
        <v>148250029</v>
      </c>
      <c r="D827" s="193"/>
      <c r="E827" s="193"/>
      <c r="F827" s="193"/>
      <c r="G827" s="193"/>
      <c r="H827" s="193"/>
      <c r="I827" s="194"/>
    </row>
    <row r="828" spans="1:9" x14ac:dyDescent="0.25">
      <c r="A828" s="188" t="s">
        <v>2</v>
      </c>
      <c r="B828" s="195"/>
      <c r="C828" s="189"/>
      <c r="D828" s="196" t="s">
        <v>3</v>
      </c>
      <c r="E828" s="197"/>
      <c r="F828" s="197"/>
      <c r="G828" s="197"/>
      <c r="H828" s="197"/>
      <c r="I828" s="198"/>
    </row>
    <row r="829" spans="1:9" x14ac:dyDescent="0.25">
      <c r="A829" s="199" t="s">
        <v>4</v>
      </c>
      <c r="B829" s="199"/>
      <c r="C829" s="199"/>
      <c r="D829" s="199"/>
      <c r="E829" s="199"/>
      <c r="F829" s="199"/>
      <c r="G829" s="199"/>
      <c r="H829" s="199"/>
      <c r="I829" s="199"/>
    </row>
    <row r="830" spans="1:9" x14ac:dyDescent="0.25">
      <c r="A830" s="200" t="s">
        <v>5</v>
      </c>
      <c r="B830" s="200" t="s">
        <v>6</v>
      </c>
      <c r="C830" s="200" t="s">
        <v>7</v>
      </c>
      <c r="D830" s="202" t="s">
        <v>8</v>
      </c>
      <c r="E830" s="200" t="s">
        <v>9</v>
      </c>
      <c r="F830" s="202" t="s">
        <v>10</v>
      </c>
      <c r="G830" s="204" t="s">
        <v>11</v>
      </c>
      <c r="H830" s="205"/>
      <c r="I830" s="206"/>
    </row>
    <row r="831" spans="1:9" x14ac:dyDescent="0.25">
      <c r="A831" s="201"/>
      <c r="B831" s="201"/>
      <c r="C831" s="201"/>
      <c r="D831" s="203"/>
      <c r="E831" s="201"/>
      <c r="F831" s="203"/>
      <c r="G831" s="108" t="s">
        <v>12</v>
      </c>
      <c r="H831" s="109" t="s">
        <v>13</v>
      </c>
      <c r="I831" s="109" t="s">
        <v>14</v>
      </c>
    </row>
    <row r="832" spans="1:9" x14ac:dyDescent="0.25">
      <c r="A832" s="40">
        <v>0</v>
      </c>
      <c r="B832" s="10"/>
      <c r="C832" s="9" t="s">
        <v>15</v>
      </c>
      <c r="D832" s="42"/>
      <c r="E832" s="9"/>
      <c r="F832" s="57"/>
      <c r="G832" s="18">
        <f>I806</f>
        <v>360303.60000000003</v>
      </c>
      <c r="H832" s="19"/>
      <c r="I832" s="20">
        <f>+G832-H832</f>
        <v>360303.60000000003</v>
      </c>
    </row>
    <row r="833" spans="1:9" x14ac:dyDescent="0.25">
      <c r="A833" s="3">
        <f>A832+1</f>
        <v>1</v>
      </c>
      <c r="B833" s="12">
        <v>44218</v>
      </c>
      <c r="C833" s="11" t="s">
        <v>704</v>
      </c>
      <c r="D833" s="68" t="s">
        <v>702</v>
      </c>
      <c r="E833" s="11" t="s">
        <v>703</v>
      </c>
      <c r="F833" s="111" t="s">
        <v>16</v>
      </c>
      <c r="G833" s="124">
        <v>100</v>
      </c>
      <c r="H833" s="19"/>
      <c r="I833" s="20">
        <f>I832+G833-H833</f>
        <v>360403.60000000003</v>
      </c>
    </row>
    <row r="834" spans="1:9" x14ac:dyDescent="0.25">
      <c r="A834" s="3">
        <v>2</v>
      </c>
      <c r="B834" s="12">
        <v>44218</v>
      </c>
      <c r="C834" s="11" t="s">
        <v>697</v>
      </c>
      <c r="D834" s="68" t="s">
        <v>698</v>
      </c>
      <c r="E834" s="11" t="s">
        <v>287</v>
      </c>
      <c r="F834" s="111"/>
      <c r="G834" s="22"/>
      <c r="H834" s="124">
        <v>2120</v>
      </c>
      <c r="I834" s="20">
        <f>I833+G834-H834</f>
        <v>358283.60000000003</v>
      </c>
    </row>
    <row r="835" spans="1:9" x14ac:dyDescent="0.25">
      <c r="A835" s="3">
        <v>16</v>
      </c>
      <c r="B835" s="12">
        <v>44218</v>
      </c>
      <c r="C835" s="6" t="s">
        <v>17</v>
      </c>
      <c r="D835" s="42"/>
      <c r="E835" s="13" t="s">
        <v>694</v>
      </c>
      <c r="F835" s="104" t="s">
        <v>28</v>
      </c>
      <c r="G835" s="21">
        <v>13726.5</v>
      </c>
      <c r="H835" s="22"/>
      <c r="I835" s="20">
        <f>I834+G835-H835</f>
        <v>372010.10000000003</v>
      </c>
    </row>
    <row r="836" spans="1:9" x14ac:dyDescent="0.25">
      <c r="A836" s="38"/>
      <c r="B836" s="101"/>
      <c r="C836" s="14"/>
      <c r="D836" s="102"/>
      <c r="E836" s="105" t="s">
        <v>18</v>
      </c>
      <c r="F836" s="106"/>
      <c r="G836" s="107">
        <f>SUM(G832:G835)</f>
        <v>374130.10000000003</v>
      </c>
      <c r="H836" s="107">
        <f>SUM(H833:H835)</f>
        <v>2120</v>
      </c>
      <c r="I836" s="25">
        <f>G836-H836</f>
        <v>372010.10000000003</v>
      </c>
    </row>
    <row r="864" spans="1:9" x14ac:dyDescent="0.25">
      <c r="A864" s="187" t="s">
        <v>770</v>
      </c>
      <c r="B864" s="187"/>
      <c r="C864" s="187"/>
      <c r="D864" s="187"/>
      <c r="E864" s="187"/>
      <c r="F864" s="187"/>
      <c r="G864" s="187"/>
      <c r="H864" s="187"/>
      <c r="I864" s="187"/>
    </row>
    <row r="865" spans="1:9" x14ac:dyDescent="0.25">
      <c r="A865" s="188" t="s">
        <v>0</v>
      </c>
      <c r="B865" s="189"/>
      <c r="C865" s="190" t="s">
        <v>695</v>
      </c>
      <c r="D865" s="191"/>
      <c r="E865" s="191"/>
      <c r="F865" s="191"/>
      <c r="G865" s="191"/>
      <c r="H865" s="191"/>
      <c r="I865" s="192"/>
    </row>
    <row r="866" spans="1:9" x14ac:dyDescent="0.25">
      <c r="A866" s="188" t="s">
        <v>1</v>
      </c>
      <c r="B866" s="189"/>
      <c r="C866" s="190">
        <v>148250029</v>
      </c>
      <c r="D866" s="193"/>
      <c r="E866" s="193"/>
      <c r="F866" s="193"/>
      <c r="G866" s="193"/>
      <c r="H866" s="193"/>
      <c r="I866" s="194"/>
    </row>
    <row r="867" spans="1:9" x14ac:dyDescent="0.25">
      <c r="A867" s="188" t="s">
        <v>2</v>
      </c>
      <c r="B867" s="195"/>
      <c r="C867" s="189"/>
      <c r="D867" s="196" t="s">
        <v>3</v>
      </c>
      <c r="E867" s="197"/>
      <c r="F867" s="197"/>
      <c r="G867" s="197"/>
      <c r="H867" s="197"/>
      <c r="I867" s="198"/>
    </row>
    <row r="868" spans="1:9" x14ac:dyDescent="0.25">
      <c r="A868" s="199" t="s">
        <v>4</v>
      </c>
      <c r="B868" s="199"/>
      <c r="C868" s="199"/>
      <c r="D868" s="199"/>
      <c r="E868" s="199"/>
      <c r="F868" s="199"/>
      <c r="G868" s="199"/>
      <c r="H868" s="199"/>
      <c r="I868" s="199"/>
    </row>
    <row r="869" spans="1:9" x14ac:dyDescent="0.25">
      <c r="A869" s="200" t="s">
        <v>5</v>
      </c>
      <c r="B869" s="200" t="s">
        <v>6</v>
      </c>
      <c r="C869" s="200" t="s">
        <v>7</v>
      </c>
      <c r="D869" s="202" t="s">
        <v>8</v>
      </c>
      <c r="E869" s="200" t="s">
        <v>9</v>
      </c>
      <c r="F869" s="202" t="s">
        <v>10</v>
      </c>
      <c r="G869" s="204" t="s">
        <v>11</v>
      </c>
      <c r="H869" s="205"/>
      <c r="I869" s="206"/>
    </row>
    <row r="870" spans="1:9" x14ac:dyDescent="0.25">
      <c r="A870" s="201"/>
      <c r="B870" s="201"/>
      <c r="C870" s="201"/>
      <c r="D870" s="203"/>
      <c r="E870" s="201"/>
      <c r="F870" s="203"/>
      <c r="G870" s="108" t="s">
        <v>12</v>
      </c>
      <c r="H870" s="109" t="s">
        <v>13</v>
      </c>
      <c r="I870" s="109" t="s">
        <v>14</v>
      </c>
    </row>
    <row r="871" spans="1:9" x14ac:dyDescent="0.25">
      <c r="A871" s="40">
        <v>0</v>
      </c>
      <c r="B871" s="10"/>
      <c r="C871" s="9" t="s">
        <v>15</v>
      </c>
      <c r="D871" s="42"/>
      <c r="E871" s="9"/>
      <c r="F871" s="57"/>
      <c r="G871" s="18">
        <f>I836</f>
        <v>372010.10000000003</v>
      </c>
      <c r="H871" s="19"/>
      <c r="I871" s="20">
        <f>+G871-H871</f>
        <v>372010.10000000003</v>
      </c>
    </row>
    <row r="872" spans="1:9" ht="23.25" x14ac:dyDescent="0.25">
      <c r="A872" s="3">
        <f>A871+1</f>
        <v>1</v>
      </c>
      <c r="B872" s="12">
        <v>44219</v>
      </c>
      <c r="C872" s="54" t="s">
        <v>701</v>
      </c>
      <c r="D872" s="68" t="s">
        <v>699</v>
      </c>
      <c r="E872" s="11" t="s">
        <v>700</v>
      </c>
      <c r="F872" s="111"/>
      <c r="G872" s="22"/>
      <c r="H872" s="124">
        <v>10000</v>
      </c>
      <c r="I872" s="20">
        <f>I871+G872-H872</f>
        <v>362010.10000000003</v>
      </c>
    </row>
    <row r="873" spans="1:9" x14ac:dyDescent="0.25">
      <c r="A873" s="3">
        <v>16</v>
      </c>
      <c r="B873" s="12">
        <v>44219</v>
      </c>
      <c r="C873" s="6" t="s">
        <v>17</v>
      </c>
      <c r="D873" s="42"/>
      <c r="E873" s="13" t="s">
        <v>696</v>
      </c>
      <c r="F873" s="104" t="s">
        <v>28</v>
      </c>
      <c r="G873" s="21">
        <v>20794</v>
      </c>
      <c r="H873" s="22"/>
      <c r="I873" s="20">
        <f>I872+G873-H873</f>
        <v>382804.10000000003</v>
      </c>
    </row>
    <row r="874" spans="1:9" x14ac:dyDescent="0.25">
      <c r="A874" s="38"/>
      <c r="B874" s="101"/>
      <c r="C874" s="14"/>
      <c r="D874" s="102"/>
      <c r="E874" s="105" t="s">
        <v>18</v>
      </c>
      <c r="F874" s="106"/>
      <c r="G874" s="107">
        <f>SUM(G871:G873)</f>
        <v>392804.10000000003</v>
      </c>
      <c r="H874" s="107">
        <f>SUM(H872:H873)</f>
        <v>10000</v>
      </c>
      <c r="I874" s="25">
        <f>G874-H874</f>
        <v>382804.10000000003</v>
      </c>
    </row>
    <row r="902" spans="1:9" x14ac:dyDescent="0.25">
      <c r="A902" s="187" t="s">
        <v>769</v>
      </c>
      <c r="B902" s="187"/>
      <c r="C902" s="187"/>
      <c r="D902" s="187"/>
      <c r="E902" s="187"/>
      <c r="F902" s="187"/>
      <c r="G902" s="187"/>
      <c r="H902" s="187"/>
      <c r="I902" s="187"/>
    </row>
    <row r="903" spans="1:9" x14ac:dyDescent="0.25">
      <c r="A903" s="188" t="s">
        <v>0</v>
      </c>
      <c r="B903" s="189"/>
      <c r="C903" s="190" t="s">
        <v>709</v>
      </c>
      <c r="D903" s="191"/>
      <c r="E903" s="191"/>
      <c r="F903" s="191"/>
      <c r="G903" s="191"/>
      <c r="H903" s="191"/>
      <c r="I903" s="192"/>
    </row>
    <row r="904" spans="1:9" x14ac:dyDescent="0.25">
      <c r="A904" s="188" t="s">
        <v>1</v>
      </c>
      <c r="B904" s="189"/>
      <c r="C904" s="190">
        <v>148250029</v>
      </c>
      <c r="D904" s="193"/>
      <c r="E904" s="193"/>
      <c r="F904" s="193"/>
      <c r="G904" s="193"/>
      <c r="H904" s="193"/>
      <c r="I904" s="194"/>
    </row>
    <row r="905" spans="1:9" x14ac:dyDescent="0.25">
      <c r="A905" s="188" t="s">
        <v>2</v>
      </c>
      <c r="B905" s="195"/>
      <c r="C905" s="189"/>
      <c r="D905" s="196" t="s">
        <v>3</v>
      </c>
      <c r="E905" s="197"/>
      <c r="F905" s="197"/>
      <c r="G905" s="197"/>
      <c r="H905" s="197"/>
      <c r="I905" s="198"/>
    </row>
    <row r="906" spans="1:9" x14ac:dyDescent="0.25">
      <c r="A906" s="199" t="s">
        <v>4</v>
      </c>
      <c r="B906" s="199"/>
      <c r="C906" s="199"/>
      <c r="D906" s="199"/>
      <c r="E906" s="199"/>
      <c r="F906" s="199"/>
      <c r="G906" s="199"/>
      <c r="H906" s="199"/>
      <c r="I906" s="199"/>
    </row>
    <row r="907" spans="1:9" x14ac:dyDescent="0.25">
      <c r="A907" s="200" t="s">
        <v>5</v>
      </c>
      <c r="B907" s="200" t="s">
        <v>6</v>
      </c>
      <c r="C907" s="200" t="s">
        <v>7</v>
      </c>
      <c r="D907" s="202" t="s">
        <v>8</v>
      </c>
      <c r="E907" s="200" t="s">
        <v>9</v>
      </c>
      <c r="F907" s="202" t="s">
        <v>10</v>
      </c>
      <c r="G907" s="204" t="s">
        <v>11</v>
      </c>
      <c r="H907" s="205"/>
      <c r="I907" s="206"/>
    </row>
    <row r="908" spans="1:9" x14ac:dyDescent="0.25">
      <c r="A908" s="201"/>
      <c r="B908" s="201"/>
      <c r="C908" s="201"/>
      <c r="D908" s="203"/>
      <c r="E908" s="201"/>
      <c r="F908" s="203"/>
      <c r="G908" s="108" t="s">
        <v>12</v>
      </c>
      <c r="H908" s="109" t="s">
        <v>13</v>
      </c>
      <c r="I908" s="109" t="s">
        <v>14</v>
      </c>
    </row>
    <row r="909" spans="1:9" x14ac:dyDescent="0.25">
      <c r="A909" s="40">
        <v>0</v>
      </c>
      <c r="B909" s="10"/>
      <c r="C909" s="9" t="s">
        <v>15</v>
      </c>
      <c r="D909" s="42"/>
      <c r="E909" s="9"/>
      <c r="F909" s="57"/>
      <c r="G909" s="18">
        <f>I874</f>
        <v>382804.10000000003</v>
      </c>
      <c r="H909" s="19"/>
      <c r="I909" s="20">
        <f>+G909-H909</f>
        <v>382804.10000000003</v>
      </c>
    </row>
    <row r="910" spans="1:9" x14ac:dyDescent="0.25">
      <c r="A910" s="3">
        <v>16</v>
      </c>
      <c r="B910" s="12">
        <v>44220</v>
      </c>
      <c r="C910" s="6" t="s">
        <v>17</v>
      </c>
      <c r="D910" s="42"/>
      <c r="E910" s="13" t="s">
        <v>710</v>
      </c>
      <c r="F910" s="104" t="s">
        <v>28</v>
      </c>
      <c r="G910" s="21">
        <v>6104</v>
      </c>
      <c r="H910" s="22"/>
      <c r="I910" s="20">
        <f>I909+G910-H910</f>
        <v>388908.10000000003</v>
      </c>
    </row>
    <row r="911" spans="1:9" x14ac:dyDescent="0.25">
      <c r="A911" s="38"/>
      <c r="B911" s="101"/>
      <c r="C911" s="14"/>
      <c r="D911" s="102"/>
      <c r="E911" s="105" t="s">
        <v>18</v>
      </c>
      <c r="F911" s="106"/>
      <c r="G911" s="107">
        <f>SUM(G909:G910)</f>
        <v>388908.10000000003</v>
      </c>
      <c r="H911" s="107">
        <f>SUM(H910:H910)</f>
        <v>0</v>
      </c>
      <c r="I911" s="25">
        <f>G911-H911</f>
        <v>388908.10000000003</v>
      </c>
    </row>
    <row r="941" spans="1:9" x14ac:dyDescent="0.25">
      <c r="A941" s="187" t="s">
        <v>768</v>
      </c>
      <c r="B941" s="187"/>
      <c r="C941" s="187"/>
      <c r="D941" s="187"/>
      <c r="E941" s="187"/>
      <c r="F941" s="187"/>
      <c r="G941" s="187"/>
      <c r="H941" s="187"/>
      <c r="I941" s="187"/>
    </row>
    <row r="942" spans="1:9" x14ac:dyDescent="0.25">
      <c r="A942" s="188" t="s">
        <v>0</v>
      </c>
      <c r="B942" s="189"/>
      <c r="C942" s="190" t="s">
        <v>862</v>
      </c>
      <c r="D942" s="191"/>
      <c r="E942" s="191"/>
      <c r="F942" s="191"/>
      <c r="G942" s="191"/>
      <c r="H942" s="191"/>
      <c r="I942" s="192"/>
    </row>
    <row r="943" spans="1:9" x14ac:dyDescent="0.25">
      <c r="A943" s="188" t="s">
        <v>1</v>
      </c>
      <c r="B943" s="189"/>
      <c r="C943" s="190">
        <v>148250029</v>
      </c>
      <c r="D943" s="193"/>
      <c r="E943" s="193"/>
      <c r="F943" s="193"/>
      <c r="G943" s="193"/>
      <c r="H943" s="193"/>
      <c r="I943" s="194"/>
    </row>
    <row r="944" spans="1:9" x14ac:dyDescent="0.25">
      <c r="A944" s="188" t="s">
        <v>2</v>
      </c>
      <c r="B944" s="195"/>
      <c r="C944" s="189"/>
      <c r="D944" s="196" t="s">
        <v>3</v>
      </c>
      <c r="E944" s="197"/>
      <c r="F944" s="197"/>
      <c r="G944" s="197"/>
      <c r="H944" s="197"/>
      <c r="I944" s="198"/>
    </row>
    <row r="945" spans="1:9" x14ac:dyDescent="0.25">
      <c r="A945" s="199" t="s">
        <v>4</v>
      </c>
      <c r="B945" s="199"/>
      <c r="C945" s="199"/>
      <c r="D945" s="199"/>
      <c r="E945" s="199"/>
      <c r="F945" s="199"/>
      <c r="G945" s="199"/>
      <c r="H945" s="199"/>
      <c r="I945" s="199"/>
    </row>
    <row r="946" spans="1:9" x14ac:dyDescent="0.25">
      <c r="A946" s="200" t="s">
        <v>5</v>
      </c>
      <c r="B946" s="200" t="s">
        <v>6</v>
      </c>
      <c r="C946" s="200" t="s">
        <v>7</v>
      </c>
      <c r="D946" s="202" t="s">
        <v>8</v>
      </c>
      <c r="E946" s="200" t="s">
        <v>9</v>
      </c>
      <c r="F946" s="202" t="s">
        <v>10</v>
      </c>
      <c r="G946" s="204" t="s">
        <v>11</v>
      </c>
      <c r="H946" s="205"/>
      <c r="I946" s="206"/>
    </row>
    <row r="947" spans="1:9" x14ac:dyDescent="0.25">
      <c r="A947" s="201"/>
      <c r="B947" s="201"/>
      <c r="C947" s="201"/>
      <c r="D947" s="203"/>
      <c r="E947" s="201"/>
      <c r="F947" s="203"/>
      <c r="G947" s="108" t="s">
        <v>12</v>
      </c>
      <c r="H947" s="109" t="s">
        <v>13</v>
      </c>
      <c r="I947" s="109" t="s">
        <v>14</v>
      </c>
    </row>
    <row r="948" spans="1:9" x14ac:dyDescent="0.25">
      <c r="A948" s="40">
        <v>0</v>
      </c>
      <c r="B948" s="10"/>
      <c r="C948" s="9" t="s">
        <v>15</v>
      </c>
      <c r="D948" s="42"/>
      <c r="E948" s="9"/>
      <c r="F948" s="57"/>
      <c r="G948" s="18">
        <f>I911</f>
        <v>388908.10000000003</v>
      </c>
      <c r="H948" s="19"/>
      <c r="I948" s="20">
        <f>+G948-H948</f>
        <v>388908.10000000003</v>
      </c>
    </row>
    <row r="949" spans="1:9" ht="23.25" x14ac:dyDescent="0.25">
      <c r="A949" s="3">
        <f>A948+1</f>
        <v>1</v>
      </c>
      <c r="B949" s="12">
        <v>44221</v>
      </c>
      <c r="C949" s="54" t="s">
        <v>713</v>
      </c>
      <c r="D949" s="68" t="s">
        <v>711</v>
      </c>
      <c r="E949" s="11" t="s">
        <v>712</v>
      </c>
      <c r="F949" s="111" t="s">
        <v>195</v>
      </c>
      <c r="G949" s="22"/>
      <c r="H949" s="124">
        <v>370</v>
      </c>
      <c r="I949" s="20">
        <f>I948+G949-H949</f>
        <v>388538.10000000003</v>
      </c>
    </row>
    <row r="950" spans="1:9" ht="23.25" x14ac:dyDescent="0.25">
      <c r="A950" s="3">
        <v>2</v>
      </c>
      <c r="B950" s="12">
        <v>44221</v>
      </c>
      <c r="C950" s="54" t="s">
        <v>716</v>
      </c>
      <c r="D950" s="68" t="s">
        <v>714</v>
      </c>
      <c r="E950" s="11" t="s">
        <v>712</v>
      </c>
      <c r="F950" s="111" t="s">
        <v>715</v>
      </c>
      <c r="G950" s="22"/>
      <c r="H950" s="124">
        <v>7724</v>
      </c>
      <c r="I950" s="20">
        <f t="shared" ref="I950:I990" si="17">I949+G950-H950</f>
        <v>380814.10000000003</v>
      </c>
    </row>
    <row r="951" spans="1:9" x14ac:dyDescent="0.25">
      <c r="A951" s="3">
        <v>3</v>
      </c>
      <c r="B951" s="12">
        <v>44221</v>
      </c>
      <c r="C951" s="11" t="s">
        <v>792</v>
      </c>
      <c r="D951" s="68" t="s">
        <v>786</v>
      </c>
      <c r="E951" s="11" t="s">
        <v>712</v>
      </c>
      <c r="F951" s="65" t="s">
        <v>16</v>
      </c>
      <c r="G951" s="22"/>
      <c r="H951" s="124">
        <v>126975</v>
      </c>
      <c r="I951" s="20">
        <f t="shared" si="17"/>
        <v>253839.10000000003</v>
      </c>
    </row>
    <row r="952" spans="1:9" x14ac:dyDescent="0.25">
      <c r="A952" s="3"/>
      <c r="B952" s="12">
        <v>44221</v>
      </c>
      <c r="C952" s="11" t="s">
        <v>791</v>
      </c>
      <c r="D952" s="68" t="s">
        <v>787</v>
      </c>
      <c r="E952" s="11" t="s">
        <v>788</v>
      </c>
      <c r="F952" s="65" t="s">
        <v>28</v>
      </c>
      <c r="G952" s="22"/>
      <c r="H952" s="124">
        <v>1200</v>
      </c>
      <c r="I952" s="20">
        <f t="shared" si="17"/>
        <v>252639.10000000003</v>
      </c>
    </row>
    <row r="953" spans="1:9" x14ac:dyDescent="0.25">
      <c r="A953" s="3"/>
      <c r="B953" s="12">
        <v>44221</v>
      </c>
      <c r="C953" s="11" t="s">
        <v>790</v>
      </c>
      <c r="D953" s="68" t="s">
        <v>789</v>
      </c>
      <c r="E953" s="11" t="s">
        <v>674</v>
      </c>
      <c r="F953" s="65" t="s">
        <v>16</v>
      </c>
      <c r="G953" s="22"/>
      <c r="H953" s="124">
        <v>215643.5</v>
      </c>
      <c r="I953" s="20">
        <f t="shared" si="17"/>
        <v>36995.600000000035</v>
      </c>
    </row>
    <row r="954" spans="1:9" ht="23.25" x14ac:dyDescent="0.25">
      <c r="A954" s="3">
        <v>6</v>
      </c>
      <c r="B954" s="12">
        <v>44221</v>
      </c>
      <c r="C954" s="11" t="s">
        <v>719</v>
      </c>
      <c r="D954" s="68" t="s">
        <v>717</v>
      </c>
      <c r="E954" s="11" t="s">
        <v>718</v>
      </c>
      <c r="F954" s="65" t="s">
        <v>173</v>
      </c>
      <c r="G954" s="124">
        <v>2000</v>
      </c>
      <c r="H954" s="19"/>
      <c r="I954" s="20">
        <f t="shared" si="17"/>
        <v>38995.600000000035</v>
      </c>
    </row>
    <row r="955" spans="1:9" x14ac:dyDescent="0.25">
      <c r="A955" s="3">
        <v>7</v>
      </c>
      <c r="B955" s="12">
        <v>44221</v>
      </c>
      <c r="C955" s="11" t="s">
        <v>724</v>
      </c>
      <c r="D955" s="68" t="s">
        <v>720</v>
      </c>
      <c r="E955" s="11" t="s">
        <v>723</v>
      </c>
      <c r="F955" s="65" t="s">
        <v>16</v>
      </c>
      <c r="G955" s="124">
        <v>100</v>
      </c>
      <c r="H955" s="19"/>
      <c r="I955" s="20">
        <f t="shared" si="17"/>
        <v>39095.600000000035</v>
      </c>
    </row>
    <row r="956" spans="1:9" ht="23.25" x14ac:dyDescent="0.25">
      <c r="A956" s="3">
        <v>8</v>
      </c>
      <c r="B956" s="12">
        <v>44221</v>
      </c>
      <c r="C956" s="11" t="s">
        <v>726</v>
      </c>
      <c r="D956" s="68" t="s">
        <v>721</v>
      </c>
      <c r="E956" s="11" t="s">
        <v>725</v>
      </c>
      <c r="F956" s="65" t="s">
        <v>163</v>
      </c>
      <c r="G956" s="124">
        <v>300</v>
      </c>
      <c r="H956" s="19"/>
      <c r="I956" s="20">
        <f t="shared" si="17"/>
        <v>39395.600000000035</v>
      </c>
    </row>
    <row r="957" spans="1:9" x14ac:dyDescent="0.25">
      <c r="A957" s="3">
        <v>9</v>
      </c>
      <c r="B957" s="12">
        <v>44221</v>
      </c>
      <c r="C957" s="11" t="s">
        <v>775</v>
      </c>
      <c r="D957" s="68" t="s">
        <v>722</v>
      </c>
      <c r="E957" s="11" t="s">
        <v>774</v>
      </c>
      <c r="F957" s="65" t="s">
        <v>16</v>
      </c>
      <c r="G957" s="124">
        <v>200</v>
      </c>
      <c r="H957" s="19"/>
      <c r="I957" s="20">
        <f t="shared" si="17"/>
        <v>39595.600000000035</v>
      </c>
    </row>
    <row r="958" spans="1:9" x14ac:dyDescent="0.25">
      <c r="A958" s="3">
        <v>10</v>
      </c>
      <c r="B958" s="12">
        <v>44221</v>
      </c>
      <c r="C958" s="11" t="s">
        <v>778</v>
      </c>
      <c r="D958" s="68" t="s">
        <v>773</v>
      </c>
      <c r="E958" s="11" t="s">
        <v>776</v>
      </c>
      <c r="F958" s="65" t="s">
        <v>777</v>
      </c>
      <c r="G958" s="124">
        <v>2500</v>
      </c>
      <c r="H958" s="19"/>
      <c r="I958" s="20">
        <f t="shared" si="17"/>
        <v>42095.600000000035</v>
      </c>
    </row>
    <row r="959" spans="1:9" x14ac:dyDescent="0.25">
      <c r="A959" s="3">
        <v>11</v>
      </c>
      <c r="B959" s="12">
        <v>44221</v>
      </c>
      <c r="C959" s="11" t="s">
        <v>780</v>
      </c>
      <c r="D959" s="68" t="s">
        <v>779</v>
      </c>
      <c r="E959" s="11" t="s">
        <v>554</v>
      </c>
      <c r="F959" s="65" t="s">
        <v>16</v>
      </c>
      <c r="G959" s="124">
        <v>750</v>
      </c>
      <c r="H959" s="19"/>
      <c r="I959" s="20">
        <f t="shared" si="17"/>
        <v>42845.600000000035</v>
      </c>
    </row>
    <row r="960" spans="1:9" x14ac:dyDescent="0.25">
      <c r="A960" s="3">
        <v>12</v>
      </c>
      <c r="B960" s="12">
        <v>44217</v>
      </c>
      <c r="C960" s="11" t="s">
        <v>651</v>
      </c>
      <c r="D960" s="68" t="s">
        <v>727</v>
      </c>
      <c r="E960" s="11" t="s">
        <v>728</v>
      </c>
      <c r="F960" s="65" t="s">
        <v>28</v>
      </c>
      <c r="G960" s="124">
        <v>15</v>
      </c>
      <c r="H960" s="19"/>
      <c r="I960" s="20">
        <f t="shared" si="17"/>
        <v>42860.600000000035</v>
      </c>
    </row>
    <row r="961" spans="1:9" x14ac:dyDescent="0.25">
      <c r="A961" s="3">
        <v>13</v>
      </c>
      <c r="B961" s="12">
        <v>44217</v>
      </c>
      <c r="C961" s="11" t="s">
        <v>651</v>
      </c>
      <c r="D961" s="68" t="s">
        <v>730</v>
      </c>
      <c r="E961" s="11" t="s">
        <v>273</v>
      </c>
      <c r="F961" s="65" t="s">
        <v>28</v>
      </c>
      <c r="G961" s="124">
        <v>15</v>
      </c>
      <c r="H961" s="19"/>
      <c r="I961" s="20">
        <f t="shared" si="17"/>
        <v>42875.600000000035</v>
      </c>
    </row>
    <row r="962" spans="1:9" x14ac:dyDescent="0.25">
      <c r="A962" s="3">
        <v>14</v>
      </c>
      <c r="B962" s="12">
        <v>44218</v>
      </c>
      <c r="C962" s="11" t="s">
        <v>651</v>
      </c>
      <c r="D962" s="68" t="s">
        <v>731</v>
      </c>
      <c r="E962" s="11" t="s">
        <v>87</v>
      </c>
      <c r="F962" s="65" t="s">
        <v>28</v>
      </c>
      <c r="G962" s="124">
        <v>15</v>
      </c>
      <c r="H962" s="19"/>
      <c r="I962" s="20">
        <f t="shared" si="17"/>
        <v>42890.600000000035</v>
      </c>
    </row>
    <row r="963" spans="1:9" x14ac:dyDescent="0.25">
      <c r="A963" s="3">
        <v>15</v>
      </c>
      <c r="B963" s="12">
        <v>44218</v>
      </c>
      <c r="C963" s="11" t="s">
        <v>651</v>
      </c>
      <c r="D963" s="68" t="s">
        <v>732</v>
      </c>
      <c r="E963" s="11" t="s">
        <v>729</v>
      </c>
      <c r="F963" s="65" t="s">
        <v>28</v>
      </c>
      <c r="G963" s="124">
        <v>15</v>
      </c>
      <c r="H963" s="19"/>
      <c r="I963" s="20">
        <f t="shared" si="17"/>
        <v>42905.600000000035</v>
      </c>
    </row>
    <row r="964" spans="1:9" x14ac:dyDescent="0.25">
      <c r="A964" s="3">
        <v>16</v>
      </c>
      <c r="B964" s="12">
        <v>44218</v>
      </c>
      <c r="C964" s="11" t="s">
        <v>651</v>
      </c>
      <c r="D964" s="68" t="s">
        <v>733</v>
      </c>
      <c r="E964" s="11" t="s">
        <v>419</v>
      </c>
      <c r="F964" s="65" t="s">
        <v>28</v>
      </c>
      <c r="G964" s="124">
        <v>15</v>
      </c>
      <c r="H964" s="19"/>
      <c r="I964" s="20">
        <f t="shared" si="17"/>
        <v>42920.600000000035</v>
      </c>
    </row>
    <row r="965" spans="1:9" x14ac:dyDescent="0.25">
      <c r="A965" s="3">
        <v>17</v>
      </c>
      <c r="B965" s="12">
        <v>44218</v>
      </c>
      <c r="C965" s="11" t="s">
        <v>651</v>
      </c>
      <c r="D965" s="68" t="s">
        <v>734</v>
      </c>
      <c r="E965" s="11" t="s">
        <v>652</v>
      </c>
      <c r="F965" s="65" t="s">
        <v>28</v>
      </c>
      <c r="G965" s="124">
        <v>15</v>
      </c>
      <c r="H965" s="19"/>
      <c r="I965" s="20">
        <f t="shared" si="17"/>
        <v>42935.600000000035</v>
      </c>
    </row>
    <row r="966" spans="1:9" x14ac:dyDescent="0.25">
      <c r="A966" s="3">
        <v>18</v>
      </c>
      <c r="B966" s="12">
        <v>44218</v>
      </c>
      <c r="C966" s="11" t="s">
        <v>651</v>
      </c>
      <c r="D966" s="68" t="s">
        <v>735</v>
      </c>
      <c r="E966" s="11" t="s">
        <v>738</v>
      </c>
      <c r="F966" s="65" t="s">
        <v>28</v>
      </c>
      <c r="G966" s="124">
        <v>15</v>
      </c>
      <c r="H966" s="19"/>
      <c r="I966" s="20">
        <f t="shared" si="17"/>
        <v>42950.600000000035</v>
      </c>
    </row>
    <row r="967" spans="1:9" x14ac:dyDescent="0.25">
      <c r="A967" s="3">
        <v>19</v>
      </c>
      <c r="B967" s="12">
        <v>44218</v>
      </c>
      <c r="C967" s="11" t="s">
        <v>651</v>
      </c>
      <c r="D967" s="68" t="s">
        <v>736</v>
      </c>
      <c r="E967" s="11" t="s">
        <v>586</v>
      </c>
      <c r="F967" s="65" t="s">
        <v>28</v>
      </c>
      <c r="G967" s="124">
        <v>15</v>
      </c>
      <c r="H967" s="19"/>
      <c r="I967" s="20">
        <f t="shared" si="17"/>
        <v>42965.600000000035</v>
      </c>
    </row>
    <row r="968" spans="1:9" x14ac:dyDescent="0.25">
      <c r="A968" s="3">
        <v>20</v>
      </c>
      <c r="B968" s="12">
        <v>44218</v>
      </c>
      <c r="C968" s="11" t="s">
        <v>651</v>
      </c>
      <c r="D968" s="68" t="s">
        <v>737</v>
      </c>
      <c r="E968" s="11" t="s">
        <v>419</v>
      </c>
      <c r="F968" s="65" t="s">
        <v>28</v>
      </c>
      <c r="G968" s="124">
        <v>15</v>
      </c>
      <c r="H968" s="19"/>
      <c r="I968" s="20">
        <f t="shared" si="17"/>
        <v>42980.600000000035</v>
      </c>
    </row>
    <row r="969" spans="1:9" x14ac:dyDescent="0.25">
      <c r="A969" s="3">
        <v>21</v>
      </c>
      <c r="B969" s="12">
        <v>44218</v>
      </c>
      <c r="C969" s="11" t="s">
        <v>651</v>
      </c>
      <c r="D969" s="68" t="s">
        <v>739</v>
      </c>
      <c r="E969" s="11" t="s">
        <v>419</v>
      </c>
      <c r="F969" s="65" t="s">
        <v>28</v>
      </c>
      <c r="G969" s="124">
        <v>15</v>
      </c>
      <c r="H969" s="19"/>
      <c r="I969" s="20">
        <f t="shared" si="17"/>
        <v>42995.600000000035</v>
      </c>
    </row>
    <row r="970" spans="1:9" x14ac:dyDescent="0.25">
      <c r="A970" s="3">
        <v>22</v>
      </c>
      <c r="B970" s="12">
        <v>44218</v>
      </c>
      <c r="C970" s="11" t="s">
        <v>651</v>
      </c>
      <c r="D970" s="68" t="s">
        <v>740</v>
      </c>
      <c r="E970" s="11" t="s">
        <v>273</v>
      </c>
      <c r="F970" s="65" t="s">
        <v>28</v>
      </c>
      <c r="G970" s="124">
        <v>15</v>
      </c>
      <c r="H970" s="19"/>
      <c r="I970" s="20">
        <f t="shared" si="17"/>
        <v>43010.600000000035</v>
      </c>
    </row>
    <row r="971" spans="1:9" x14ac:dyDescent="0.25">
      <c r="A971" s="3">
        <v>23</v>
      </c>
      <c r="B971" s="12">
        <v>44218</v>
      </c>
      <c r="C971" s="11" t="s">
        <v>651</v>
      </c>
      <c r="D971" s="68" t="s">
        <v>741</v>
      </c>
      <c r="E971" s="11" t="s">
        <v>743</v>
      </c>
      <c r="F971" s="65" t="s">
        <v>28</v>
      </c>
      <c r="G971" s="124">
        <v>15</v>
      </c>
      <c r="H971" s="19"/>
      <c r="I971" s="20">
        <f t="shared" si="17"/>
        <v>43025.600000000035</v>
      </c>
    </row>
    <row r="972" spans="1:9" x14ac:dyDescent="0.25">
      <c r="A972" s="3">
        <v>24</v>
      </c>
      <c r="B972" s="12">
        <v>44218</v>
      </c>
      <c r="C972" s="11" t="s">
        <v>651</v>
      </c>
      <c r="D972" s="68" t="s">
        <v>742</v>
      </c>
      <c r="E972" s="11" t="s">
        <v>744</v>
      </c>
      <c r="F972" s="65" t="s">
        <v>28</v>
      </c>
      <c r="G972" s="124">
        <v>15</v>
      </c>
      <c r="H972" s="19"/>
      <c r="I972" s="20">
        <f t="shared" si="17"/>
        <v>43040.600000000035</v>
      </c>
    </row>
    <row r="973" spans="1:9" x14ac:dyDescent="0.25">
      <c r="A973" s="3">
        <v>25</v>
      </c>
      <c r="B973" s="12">
        <v>44218</v>
      </c>
      <c r="C973" s="11" t="s">
        <v>651</v>
      </c>
      <c r="D973" s="68" t="s">
        <v>747</v>
      </c>
      <c r="E973" s="11" t="s">
        <v>653</v>
      </c>
      <c r="F973" s="65" t="s">
        <v>28</v>
      </c>
      <c r="G973" s="124">
        <v>15</v>
      </c>
      <c r="H973" s="19"/>
      <c r="I973" s="20">
        <f t="shared" si="17"/>
        <v>43055.600000000035</v>
      </c>
    </row>
    <row r="974" spans="1:9" x14ac:dyDescent="0.25">
      <c r="A974" s="3">
        <v>26</v>
      </c>
      <c r="B974" s="12">
        <v>44218</v>
      </c>
      <c r="C974" s="11" t="s">
        <v>651</v>
      </c>
      <c r="D974" s="68" t="s">
        <v>748</v>
      </c>
      <c r="E974" s="11" t="s">
        <v>745</v>
      </c>
      <c r="F974" s="65" t="s">
        <v>28</v>
      </c>
      <c r="G974" s="124">
        <v>15</v>
      </c>
      <c r="H974" s="19"/>
      <c r="I974" s="20">
        <f t="shared" si="17"/>
        <v>43070.600000000035</v>
      </c>
    </row>
    <row r="975" spans="1:9" x14ac:dyDescent="0.25">
      <c r="A975" s="3">
        <v>27</v>
      </c>
      <c r="B975" s="12">
        <v>44218</v>
      </c>
      <c r="C975" s="11" t="s">
        <v>651</v>
      </c>
      <c r="D975" s="68" t="s">
        <v>749</v>
      </c>
      <c r="E975" s="11" t="s">
        <v>746</v>
      </c>
      <c r="F975" s="65" t="s">
        <v>28</v>
      </c>
      <c r="G975" s="124">
        <v>15</v>
      </c>
      <c r="H975" s="19"/>
      <c r="I975" s="20">
        <f t="shared" si="17"/>
        <v>43085.600000000035</v>
      </c>
    </row>
    <row r="976" spans="1:9" x14ac:dyDescent="0.25">
      <c r="A976" s="3">
        <v>28</v>
      </c>
      <c r="B976" s="12">
        <v>44218</v>
      </c>
      <c r="C976" s="11" t="s">
        <v>651</v>
      </c>
      <c r="D976" s="68" t="s">
        <v>750</v>
      </c>
      <c r="E976" s="11" t="s">
        <v>755</v>
      </c>
      <c r="F976" s="65" t="s">
        <v>28</v>
      </c>
      <c r="G976" s="124">
        <v>15</v>
      </c>
      <c r="H976" s="19"/>
      <c r="I976" s="20">
        <f t="shared" si="17"/>
        <v>43100.600000000035</v>
      </c>
    </row>
    <row r="977" spans="1:9" x14ac:dyDescent="0.25">
      <c r="A977" s="3">
        <v>29</v>
      </c>
      <c r="B977" s="12">
        <v>44219</v>
      </c>
      <c r="C977" s="11" t="s">
        <v>651</v>
      </c>
      <c r="D977" s="68" t="s">
        <v>751</v>
      </c>
      <c r="E977" s="11" t="s">
        <v>547</v>
      </c>
      <c r="F977" s="65" t="s">
        <v>28</v>
      </c>
      <c r="G977" s="124">
        <v>25</v>
      </c>
      <c r="H977" s="19"/>
      <c r="I977" s="20">
        <f t="shared" si="17"/>
        <v>43125.600000000035</v>
      </c>
    </row>
    <row r="978" spans="1:9" x14ac:dyDescent="0.25">
      <c r="A978" s="3">
        <v>30</v>
      </c>
      <c r="B978" s="12">
        <v>44219</v>
      </c>
      <c r="C978" s="11" t="s">
        <v>651</v>
      </c>
      <c r="D978" s="68" t="s">
        <v>752</v>
      </c>
      <c r="E978" s="11" t="s">
        <v>145</v>
      </c>
      <c r="F978" s="65" t="s">
        <v>28</v>
      </c>
      <c r="G978" s="124">
        <v>15</v>
      </c>
      <c r="H978" s="19"/>
      <c r="I978" s="20">
        <f t="shared" si="17"/>
        <v>43140.600000000035</v>
      </c>
    </row>
    <row r="979" spans="1:9" x14ac:dyDescent="0.25">
      <c r="A979" s="3">
        <v>31</v>
      </c>
      <c r="B979" s="12">
        <v>44219</v>
      </c>
      <c r="C979" s="11" t="s">
        <v>651</v>
      </c>
      <c r="D979" s="68" t="s">
        <v>753</v>
      </c>
      <c r="E979" s="11" t="s">
        <v>756</v>
      </c>
      <c r="F979" s="65" t="s">
        <v>28</v>
      </c>
      <c r="G979" s="124">
        <v>15</v>
      </c>
      <c r="H979" s="19"/>
      <c r="I979" s="20">
        <f t="shared" si="17"/>
        <v>43155.600000000035</v>
      </c>
    </row>
    <row r="980" spans="1:9" x14ac:dyDescent="0.25">
      <c r="A980" s="3">
        <v>32</v>
      </c>
      <c r="B980" s="12">
        <v>44219</v>
      </c>
      <c r="C980" s="11" t="s">
        <v>651</v>
      </c>
      <c r="D980" s="68" t="s">
        <v>754</v>
      </c>
      <c r="E980" s="11" t="s">
        <v>761</v>
      </c>
      <c r="F980" s="65" t="s">
        <v>28</v>
      </c>
      <c r="G980" s="124">
        <v>15</v>
      </c>
      <c r="H980" s="19"/>
      <c r="I980" s="20">
        <f t="shared" si="17"/>
        <v>43170.600000000035</v>
      </c>
    </row>
    <row r="981" spans="1:9" x14ac:dyDescent="0.25">
      <c r="A981" s="3">
        <v>33</v>
      </c>
      <c r="B981" s="12">
        <v>44219</v>
      </c>
      <c r="C981" s="11" t="s">
        <v>651</v>
      </c>
      <c r="D981" s="68" t="s">
        <v>757</v>
      </c>
      <c r="E981" s="11" t="s">
        <v>586</v>
      </c>
      <c r="F981" s="65" t="s">
        <v>28</v>
      </c>
      <c r="G981" s="124">
        <v>15</v>
      </c>
      <c r="H981" s="19"/>
      <c r="I981" s="20">
        <f t="shared" si="17"/>
        <v>43185.600000000035</v>
      </c>
    </row>
    <row r="982" spans="1:9" x14ac:dyDescent="0.25">
      <c r="A982" s="3">
        <v>34</v>
      </c>
      <c r="B982" s="12">
        <v>44220</v>
      </c>
      <c r="C982" s="11" t="s">
        <v>651</v>
      </c>
      <c r="D982" s="68" t="s">
        <v>758</v>
      </c>
      <c r="E982" s="11" t="s">
        <v>145</v>
      </c>
      <c r="F982" s="65" t="s">
        <v>28</v>
      </c>
      <c r="G982" s="124">
        <v>15</v>
      </c>
      <c r="H982" s="19"/>
      <c r="I982" s="20">
        <f t="shared" si="17"/>
        <v>43200.600000000035</v>
      </c>
    </row>
    <row r="983" spans="1:9" x14ac:dyDescent="0.25">
      <c r="A983" s="3">
        <v>35</v>
      </c>
      <c r="B983" s="12">
        <v>44220</v>
      </c>
      <c r="C983" s="11" t="s">
        <v>651</v>
      </c>
      <c r="D983" s="68" t="s">
        <v>759</v>
      </c>
      <c r="E983" s="11" t="s">
        <v>586</v>
      </c>
      <c r="F983" s="65" t="s">
        <v>28</v>
      </c>
      <c r="G983" s="124">
        <v>15</v>
      </c>
      <c r="H983" s="19"/>
      <c r="I983" s="20">
        <f t="shared" si="17"/>
        <v>43215.600000000035</v>
      </c>
    </row>
    <row r="984" spans="1:9" x14ac:dyDescent="0.25">
      <c r="A984" s="3">
        <v>36</v>
      </c>
      <c r="B984" s="12">
        <v>44220</v>
      </c>
      <c r="C984" s="11" t="s">
        <v>651</v>
      </c>
      <c r="D984" s="68" t="s">
        <v>760</v>
      </c>
      <c r="E984" s="11" t="s">
        <v>419</v>
      </c>
      <c r="F984" s="65" t="s">
        <v>28</v>
      </c>
      <c r="G984" s="124">
        <v>15</v>
      </c>
      <c r="H984" s="19"/>
      <c r="I984" s="20">
        <f t="shared" si="17"/>
        <v>43230.600000000035</v>
      </c>
    </row>
    <row r="985" spans="1:9" x14ac:dyDescent="0.25">
      <c r="A985" s="3">
        <v>37</v>
      </c>
      <c r="B985" s="12">
        <v>44220</v>
      </c>
      <c r="C985" s="11" t="s">
        <v>651</v>
      </c>
      <c r="D985" s="68" t="s">
        <v>762</v>
      </c>
      <c r="E985" s="11" t="s">
        <v>419</v>
      </c>
      <c r="F985" s="65" t="s">
        <v>28</v>
      </c>
      <c r="G985" s="124">
        <v>15</v>
      </c>
      <c r="H985" s="19"/>
      <c r="I985" s="20">
        <f t="shared" si="17"/>
        <v>43245.600000000035</v>
      </c>
    </row>
    <row r="986" spans="1:9" x14ac:dyDescent="0.25">
      <c r="A986" s="3">
        <v>38</v>
      </c>
      <c r="B986" s="12">
        <v>44220</v>
      </c>
      <c r="C986" s="11" t="s">
        <v>651</v>
      </c>
      <c r="D986" s="68" t="s">
        <v>763</v>
      </c>
      <c r="E986" s="11" t="s">
        <v>767</v>
      </c>
      <c r="F986" s="65" t="s">
        <v>28</v>
      </c>
      <c r="G986" s="124">
        <v>15</v>
      </c>
      <c r="H986" s="19"/>
      <c r="I986" s="20">
        <f t="shared" si="17"/>
        <v>43260.600000000035</v>
      </c>
    </row>
    <row r="987" spans="1:9" x14ac:dyDescent="0.25">
      <c r="A987" s="3">
        <v>39</v>
      </c>
      <c r="B987" s="12">
        <v>44220</v>
      </c>
      <c r="C987" s="11" t="s">
        <v>651</v>
      </c>
      <c r="D987" s="68" t="s">
        <v>764</v>
      </c>
      <c r="E987" s="11" t="s">
        <v>470</v>
      </c>
      <c r="F987" s="65" t="s">
        <v>28</v>
      </c>
      <c r="G987" s="124">
        <v>15</v>
      </c>
      <c r="H987" s="19"/>
      <c r="I987" s="20">
        <f t="shared" si="17"/>
        <v>43275.600000000035</v>
      </c>
    </row>
    <row r="988" spans="1:9" x14ac:dyDescent="0.25">
      <c r="A988" s="3">
        <v>40</v>
      </c>
      <c r="B988" s="12">
        <v>44220</v>
      </c>
      <c r="C988" s="11" t="s">
        <v>651</v>
      </c>
      <c r="D988" s="68" t="s">
        <v>765</v>
      </c>
      <c r="E988" s="11" t="s">
        <v>260</v>
      </c>
      <c r="F988" s="65" t="s">
        <v>28</v>
      </c>
      <c r="G988" s="124">
        <v>15</v>
      </c>
      <c r="H988" s="19"/>
      <c r="I988" s="20">
        <f t="shared" si="17"/>
        <v>43290.600000000035</v>
      </c>
    </row>
    <row r="989" spans="1:9" x14ac:dyDescent="0.25">
      <c r="A989" s="3">
        <v>41</v>
      </c>
      <c r="B989" s="12">
        <v>44220</v>
      </c>
      <c r="C989" s="11" t="s">
        <v>651</v>
      </c>
      <c r="D989" s="68" t="s">
        <v>766</v>
      </c>
      <c r="E989" s="11" t="s">
        <v>266</v>
      </c>
      <c r="F989" s="65" t="s">
        <v>28</v>
      </c>
      <c r="G989" s="124">
        <v>15</v>
      </c>
      <c r="H989" s="19"/>
      <c r="I989" s="20">
        <f t="shared" si="17"/>
        <v>43305.600000000035</v>
      </c>
    </row>
    <row r="990" spans="1:9" x14ac:dyDescent="0.25">
      <c r="A990" s="3">
        <v>42</v>
      </c>
      <c r="B990" s="12">
        <v>44221</v>
      </c>
      <c r="C990" s="6" t="s">
        <v>17</v>
      </c>
      <c r="D990" s="42"/>
      <c r="E990" s="13" t="s">
        <v>708</v>
      </c>
      <c r="F990" s="104" t="s">
        <v>28</v>
      </c>
      <c r="G990" s="21">
        <v>19589</v>
      </c>
      <c r="H990" s="22"/>
      <c r="I990" s="20">
        <f t="shared" si="17"/>
        <v>62894.600000000035</v>
      </c>
    </row>
    <row r="991" spans="1:9" x14ac:dyDescent="0.25">
      <c r="A991" s="38"/>
      <c r="B991" s="101"/>
      <c r="C991" s="14"/>
      <c r="D991" s="102"/>
      <c r="E991" s="105" t="s">
        <v>18</v>
      </c>
      <c r="F991" s="106"/>
      <c r="G991" s="107">
        <f>SUM(G948:G990)</f>
        <v>414807.10000000003</v>
      </c>
      <c r="H991" s="107">
        <f>SUM(H949:H990)</f>
        <v>351912.5</v>
      </c>
      <c r="I991" s="25">
        <f>G991-H991</f>
        <v>62894.600000000035</v>
      </c>
    </row>
    <row r="992" spans="1:9" x14ac:dyDescent="0.25">
      <c r="G992" s="89"/>
    </row>
    <row r="993" spans="6:9" x14ac:dyDescent="0.25">
      <c r="F993" s="112">
        <f>SUM(G993:I993)</f>
        <v>6310</v>
      </c>
      <c r="G993" s="110">
        <f>SUM(G954)</f>
        <v>2000</v>
      </c>
      <c r="H993" s="110">
        <f>SUM(G955,G956,G957,G958,G960,G961,G962,G963,G964,G965,G966,G967,G968,G969,G970,G971,G972,G973,G974,G975,G976,G977,G978,G979,G980,G981,G982,G983,G984,G985,G986,G987,G988,G989)</f>
        <v>3560</v>
      </c>
      <c r="I993" s="110">
        <f>SUM(G959)</f>
        <v>750</v>
      </c>
    </row>
    <row r="994" spans="6:9" x14ac:dyDescent="0.25">
      <c r="G994" s="110"/>
    </row>
    <row r="1016" spans="1:9" x14ac:dyDescent="0.25">
      <c r="A1016" s="187" t="s">
        <v>781</v>
      </c>
      <c r="B1016" s="187"/>
      <c r="C1016" s="187"/>
      <c r="D1016" s="187"/>
      <c r="E1016" s="187"/>
      <c r="F1016" s="187"/>
      <c r="G1016" s="187"/>
      <c r="H1016" s="187"/>
      <c r="I1016" s="187"/>
    </row>
    <row r="1017" spans="1:9" x14ac:dyDescent="0.25">
      <c r="A1017" s="188" t="s">
        <v>0</v>
      </c>
      <c r="B1017" s="189"/>
      <c r="C1017" s="190" t="s">
        <v>863</v>
      </c>
      <c r="D1017" s="191"/>
      <c r="E1017" s="191"/>
      <c r="F1017" s="191"/>
      <c r="G1017" s="191"/>
      <c r="H1017" s="191"/>
      <c r="I1017" s="192"/>
    </row>
    <row r="1018" spans="1:9" x14ac:dyDescent="0.25">
      <c r="A1018" s="188" t="s">
        <v>1</v>
      </c>
      <c r="B1018" s="189"/>
      <c r="C1018" s="190">
        <v>148250029</v>
      </c>
      <c r="D1018" s="193"/>
      <c r="E1018" s="193"/>
      <c r="F1018" s="193"/>
      <c r="G1018" s="193"/>
      <c r="H1018" s="193"/>
      <c r="I1018" s="194"/>
    </row>
    <row r="1019" spans="1:9" x14ac:dyDescent="0.25">
      <c r="A1019" s="188" t="s">
        <v>2</v>
      </c>
      <c r="B1019" s="195"/>
      <c r="C1019" s="189"/>
      <c r="D1019" s="196" t="s">
        <v>3</v>
      </c>
      <c r="E1019" s="197"/>
      <c r="F1019" s="197"/>
      <c r="G1019" s="197"/>
      <c r="H1019" s="197"/>
      <c r="I1019" s="198"/>
    </row>
    <row r="1020" spans="1:9" x14ac:dyDescent="0.25">
      <c r="A1020" s="199" t="s">
        <v>4</v>
      </c>
      <c r="B1020" s="199"/>
      <c r="C1020" s="199"/>
      <c r="D1020" s="199"/>
      <c r="E1020" s="199"/>
      <c r="F1020" s="199"/>
      <c r="G1020" s="199"/>
      <c r="H1020" s="199"/>
      <c r="I1020" s="199"/>
    </row>
    <row r="1021" spans="1:9" x14ac:dyDescent="0.25">
      <c r="A1021" s="200" t="s">
        <v>5</v>
      </c>
      <c r="B1021" s="200" t="s">
        <v>6</v>
      </c>
      <c r="C1021" s="200" t="s">
        <v>7</v>
      </c>
      <c r="D1021" s="202" t="s">
        <v>8</v>
      </c>
      <c r="E1021" s="200" t="s">
        <v>9</v>
      </c>
      <c r="F1021" s="202" t="s">
        <v>10</v>
      </c>
      <c r="G1021" s="204" t="s">
        <v>11</v>
      </c>
      <c r="H1021" s="205"/>
      <c r="I1021" s="206"/>
    </row>
    <row r="1022" spans="1:9" x14ac:dyDescent="0.25">
      <c r="A1022" s="201"/>
      <c r="B1022" s="201"/>
      <c r="C1022" s="201"/>
      <c r="D1022" s="203"/>
      <c r="E1022" s="201"/>
      <c r="F1022" s="203"/>
      <c r="G1022" s="108" t="s">
        <v>12</v>
      </c>
      <c r="H1022" s="109" t="s">
        <v>13</v>
      </c>
      <c r="I1022" s="109" t="s">
        <v>14</v>
      </c>
    </row>
    <row r="1023" spans="1:9" x14ac:dyDescent="0.25">
      <c r="A1023" s="40">
        <v>0</v>
      </c>
      <c r="B1023" s="10"/>
      <c r="C1023" s="9" t="s">
        <v>15</v>
      </c>
      <c r="D1023" s="42"/>
      <c r="E1023" s="9"/>
      <c r="F1023" s="57"/>
      <c r="G1023" s="18">
        <f>I991</f>
        <v>62894.600000000035</v>
      </c>
      <c r="H1023" s="19"/>
      <c r="I1023" s="20">
        <f>+G1023-H1023</f>
        <v>62894.600000000035</v>
      </c>
    </row>
    <row r="1024" spans="1:9" x14ac:dyDescent="0.25">
      <c r="A1024" s="3">
        <f>A1023+1</f>
        <v>1</v>
      </c>
      <c r="B1024" s="12">
        <v>44222</v>
      </c>
      <c r="C1024" s="54" t="s">
        <v>784</v>
      </c>
      <c r="D1024" s="68" t="s">
        <v>783</v>
      </c>
      <c r="E1024" s="11" t="s">
        <v>785</v>
      </c>
      <c r="F1024" s="111" t="s">
        <v>28</v>
      </c>
      <c r="G1024" s="124">
        <v>180</v>
      </c>
      <c r="H1024" s="19"/>
      <c r="I1024" s="20">
        <f>I1023+G1024-H1024</f>
        <v>63074.600000000035</v>
      </c>
    </row>
    <row r="1025" spans="1:9" x14ac:dyDescent="0.25">
      <c r="A1025" s="3">
        <v>2</v>
      </c>
      <c r="B1025" s="12">
        <v>44222</v>
      </c>
      <c r="C1025" s="54" t="s">
        <v>795</v>
      </c>
      <c r="D1025" s="68" t="s">
        <v>793</v>
      </c>
      <c r="E1025" s="11" t="s">
        <v>794</v>
      </c>
      <c r="F1025" s="111" t="s">
        <v>28</v>
      </c>
      <c r="G1025" s="124">
        <v>4000</v>
      </c>
      <c r="H1025" s="19"/>
      <c r="I1025" s="20">
        <f t="shared" ref="I1025:I1038" si="18">I1024+G1025-H1025</f>
        <v>67074.600000000035</v>
      </c>
    </row>
    <row r="1026" spans="1:9" ht="23.25" x14ac:dyDescent="0.25">
      <c r="A1026" s="3">
        <v>3</v>
      </c>
      <c r="B1026" s="12">
        <v>44222</v>
      </c>
      <c r="C1026" s="11" t="s">
        <v>799</v>
      </c>
      <c r="D1026" s="68" t="s">
        <v>796</v>
      </c>
      <c r="E1026" s="11" t="s">
        <v>797</v>
      </c>
      <c r="F1026" s="65" t="s">
        <v>798</v>
      </c>
      <c r="G1026" s="124">
        <v>200</v>
      </c>
      <c r="H1026" s="19"/>
      <c r="I1026" s="20">
        <f t="shared" si="18"/>
        <v>67274.600000000035</v>
      </c>
    </row>
    <row r="1027" spans="1:9" x14ac:dyDescent="0.25">
      <c r="A1027" s="3"/>
      <c r="B1027" s="12">
        <v>44222</v>
      </c>
      <c r="C1027" s="11" t="s">
        <v>807</v>
      </c>
      <c r="D1027" s="68" t="s">
        <v>806</v>
      </c>
      <c r="E1027" s="11" t="s">
        <v>287</v>
      </c>
      <c r="F1027" s="65" t="s">
        <v>28</v>
      </c>
      <c r="G1027" s="124">
        <v>32</v>
      </c>
      <c r="H1027" s="19"/>
      <c r="I1027" s="20">
        <f t="shared" si="18"/>
        <v>67306.600000000035</v>
      </c>
    </row>
    <row r="1028" spans="1:9" ht="23.25" x14ac:dyDescent="0.25">
      <c r="A1028" s="3"/>
      <c r="B1028" s="12">
        <v>44222</v>
      </c>
      <c r="C1028" s="11" t="s">
        <v>802</v>
      </c>
      <c r="D1028" s="68" t="s">
        <v>800</v>
      </c>
      <c r="E1028" s="11" t="s">
        <v>801</v>
      </c>
      <c r="F1028" s="65" t="s">
        <v>798</v>
      </c>
      <c r="G1028" s="124">
        <v>2340</v>
      </c>
      <c r="H1028" s="19"/>
      <c r="I1028" s="20">
        <f t="shared" si="18"/>
        <v>69646.600000000035</v>
      </c>
    </row>
    <row r="1029" spans="1:9" x14ac:dyDescent="0.25">
      <c r="A1029" s="3">
        <v>6</v>
      </c>
      <c r="B1029" s="12">
        <v>44222</v>
      </c>
      <c r="C1029" s="11" t="s">
        <v>805</v>
      </c>
      <c r="D1029" s="68" t="s">
        <v>803</v>
      </c>
      <c r="E1029" s="11" t="s">
        <v>804</v>
      </c>
      <c r="F1029" s="65" t="s">
        <v>16</v>
      </c>
      <c r="G1029" s="124">
        <v>250</v>
      </c>
      <c r="H1029" s="19"/>
      <c r="I1029" s="20">
        <f t="shared" si="18"/>
        <v>69896.600000000035</v>
      </c>
    </row>
    <row r="1030" spans="1:9" ht="23.25" x14ac:dyDescent="0.25">
      <c r="A1030" s="3"/>
      <c r="B1030" s="12">
        <v>44222</v>
      </c>
      <c r="C1030" s="11" t="s">
        <v>169</v>
      </c>
      <c r="D1030" s="68" t="s">
        <v>821</v>
      </c>
      <c r="E1030" s="11" t="s">
        <v>167</v>
      </c>
      <c r="F1030" s="65" t="s">
        <v>442</v>
      </c>
      <c r="G1030" s="124">
        <v>1200</v>
      </c>
      <c r="H1030" s="19"/>
      <c r="I1030" s="20">
        <f t="shared" si="18"/>
        <v>71096.600000000035</v>
      </c>
    </row>
    <row r="1031" spans="1:9" x14ac:dyDescent="0.25">
      <c r="A1031" s="3">
        <v>7</v>
      </c>
      <c r="B1031" s="12">
        <v>44221</v>
      </c>
      <c r="C1031" s="11" t="s">
        <v>651</v>
      </c>
      <c r="D1031" s="68" t="s">
        <v>808</v>
      </c>
      <c r="E1031" s="11" t="s">
        <v>815</v>
      </c>
      <c r="F1031" s="65" t="s">
        <v>28</v>
      </c>
      <c r="G1031" s="124">
        <v>15</v>
      </c>
      <c r="H1031" s="19"/>
      <c r="I1031" s="20">
        <f t="shared" si="18"/>
        <v>71111.600000000035</v>
      </c>
    </row>
    <row r="1032" spans="1:9" x14ac:dyDescent="0.25">
      <c r="A1032" s="3">
        <v>8</v>
      </c>
      <c r="B1032" s="12">
        <v>44221</v>
      </c>
      <c r="C1032" s="11" t="s">
        <v>651</v>
      </c>
      <c r="D1032" s="68" t="s">
        <v>809</v>
      </c>
      <c r="E1032" s="11" t="s">
        <v>652</v>
      </c>
      <c r="F1032" s="65" t="s">
        <v>28</v>
      </c>
      <c r="G1032" s="124">
        <v>15</v>
      </c>
      <c r="H1032" s="19"/>
      <c r="I1032" s="20">
        <f t="shared" si="18"/>
        <v>71126.600000000035</v>
      </c>
    </row>
    <row r="1033" spans="1:9" x14ac:dyDescent="0.25">
      <c r="A1033" s="3">
        <v>9</v>
      </c>
      <c r="B1033" s="12">
        <v>44221</v>
      </c>
      <c r="C1033" s="11" t="s">
        <v>651</v>
      </c>
      <c r="D1033" s="68" t="s">
        <v>810</v>
      </c>
      <c r="E1033" s="11" t="s">
        <v>816</v>
      </c>
      <c r="F1033" s="65" t="s">
        <v>28</v>
      </c>
      <c r="G1033" s="124">
        <v>15</v>
      </c>
      <c r="H1033" s="19"/>
      <c r="I1033" s="20">
        <f t="shared" si="18"/>
        <v>71141.600000000035</v>
      </c>
    </row>
    <row r="1034" spans="1:9" x14ac:dyDescent="0.25">
      <c r="A1034" s="3">
        <v>10</v>
      </c>
      <c r="B1034" s="12">
        <v>44221</v>
      </c>
      <c r="C1034" s="11" t="s">
        <v>651</v>
      </c>
      <c r="D1034" s="68" t="s">
        <v>811</v>
      </c>
      <c r="E1034" s="11" t="s">
        <v>817</v>
      </c>
      <c r="F1034" s="65" t="s">
        <v>28</v>
      </c>
      <c r="G1034" s="124">
        <v>15</v>
      </c>
      <c r="H1034" s="19"/>
      <c r="I1034" s="20">
        <f t="shared" si="18"/>
        <v>71156.600000000035</v>
      </c>
    </row>
    <row r="1035" spans="1:9" x14ac:dyDescent="0.25">
      <c r="A1035" s="3">
        <v>11</v>
      </c>
      <c r="B1035" s="12">
        <v>44221</v>
      </c>
      <c r="C1035" s="11" t="s">
        <v>651</v>
      </c>
      <c r="D1035" s="68" t="s">
        <v>812</v>
      </c>
      <c r="E1035" s="11" t="s">
        <v>818</v>
      </c>
      <c r="F1035" s="65" t="s">
        <v>28</v>
      </c>
      <c r="G1035" s="124">
        <v>15</v>
      </c>
      <c r="H1035" s="19"/>
      <c r="I1035" s="20">
        <f t="shared" si="18"/>
        <v>71171.600000000035</v>
      </c>
    </row>
    <row r="1036" spans="1:9" x14ac:dyDescent="0.25">
      <c r="A1036" s="3">
        <v>12</v>
      </c>
      <c r="B1036" s="12">
        <v>44221</v>
      </c>
      <c r="C1036" s="11" t="s">
        <v>651</v>
      </c>
      <c r="D1036" s="68" t="s">
        <v>813</v>
      </c>
      <c r="E1036" s="11" t="s">
        <v>819</v>
      </c>
      <c r="F1036" s="65" t="s">
        <v>28</v>
      </c>
      <c r="G1036" s="124">
        <v>15</v>
      </c>
      <c r="H1036" s="19"/>
      <c r="I1036" s="20">
        <f t="shared" si="18"/>
        <v>71186.600000000035</v>
      </c>
    </row>
    <row r="1037" spans="1:9" x14ac:dyDescent="0.25">
      <c r="A1037" s="3">
        <v>13</v>
      </c>
      <c r="B1037" s="12">
        <v>44221</v>
      </c>
      <c r="C1037" s="11" t="s">
        <v>651</v>
      </c>
      <c r="D1037" s="68" t="s">
        <v>814</v>
      </c>
      <c r="E1037" s="11" t="s">
        <v>820</v>
      </c>
      <c r="F1037" s="65" t="s">
        <v>28</v>
      </c>
      <c r="G1037" s="124">
        <v>15</v>
      </c>
      <c r="H1037" s="19"/>
      <c r="I1037" s="20">
        <f t="shared" si="18"/>
        <v>71201.600000000035</v>
      </c>
    </row>
    <row r="1038" spans="1:9" x14ac:dyDescent="0.25">
      <c r="A1038" s="3">
        <v>42</v>
      </c>
      <c r="B1038" s="12">
        <v>44222</v>
      </c>
      <c r="C1038" s="6" t="s">
        <v>17</v>
      </c>
      <c r="D1038" s="42"/>
      <c r="E1038" s="13" t="s">
        <v>782</v>
      </c>
      <c r="F1038" s="104" t="s">
        <v>28</v>
      </c>
      <c r="G1038" s="21">
        <v>20662</v>
      </c>
      <c r="H1038" s="22"/>
      <c r="I1038" s="20">
        <f t="shared" si="18"/>
        <v>91863.600000000035</v>
      </c>
    </row>
    <row r="1039" spans="1:9" x14ac:dyDescent="0.25">
      <c r="A1039" s="38"/>
      <c r="B1039" s="101"/>
      <c r="C1039" s="14"/>
      <c r="D1039" s="102"/>
      <c r="E1039" s="105" t="s">
        <v>18</v>
      </c>
      <c r="F1039" s="106"/>
      <c r="G1039" s="107">
        <f>SUM(G1023:G1038)</f>
        <v>91863.600000000035</v>
      </c>
      <c r="H1039" s="107">
        <f>SUM(H1024:H1038)</f>
        <v>0</v>
      </c>
      <c r="I1039" s="25">
        <f>G1039-H1039</f>
        <v>91863.600000000035</v>
      </c>
    </row>
    <row r="1040" spans="1:9" x14ac:dyDescent="0.25">
      <c r="G1040" s="110"/>
    </row>
    <row r="1041" spans="1:9" x14ac:dyDescent="0.25">
      <c r="F1041" s="112">
        <f>SUM(G1041:I1041)</f>
        <v>8275</v>
      </c>
      <c r="G1041" s="110">
        <f>SUM(G1028:G1030)</f>
        <v>3790</v>
      </c>
      <c r="H1041" s="110">
        <f>SUM(G1026)</f>
        <v>200</v>
      </c>
      <c r="I1041" s="110">
        <f>SUM(G1024,G1025,G1031,G1032,G1033,G1034,G1035,G1036,G1037)</f>
        <v>4285</v>
      </c>
    </row>
    <row r="1053" spans="1:9" x14ac:dyDescent="0.25">
      <c r="A1053" s="187" t="s">
        <v>886</v>
      </c>
      <c r="B1053" s="187"/>
      <c r="C1053" s="187"/>
      <c r="D1053" s="187"/>
      <c r="E1053" s="187"/>
      <c r="F1053" s="187"/>
      <c r="G1053" s="187"/>
      <c r="H1053" s="187"/>
      <c r="I1053" s="187"/>
    </row>
    <row r="1054" spans="1:9" x14ac:dyDescent="0.25">
      <c r="A1054" s="188" t="s">
        <v>0</v>
      </c>
      <c r="B1054" s="189"/>
      <c r="C1054" s="190" t="s">
        <v>864</v>
      </c>
      <c r="D1054" s="191"/>
      <c r="E1054" s="191"/>
      <c r="F1054" s="191"/>
      <c r="G1054" s="191"/>
      <c r="H1054" s="191"/>
      <c r="I1054" s="192"/>
    </row>
    <row r="1055" spans="1:9" x14ac:dyDescent="0.25">
      <c r="A1055" s="188" t="s">
        <v>1</v>
      </c>
      <c r="B1055" s="189"/>
      <c r="C1055" s="190">
        <v>148250029</v>
      </c>
      <c r="D1055" s="193"/>
      <c r="E1055" s="193"/>
      <c r="F1055" s="193"/>
      <c r="G1055" s="193"/>
      <c r="H1055" s="193"/>
      <c r="I1055" s="194"/>
    </row>
    <row r="1056" spans="1:9" x14ac:dyDescent="0.25">
      <c r="A1056" s="188" t="s">
        <v>2</v>
      </c>
      <c r="B1056" s="195"/>
      <c r="C1056" s="189"/>
      <c r="D1056" s="196" t="s">
        <v>3</v>
      </c>
      <c r="E1056" s="197"/>
      <c r="F1056" s="197"/>
      <c r="G1056" s="197"/>
      <c r="H1056" s="197"/>
      <c r="I1056" s="198"/>
    </row>
    <row r="1057" spans="1:9" x14ac:dyDescent="0.25">
      <c r="A1057" s="199" t="s">
        <v>4</v>
      </c>
      <c r="B1057" s="199"/>
      <c r="C1057" s="199"/>
      <c r="D1057" s="199"/>
      <c r="E1057" s="199"/>
      <c r="F1057" s="199"/>
      <c r="G1057" s="199"/>
      <c r="H1057" s="199"/>
      <c r="I1057" s="199"/>
    </row>
    <row r="1058" spans="1:9" x14ac:dyDescent="0.25">
      <c r="A1058" s="200" t="s">
        <v>5</v>
      </c>
      <c r="B1058" s="200" t="s">
        <v>6</v>
      </c>
      <c r="C1058" s="200" t="s">
        <v>7</v>
      </c>
      <c r="D1058" s="202" t="s">
        <v>8</v>
      </c>
      <c r="E1058" s="200" t="s">
        <v>9</v>
      </c>
      <c r="F1058" s="202" t="s">
        <v>10</v>
      </c>
      <c r="G1058" s="204" t="s">
        <v>11</v>
      </c>
      <c r="H1058" s="205"/>
      <c r="I1058" s="206"/>
    </row>
    <row r="1059" spans="1:9" x14ac:dyDescent="0.25">
      <c r="A1059" s="201"/>
      <c r="B1059" s="201"/>
      <c r="C1059" s="201"/>
      <c r="D1059" s="203"/>
      <c r="E1059" s="201"/>
      <c r="F1059" s="203"/>
      <c r="G1059" s="108" t="s">
        <v>12</v>
      </c>
      <c r="H1059" s="109" t="s">
        <v>13</v>
      </c>
      <c r="I1059" s="109" t="s">
        <v>14</v>
      </c>
    </row>
    <row r="1060" spans="1:9" x14ac:dyDescent="0.25">
      <c r="A1060" s="40">
        <v>0</v>
      </c>
      <c r="B1060" s="10"/>
      <c r="C1060" s="9" t="s">
        <v>15</v>
      </c>
      <c r="D1060" s="42"/>
      <c r="E1060" s="9"/>
      <c r="F1060" s="57"/>
      <c r="G1060" s="18">
        <f>I1039</f>
        <v>91863.600000000035</v>
      </c>
      <c r="H1060" s="19"/>
      <c r="I1060" s="20">
        <f>+G1060-H1060</f>
        <v>91863.600000000035</v>
      </c>
    </row>
    <row r="1061" spans="1:9" ht="27" x14ac:dyDescent="0.25">
      <c r="A1061" s="3">
        <f>A1060+1</f>
        <v>1</v>
      </c>
      <c r="B1061" s="12">
        <v>44223</v>
      </c>
      <c r="C1061" s="54" t="s">
        <v>829</v>
      </c>
      <c r="D1061" s="68" t="s">
        <v>826</v>
      </c>
      <c r="E1061" s="121" t="s">
        <v>827</v>
      </c>
      <c r="F1061" s="111" t="s">
        <v>828</v>
      </c>
      <c r="G1061" s="124">
        <v>2480</v>
      </c>
      <c r="H1061" s="19"/>
      <c r="I1061" s="20">
        <f>I1060+G1061-H1061</f>
        <v>94343.600000000035</v>
      </c>
    </row>
    <row r="1062" spans="1:9" ht="18" x14ac:dyDescent="0.25">
      <c r="A1062" s="3">
        <v>2</v>
      </c>
      <c r="B1062" s="12">
        <v>44223</v>
      </c>
      <c r="C1062" s="54" t="s">
        <v>829</v>
      </c>
      <c r="D1062" s="68" t="s">
        <v>830</v>
      </c>
      <c r="E1062" s="121" t="s">
        <v>827</v>
      </c>
      <c r="F1062" s="111" t="s">
        <v>832</v>
      </c>
      <c r="G1062" s="124">
        <v>1440</v>
      </c>
      <c r="H1062" s="19"/>
      <c r="I1062" s="20">
        <f t="shared" ref="I1062:I1077" si="19">I1061+G1062-H1062</f>
        <v>95783.600000000035</v>
      </c>
    </row>
    <row r="1063" spans="1:9" ht="18" x14ac:dyDescent="0.25">
      <c r="A1063" s="3">
        <v>3</v>
      </c>
      <c r="B1063" s="12">
        <v>44223</v>
      </c>
      <c r="C1063" s="54" t="s">
        <v>829</v>
      </c>
      <c r="D1063" s="68" t="s">
        <v>831</v>
      </c>
      <c r="E1063" s="121" t="s">
        <v>827</v>
      </c>
      <c r="F1063" s="111" t="s">
        <v>535</v>
      </c>
      <c r="G1063" s="124">
        <v>1600</v>
      </c>
      <c r="H1063" s="19"/>
      <c r="I1063" s="20">
        <f t="shared" si="19"/>
        <v>97383.600000000035</v>
      </c>
    </row>
    <row r="1064" spans="1:9" x14ac:dyDescent="0.25">
      <c r="A1064" s="3">
        <v>4</v>
      </c>
      <c r="B1064" s="12">
        <v>44223</v>
      </c>
      <c r="C1064" s="11" t="s">
        <v>839</v>
      </c>
      <c r="D1064" s="68" t="s">
        <v>833</v>
      </c>
      <c r="E1064" s="11" t="s">
        <v>838</v>
      </c>
      <c r="F1064" s="70"/>
      <c r="G1064" s="124">
        <v>180</v>
      </c>
      <c r="H1064" s="19"/>
      <c r="I1064" s="20">
        <f t="shared" si="19"/>
        <v>97563.600000000035</v>
      </c>
    </row>
    <row r="1065" spans="1:9" ht="23.25" x14ac:dyDescent="0.25">
      <c r="A1065" s="3">
        <v>5</v>
      </c>
      <c r="B1065" s="12">
        <v>44223</v>
      </c>
      <c r="C1065" s="11" t="s">
        <v>841</v>
      </c>
      <c r="D1065" s="68" t="s">
        <v>834</v>
      </c>
      <c r="E1065" s="11" t="s">
        <v>840</v>
      </c>
      <c r="F1065" s="65" t="s">
        <v>535</v>
      </c>
      <c r="G1065" s="124">
        <v>2400</v>
      </c>
      <c r="H1065" s="19"/>
      <c r="I1065" s="20">
        <f t="shared" si="19"/>
        <v>99963.600000000035</v>
      </c>
    </row>
    <row r="1066" spans="1:9" x14ac:dyDescent="0.25">
      <c r="A1066" s="3">
        <v>6</v>
      </c>
      <c r="B1066" s="12">
        <v>44223</v>
      </c>
      <c r="C1066" s="11" t="s">
        <v>134</v>
      </c>
      <c r="D1066" s="68" t="s">
        <v>835</v>
      </c>
      <c r="E1066" s="11" t="s">
        <v>842</v>
      </c>
      <c r="F1066" s="65" t="s">
        <v>16</v>
      </c>
      <c r="G1066" s="124">
        <v>100</v>
      </c>
      <c r="H1066" s="19"/>
      <c r="I1066" s="20">
        <f t="shared" si="19"/>
        <v>100063.60000000003</v>
      </c>
    </row>
    <row r="1067" spans="1:9" ht="23.25" x14ac:dyDescent="0.25">
      <c r="A1067" s="3">
        <v>7</v>
      </c>
      <c r="B1067" s="12">
        <v>44223</v>
      </c>
      <c r="C1067" s="11" t="s">
        <v>844</v>
      </c>
      <c r="D1067" s="68" t="s">
        <v>836</v>
      </c>
      <c r="E1067" s="121" t="s">
        <v>827</v>
      </c>
      <c r="F1067" s="65" t="s">
        <v>843</v>
      </c>
      <c r="G1067" s="124">
        <v>3200</v>
      </c>
      <c r="H1067" s="19"/>
      <c r="I1067" s="20">
        <f t="shared" si="19"/>
        <v>103263.60000000003</v>
      </c>
    </row>
    <row r="1068" spans="1:9" ht="23.25" x14ac:dyDescent="0.25">
      <c r="A1068" s="3">
        <v>8</v>
      </c>
      <c r="B1068" s="12">
        <v>44223</v>
      </c>
      <c r="C1068" s="11" t="s">
        <v>364</v>
      </c>
      <c r="D1068" s="68" t="s">
        <v>837</v>
      </c>
      <c r="E1068" s="11" t="s">
        <v>43</v>
      </c>
      <c r="F1068" s="65" t="s">
        <v>845</v>
      </c>
      <c r="G1068" s="124">
        <v>150</v>
      </c>
      <c r="H1068" s="19"/>
      <c r="I1068" s="20">
        <f t="shared" si="19"/>
        <v>103413.60000000003</v>
      </c>
    </row>
    <row r="1069" spans="1:9" x14ac:dyDescent="0.25">
      <c r="A1069" s="3">
        <v>9</v>
      </c>
      <c r="B1069" s="12">
        <v>44222</v>
      </c>
      <c r="C1069" s="11" t="s">
        <v>651</v>
      </c>
      <c r="D1069" s="68" t="s">
        <v>846</v>
      </c>
      <c r="E1069" s="11" t="s">
        <v>87</v>
      </c>
      <c r="F1069" s="65" t="s">
        <v>28</v>
      </c>
      <c r="G1069" s="124">
        <v>15</v>
      </c>
      <c r="H1069" s="19"/>
      <c r="I1069" s="20">
        <f t="shared" si="19"/>
        <v>103428.60000000003</v>
      </c>
    </row>
    <row r="1070" spans="1:9" x14ac:dyDescent="0.25">
      <c r="A1070" s="3">
        <v>10</v>
      </c>
      <c r="B1070" s="12">
        <v>44222</v>
      </c>
      <c r="C1070" s="11" t="s">
        <v>651</v>
      </c>
      <c r="D1070" s="68" t="s">
        <v>847</v>
      </c>
      <c r="E1070" s="11" t="s">
        <v>652</v>
      </c>
      <c r="F1070" s="65" t="s">
        <v>28</v>
      </c>
      <c r="G1070" s="124">
        <v>15</v>
      </c>
      <c r="H1070" s="19"/>
      <c r="I1070" s="20">
        <f t="shared" si="19"/>
        <v>103443.60000000003</v>
      </c>
    </row>
    <row r="1071" spans="1:9" x14ac:dyDescent="0.25">
      <c r="A1071" s="3">
        <v>11</v>
      </c>
      <c r="B1071" s="12">
        <v>44222</v>
      </c>
      <c r="C1071" s="11" t="s">
        <v>651</v>
      </c>
      <c r="D1071" s="68" t="s">
        <v>848</v>
      </c>
      <c r="E1071" s="11" t="s">
        <v>419</v>
      </c>
      <c r="F1071" s="65" t="s">
        <v>28</v>
      </c>
      <c r="G1071" s="124">
        <v>15</v>
      </c>
      <c r="H1071" s="19"/>
      <c r="I1071" s="20">
        <f t="shared" si="19"/>
        <v>103458.60000000003</v>
      </c>
    </row>
    <row r="1072" spans="1:9" x14ac:dyDescent="0.25">
      <c r="A1072" s="3">
        <v>12</v>
      </c>
      <c r="B1072" s="12">
        <v>44222</v>
      </c>
      <c r="C1072" s="11" t="s">
        <v>651</v>
      </c>
      <c r="D1072" s="68" t="s">
        <v>849</v>
      </c>
      <c r="E1072" s="11" t="s">
        <v>663</v>
      </c>
      <c r="F1072" s="65" t="s">
        <v>28</v>
      </c>
      <c r="G1072" s="124">
        <v>15</v>
      </c>
      <c r="H1072" s="19"/>
      <c r="I1072" s="20">
        <f t="shared" si="19"/>
        <v>103473.60000000003</v>
      </c>
    </row>
    <row r="1073" spans="1:9" x14ac:dyDescent="0.25">
      <c r="A1073" s="3">
        <v>13</v>
      </c>
      <c r="B1073" s="12">
        <v>44222</v>
      </c>
      <c r="C1073" s="11" t="s">
        <v>651</v>
      </c>
      <c r="D1073" s="68" t="s">
        <v>851</v>
      </c>
      <c r="E1073" s="11" t="s">
        <v>850</v>
      </c>
      <c r="F1073" s="65" t="s">
        <v>28</v>
      </c>
      <c r="G1073" s="124">
        <v>15</v>
      </c>
      <c r="H1073" s="19"/>
      <c r="I1073" s="20">
        <f t="shared" si="19"/>
        <v>103488.60000000003</v>
      </c>
    </row>
    <row r="1074" spans="1:9" x14ac:dyDescent="0.25">
      <c r="A1074" s="3">
        <v>14</v>
      </c>
      <c r="B1074" s="12">
        <v>44223</v>
      </c>
      <c r="C1074" s="11" t="s">
        <v>857</v>
      </c>
      <c r="D1074" s="68" t="s">
        <v>852</v>
      </c>
      <c r="E1074" s="11" t="s">
        <v>858</v>
      </c>
      <c r="F1074" s="65" t="s">
        <v>28</v>
      </c>
      <c r="G1074" s="22"/>
      <c r="H1074" s="124">
        <v>13249</v>
      </c>
      <c r="I1074" s="20">
        <f t="shared" si="19"/>
        <v>90239.600000000035</v>
      </c>
    </row>
    <row r="1075" spans="1:9" x14ac:dyDescent="0.25">
      <c r="A1075" s="3">
        <v>15</v>
      </c>
      <c r="B1075" s="12">
        <v>44223</v>
      </c>
      <c r="C1075" s="11" t="s">
        <v>860</v>
      </c>
      <c r="D1075" s="68" t="s">
        <v>855</v>
      </c>
      <c r="E1075" s="11" t="s">
        <v>858</v>
      </c>
      <c r="F1075" s="65" t="s">
        <v>28</v>
      </c>
      <c r="G1075" s="22"/>
      <c r="H1075" s="124">
        <v>7500</v>
      </c>
      <c r="I1075" s="20">
        <f t="shared" si="19"/>
        <v>82739.600000000035</v>
      </c>
    </row>
    <row r="1076" spans="1:9" ht="23.25" x14ac:dyDescent="0.25">
      <c r="A1076" s="3">
        <v>16</v>
      </c>
      <c r="B1076" s="12">
        <v>44223</v>
      </c>
      <c r="C1076" s="54" t="s">
        <v>854</v>
      </c>
      <c r="D1076" s="68" t="s">
        <v>856</v>
      </c>
      <c r="E1076" s="11" t="s">
        <v>853</v>
      </c>
      <c r="F1076" s="65" t="s">
        <v>28</v>
      </c>
      <c r="G1076" s="22"/>
      <c r="H1076" s="124">
        <v>163</v>
      </c>
      <c r="I1076" s="20">
        <f t="shared" si="19"/>
        <v>82576.600000000035</v>
      </c>
    </row>
    <row r="1077" spans="1:9" x14ac:dyDescent="0.25">
      <c r="A1077" s="3">
        <v>17</v>
      </c>
      <c r="B1077" s="12">
        <v>44223</v>
      </c>
      <c r="C1077" s="6" t="s">
        <v>17</v>
      </c>
      <c r="D1077" s="42"/>
      <c r="E1077" s="13" t="s">
        <v>960</v>
      </c>
      <c r="F1077" s="104" t="s">
        <v>28</v>
      </c>
      <c r="G1077" s="21">
        <v>20298.5</v>
      </c>
      <c r="H1077" s="22"/>
      <c r="I1077" s="20">
        <f t="shared" si="19"/>
        <v>102875.10000000003</v>
      </c>
    </row>
    <row r="1078" spans="1:9" x14ac:dyDescent="0.25">
      <c r="A1078" s="38"/>
      <c r="B1078" s="101"/>
      <c r="C1078" s="14"/>
      <c r="D1078" s="102"/>
      <c r="E1078" s="105" t="s">
        <v>18</v>
      </c>
      <c r="F1078" s="106"/>
      <c r="G1078" s="107">
        <f>SUM(G1060:G1077)</f>
        <v>123787.10000000003</v>
      </c>
      <c r="H1078" s="107">
        <f>SUM(H1061:H1077)</f>
        <v>20912</v>
      </c>
      <c r="I1078" s="25">
        <f>G1078-H1078</f>
        <v>102875.10000000003</v>
      </c>
    </row>
    <row r="1079" spans="1:9" x14ac:dyDescent="0.25">
      <c r="G1079" s="110"/>
    </row>
    <row r="1080" spans="1:9" x14ac:dyDescent="0.25">
      <c r="F1080" s="172">
        <f>SUM(G1080:I1080)</f>
        <v>11625</v>
      </c>
      <c r="G1080" s="110">
        <f>SUM(G1061:G1063)</f>
        <v>5520</v>
      </c>
      <c r="H1080" s="116">
        <f>SUM(G1064)</f>
        <v>180</v>
      </c>
      <c r="I1080" s="110">
        <f>SUM(G1065,G1066,G1067,G1068,G1069,G1070,G1071,G1072,G1073)</f>
        <v>5925</v>
      </c>
    </row>
    <row r="1081" spans="1:9" x14ac:dyDescent="0.25">
      <c r="G1081" s="110"/>
    </row>
    <row r="1082" spans="1:9" x14ac:dyDescent="0.25">
      <c r="G1082" s="110"/>
    </row>
    <row r="1088" spans="1:9" x14ac:dyDescent="0.25">
      <c r="A1088" s="187" t="s">
        <v>781</v>
      </c>
      <c r="B1088" s="187"/>
      <c r="C1088" s="187"/>
      <c r="D1088" s="187"/>
      <c r="E1088" s="187"/>
      <c r="F1088" s="187"/>
      <c r="G1088" s="187"/>
      <c r="H1088" s="187"/>
      <c r="I1088" s="187"/>
    </row>
    <row r="1089" spans="1:9" x14ac:dyDescent="0.25">
      <c r="A1089" s="188" t="s">
        <v>0</v>
      </c>
      <c r="B1089" s="189"/>
      <c r="C1089" s="190" t="s">
        <v>861</v>
      </c>
      <c r="D1089" s="191"/>
      <c r="E1089" s="191"/>
      <c r="F1089" s="191"/>
      <c r="G1089" s="191"/>
      <c r="H1089" s="191"/>
      <c r="I1089" s="192"/>
    </row>
    <row r="1090" spans="1:9" x14ac:dyDescent="0.25">
      <c r="A1090" s="188" t="s">
        <v>1</v>
      </c>
      <c r="B1090" s="189"/>
      <c r="C1090" s="190">
        <v>148250029</v>
      </c>
      <c r="D1090" s="193"/>
      <c r="E1090" s="193"/>
      <c r="F1090" s="193"/>
      <c r="G1090" s="193"/>
      <c r="H1090" s="193"/>
      <c r="I1090" s="194"/>
    </row>
    <row r="1091" spans="1:9" x14ac:dyDescent="0.25">
      <c r="A1091" s="188" t="s">
        <v>2</v>
      </c>
      <c r="B1091" s="195"/>
      <c r="C1091" s="189"/>
      <c r="D1091" s="196" t="s">
        <v>3</v>
      </c>
      <c r="E1091" s="197"/>
      <c r="F1091" s="197"/>
      <c r="G1091" s="197"/>
      <c r="H1091" s="197"/>
      <c r="I1091" s="198"/>
    </row>
    <row r="1092" spans="1:9" x14ac:dyDescent="0.25">
      <c r="A1092" s="199" t="s">
        <v>4</v>
      </c>
      <c r="B1092" s="199"/>
      <c r="C1092" s="199"/>
      <c r="D1092" s="199"/>
      <c r="E1092" s="199"/>
      <c r="F1092" s="199"/>
      <c r="G1092" s="199"/>
      <c r="H1092" s="199"/>
      <c r="I1092" s="199"/>
    </row>
    <row r="1093" spans="1:9" x14ac:dyDescent="0.25">
      <c r="A1093" s="200" t="s">
        <v>5</v>
      </c>
      <c r="B1093" s="200" t="s">
        <v>6</v>
      </c>
      <c r="C1093" s="200" t="s">
        <v>7</v>
      </c>
      <c r="D1093" s="202" t="s">
        <v>8</v>
      </c>
      <c r="E1093" s="200" t="s">
        <v>9</v>
      </c>
      <c r="F1093" s="202" t="s">
        <v>10</v>
      </c>
      <c r="G1093" s="204" t="s">
        <v>11</v>
      </c>
      <c r="H1093" s="205"/>
      <c r="I1093" s="206"/>
    </row>
    <row r="1094" spans="1:9" x14ac:dyDescent="0.25">
      <c r="A1094" s="201"/>
      <c r="B1094" s="201"/>
      <c r="C1094" s="201"/>
      <c r="D1094" s="203"/>
      <c r="E1094" s="201"/>
      <c r="F1094" s="203"/>
      <c r="G1094" s="108" t="s">
        <v>12</v>
      </c>
      <c r="H1094" s="109" t="s">
        <v>13</v>
      </c>
      <c r="I1094" s="109" t="s">
        <v>14</v>
      </c>
    </row>
    <row r="1095" spans="1:9" x14ac:dyDescent="0.25">
      <c r="A1095" s="40">
        <v>0</v>
      </c>
      <c r="B1095" s="10"/>
      <c r="C1095" s="9" t="s">
        <v>15</v>
      </c>
      <c r="D1095" s="42"/>
      <c r="E1095" s="9"/>
      <c r="F1095" s="57"/>
      <c r="G1095" s="18">
        <f>I1078</f>
        <v>102875.10000000003</v>
      </c>
      <c r="H1095" s="19"/>
      <c r="I1095" s="20">
        <f>+G1095-H1095</f>
        <v>102875.10000000003</v>
      </c>
    </row>
    <row r="1096" spans="1:9" ht="23.25" x14ac:dyDescent="0.25">
      <c r="A1096" s="3">
        <f>A1095+1</f>
        <v>1</v>
      </c>
      <c r="B1096" s="12">
        <v>44224</v>
      </c>
      <c r="C1096" s="54" t="s">
        <v>869</v>
      </c>
      <c r="D1096" s="68" t="s">
        <v>866</v>
      </c>
      <c r="E1096" s="121" t="s">
        <v>287</v>
      </c>
      <c r="F1096" s="111" t="s">
        <v>28</v>
      </c>
      <c r="G1096" s="124"/>
      <c r="H1096" s="19">
        <v>1000</v>
      </c>
      <c r="I1096" s="20">
        <f>I1095+G1096-H1096</f>
        <v>101875.10000000003</v>
      </c>
    </row>
    <row r="1097" spans="1:9" ht="23.25" x14ac:dyDescent="0.25">
      <c r="A1097" s="3">
        <v>2</v>
      </c>
      <c r="B1097" s="12">
        <v>44224</v>
      </c>
      <c r="C1097" s="54" t="s">
        <v>868</v>
      </c>
      <c r="D1097" s="68" t="s">
        <v>865</v>
      </c>
      <c r="E1097" s="121" t="s">
        <v>867</v>
      </c>
      <c r="F1097" s="111" t="s">
        <v>28</v>
      </c>
      <c r="G1097" s="124"/>
      <c r="H1097" s="19">
        <v>3600</v>
      </c>
      <c r="I1097" s="20">
        <f t="shared" ref="I1097:I1107" si="20">I1096+G1097-H1097</f>
        <v>98275.100000000035</v>
      </c>
    </row>
    <row r="1098" spans="1:9" x14ac:dyDescent="0.25">
      <c r="A1098" s="3">
        <v>3</v>
      </c>
      <c r="B1098" s="12">
        <v>44224</v>
      </c>
      <c r="C1098" s="54" t="s">
        <v>872</v>
      </c>
      <c r="D1098" s="68" t="s">
        <v>870</v>
      </c>
      <c r="E1098" s="121" t="s">
        <v>871</v>
      </c>
      <c r="F1098" s="111" t="s">
        <v>28</v>
      </c>
      <c r="G1098" s="124">
        <v>600</v>
      </c>
      <c r="H1098" s="19"/>
      <c r="I1098" s="20">
        <f t="shared" si="20"/>
        <v>98875.100000000035</v>
      </c>
    </row>
    <row r="1099" spans="1:9" ht="27" x14ac:dyDescent="0.25">
      <c r="A1099" s="3">
        <v>4</v>
      </c>
      <c r="B1099" s="12">
        <v>44224</v>
      </c>
      <c r="C1099" s="54" t="s">
        <v>305</v>
      </c>
      <c r="D1099" s="68" t="s">
        <v>882</v>
      </c>
      <c r="E1099" s="121" t="s">
        <v>402</v>
      </c>
      <c r="F1099" s="111" t="s">
        <v>53</v>
      </c>
      <c r="G1099" s="124">
        <v>1600</v>
      </c>
      <c r="H1099" s="19"/>
      <c r="I1099" s="20">
        <f t="shared" si="20"/>
        <v>100475.10000000003</v>
      </c>
    </row>
    <row r="1100" spans="1:9" x14ac:dyDescent="0.25">
      <c r="A1100" s="3">
        <v>5</v>
      </c>
      <c r="B1100" s="12">
        <v>44224</v>
      </c>
      <c r="C1100" s="54" t="s">
        <v>305</v>
      </c>
      <c r="D1100" s="68" t="s">
        <v>883</v>
      </c>
      <c r="E1100" s="121" t="s">
        <v>402</v>
      </c>
      <c r="F1100" s="111" t="s">
        <v>16</v>
      </c>
      <c r="G1100" s="124">
        <v>400</v>
      </c>
      <c r="H1100" s="19"/>
      <c r="I1100" s="20">
        <f t="shared" si="20"/>
        <v>100875.10000000003</v>
      </c>
    </row>
    <row r="1101" spans="1:9" x14ac:dyDescent="0.25">
      <c r="A1101" s="3">
        <v>6</v>
      </c>
      <c r="B1101" s="12">
        <v>44224</v>
      </c>
      <c r="C1101" s="11" t="s">
        <v>876</v>
      </c>
      <c r="D1101" s="68" t="s">
        <v>873</v>
      </c>
      <c r="E1101" s="11" t="s">
        <v>875</v>
      </c>
      <c r="F1101" s="70" t="s">
        <v>16</v>
      </c>
      <c r="G1101" s="124">
        <v>120</v>
      </c>
      <c r="H1101" s="19"/>
      <c r="I1101" s="20">
        <f t="shared" si="20"/>
        <v>100995.10000000003</v>
      </c>
    </row>
    <row r="1102" spans="1:9" x14ac:dyDescent="0.25">
      <c r="A1102" s="3">
        <v>7</v>
      </c>
      <c r="B1102" s="12">
        <v>44224</v>
      </c>
      <c r="C1102" s="11" t="s">
        <v>877</v>
      </c>
      <c r="D1102" s="68" t="s">
        <v>874</v>
      </c>
      <c r="E1102" s="121" t="s">
        <v>889</v>
      </c>
      <c r="F1102" s="65" t="s">
        <v>28</v>
      </c>
      <c r="G1102" s="124">
        <v>50</v>
      </c>
      <c r="H1102" s="19"/>
      <c r="I1102" s="20">
        <f t="shared" si="20"/>
        <v>101045.10000000003</v>
      </c>
    </row>
    <row r="1103" spans="1:9" ht="23.25" x14ac:dyDescent="0.25">
      <c r="A1103" s="3">
        <v>8</v>
      </c>
      <c r="B1103" s="12">
        <v>44224</v>
      </c>
      <c r="C1103" s="54" t="s">
        <v>885</v>
      </c>
      <c r="D1103" s="68" t="s">
        <v>884</v>
      </c>
      <c r="E1103" s="121" t="s">
        <v>402</v>
      </c>
      <c r="F1103" s="65" t="s">
        <v>890</v>
      </c>
      <c r="G1103" s="124">
        <v>600</v>
      </c>
      <c r="H1103" s="19"/>
      <c r="I1103" s="20">
        <f t="shared" si="20"/>
        <v>101645.10000000003</v>
      </c>
    </row>
    <row r="1104" spans="1:9" x14ac:dyDescent="0.25">
      <c r="A1104" s="3">
        <v>9</v>
      </c>
      <c r="B1104" s="12">
        <v>44223</v>
      </c>
      <c r="C1104" s="11" t="s">
        <v>651</v>
      </c>
      <c r="D1104" s="68" t="s">
        <v>878</v>
      </c>
      <c r="E1104" s="11" t="s">
        <v>654</v>
      </c>
      <c r="F1104" s="65" t="s">
        <v>28</v>
      </c>
      <c r="G1104" s="124">
        <v>15</v>
      </c>
      <c r="H1104" s="19"/>
      <c r="I1104" s="20">
        <f t="shared" si="20"/>
        <v>101660.10000000003</v>
      </c>
    </row>
    <row r="1105" spans="1:9" x14ac:dyDescent="0.25">
      <c r="A1105" s="3">
        <v>10</v>
      </c>
      <c r="B1105" s="12">
        <v>44223</v>
      </c>
      <c r="C1105" s="11" t="s">
        <v>651</v>
      </c>
      <c r="D1105" s="68" t="s">
        <v>879</v>
      </c>
      <c r="E1105" s="121" t="s">
        <v>881</v>
      </c>
      <c r="F1105" s="65" t="s">
        <v>28</v>
      </c>
      <c r="G1105" s="124">
        <v>15</v>
      </c>
      <c r="H1105" s="19"/>
      <c r="I1105" s="20">
        <f t="shared" si="20"/>
        <v>101675.10000000003</v>
      </c>
    </row>
    <row r="1106" spans="1:9" x14ac:dyDescent="0.25">
      <c r="A1106" s="3">
        <v>11</v>
      </c>
      <c r="B1106" s="12">
        <v>44223</v>
      </c>
      <c r="C1106" s="11" t="s">
        <v>651</v>
      </c>
      <c r="D1106" s="68" t="s">
        <v>880</v>
      </c>
      <c r="E1106" s="121" t="s">
        <v>402</v>
      </c>
      <c r="F1106" s="65" t="s">
        <v>28</v>
      </c>
      <c r="G1106" s="124">
        <v>15</v>
      </c>
      <c r="H1106" s="19"/>
      <c r="I1106" s="20">
        <f t="shared" si="20"/>
        <v>101690.10000000003</v>
      </c>
    </row>
    <row r="1107" spans="1:9" x14ac:dyDescent="0.25">
      <c r="A1107" s="3">
        <v>12</v>
      </c>
      <c r="B1107" s="12">
        <v>44224</v>
      </c>
      <c r="C1107" s="6" t="s">
        <v>17</v>
      </c>
      <c r="D1107" s="42"/>
      <c r="E1107" s="13" t="s">
        <v>959</v>
      </c>
      <c r="F1107" s="104" t="s">
        <v>28</v>
      </c>
      <c r="G1107" s="21">
        <v>15352.5</v>
      </c>
      <c r="H1107" s="22"/>
      <c r="I1107" s="20">
        <f t="shared" si="20"/>
        <v>117042.60000000003</v>
      </c>
    </row>
    <row r="1108" spans="1:9" x14ac:dyDescent="0.25">
      <c r="E1108" s="105" t="s">
        <v>18</v>
      </c>
      <c r="F1108" s="106"/>
      <c r="G1108" s="107">
        <f>SUM(G1089:G1107)</f>
        <v>121642.60000000003</v>
      </c>
      <c r="H1108" s="107">
        <f>SUM(H1090:H1107)</f>
        <v>4600</v>
      </c>
      <c r="I1108" s="25">
        <f>G1108-H1108</f>
        <v>117042.60000000003</v>
      </c>
    </row>
    <row r="1109" spans="1:9" x14ac:dyDescent="0.25">
      <c r="G1109" s="110"/>
    </row>
    <row r="1110" spans="1:9" x14ac:dyDescent="0.25">
      <c r="F1110" s="112">
        <f>SUM(G1110:I1110)</f>
        <v>3415</v>
      </c>
      <c r="G1110" s="110">
        <f>SUM(G1098:G1100)</f>
        <v>2600</v>
      </c>
      <c r="H1110" s="110">
        <f>SUM(G1102:G1103)</f>
        <v>650</v>
      </c>
      <c r="I1110" s="110">
        <f>SUM(G1101,G1104,G1105,G1106)</f>
        <v>165</v>
      </c>
    </row>
    <row r="1124" spans="1:9" x14ac:dyDescent="0.25">
      <c r="A1124" s="187" t="s">
        <v>887</v>
      </c>
      <c r="B1124" s="187"/>
      <c r="C1124" s="187"/>
      <c r="D1124" s="187"/>
      <c r="E1124" s="187"/>
      <c r="F1124" s="187"/>
      <c r="G1124" s="187"/>
      <c r="H1124" s="187"/>
      <c r="I1124" s="187"/>
    </row>
    <row r="1125" spans="1:9" x14ac:dyDescent="0.25">
      <c r="A1125" s="188" t="s">
        <v>0</v>
      </c>
      <c r="B1125" s="189"/>
      <c r="C1125" s="190" t="s">
        <v>888</v>
      </c>
      <c r="D1125" s="191"/>
      <c r="E1125" s="191"/>
      <c r="F1125" s="191"/>
      <c r="G1125" s="191"/>
      <c r="H1125" s="191"/>
      <c r="I1125" s="192"/>
    </row>
    <row r="1126" spans="1:9" x14ac:dyDescent="0.25">
      <c r="A1126" s="188" t="s">
        <v>1</v>
      </c>
      <c r="B1126" s="189"/>
      <c r="C1126" s="190">
        <v>148250029</v>
      </c>
      <c r="D1126" s="193"/>
      <c r="E1126" s="193"/>
      <c r="F1126" s="193"/>
      <c r="G1126" s="193"/>
      <c r="H1126" s="193"/>
      <c r="I1126" s="194"/>
    </row>
    <row r="1127" spans="1:9" x14ac:dyDescent="0.25">
      <c r="A1127" s="188" t="s">
        <v>2</v>
      </c>
      <c r="B1127" s="195"/>
      <c r="C1127" s="189"/>
      <c r="D1127" s="196" t="s">
        <v>3</v>
      </c>
      <c r="E1127" s="197"/>
      <c r="F1127" s="197"/>
      <c r="G1127" s="197"/>
      <c r="H1127" s="197"/>
      <c r="I1127" s="198"/>
    </row>
    <row r="1128" spans="1:9" x14ac:dyDescent="0.25">
      <c r="A1128" s="199" t="s">
        <v>4</v>
      </c>
      <c r="B1128" s="199"/>
      <c r="C1128" s="199"/>
      <c r="D1128" s="199"/>
      <c r="E1128" s="199"/>
      <c r="F1128" s="199"/>
      <c r="G1128" s="199"/>
      <c r="H1128" s="199"/>
      <c r="I1128" s="199"/>
    </row>
    <row r="1129" spans="1:9" x14ac:dyDescent="0.25">
      <c r="A1129" s="200" t="s">
        <v>5</v>
      </c>
      <c r="B1129" s="200" t="s">
        <v>6</v>
      </c>
      <c r="C1129" s="200" t="s">
        <v>7</v>
      </c>
      <c r="D1129" s="202" t="s">
        <v>8</v>
      </c>
      <c r="E1129" s="200" t="s">
        <v>9</v>
      </c>
      <c r="F1129" s="202" t="s">
        <v>10</v>
      </c>
      <c r="G1129" s="204" t="s">
        <v>11</v>
      </c>
      <c r="H1129" s="205"/>
      <c r="I1129" s="206"/>
    </row>
    <row r="1130" spans="1:9" x14ac:dyDescent="0.25">
      <c r="A1130" s="201"/>
      <c r="B1130" s="201"/>
      <c r="C1130" s="201"/>
      <c r="D1130" s="203"/>
      <c r="E1130" s="201"/>
      <c r="F1130" s="203"/>
      <c r="G1130" s="108" t="s">
        <v>12</v>
      </c>
      <c r="H1130" s="109" t="s">
        <v>13</v>
      </c>
      <c r="I1130" s="109" t="s">
        <v>14</v>
      </c>
    </row>
    <row r="1131" spans="1:9" x14ac:dyDescent="0.25">
      <c r="A1131" s="40">
        <v>0</v>
      </c>
      <c r="B1131" s="10"/>
      <c r="C1131" s="9" t="s">
        <v>15</v>
      </c>
      <c r="D1131" s="42"/>
      <c r="E1131" s="9"/>
      <c r="F1131" s="57"/>
      <c r="G1131" s="18">
        <f>I1108</f>
        <v>117042.60000000003</v>
      </c>
      <c r="H1131" s="19"/>
      <c r="I1131" s="20">
        <f>+G1131-H1131</f>
        <v>117042.60000000003</v>
      </c>
    </row>
    <row r="1132" spans="1:9" x14ac:dyDescent="0.25">
      <c r="A1132" s="3">
        <f>A1131+1</f>
        <v>1</v>
      </c>
      <c r="B1132" s="12">
        <v>44225</v>
      </c>
      <c r="C1132" s="54" t="s">
        <v>487</v>
      </c>
      <c r="D1132" s="68" t="s">
        <v>891</v>
      </c>
      <c r="E1132" s="121" t="s">
        <v>199</v>
      </c>
      <c r="F1132" s="111" t="s">
        <v>16</v>
      </c>
      <c r="G1132" s="124">
        <v>200</v>
      </c>
      <c r="H1132" s="19"/>
      <c r="I1132" s="20">
        <f>I1131+G1132-H1132</f>
        <v>117242.60000000003</v>
      </c>
    </row>
    <row r="1133" spans="1:9" ht="23.25" x14ac:dyDescent="0.25">
      <c r="A1133" s="3">
        <v>2</v>
      </c>
      <c r="B1133" s="12">
        <v>44225</v>
      </c>
      <c r="C1133" s="54" t="s">
        <v>949</v>
      </c>
      <c r="D1133" s="68" t="s">
        <v>945</v>
      </c>
      <c r="E1133" s="121" t="s">
        <v>947</v>
      </c>
      <c r="F1133" s="111" t="s">
        <v>948</v>
      </c>
      <c r="G1133" s="124">
        <v>150</v>
      </c>
      <c r="H1133" s="19"/>
      <c r="I1133" s="20">
        <f t="shared" ref="I1133:I1138" si="21">I1132+G1133-H1133</f>
        <v>117392.60000000003</v>
      </c>
    </row>
    <row r="1134" spans="1:9" ht="23.25" x14ac:dyDescent="0.25">
      <c r="A1134" s="3">
        <v>3</v>
      </c>
      <c r="B1134" s="12">
        <v>44225</v>
      </c>
      <c r="C1134" s="54" t="s">
        <v>949</v>
      </c>
      <c r="D1134" s="68" t="s">
        <v>946</v>
      </c>
      <c r="E1134" s="121" t="s">
        <v>947</v>
      </c>
      <c r="F1134" s="111" t="s">
        <v>195</v>
      </c>
      <c r="G1134" s="124">
        <v>150</v>
      </c>
      <c r="H1134" s="19"/>
      <c r="I1134" s="20">
        <f t="shared" si="21"/>
        <v>117542.60000000003</v>
      </c>
    </row>
    <row r="1135" spans="1:9" x14ac:dyDescent="0.25">
      <c r="A1135" s="3">
        <v>4</v>
      </c>
      <c r="B1135" s="12">
        <v>44225</v>
      </c>
      <c r="C1135" s="54" t="s">
        <v>953</v>
      </c>
      <c r="D1135" s="68" t="s">
        <v>950</v>
      </c>
      <c r="E1135" s="121" t="s">
        <v>951</v>
      </c>
      <c r="F1135" s="111" t="s">
        <v>952</v>
      </c>
      <c r="G1135" s="124">
        <v>50</v>
      </c>
      <c r="H1135" s="19"/>
      <c r="I1135" s="20">
        <f t="shared" si="21"/>
        <v>117592.60000000003</v>
      </c>
    </row>
    <row r="1136" spans="1:9" x14ac:dyDescent="0.25">
      <c r="A1136" s="3">
        <v>5</v>
      </c>
      <c r="B1136" s="12">
        <v>44225</v>
      </c>
      <c r="C1136" s="54" t="s">
        <v>955</v>
      </c>
      <c r="D1136" s="68" t="s">
        <v>954</v>
      </c>
      <c r="E1136" s="121" t="s">
        <v>951</v>
      </c>
      <c r="F1136" s="111" t="s">
        <v>777</v>
      </c>
      <c r="G1136" s="124">
        <v>2800</v>
      </c>
      <c r="H1136" s="19"/>
      <c r="I1136" s="20">
        <f t="shared" si="21"/>
        <v>120392.60000000003</v>
      </c>
    </row>
    <row r="1137" spans="1:9" ht="23.25" x14ac:dyDescent="0.25">
      <c r="A1137" s="3">
        <v>6</v>
      </c>
      <c r="B1137" s="12">
        <v>44225</v>
      </c>
      <c r="C1137" s="54" t="s">
        <v>957</v>
      </c>
      <c r="D1137" s="68" t="s">
        <v>956</v>
      </c>
      <c r="E1137" s="11" t="s">
        <v>287</v>
      </c>
      <c r="F1137" s="70" t="s">
        <v>28</v>
      </c>
      <c r="G1137" s="124"/>
      <c r="H1137" s="19">
        <v>350</v>
      </c>
      <c r="I1137" s="20">
        <f t="shared" si="21"/>
        <v>120042.60000000003</v>
      </c>
    </row>
    <row r="1138" spans="1:9" x14ac:dyDescent="0.25">
      <c r="A1138" s="3">
        <v>7</v>
      </c>
      <c r="B1138" s="12">
        <v>44225</v>
      </c>
      <c r="C1138" s="6" t="s">
        <v>17</v>
      </c>
      <c r="D1138" s="42"/>
      <c r="E1138" s="13" t="s">
        <v>958</v>
      </c>
      <c r="F1138" s="104" t="s">
        <v>28</v>
      </c>
      <c r="G1138" s="21">
        <v>17772</v>
      </c>
      <c r="H1138" s="22"/>
      <c r="I1138" s="20">
        <f t="shared" si="21"/>
        <v>137814.60000000003</v>
      </c>
    </row>
    <row r="1139" spans="1:9" x14ac:dyDescent="0.25">
      <c r="E1139" s="105" t="s">
        <v>18</v>
      </c>
      <c r="F1139" s="106"/>
      <c r="G1139" s="107">
        <f>SUM(G1125:G1138)</f>
        <v>138164.60000000003</v>
      </c>
      <c r="H1139" s="107">
        <f>SUM(H1126:H1138)</f>
        <v>350</v>
      </c>
      <c r="I1139" s="25">
        <f>G1139-H1139</f>
        <v>137814.60000000003</v>
      </c>
    </row>
    <row r="1140" spans="1:9" x14ac:dyDescent="0.25">
      <c r="G1140" s="110"/>
    </row>
    <row r="1141" spans="1:9" x14ac:dyDescent="0.25">
      <c r="G1141" s="110"/>
      <c r="H1141" s="117">
        <f>SUM(H1139,H10,H51,H88,H149,H181,H229,H264,H288,H312,H348,H425,H465,H517,H559,H596,H619,H647,H710,H723,H781,H806,H836,H874,H911,H991,H1039,H1078,H1108)</f>
        <v>532481.1</v>
      </c>
    </row>
    <row r="1142" spans="1:9" x14ac:dyDescent="0.25">
      <c r="F1142" s="173">
        <f>SUM(G1142:I1142)</f>
        <v>3350</v>
      </c>
      <c r="G1142" s="89">
        <f>SUM(G1136)</f>
        <v>2800</v>
      </c>
      <c r="H1142" s="110">
        <f>SUM(G1135)</f>
        <v>50</v>
      </c>
      <c r="I1142" s="110">
        <f>SUM(G1132,G1133,G1134)</f>
        <v>500</v>
      </c>
    </row>
    <row r="1161" spans="1:9" x14ac:dyDescent="0.25">
      <c r="A1161" s="187" t="s">
        <v>961</v>
      </c>
      <c r="B1161" s="187"/>
      <c r="C1161" s="187"/>
      <c r="D1161" s="187"/>
      <c r="E1161" s="187"/>
      <c r="F1161" s="187"/>
      <c r="G1161" s="187"/>
      <c r="H1161" s="187"/>
      <c r="I1161" s="187"/>
    </row>
    <row r="1162" spans="1:9" x14ac:dyDescent="0.25">
      <c r="A1162" s="188" t="s">
        <v>0</v>
      </c>
      <c r="B1162" s="189"/>
      <c r="C1162" s="190" t="s">
        <v>962</v>
      </c>
      <c r="D1162" s="191"/>
      <c r="E1162" s="191"/>
      <c r="F1162" s="191"/>
      <c r="G1162" s="191"/>
      <c r="H1162" s="191"/>
      <c r="I1162" s="192"/>
    </row>
    <row r="1163" spans="1:9" x14ac:dyDescent="0.25">
      <c r="A1163" s="188" t="s">
        <v>1</v>
      </c>
      <c r="B1163" s="189"/>
      <c r="C1163" s="190">
        <v>148250029</v>
      </c>
      <c r="D1163" s="193"/>
      <c r="E1163" s="193"/>
      <c r="F1163" s="193"/>
      <c r="G1163" s="193"/>
      <c r="H1163" s="193"/>
      <c r="I1163" s="194"/>
    </row>
    <row r="1164" spans="1:9" x14ac:dyDescent="0.25">
      <c r="A1164" s="188" t="s">
        <v>2</v>
      </c>
      <c r="B1164" s="195"/>
      <c r="C1164" s="189"/>
      <c r="D1164" s="196" t="s">
        <v>3</v>
      </c>
      <c r="E1164" s="197"/>
      <c r="F1164" s="197"/>
      <c r="G1164" s="197"/>
      <c r="H1164" s="197"/>
      <c r="I1164" s="198"/>
    </row>
    <row r="1165" spans="1:9" x14ac:dyDescent="0.25">
      <c r="A1165" s="199" t="s">
        <v>4</v>
      </c>
      <c r="B1165" s="199"/>
      <c r="C1165" s="199"/>
      <c r="D1165" s="199"/>
      <c r="E1165" s="199"/>
      <c r="F1165" s="199"/>
      <c r="G1165" s="199"/>
      <c r="H1165" s="199"/>
      <c r="I1165" s="199"/>
    </row>
    <row r="1166" spans="1:9" x14ac:dyDescent="0.25">
      <c r="A1166" s="200" t="s">
        <v>5</v>
      </c>
      <c r="B1166" s="200" t="s">
        <v>6</v>
      </c>
      <c r="C1166" s="200" t="s">
        <v>7</v>
      </c>
      <c r="D1166" s="202" t="s">
        <v>8</v>
      </c>
      <c r="E1166" s="200" t="s">
        <v>9</v>
      </c>
      <c r="F1166" s="202" t="s">
        <v>10</v>
      </c>
      <c r="G1166" s="204" t="s">
        <v>11</v>
      </c>
      <c r="H1166" s="205"/>
      <c r="I1166" s="206"/>
    </row>
    <row r="1167" spans="1:9" x14ac:dyDescent="0.25">
      <c r="A1167" s="201"/>
      <c r="B1167" s="201"/>
      <c r="C1167" s="201"/>
      <c r="D1167" s="203"/>
      <c r="E1167" s="201"/>
      <c r="F1167" s="203"/>
      <c r="G1167" s="108" t="s">
        <v>12</v>
      </c>
      <c r="H1167" s="109" t="s">
        <v>13</v>
      </c>
      <c r="I1167" s="109" t="s">
        <v>14</v>
      </c>
    </row>
    <row r="1168" spans="1:9" x14ac:dyDescent="0.25">
      <c r="A1168" s="40">
        <v>0</v>
      </c>
      <c r="B1168" s="10"/>
      <c r="C1168" s="9" t="s">
        <v>15</v>
      </c>
      <c r="D1168" s="42"/>
      <c r="E1168" s="9"/>
      <c r="F1168" s="57"/>
      <c r="G1168" s="18">
        <f>I1139</f>
        <v>137814.60000000003</v>
      </c>
      <c r="H1168" s="19"/>
      <c r="I1168" s="20">
        <f>+G1168-H1168</f>
        <v>137814.60000000003</v>
      </c>
    </row>
    <row r="1169" spans="1:9" x14ac:dyDescent="0.25">
      <c r="A1169" s="3">
        <f>A1168+1</f>
        <v>1</v>
      </c>
      <c r="B1169" s="12">
        <v>44226</v>
      </c>
      <c r="C1169" s="54" t="s">
        <v>966</v>
      </c>
      <c r="D1169" s="68" t="s">
        <v>963</v>
      </c>
      <c r="E1169" s="121" t="s">
        <v>964</v>
      </c>
      <c r="F1169" s="111" t="s">
        <v>965</v>
      </c>
      <c r="G1169" s="124">
        <v>1400</v>
      </c>
      <c r="H1169" s="19"/>
      <c r="I1169" s="20">
        <f>I1168+G1169-H1169</f>
        <v>139214.60000000003</v>
      </c>
    </row>
    <row r="1170" spans="1:9" x14ac:dyDescent="0.25">
      <c r="A1170" s="3">
        <v>2</v>
      </c>
      <c r="B1170" s="12">
        <v>44226</v>
      </c>
      <c r="C1170" s="54" t="s">
        <v>971</v>
      </c>
      <c r="D1170" s="68" t="s">
        <v>967</v>
      </c>
      <c r="E1170" s="121" t="s">
        <v>969</v>
      </c>
      <c r="F1170" s="111" t="s">
        <v>970</v>
      </c>
      <c r="G1170" s="124">
        <v>1400</v>
      </c>
      <c r="H1170" s="19"/>
      <c r="I1170" s="20">
        <f t="shared" ref="I1170:I1188" si="22">I1169+G1170-H1170</f>
        <v>140614.60000000003</v>
      </c>
    </row>
    <row r="1171" spans="1:9" x14ac:dyDescent="0.25">
      <c r="A1171" s="3">
        <v>3</v>
      </c>
      <c r="B1171" s="12">
        <v>44226</v>
      </c>
      <c r="C1171" s="54" t="s">
        <v>971</v>
      </c>
      <c r="D1171" s="68" t="s">
        <v>968</v>
      </c>
      <c r="E1171" s="121" t="s">
        <v>969</v>
      </c>
      <c r="F1171" s="111" t="s">
        <v>972</v>
      </c>
      <c r="G1171" s="124">
        <v>1400</v>
      </c>
      <c r="H1171" s="19"/>
      <c r="I1171" s="20">
        <f t="shared" si="22"/>
        <v>142014.60000000003</v>
      </c>
    </row>
    <row r="1172" spans="1:9" x14ac:dyDescent="0.25">
      <c r="A1172" s="3">
        <v>4</v>
      </c>
      <c r="B1172" s="12">
        <v>44226</v>
      </c>
      <c r="C1172" s="54" t="s">
        <v>974</v>
      </c>
      <c r="D1172" s="68" t="s">
        <v>1006</v>
      </c>
      <c r="E1172" s="121" t="s">
        <v>287</v>
      </c>
      <c r="F1172" s="111" t="s">
        <v>28</v>
      </c>
      <c r="G1172" s="124">
        <v>335.3</v>
      </c>
      <c r="H1172" s="19"/>
      <c r="I1172" s="20">
        <f t="shared" si="22"/>
        <v>142349.90000000002</v>
      </c>
    </row>
    <row r="1173" spans="1:9" x14ac:dyDescent="0.25">
      <c r="A1173" s="3">
        <v>5</v>
      </c>
      <c r="B1173" s="12">
        <v>44224</v>
      </c>
      <c r="C1173" s="54" t="s">
        <v>651</v>
      </c>
      <c r="D1173" s="68" t="s">
        <v>975</v>
      </c>
      <c r="E1173" s="121" t="s">
        <v>654</v>
      </c>
      <c r="F1173" s="111" t="s">
        <v>28</v>
      </c>
      <c r="G1173" s="124">
        <v>15</v>
      </c>
      <c r="H1173" s="19"/>
      <c r="I1173" s="20">
        <f t="shared" si="22"/>
        <v>142364.90000000002</v>
      </c>
    </row>
    <row r="1174" spans="1:9" x14ac:dyDescent="0.25">
      <c r="A1174" s="3">
        <v>6</v>
      </c>
      <c r="B1174" s="12">
        <v>44224</v>
      </c>
      <c r="C1174" s="54" t="s">
        <v>651</v>
      </c>
      <c r="D1174" s="68" t="s">
        <v>978</v>
      </c>
      <c r="E1174" s="121" t="s">
        <v>145</v>
      </c>
      <c r="F1174" s="111" t="s">
        <v>28</v>
      </c>
      <c r="G1174" s="124">
        <v>15</v>
      </c>
      <c r="H1174" s="19"/>
      <c r="I1174" s="20">
        <f t="shared" si="22"/>
        <v>142379.90000000002</v>
      </c>
    </row>
    <row r="1175" spans="1:9" x14ac:dyDescent="0.25">
      <c r="A1175" s="3">
        <v>7</v>
      </c>
      <c r="B1175" s="12">
        <v>44224</v>
      </c>
      <c r="C1175" s="54" t="s">
        <v>651</v>
      </c>
      <c r="D1175" s="68" t="s">
        <v>979</v>
      </c>
      <c r="E1175" s="121" t="s">
        <v>586</v>
      </c>
      <c r="F1175" s="111" t="s">
        <v>28</v>
      </c>
      <c r="G1175" s="124">
        <v>15</v>
      </c>
      <c r="H1175" s="19"/>
      <c r="I1175" s="20">
        <f t="shared" si="22"/>
        <v>142394.90000000002</v>
      </c>
    </row>
    <row r="1176" spans="1:9" x14ac:dyDescent="0.25">
      <c r="A1176" s="3">
        <v>8</v>
      </c>
      <c r="B1176" s="12">
        <v>44224</v>
      </c>
      <c r="C1176" s="54" t="s">
        <v>651</v>
      </c>
      <c r="D1176" s="68" t="s">
        <v>980</v>
      </c>
      <c r="E1176" s="121" t="s">
        <v>662</v>
      </c>
      <c r="F1176" s="111" t="s">
        <v>28</v>
      </c>
      <c r="G1176" s="124">
        <v>15</v>
      </c>
      <c r="H1176" s="19"/>
      <c r="I1176" s="20">
        <f t="shared" si="22"/>
        <v>142409.90000000002</v>
      </c>
    </row>
    <row r="1177" spans="1:9" x14ac:dyDescent="0.25">
      <c r="A1177" s="3">
        <v>9</v>
      </c>
      <c r="B1177" s="12">
        <v>44224</v>
      </c>
      <c r="C1177" s="54" t="s">
        <v>651</v>
      </c>
      <c r="D1177" s="68" t="s">
        <v>981</v>
      </c>
      <c r="E1177" s="121" t="s">
        <v>977</v>
      </c>
      <c r="F1177" s="111" t="s">
        <v>28</v>
      </c>
      <c r="G1177" s="124">
        <v>15</v>
      </c>
      <c r="H1177" s="19"/>
      <c r="I1177" s="20">
        <f t="shared" si="22"/>
        <v>142424.90000000002</v>
      </c>
    </row>
    <row r="1178" spans="1:9" x14ac:dyDescent="0.25">
      <c r="A1178" s="3">
        <v>10</v>
      </c>
      <c r="B1178" s="12">
        <v>44224</v>
      </c>
      <c r="C1178" s="54" t="s">
        <v>651</v>
      </c>
      <c r="D1178" s="68" t="s">
        <v>982</v>
      </c>
      <c r="E1178" s="121" t="s">
        <v>260</v>
      </c>
      <c r="F1178" s="111" t="s">
        <v>28</v>
      </c>
      <c r="G1178" s="124">
        <v>15</v>
      </c>
      <c r="H1178" s="19"/>
      <c r="I1178" s="20">
        <f t="shared" si="22"/>
        <v>142439.90000000002</v>
      </c>
    </row>
    <row r="1179" spans="1:9" x14ac:dyDescent="0.25">
      <c r="A1179" s="3">
        <v>11</v>
      </c>
      <c r="B1179" s="12" t="s">
        <v>992</v>
      </c>
      <c r="C1179" s="54" t="s">
        <v>651</v>
      </c>
      <c r="D1179" s="68" t="s">
        <v>983</v>
      </c>
      <c r="E1179" s="121" t="s">
        <v>404</v>
      </c>
      <c r="F1179" s="111" t="s">
        <v>28</v>
      </c>
      <c r="G1179" s="124">
        <v>15</v>
      </c>
      <c r="H1179" s="19"/>
      <c r="I1179" s="20">
        <f t="shared" si="22"/>
        <v>142454.90000000002</v>
      </c>
    </row>
    <row r="1180" spans="1:9" x14ac:dyDescent="0.25">
      <c r="A1180" s="3">
        <v>13</v>
      </c>
      <c r="B1180" s="12" t="s">
        <v>992</v>
      </c>
      <c r="C1180" s="54" t="s">
        <v>651</v>
      </c>
      <c r="D1180" s="68" t="s">
        <v>984</v>
      </c>
      <c r="E1180" s="121" t="s">
        <v>145</v>
      </c>
      <c r="F1180" s="111" t="s">
        <v>28</v>
      </c>
      <c r="G1180" s="124">
        <v>15</v>
      </c>
      <c r="H1180" s="19"/>
      <c r="I1180" s="20">
        <f t="shared" si="22"/>
        <v>142469.90000000002</v>
      </c>
    </row>
    <row r="1181" spans="1:9" x14ac:dyDescent="0.25">
      <c r="A1181" s="3">
        <v>14</v>
      </c>
      <c r="B1181" s="12" t="s">
        <v>992</v>
      </c>
      <c r="C1181" s="54" t="s">
        <v>651</v>
      </c>
      <c r="D1181" s="68" t="s">
        <v>985</v>
      </c>
      <c r="E1181" s="121" t="s">
        <v>470</v>
      </c>
      <c r="F1181" s="111" t="s">
        <v>28</v>
      </c>
      <c r="G1181" s="124">
        <v>15</v>
      </c>
      <c r="H1181" s="19"/>
      <c r="I1181" s="20">
        <f t="shared" si="22"/>
        <v>142484.90000000002</v>
      </c>
    </row>
    <row r="1182" spans="1:9" x14ac:dyDescent="0.25">
      <c r="A1182" s="3">
        <v>15</v>
      </c>
      <c r="B1182" s="12" t="s">
        <v>992</v>
      </c>
      <c r="C1182" s="54" t="s">
        <v>651</v>
      </c>
      <c r="D1182" s="68" t="s">
        <v>986</v>
      </c>
      <c r="E1182" s="121" t="s">
        <v>987</v>
      </c>
      <c r="F1182" s="111" t="s">
        <v>28</v>
      </c>
      <c r="G1182" s="124">
        <v>15</v>
      </c>
      <c r="H1182" s="19"/>
      <c r="I1182" s="20">
        <f t="shared" si="22"/>
        <v>142499.90000000002</v>
      </c>
    </row>
    <row r="1183" spans="1:9" x14ac:dyDescent="0.25">
      <c r="A1183" s="3">
        <v>16</v>
      </c>
      <c r="B1183" s="12" t="s">
        <v>992</v>
      </c>
      <c r="C1183" s="54" t="s">
        <v>651</v>
      </c>
      <c r="D1183" s="68" t="s">
        <v>976</v>
      </c>
      <c r="E1183" s="11" t="s">
        <v>419</v>
      </c>
      <c r="F1183" s="111" t="s">
        <v>28</v>
      </c>
      <c r="G1183" s="124">
        <v>15</v>
      </c>
      <c r="H1183" s="19"/>
      <c r="I1183" s="20">
        <f t="shared" si="22"/>
        <v>142514.90000000002</v>
      </c>
    </row>
    <row r="1184" spans="1:9" x14ac:dyDescent="0.25">
      <c r="A1184" s="3">
        <v>17</v>
      </c>
      <c r="B1184" s="12" t="s">
        <v>992</v>
      </c>
      <c r="C1184" s="54" t="s">
        <v>651</v>
      </c>
      <c r="D1184" s="68" t="s">
        <v>988</v>
      </c>
      <c r="E1184" s="11" t="s">
        <v>991</v>
      </c>
      <c r="F1184" s="111" t="s">
        <v>28</v>
      </c>
      <c r="G1184" s="124">
        <v>15</v>
      </c>
      <c r="H1184" s="19"/>
      <c r="I1184" s="20">
        <f t="shared" si="22"/>
        <v>142529.90000000002</v>
      </c>
    </row>
    <row r="1185" spans="1:9" x14ac:dyDescent="0.25">
      <c r="A1185" s="3">
        <v>18</v>
      </c>
      <c r="B1185" s="12" t="s">
        <v>992</v>
      </c>
      <c r="C1185" s="54" t="s">
        <v>651</v>
      </c>
      <c r="D1185" s="68" t="s">
        <v>989</v>
      </c>
      <c r="E1185" s="11" t="s">
        <v>654</v>
      </c>
      <c r="F1185" s="111" t="s">
        <v>28</v>
      </c>
      <c r="G1185" s="124">
        <v>15</v>
      </c>
      <c r="H1185" s="19"/>
      <c r="I1185" s="20">
        <f t="shared" si="22"/>
        <v>142544.90000000002</v>
      </c>
    </row>
    <row r="1186" spans="1:9" x14ac:dyDescent="0.25">
      <c r="A1186" s="3">
        <v>19</v>
      </c>
      <c r="B1186" s="12" t="s">
        <v>992</v>
      </c>
      <c r="C1186" s="54" t="s">
        <v>651</v>
      </c>
      <c r="D1186" s="68" t="s">
        <v>990</v>
      </c>
      <c r="E1186" s="11" t="s">
        <v>404</v>
      </c>
      <c r="F1186" s="111" t="s">
        <v>28</v>
      </c>
      <c r="G1186" s="124">
        <v>15</v>
      </c>
      <c r="H1186" s="19"/>
      <c r="I1186" s="20">
        <f t="shared" si="22"/>
        <v>142559.90000000002</v>
      </c>
    </row>
    <row r="1187" spans="1:9" ht="23.25" x14ac:dyDescent="0.25">
      <c r="A1187" s="3">
        <v>20</v>
      </c>
      <c r="B1187" s="12">
        <v>44226</v>
      </c>
      <c r="C1187" s="54" t="s">
        <v>994</v>
      </c>
      <c r="D1187" s="68" t="s">
        <v>993</v>
      </c>
      <c r="E1187" s="11" t="s">
        <v>624</v>
      </c>
      <c r="F1187" s="111"/>
      <c r="G1187" s="124"/>
      <c r="H1187" s="19">
        <v>27</v>
      </c>
      <c r="I1187" s="20">
        <f t="shared" si="22"/>
        <v>142532.90000000002</v>
      </c>
    </row>
    <row r="1188" spans="1:9" x14ac:dyDescent="0.25">
      <c r="A1188" s="3">
        <v>21</v>
      </c>
      <c r="B1188" s="12">
        <v>44226</v>
      </c>
      <c r="C1188" s="6" t="s">
        <v>17</v>
      </c>
      <c r="D1188" s="42"/>
      <c r="E1188" s="13" t="s">
        <v>1017</v>
      </c>
      <c r="F1188" s="104" t="s">
        <v>28</v>
      </c>
      <c r="G1188" s="177">
        <v>20175</v>
      </c>
      <c r="H1188" s="22"/>
      <c r="I1188" s="20">
        <f t="shared" si="22"/>
        <v>162707.90000000002</v>
      </c>
    </row>
    <row r="1189" spans="1:9" x14ac:dyDescent="0.25">
      <c r="E1189" s="105" t="s">
        <v>18</v>
      </c>
      <c r="F1189" s="106"/>
      <c r="G1189" s="107">
        <f>SUM(G1162:G1188)</f>
        <v>162734.90000000002</v>
      </c>
      <c r="H1189" s="107">
        <f>SUM(H1163:H1188)</f>
        <v>27</v>
      </c>
      <c r="I1189" s="25">
        <f>G1189-H1189</f>
        <v>162707.90000000002</v>
      </c>
    </row>
    <row r="1190" spans="1:9" x14ac:dyDescent="0.25">
      <c r="F1190" s="112"/>
      <c r="G1190" s="110"/>
      <c r="H1190" s="110"/>
    </row>
    <row r="1191" spans="1:9" x14ac:dyDescent="0.25">
      <c r="F1191" s="112">
        <f>SUM(G1191:I1191)</f>
        <v>4410</v>
      </c>
      <c r="G1191" s="110">
        <f>SUM(G1169:G1171)</f>
        <v>4200</v>
      </c>
      <c r="I1191" s="110">
        <f>SUM(G1173:G1186)</f>
        <v>210</v>
      </c>
    </row>
    <row r="1199" spans="1:9" x14ac:dyDescent="0.25">
      <c r="A1199" s="187" t="s">
        <v>961</v>
      </c>
      <c r="B1199" s="187"/>
      <c r="C1199" s="187"/>
      <c r="D1199" s="187"/>
      <c r="E1199" s="187"/>
      <c r="F1199" s="187"/>
      <c r="G1199" s="187"/>
      <c r="H1199" s="187"/>
      <c r="I1199" s="187"/>
    </row>
    <row r="1200" spans="1:9" x14ac:dyDescent="0.25">
      <c r="A1200" s="188" t="s">
        <v>0</v>
      </c>
      <c r="B1200" s="189"/>
      <c r="C1200" s="190" t="s">
        <v>1018</v>
      </c>
      <c r="D1200" s="191"/>
      <c r="E1200" s="191"/>
      <c r="F1200" s="191"/>
      <c r="G1200" s="191"/>
      <c r="H1200" s="191"/>
      <c r="I1200" s="192"/>
    </row>
    <row r="1201" spans="1:9" x14ac:dyDescent="0.25">
      <c r="A1201" s="188" t="s">
        <v>1</v>
      </c>
      <c r="B1201" s="189"/>
      <c r="C1201" s="190">
        <v>148250029</v>
      </c>
      <c r="D1201" s="193"/>
      <c r="E1201" s="193"/>
      <c r="F1201" s="193"/>
      <c r="G1201" s="193"/>
      <c r="H1201" s="193"/>
      <c r="I1201" s="194"/>
    </row>
    <row r="1202" spans="1:9" x14ac:dyDescent="0.25">
      <c r="A1202" s="188" t="s">
        <v>2</v>
      </c>
      <c r="B1202" s="195"/>
      <c r="C1202" s="189"/>
      <c r="D1202" s="196" t="s">
        <v>3</v>
      </c>
      <c r="E1202" s="197"/>
      <c r="F1202" s="197"/>
      <c r="G1202" s="197"/>
      <c r="H1202" s="197"/>
      <c r="I1202" s="198"/>
    </row>
    <row r="1203" spans="1:9" x14ac:dyDescent="0.25">
      <c r="A1203" s="199" t="s">
        <v>4</v>
      </c>
      <c r="B1203" s="199"/>
      <c r="C1203" s="199"/>
      <c r="D1203" s="199"/>
      <c r="E1203" s="199"/>
      <c r="F1203" s="199"/>
      <c r="G1203" s="199"/>
      <c r="H1203" s="199"/>
      <c r="I1203" s="199"/>
    </row>
    <row r="1204" spans="1:9" x14ac:dyDescent="0.25">
      <c r="A1204" s="200" t="s">
        <v>5</v>
      </c>
      <c r="B1204" s="200" t="s">
        <v>6</v>
      </c>
      <c r="C1204" s="200" t="s">
        <v>7</v>
      </c>
      <c r="D1204" s="202" t="s">
        <v>8</v>
      </c>
      <c r="E1204" s="200" t="s">
        <v>9</v>
      </c>
      <c r="F1204" s="202" t="s">
        <v>10</v>
      </c>
      <c r="G1204" s="204" t="s">
        <v>11</v>
      </c>
      <c r="H1204" s="205"/>
      <c r="I1204" s="206"/>
    </row>
    <row r="1205" spans="1:9" x14ac:dyDescent="0.25">
      <c r="A1205" s="201"/>
      <c r="B1205" s="201"/>
      <c r="C1205" s="201"/>
      <c r="D1205" s="203"/>
      <c r="E1205" s="201"/>
      <c r="F1205" s="203"/>
      <c r="G1205" s="108" t="s">
        <v>12</v>
      </c>
      <c r="H1205" s="109" t="s">
        <v>13</v>
      </c>
      <c r="I1205" s="109" t="s">
        <v>14</v>
      </c>
    </row>
    <row r="1206" spans="1:9" x14ac:dyDescent="0.25">
      <c r="A1206" s="40">
        <v>0</v>
      </c>
      <c r="B1206" s="10"/>
      <c r="C1206" s="9" t="s">
        <v>15</v>
      </c>
      <c r="D1206" s="42"/>
      <c r="E1206" s="9"/>
      <c r="F1206" s="57"/>
      <c r="G1206" s="18">
        <f>I1189</f>
        <v>162707.90000000002</v>
      </c>
      <c r="H1206" s="19"/>
      <c r="I1206" s="20">
        <f>+G1206-H1206</f>
        <v>162707.90000000002</v>
      </c>
    </row>
    <row r="1207" spans="1:9" x14ac:dyDescent="0.25">
      <c r="A1207" s="3">
        <f>A1206+1</f>
        <v>1</v>
      </c>
      <c r="B1207" s="12">
        <v>44227</v>
      </c>
      <c r="C1207" s="54" t="s">
        <v>651</v>
      </c>
      <c r="D1207" s="68" t="s">
        <v>1020</v>
      </c>
      <c r="E1207" s="121" t="s">
        <v>145</v>
      </c>
      <c r="F1207" s="111" t="s">
        <v>28</v>
      </c>
      <c r="G1207" s="124">
        <v>15</v>
      </c>
      <c r="H1207" s="19"/>
      <c r="I1207" s="20">
        <f>I1206+G1207-H1207</f>
        <v>162722.90000000002</v>
      </c>
    </row>
    <row r="1208" spans="1:9" x14ac:dyDescent="0.25">
      <c r="A1208" s="3">
        <v>2</v>
      </c>
      <c r="B1208" s="12">
        <v>44227</v>
      </c>
      <c r="C1208" s="54" t="s">
        <v>651</v>
      </c>
      <c r="D1208" s="68" t="s">
        <v>1021</v>
      </c>
      <c r="E1208" s="121" t="s">
        <v>663</v>
      </c>
      <c r="F1208" s="111" t="s">
        <v>28</v>
      </c>
      <c r="G1208" s="124">
        <v>15</v>
      </c>
      <c r="H1208" s="19"/>
      <c r="I1208" s="20">
        <f t="shared" ref="I1208:I1211" si="23">I1207+G1208-H1208</f>
        <v>162737.90000000002</v>
      </c>
    </row>
    <row r="1209" spans="1:9" x14ac:dyDescent="0.25">
      <c r="A1209" s="3">
        <v>3</v>
      </c>
      <c r="B1209" s="12">
        <v>44227</v>
      </c>
      <c r="C1209" s="54" t="s">
        <v>651</v>
      </c>
      <c r="D1209" s="68" t="s">
        <v>1022</v>
      </c>
      <c r="E1209" s="121" t="s">
        <v>262</v>
      </c>
      <c r="F1209" s="111" t="s">
        <v>28</v>
      </c>
      <c r="G1209" s="124">
        <v>15</v>
      </c>
      <c r="H1209" s="19"/>
      <c r="I1209" s="20">
        <f t="shared" si="23"/>
        <v>162752.90000000002</v>
      </c>
    </row>
    <row r="1210" spans="1:9" x14ac:dyDescent="0.25">
      <c r="A1210" s="3">
        <v>4</v>
      </c>
      <c r="B1210" s="12">
        <v>44227</v>
      </c>
      <c r="C1210" s="54" t="s">
        <v>651</v>
      </c>
      <c r="D1210" s="68" t="s">
        <v>1023</v>
      </c>
      <c r="E1210" s="121" t="s">
        <v>402</v>
      </c>
      <c r="F1210" s="111" t="s">
        <v>28</v>
      </c>
      <c r="G1210" s="124">
        <v>15</v>
      </c>
      <c r="H1210" s="19"/>
      <c r="I1210" s="20">
        <f t="shared" si="23"/>
        <v>162767.90000000002</v>
      </c>
    </row>
    <row r="1211" spans="1:9" x14ac:dyDescent="0.25">
      <c r="A1211" s="3">
        <v>21</v>
      </c>
      <c r="B1211" s="12">
        <v>44227</v>
      </c>
      <c r="C1211" s="6" t="s">
        <v>17</v>
      </c>
      <c r="D1211" s="42"/>
      <c r="E1211" s="13" t="s">
        <v>1019</v>
      </c>
      <c r="F1211" s="104" t="s">
        <v>28</v>
      </c>
      <c r="G1211" s="177">
        <v>5632</v>
      </c>
      <c r="H1211" s="22"/>
      <c r="I1211" s="20">
        <f t="shared" si="23"/>
        <v>168399.90000000002</v>
      </c>
    </row>
    <row r="1212" spans="1:9" x14ac:dyDescent="0.25">
      <c r="E1212" s="105" t="s">
        <v>18</v>
      </c>
      <c r="F1212" s="106"/>
      <c r="G1212" s="107">
        <f>SUM(G1200:G1211)</f>
        <v>168399.90000000002</v>
      </c>
      <c r="H1212" s="107">
        <f>SUM(H1201:H1211)</f>
        <v>0</v>
      </c>
      <c r="I1212" s="25">
        <f>G1212-H1212</f>
        <v>168399.90000000002</v>
      </c>
    </row>
  </sheetData>
  <mergeCells count="465">
    <mergeCell ref="A1199:I1199"/>
    <mergeCell ref="A1200:B1200"/>
    <mergeCell ref="C1200:I1200"/>
    <mergeCell ref="A1201:B1201"/>
    <mergeCell ref="C1201:I1201"/>
    <mergeCell ref="A1202:C1202"/>
    <mergeCell ref="D1202:I1202"/>
    <mergeCell ref="A1203:I1203"/>
    <mergeCell ref="A1204:A1205"/>
    <mergeCell ref="B1204:B1205"/>
    <mergeCell ref="C1204:C1205"/>
    <mergeCell ref="D1204:D1205"/>
    <mergeCell ref="E1204:E1205"/>
    <mergeCell ref="F1204:F1205"/>
    <mergeCell ref="G1204:I1204"/>
    <mergeCell ref="A1016:I1016"/>
    <mergeCell ref="A1017:B1017"/>
    <mergeCell ref="C1017:I1017"/>
    <mergeCell ref="A1018:B1018"/>
    <mergeCell ref="C1018:I1018"/>
    <mergeCell ref="A1019:C1019"/>
    <mergeCell ref="D1019:I1019"/>
    <mergeCell ref="A1020:I1020"/>
    <mergeCell ref="A1021:A1022"/>
    <mergeCell ref="B1021:B1022"/>
    <mergeCell ref="C1021:C1022"/>
    <mergeCell ref="D1021:D1022"/>
    <mergeCell ref="E1021:E1022"/>
    <mergeCell ref="F1021:F1022"/>
    <mergeCell ref="G1021:I1021"/>
    <mergeCell ref="A864:I864"/>
    <mergeCell ref="A865:B865"/>
    <mergeCell ref="C865:I865"/>
    <mergeCell ref="A866:B866"/>
    <mergeCell ref="C866:I866"/>
    <mergeCell ref="A867:C867"/>
    <mergeCell ref="D867:I867"/>
    <mergeCell ref="A868:I868"/>
    <mergeCell ref="A869:A870"/>
    <mergeCell ref="B869:B870"/>
    <mergeCell ref="C869:C870"/>
    <mergeCell ref="D869:D870"/>
    <mergeCell ref="E869:E870"/>
    <mergeCell ref="F869:F870"/>
    <mergeCell ref="G869:I869"/>
    <mergeCell ref="A825:I825"/>
    <mergeCell ref="A826:B826"/>
    <mergeCell ref="C826:I826"/>
    <mergeCell ref="A827:B827"/>
    <mergeCell ref="C827:I827"/>
    <mergeCell ref="A828:C828"/>
    <mergeCell ref="D828:I828"/>
    <mergeCell ref="A829:I829"/>
    <mergeCell ref="A830:A831"/>
    <mergeCell ref="B830:B831"/>
    <mergeCell ref="C830:C831"/>
    <mergeCell ref="D830:D831"/>
    <mergeCell ref="E830:E831"/>
    <mergeCell ref="F830:F831"/>
    <mergeCell ref="G830:I830"/>
    <mergeCell ref="A753:B753"/>
    <mergeCell ref="C753:I753"/>
    <mergeCell ref="A754:C754"/>
    <mergeCell ref="D754:I754"/>
    <mergeCell ref="A755:I755"/>
    <mergeCell ref="A756:A757"/>
    <mergeCell ref="B756:B757"/>
    <mergeCell ref="C756:C757"/>
    <mergeCell ref="D756:D757"/>
    <mergeCell ref="E756:E757"/>
    <mergeCell ref="F756:F757"/>
    <mergeCell ref="G756:I756"/>
    <mergeCell ref="A682:A683"/>
    <mergeCell ref="B682:B683"/>
    <mergeCell ref="C682:C683"/>
    <mergeCell ref="D682:D683"/>
    <mergeCell ref="E682:E683"/>
    <mergeCell ref="F682:F683"/>
    <mergeCell ref="G682:I682"/>
    <mergeCell ref="A751:I751"/>
    <mergeCell ref="A752:B752"/>
    <mergeCell ref="C752:I752"/>
    <mergeCell ref="A713:B713"/>
    <mergeCell ref="C713:I713"/>
    <mergeCell ref="A714:B714"/>
    <mergeCell ref="C714:I714"/>
    <mergeCell ref="A715:C715"/>
    <mergeCell ref="D715:I715"/>
    <mergeCell ref="A716:I716"/>
    <mergeCell ref="A717:A718"/>
    <mergeCell ref="B717:B718"/>
    <mergeCell ref="C717:C718"/>
    <mergeCell ref="D717:D718"/>
    <mergeCell ref="E717:E718"/>
    <mergeCell ref="F717:F718"/>
    <mergeCell ref="G717:I717"/>
    <mergeCell ref="A531:I531"/>
    <mergeCell ref="A532:B532"/>
    <mergeCell ref="C532:I532"/>
    <mergeCell ref="A533:B533"/>
    <mergeCell ref="C533:I533"/>
    <mergeCell ref="A534:C534"/>
    <mergeCell ref="D534:I534"/>
    <mergeCell ref="A535:I535"/>
    <mergeCell ref="A536:A537"/>
    <mergeCell ref="B536:B537"/>
    <mergeCell ref="C536:C537"/>
    <mergeCell ref="D536:D537"/>
    <mergeCell ref="E536:E537"/>
    <mergeCell ref="F536:F537"/>
    <mergeCell ref="G536:I536"/>
    <mergeCell ref="A454:I454"/>
    <mergeCell ref="A455:B455"/>
    <mergeCell ref="C455:I455"/>
    <mergeCell ref="A456:B456"/>
    <mergeCell ref="C456:I456"/>
    <mergeCell ref="A457:C457"/>
    <mergeCell ref="D457:I457"/>
    <mergeCell ref="A458:I458"/>
    <mergeCell ref="A459:A460"/>
    <mergeCell ref="B459:B460"/>
    <mergeCell ref="C459:C460"/>
    <mergeCell ref="D459:D460"/>
    <mergeCell ref="E459:E460"/>
    <mergeCell ref="F459:F460"/>
    <mergeCell ref="G459:I459"/>
    <mergeCell ref="A301:I301"/>
    <mergeCell ref="A302:B302"/>
    <mergeCell ref="C302:I302"/>
    <mergeCell ref="A303:B303"/>
    <mergeCell ref="C303:I303"/>
    <mergeCell ref="A304:C304"/>
    <mergeCell ref="D304:I304"/>
    <mergeCell ref="A305:I305"/>
    <mergeCell ref="A306:A307"/>
    <mergeCell ref="B306:B307"/>
    <mergeCell ref="C306:C307"/>
    <mergeCell ref="D306:D307"/>
    <mergeCell ref="E306:E307"/>
    <mergeCell ref="F306:F307"/>
    <mergeCell ref="G306:I306"/>
    <mergeCell ref="A233:C233"/>
    <mergeCell ref="D233:I233"/>
    <mergeCell ref="A234:I234"/>
    <mergeCell ref="A235:A236"/>
    <mergeCell ref="B235:B236"/>
    <mergeCell ref="C235:C236"/>
    <mergeCell ref="D235:D236"/>
    <mergeCell ref="E235:E236"/>
    <mergeCell ref="F235:F236"/>
    <mergeCell ref="G235:I235"/>
    <mergeCell ref="A230:I230"/>
    <mergeCell ref="A231:B231"/>
    <mergeCell ref="C231:I231"/>
    <mergeCell ref="A232:B232"/>
    <mergeCell ref="C232:I232"/>
    <mergeCell ref="A157:C157"/>
    <mergeCell ref="D157:I157"/>
    <mergeCell ref="A158:I158"/>
    <mergeCell ref="A159:A160"/>
    <mergeCell ref="B159:B160"/>
    <mergeCell ref="C159:C160"/>
    <mergeCell ref="D159:D160"/>
    <mergeCell ref="E159:E160"/>
    <mergeCell ref="F159:F160"/>
    <mergeCell ref="G159:I159"/>
    <mergeCell ref="A193:B193"/>
    <mergeCell ref="C193:I193"/>
    <mergeCell ref="A194:C194"/>
    <mergeCell ref="D194:I194"/>
    <mergeCell ref="A195:I195"/>
    <mergeCell ref="A196:A197"/>
    <mergeCell ref="B196:B197"/>
    <mergeCell ref="C196:C197"/>
    <mergeCell ref="D196:D197"/>
    <mergeCell ref="A154:I154"/>
    <mergeCell ref="A155:B155"/>
    <mergeCell ref="C155:I155"/>
    <mergeCell ref="A156:B156"/>
    <mergeCell ref="C156:I156"/>
    <mergeCell ref="A122:I122"/>
    <mergeCell ref="A123:A124"/>
    <mergeCell ref="B123:B124"/>
    <mergeCell ref="C123:C124"/>
    <mergeCell ref="D123:D124"/>
    <mergeCell ref="E123:E124"/>
    <mergeCell ref="F123:F124"/>
    <mergeCell ref="G123:I123"/>
    <mergeCell ref="A121:C121"/>
    <mergeCell ref="D121:I121"/>
    <mergeCell ref="A83:I83"/>
    <mergeCell ref="A84:A85"/>
    <mergeCell ref="B84:B85"/>
    <mergeCell ref="C84:C85"/>
    <mergeCell ref="D84:D85"/>
    <mergeCell ref="E84:E85"/>
    <mergeCell ref="F84:F85"/>
    <mergeCell ref="G84:I84"/>
    <mergeCell ref="A118:I118"/>
    <mergeCell ref="A119:B119"/>
    <mergeCell ref="C119:I119"/>
    <mergeCell ref="A120:B120"/>
    <mergeCell ref="C120:I120"/>
    <mergeCell ref="A41:B41"/>
    <mergeCell ref="C41:I41"/>
    <mergeCell ref="A42:B42"/>
    <mergeCell ref="C42:I42"/>
    <mergeCell ref="A82:C82"/>
    <mergeCell ref="D82:I82"/>
    <mergeCell ref="A44:I44"/>
    <mergeCell ref="A45:A46"/>
    <mergeCell ref="B45:B46"/>
    <mergeCell ref="C45:C46"/>
    <mergeCell ref="D45:D46"/>
    <mergeCell ref="E45:E46"/>
    <mergeCell ref="F45:F46"/>
    <mergeCell ref="G45:I45"/>
    <mergeCell ref="A79:I79"/>
    <mergeCell ref="A80:B80"/>
    <mergeCell ref="C80:I80"/>
    <mergeCell ref="A81:B81"/>
    <mergeCell ref="C81:I81"/>
    <mergeCell ref="E196:E197"/>
    <mergeCell ref="F196:F197"/>
    <mergeCell ref="G196:I196"/>
    <mergeCell ref="A4:C4"/>
    <mergeCell ref="D4:I4"/>
    <mergeCell ref="A1:I1"/>
    <mergeCell ref="A2:B2"/>
    <mergeCell ref="C2:I2"/>
    <mergeCell ref="A3:B3"/>
    <mergeCell ref="C3:I3"/>
    <mergeCell ref="A191:I191"/>
    <mergeCell ref="A192:B192"/>
    <mergeCell ref="C192:I192"/>
    <mergeCell ref="A43:C43"/>
    <mergeCell ref="D43:I43"/>
    <mergeCell ref="A5:I5"/>
    <mergeCell ref="A6:A7"/>
    <mergeCell ref="B6:B7"/>
    <mergeCell ref="C6:C7"/>
    <mergeCell ref="D6:D7"/>
    <mergeCell ref="E6:E7"/>
    <mergeCell ref="F6:F7"/>
    <mergeCell ref="G6:I6"/>
    <mergeCell ref="A40:I40"/>
    <mergeCell ref="A269:I269"/>
    <mergeCell ref="A270:B270"/>
    <mergeCell ref="C270:I270"/>
    <mergeCell ref="A271:B271"/>
    <mergeCell ref="C271:I271"/>
    <mergeCell ref="A272:C272"/>
    <mergeCell ref="D272:I272"/>
    <mergeCell ref="A273:I273"/>
    <mergeCell ref="A274:A275"/>
    <mergeCell ref="B274:B275"/>
    <mergeCell ref="C274:C275"/>
    <mergeCell ref="D274:D275"/>
    <mergeCell ref="E274:E275"/>
    <mergeCell ref="F274:F275"/>
    <mergeCell ref="G274:I274"/>
    <mergeCell ref="A339:I339"/>
    <mergeCell ref="A340:B340"/>
    <mergeCell ref="C340:I340"/>
    <mergeCell ref="A341:B341"/>
    <mergeCell ref="C341:I341"/>
    <mergeCell ref="A342:C342"/>
    <mergeCell ref="D342:I342"/>
    <mergeCell ref="A343:I343"/>
    <mergeCell ref="A344:A345"/>
    <mergeCell ref="B344:B345"/>
    <mergeCell ref="C344:C345"/>
    <mergeCell ref="D344:D345"/>
    <mergeCell ref="E344:E345"/>
    <mergeCell ref="F344:F345"/>
    <mergeCell ref="G344:I344"/>
    <mergeCell ref="A378:I378"/>
    <mergeCell ref="A379:B379"/>
    <mergeCell ref="C379:I379"/>
    <mergeCell ref="A380:B380"/>
    <mergeCell ref="C380:I380"/>
    <mergeCell ref="A381:C381"/>
    <mergeCell ref="D381:I381"/>
    <mergeCell ref="A382:I382"/>
    <mergeCell ref="A383:A384"/>
    <mergeCell ref="B383:B384"/>
    <mergeCell ref="C383:C384"/>
    <mergeCell ref="D383:D384"/>
    <mergeCell ref="E383:E384"/>
    <mergeCell ref="F383:F384"/>
    <mergeCell ref="G383:I383"/>
    <mergeCell ref="A493:I493"/>
    <mergeCell ref="A494:B494"/>
    <mergeCell ref="C494:I494"/>
    <mergeCell ref="A495:B495"/>
    <mergeCell ref="C495:I495"/>
    <mergeCell ref="A496:C496"/>
    <mergeCell ref="D496:I496"/>
    <mergeCell ref="A497:I497"/>
    <mergeCell ref="A498:A499"/>
    <mergeCell ref="B498:B499"/>
    <mergeCell ref="C498:C499"/>
    <mergeCell ref="D498:D499"/>
    <mergeCell ref="E498:E499"/>
    <mergeCell ref="F498:F499"/>
    <mergeCell ref="G498:I498"/>
    <mergeCell ref="A569:I569"/>
    <mergeCell ref="A570:B570"/>
    <mergeCell ref="C570:I570"/>
    <mergeCell ref="A571:B571"/>
    <mergeCell ref="C571:I571"/>
    <mergeCell ref="A572:C572"/>
    <mergeCell ref="D572:I572"/>
    <mergeCell ref="A573:I573"/>
    <mergeCell ref="A574:A575"/>
    <mergeCell ref="B574:B575"/>
    <mergeCell ref="C574:C575"/>
    <mergeCell ref="D574:D575"/>
    <mergeCell ref="E574:E575"/>
    <mergeCell ref="F574:F575"/>
    <mergeCell ref="G574:I574"/>
    <mergeCell ref="A606:I606"/>
    <mergeCell ref="A607:B607"/>
    <mergeCell ref="C607:I607"/>
    <mergeCell ref="A608:B608"/>
    <mergeCell ref="C608:I608"/>
    <mergeCell ref="A609:C609"/>
    <mergeCell ref="D609:I609"/>
    <mergeCell ref="A610:I610"/>
    <mergeCell ref="A611:A612"/>
    <mergeCell ref="B611:B612"/>
    <mergeCell ref="C611:C612"/>
    <mergeCell ref="D611:D612"/>
    <mergeCell ref="E611:E612"/>
    <mergeCell ref="F611:F612"/>
    <mergeCell ref="G611:I611"/>
    <mergeCell ref="A638:I638"/>
    <mergeCell ref="A639:B639"/>
    <mergeCell ref="C639:I639"/>
    <mergeCell ref="A640:B640"/>
    <mergeCell ref="C640:I640"/>
    <mergeCell ref="A641:C641"/>
    <mergeCell ref="D641:I641"/>
    <mergeCell ref="A642:I642"/>
    <mergeCell ref="A712:I712"/>
    <mergeCell ref="A643:A644"/>
    <mergeCell ref="B643:B644"/>
    <mergeCell ref="C643:C644"/>
    <mergeCell ref="D643:D644"/>
    <mergeCell ref="E643:E644"/>
    <mergeCell ref="F643:F644"/>
    <mergeCell ref="G643:I643"/>
    <mergeCell ref="A677:I677"/>
    <mergeCell ref="A678:B678"/>
    <mergeCell ref="C678:I678"/>
    <mergeCell ref="A679:B679"/>
    <mergeCell ref="C679:I679"/>
    <mergeCell ref="A680:C680"/>
    <mergeCell ref="D680:I680"/>
    <mergeCell ref="A681:I681"/>
    <mergeCell ref="A787:I787"/>
    <mergeCell ref="A788:B788"/>
    <mergeCell ref="C788:I788"/>
    <mergeCell ref="A789:B789"/>
    <mergeCell ref="C789:I789"/>
    <mergeCell ref="A790:C790"/>
    <mergeCell ref="D790:I790"/>
    <mergeCell ref="A791:I791"/>
    <mergeCell ref="A792:A793"/>
    <mergeCell ref="B792:B793"/>
    <mergeCell ref="C792:C793"/>
    <mergeCell ref="D792:D793"/>
    <mergeCell ref="E792:E793"/>
    <mergeCell ref="F792:F793"/>
    <mergeCell ref="G792:I792"/>
    <mergeCell ref="A902:I902"/>
    <mergeCell ref="A903:B903"/>
    <mergeCell ref="C903:I903"/>
    <mergeCell ref="A904:B904"/>
    <mergeCell ref="C904:I904"/>
    <mergeCell ref="A905:C905"/>
    <mergeCell ref="D905:I905"/>
    <mergeCell ref="A906:I906"/>
    <mergeCell ref="A907:A908"/>
    <mergeCell ref="B907:B908"/>
    <mergeCell ref="C907:C908"/>
    <mergeCell ref="D907:D908"/>
    <mergeCell ref="E907:E908"/>
    <mergeCell ref="F907:F908"/>
    <mergeCell ref="G907:I907"/>
    <mergeCell ref="A941:I941"/>
    <mergeCell ref="A942:B942"/>
    <mergeCell ref="C942:I942"/>
    <mergeCell ref="A943:B943"/>
    <mergeCell ref="C943:I943"/>
    <mergeCell ref="A944:C944"/>
    <mergeCell ref="D944:I944"/>
    <mergeCell ref="A945:I945"/>
    <mergeCell ref="A946:A947"/>
    <mergeCell ref="B946:B947"/>
    <mergeCell ref="C946:C947"/>
    <mergeCell ref="D946:D947"/>
    <mergeCell ref="E946:E947"/>
    <mergeCell ref="F946:F947"/>
    <mergeCell ref="G946:I946"/>
    <mergeCell ref="A1053:I1053"/>
    <mergeCell ref="A1054:B1054"/>
    <mergeCell ref="C1054:I1054"/>
    <mergeCell ref="A1055:B1055"/>
    <mergeCell ref="C1055:I1055"/>
    <mergeCell ref="A1056:C1056"/>
    <mergeCell ref="D1056:I1056"/>
    <mergeCell ref="A1057:I1057"/>
    <mergeCell ref="A1058:A1059"/>
    <mergeCell ref="B1058:B1059"/>
    <mergeCell ref="C1058:C1059"/>
    <mergeCell ref="D1058:D1059"/>
    <mergeCell ref="E1058:E1059"/>
    <mergeCell ref="F1058:F1059"/>
    <mergeCell ref="G1058:I1058"/>
    <mergeCell ref="A1088:I1088"/>
    <mergeCell ref="A1089:B1089"/>
    <mergeCell ref="C1089:I1089"/>
    <mergeCell ref="A1090:B1090"/>
    <mergeCell ref="C1090:I1090"/>
    <mergeCell ref="A1091:C1091"/>
    <mergeCell ref="D1091:I1091"/>
    <mergeCell ref="A1092:I1092"/>
    <mergeCell ref="A1093:A1094"/>
    <mergeCell ref="B1093:B1094"/>
    <mergeCell ref="C1093:C1094"/>
    <mergeCell ref="D1093:D1094"/>
    <mergeCell ref="E1093:E1094"/>
    <mergeCell ref="F1093:F1094"/>
    <mergeCell ref="G1093:I1093"/>
    <mergeCell ref="A1124:I1124"/>
    <mergeCell ref="A1125:B1125"/>
    <mergeCell ref="C1125:I1125"/>
    <mergeCell ref="A1126:B1126"/>
    <mergeCell ref="C1126:I1126"/>
    <mergeCell ref="A1127:C1127"/>
    <mergeCell ref="D1127:I1127"/>
    <mergeCell ref="A1128:I1128"/>
    <mergeCell ref="A1129:A1130"/>
    <mergeCell ref="B1129:B1130"/>
    <mergeCell ref="C1129:C1130"/>
    <mergeCell ref="D1129:D1130"/>
    <mergeCell ref="E1129:E1130"/>
    <mergeCell ref="F1129:F1130"/>
    <mergeCell ref="G1129:I1129"/>
    <mergeCell ref="A1161:I1161"/>
    <mergeCell ref="A1162:B1162"/>
    <mergeCell ref="C1162:I1162"/>
    <mergeCell ref="A1163:B1163"/>
    <mergeCell ref="C1163:I1163"/>
    <mergeCell ref="A1164:C1164"/>
    <mergeCell ref="D1164:I1164"/>
    <mergeCell ref="A1165:I1165"/>
    <mergeCell ref="A1166:A1167"/>
    <mergeCell ref="B1166:B1167"/>
    <mergeCell ref="C1166:C1167"/>
    <mergeCell ref="D1166:D1167"/>
    <mergeCell ref="E1166:E1167"/>
    <mergeCell ref="F1166:F1167"/>
    <mergeCell ref="G1166:I1166"/>
  </mergeCells>
  <pageMargins left="0.7" right="0.5" top="0.25" bottom="0.406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Layout" topLeftCell="A37" zoomScaleNormal="100" workbookViewId="0">
      <selection activeCell="B34" sqref="B34"/>
    </sheetView>
  </sheetViews>
  <sheetFormatPr baseColWidth="10" defaultRowHeight="15" x14ac:dyDescent="0.25"/>
  <cols>
    <col min="1" max="1" width="13.85546875" customWidth="1"/>
    <col min="2" max="2" width="43.7109375" style="139" customWidth="1"/>
    <col min="3" max="3" width="11.85546875" style="129" customWidth="1"/>
    <col min="4" max="4" width="15" style="2" customWidth="1"/>
  </cols>
  <sheetData>
    <row r="1" spans="1:6" ht="18.75" x14ac:dyDescent="0.3">
      <c r="A1" s="218" t="s">
        <v>892</v>
      </c>
      <c r="B1" s="218"/>
      <c r="C1" s="218"/>
      <c r="D1" s="218"/>
      <c r="E1" s="149"/>
      <c r="F1" s="149"/>
    </row>
    <row r="2" spans="1:6" ht="18.75" x14ac:dyDescent="0.3">
      <c r="A2" s="218" t="s">
        <v>915</v>
      </c>
      <c r="B2" s="218"/>
      <c r="C2" s="218"/>
      <c r="D2" s="218"/>
      <c r="E2" s="149"/>
      <c r="F2" s="149"/>
    </row>
    <row r="3" spans="1:6" ht="18.75" x14ac:dyDescent="0.3">
      <c r="B3" s="146"/>
      <c r="C3" s="146"/>
      <c r="D3" s="146"/>
    </row>
    <row r="4" spans="1:6" x14ac:dyDescent="0.25">
      <c r="A4" s="127" t="s">
        <v>893</v>
      </c>
      <c r="B4" s="136"/>
      <c r="C4" s="128"/>
      <c r="D4" s="133">
        <f>SUM(C5:C18)</f>
        <v>289528</v>
      </c>
    </row>
    <row r="5" spans="1:6" x14ac:dyDescent="0.25">
      <c r="B5" s="137" t="s">
        <v>894</v>
      </c>
      <c r="C5" s="131">
        <v>215643.5</v>
      </c>
    </row>
    <row r="6" spans="1:6" x14ac:dyDescent="0.25">
      <c r="B6" s="137" t="s">
        <v>942</v>
      </c>
      <c r="C6" s="131">
        <v>12449.6</v>
      </c>
    </row>
    <row r="7" spans="1:6" x14ac:dyDescent="0.25">
      <c r="B7" s="137" t="s">
        <v>941</v>
      </c>
      <c r="C7" s="131">
        <v>12702.8</v>
      </c>
      <c r="D7" s="152"/>
    </row>
    <row r="8" spans="1:6" x14ac:dyDescent="0.25">
      <c r="B8" s="137" t="s">
        <v>935</v>
      </c>
      <c r="C8" s="131">
        <v>486.3</v>
      </c>
      <c r="D8" s="151"/>
    </row>
    <row r="9" spans="1:6" x14ac:dyDescent="0.25">
      <c r="B9" s="137" t="s">
        <v>936</v>
      </c>
      <c r="C9" s="131">
        <v>482.8</v>
      </c>
      <c r="D9" s="151"/>
    </row>
    <row r="10" spans="1:6" x14ac:dyDescent="0.25">
      <c r="B10" s="137" t="s">
        <v>937</v>
      </c>
      <c r="C10" s="131">
        <v>20714.5</v>
      </c>
    </row>
    <row r="11" spans="1:6" ht="15.75" x14ac:dyDescent="0.25">
      <c r="B11" s="137" t="s">
        <v>938</v>
      </c>
      <c r="C11" s="150">
        <v>20985.4</v>
      </c>
    </row>
    <row r="12" spans="1:6" ht="15.75" x14ac:dyDescent="0.25">
      <c r="A12" s="129"/>
      <c r="B12" s="137" t="s">
        <v>939</v>
      </c>
      <c r="C12" s="150">
        <v>511.6</v>
      </c>
    </row>
    <row r="13" spans="1:6" ht="15.75" x14ac:dyDescent="0.25">
      <c r="B13" s="137" t="s">
        <v>940</v>
      </c>
      <c r="C13" s="150">
        <v>563.29999999999995</v>
      </c>
      <c r="D13" s="151"/>
    </row>
    <row r="14" spans="1:6" ht="15.75" customHeight="1" x14ac:dyDescent="0.25">
      <c r="B14" s="143" t="s">
        <v>895</v>
      </c>
      <c r="C14" s="150"/>
    </row>
    <row r="15" spans="1:6" x14ac:dyDescent="0.25">
      <c r="B15" s="137" t="s">
        <v>921</v>
      </c>
      <c r="C15" s="131">
        <v>2000</v>
      </c>
    </row>
    <row r="16" spans="1:6" x14ac:dyDescent="0.25">
      <c r="B16" s="137" t="s">
        <v>934</v>
      </c>
      <c r="C16" s="131">
        <v>2000</v>
      </c>
    </row>
    <row r="17" spans="1:5" x14ac:dyDescent="0.25">
      <c r="B17" s="143" t="s">
        <v>896</v>
      </c>
      <c r="C17" s="131"/>
    </row>
    <row r="18" spans="1:5" x14ac:dyDescent="0.25">
      <c r="B18" s="137" t="s">
        <v>897</v>
      </c>
      <c r="C18" s="131">
        <v>988.2</v>
      </c>
    </row>
    <row r="20" spans="1:5" x14ac:dyDescent="0.25">
      <c r="A20" s="127" t="s">
        <v>899</v>
      </c>
      <c r="B20" s="136"/>
      <c r="C20" s="128"/>
      <c r="D20" s="133">
        <f>SUM(C21:C25)</f>
        <v>56492.599999999991</v>
      </c>
    </row>
    <row r="21" spans="1:5" x14ac:dyDescent="0.25">
      <c r="B21" s="137" t="s">
        <v>914</v>
      </c>
      <c r="C21" s="131">
        <v>7500</v>
      </c>
    </row>
    <row r="22" spans="1:5" x14ac:dyDescent="0.25">
      <c r="B22" s="138" t="s">
        <v>1007</v>
      </c>
      <c r="C22" s="131">
        <v>21724.9</v>
      </c>
      <c r="D22" s="151"/>
    </row>
    <row r="23" spans="1:5" x14ac:dyDescent="0.25">
      <c r="B23" s="138" t="s">
        <v>943</v>
      </c>
      <c r="C23" s="131">
        <v>13515.3</v>
      </c>
      <c r="D23" s="151"/>
    </row>
    <row r="24" spans="1:5" x14ac:dyDescent="0.25">
      <c r="B24" s="137" t="s">
        <v>905</v>
      </c>
      <c r="C24" s="131">
        <v>12394.7</v>
      </c>
    </row>
    <row r="25" spans="1:5" x14ac:dyDescent="0.25">
      <c r="B25" s="137" t="s">
        <v>906</v>
      </c>
      <c r="C25" s="131">
        <v>1357.7</v>
      </c>
    </row>
    <row r="27" spans="1:5" x14ac:dyDescent="0.25">
      <c r="A27" s="127" t="s">
        <v>907</v>
      </c>
      <c r="B27" s="136"/>
      <c r="C27" s="128"/>
      <c r="D27" s="133">
        <f>SUM(C28:C33)</f>
        <v>30905</v>
      </c>
    </row>
    <row r="28" spans="1:5" x14ac:dyDescent="0.25">
      <c r="B28" s="138" t="s">
        <v>909</v>
      </c>
      <c r="C28" s="132">
        <v>6250</v>
      </c>
    </row>
    <row r="29" spans="1:5" x14ac:dyDescent="0.25">
      <c r="B29" s="138" t="s">
        <v>909</v>
      </c>
      <c r="C29" s="132">
        <v>3600</v>
      </c>
    </row>
    <row r="30" spans="1:5" x14ac:dyDescent="0.25">
      <c r="B30" s="138" t="s">
        <v>908</v>
      </c>
      <c r="C30" s="132">
        <v>10000</v>
      </c>
      <c r="D30" s="151"/>
    </row>
    <row r="31" spans="1:5" x14ac:dyDescent="0.25">
      <c r="B31" s="138" t="s">
        <v>900</v>
      </c>
      <c r="C31" s="132">
        <v>6341.5</v>
      </c>
    </row>
    <row r="32" spans="1:5" x14ac:dyDescent="0.25">
      <c r="B32" s="138" t="s">
        <v>910</v>
      </c>
      <c r="C32" s="132">
        <v>2625.5</v>
      </c>
      <c r="E32" s="129"/>
    </row>
    <row r="33" spans="1:6" x14ac:dyDescent="0.25">
      <c r="B33" s="138" t="s">
        <v>910</v>
      </c>
      <c r="C33" s="141">
        <v>2088</v>
      </c>
      <c r="D33" s="151"/>
      <c r="E33" s="129"/>
    </row>
    <row r="35" spans="1:6" x14ac:dyDescent="0.25">
      <c r="A35" s="127" t="s">
        <v>898</v>
      </c>
      <c r="B35" s="136"/>
      <c r="C35" s="128"/>
      <c r="D35" s="133">
        <f>SUM(C36:C37)</f>
        <v>4075</v>
      </c>
    </row>
    <row r="36" spans="1:6" x14ac:dyDescent="0.25">
      <c r="B36" s="137" t="s">
        <v>904</v>
      </c>
      <c r="C36" s="131">
        <v>2410.3000000000002</v>
      </c>
      <c r="F36" s="129"/>
    </row>
    <row r="37" spans="1:6" x14ac:dyDescent="0.25">
      <c r="B37" s="137" t="s">
        <v>901</v>
      </c>
      <c r="C37" s="131">
        <v>1664.7</v>
      </c>
    </row>
    <row r="39" spans="1:6" x14ac:dyDescent="0.25">
      <c r="A39" s="127" t="s">
        <v>902</v>
      </c>
      <c r="B39" s="136"/>
      <c r="C39" s="128"/>
      <c r="D39" s="133">
        <f>SUM(C40:C43)</f>
        <v>148318</v>
      </c>
    </row>
    <row r="40" spans="1:6" s="115" customFormat="1" x14ac:dyDescent="0.25">
      <c r="B40" s="138" t="s">
        <v>911</v>
      </c>
      <c r="C40" s="132">
        <v>126975</v>
      </c>
      <c r="D40" s="134"/>
    </row>
    <row r="41" spans="1:6" s="115" customFormat="1" x14ac:dyDescent="0.25">
      <c r="B41" s="138" t="s">
        <v>944</v>
      </c>
      <c r="C41" s="132">
        <v>13249</v>
      </c>
      <c r="D41" s="134"/>
    </row>
    <row r="42" spans="1:6" s="115" customFormat="1" x14ac:dyDescent="0.25">
      <c r="B42" s="138" t="s">
        <v>912</v>
      </c>
      <c r="C42" s="132">
        <v>7724</v>
      </c>
      <c r="D42" s="134"/>
    </row>
    <row r="43" spans="1:6" x14ac:dyDescent="0.25">
      <c r="B43" s="137" t="s">
        <v>928</v>
      </c>
      <c r="C43" s="131">
        <v>370</v>
      </c>
    </row>
    <row r="45" spans="1:6" x14ac:dyDescent="0.25">
      <c r="A45" s="127" t="s">
        <v>903</v>
      </c>
      <c r="B45" s="136"/>
      <c r="C45" s="128"/>
      <c r="D45" s="133">
        <f>SUM(C46:C48)</f>
        <v>2550</v>
      </c>
    </row>
    <row r="46" spans="1:6" x14ac:dyDescent="0.25">
      <c r="B46" s="137" t="s">
        <v>913</v>
      </c>
      <c r="C46" s="131">
        <v>1200</v>
      </c>
    </row>
    <row r="47" spans="1:6" x14ac:dyDescent="0.25">
      <c r="B47" s="137" t="s">
        <v>929</v>
      </c>
      <c r="C47" s="131">
        <v>1000</v>
      </c>
    </row>
    <row r="48" spans="1:6" x14ac:dyDescent="0.25">
      <c r="B48" s="137" t="s">
        <v>929</v>
      </c>
      <c r="C48" s="131">
        <v>350</v>
      </c>
    </row>
    <row r="49" spans="2:10" ht="16.5" thickBot="1" x14ac:dyDescent="0.3">
      <c r="B49" s="219"/>
      <c r="C49" s="219"/>
      <c r="D49" s="135">
        <f>SUM(D4:D48)</f>
        <v>531868.6</v>
      </c>
    </row>
    <row r="50" spans="2:10" ht="15.75" thickTop="1" x14ac:dyDescent="0.25">
      <c r="H50" s="139"/>
      <c r="I50" s="129"/>
      <c r="J50" s="2"/>
    </row>
  </sheetData>
  <mergeCells count="3">
    <mergeCell ref="A1:D1"/>
    <mergeCell ref="A2:D2"/>
    <mergeCell ref="B49:C49"/>
  </mergeCells>
  <pageMargins left="0.625" right="0.19791666666666666" top="0.57291666666666663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view="pageLayout" zoomScaleNormal="100" workbookViewId="0">
      <selection activeCell="G38" sqref="G38"/>
    </sheetView>
  </sheetViews>
  <sheetFormatPr baseColWidth="10" defaultRowHeight="15" x14ac:dyDescent="0.25"/>
  <cols>
    <col min="1" max="1" width="9.5703125" customWidth="1"/>
    <col min="2" max="2" width="7.140625" customWidth="1"/>
    <col min="3" max="3" width="18.28515625" customWidth="1"/>
    <col min="4" max="4" width="30.85546875" customWidth="1"/>
    <col min="5" max="5" width="10.42578125" customWidth="1"/>
  </cols>
  <sheetData>
    <row r="1" spans="1:7" ht="18.75" x14ac:dyDescent="0.3">
      <c r="A1" s="218" t="s">
        <v>892</v>
      </c>
      <c r="B1" s="218"/>
      <c r="C1" s="218"/>
      <c r="D1" s="218"/>
      <c r="E1" s="218"/>
      <c r="F1" s="218"/>
    </row>
    <row r="2" spans="1:7" ht="18.75" x14ac:dyDescent="0.3">
      <c r="A2" s="218" t="s">
        <v>915</v>
      </c>
      <c r="B2" s="218"/>
      <c r="C2" s="218"/>
      <c r="D2" s="218"/>
      <c r="E2" s="218"/>
      <c r="F2" s="218"/>
    </row>
    <row r="3" spans="1:7" ht="18.75" x14ac:dyDescent="0.3">
      <c r="A3" s="146"/>
      <c r="B3" s="146"/>
      <c r="C3" s="146"/>
      <c r="D3" s="146"/>
      <c r="E3" s="146"/>
      <c r="F3" s="146"/>
    </row>
    <row r="4" spans="1:7" s="1" customFormat="1" ht="28.5" customHeight="1" x14ac:dyDescent="0.25">
      <c r="A4" s="163" t="s">
        <v>6</v>
      </c>
      <c r="B4" s="163" t="s">
        <v>916</v>
      </c>
      <c r="C4" s="163" t="s">
        <v>917</v>
      </c>
      <c r="D4" s="164" t="s">
        <v>918</v>
      </c>
      <c r="E4" s="165" t="s">
        <v>919</v>
      </c>
      <c r="F4" s="163" t="s">
        <v>932</v>
      </c>
    </row>
    <row r="5" spans="1:7" x14ac:dyDescent="0.25">
      <c r="A5" s="127" t="s">
        <v>893</v>
      </c>
      <c r="B5" s="127"/>
      <c r="C5" s="127"/>
      <c r="D5" s="136"/>
      <c r="E5" s="128"/>
      <c r="F5" s="133">
        <f>SUM(E6:E20)</f>
        <v>289528</v>
      </c>
    </row>
    <row r="6" spans="1:7" x14ac:dyDescent="0.25">
      <c r="A6" s="147">
        <v>44221</v>
      </c>
      <c r="B6" s="137" t="s">
        <v>789</v>
      </c>
      <c r="C6" s="137" t="s">
        <v>923</v>
      </c>
      <c r="D6" s="137" t="s">
        <v>894</v>
      </c>
      <c r="E6" s="183">
        <v>215643.5</v>
      </c>
      <c r="F6" s="2"/>
    </row>
    <row r="7" spans="1:7" x14ac:dyDescent="0.25">
      <c r="A7" s="147">
        <v>44216</v>
      </c>
      <c r="B7" s="137" t="s">
        <v>672</v>
      </c>
      <c r="C7" s="137" t="s">
        <v>923</v>
      </c>
      <c r="D7" s="137" t="s">
        <v>942</v>
      </c>
      <c r="E7" s="183">
        <v>12449.6</v>
      </c>
      <c r="F7" s="151"/>
    </row>
    <row r="8" spans="1:7" x14ac:dyDescent="0.25">
      <c r="A8" s="147">
        <v>44216</v>
      </c>
      <c r="B8" s="137" t="s">
        <v>672</v>
      </c>
      <c r="C8" s="137" t="s">
        <v>923</v>
      </c>
      <c r="D8" s="137" t="s">
        <v>941</v>
      </c>
      <c r="E8" s="183">
        <v>12675.8</v>
      </c>
      <c r="F8" s="151"/>
    </row>
    <row r="9" spans="1:7" x14ac:dyDescent="0.25">
      <c r="A9" s="147">
        <v>44226</v>
      </c>
      <c r="B9" s="159" t="s">
        <v>993</v>
      </c>
      <c r="C9" s="137" t="s">
        <v>923</v>
      </c>
      <c r="D9" s="137" t="s">
        <v>995</v>
      </c>
      <c r="E9" s="183">
        <v>27</v>
      </c>
      <c r="F9" s="2"/>
    </row>
    <row r="10" spans="1:7" x14ac:dyDescent="0.25">
      <c r="A10" s="147">
        <v>44209</v>
      </c>
      <c r="B10" s="137" t="s">
        <v>432</v>
      </c>
      <c r="C10" s="137" t="s">
        <v>923</v>
      </c>
      <c r="D10" s="137" t="s">
        <v>996</v>
      </c>
      <c r="E10" s="183">
        <v>486.3</v>
      </c>
      <c r="F10" s="2"/>
      <c r="G10" s="129"/>
    </row>
    <row r="11" spans="1:7" x14ac:dyDescent="0.25">
      <c r="A11" s="147">
        <v>44209</v>
      </c>
      <c r="B11" s="137" t="s">
        <v>432</v>
      </c>
      <c r="C11" s="137" t="s">
        <v>923</v>
      </c>
      <c r="D11" s="137" t="s">
        <v>997</v>
      </c>
      <c r="E11" s="183">
        <v>482.8</v>
      </c>
      <c r="F11" s="2"/>
      <c r="G11" s="129"/>
    </row>
    <row r="12" spans="1:7" x14ac:dyDescent="0.25">
      <c r="A12" s="147">
        <v>44215</v>
      </c>
      <c r="B12" s="137" t="s">
        <v>625</v>
      </c>
      <c r="C12" s="137" t="s">
        <v>923</v>
      </c>
      <c r="D12" s="137" t="s">
        <v>1000</v>
      </c>
      <c r="E12" s="183">
        <v>20714.5</v>
      </c>
      <c r="F12" s="2"/>
      <c r="G12" s="129"/>
    </row>
    <row r="13" spans="1:7" x14ac:dyDescent="0.25">
      <c r="A13" s="147">
        <v>44215</v>
      </c>
      <c r="B13" s="137" t="s">
        <v>625</v>
      </c>
      <c r="C13" s="137" t="s">
        <v>923</v>
      </c>
      <c r="D13" s="137" t="s">
        <v>1001</v>
      </c>
      <c r="E13" s="184">
        <v>20985.4</v>
      </c>
      <c r="F13" s="151"/>
    </row>
    <row r="14" spans="1:7" x14ac:dyDescent="0.25">
      <c r="A14" s="147">
        <v>44215</v>
      </c>
      <c r="B14" s="137" t="s">
        <v>625</v>
      </c>
      <c r="C14" s="137" t="s">
        <v>923</v>
      </c>
      <c r="D14" s="137" t="s">
        <v>998</v>
      </c>
      <c r="E14" s="184">
        <v>511.6</v>
      </c>
      <c r="F14" s="2"/>
    </row>
    <row r="15" spans="1:7" x14ac:dyDescent="0.25">
      <c r="A15" s="147">
        <v>44215</v>
      </c>
      <c r="B15" s="137" t="s">
        <v>625</v>
      </c>
      <c r="C15" s="137" t="s">
        <v>923</v>
      </c>
      <c r="D15" s="137" t="s">
        <v>999</v>
      </c>
      <c r="E15" s="184">
        <v>563.29999999999995</v>
      </c>
      <c r="F15" s="2"/>
    </row>
    <row r="16" spans="1:7" ht="15.75" x14ac:dyDescent="0.25">
      <c r="A16" s="220" t="s">
        <v>895</v>
      </c>
      <c r="B16" s="221"/>
      <c r="C16" s="221"/>
      <c r="D16" s="221"/>
      <c r="E16" s="222"/>
      <c r="F16" s="2"/>
    </row>
    <row r="17" spans="1:7" x14ac:dyDescent="0.25">
      <c r="A17" s="140">
        <v>44198</v>
      </c>
      <c r="B17" s="142" t="s">
        <v>61</v>
      </c>
      <c r="C17" s="130" t="s">
        <v>920</v>
      </c>
      <c r="D17" s="137" t="s">
        <v>1003</v>
      </c>
      <c r="E17" s="185">
        <v>2000</v>
      </c>
      <c r="F17" s="2"/>
    </row>
    <row r="18" spans="1:7" x14ac:dyDescent="0.25">
      <c r="A18" s="140">
        <v>44217</v>
      </c>
      <c r="B18" s="142" t="s">
        <v>682</v>
      </c>
      <c r="C18" s="130" t="s">
        <v>287</v>
      </c>
      <c r="D18" s="137" t="s">
        <v>1002</v>
      </c>
      <c r="E18" s="185">
        <v>2000</v>
      </c>
      <c r="F18" s="2"/>
    </row>
    <row r="19" spans="1:7" ht="15.75" x14ac:dyDescent="0.25">
      <c r="A19" s="220" t="s">
        <v>896</v>
      </c>
      <c r="B19" s="221"/>
      <c r="C19" s="221"/>
      <c r="D19" s="221"/>
      <c r="E19" s="222"/>
      <c r="F19" s="2"/>
    </row>
    <row r="20" spans="1:7" x14ac:dyDescent="0.25">
      <c r="A20" s="140">
        <v>44211</v>
      </c>
      <c r="B20" s="142" t="s">
        <v>522</v>
      </c>
      <c r="C20" s="130" t="s">
        <v>924</v>
      </c>
      <c r="D20" s="137" t="s">
        <v>1004</v>
      </c>
      <c r="E20" s="185">
        <v>988.2</v>
      </c>
      <c r="F20" s="2"/>
    </row>
    <row r="21" spans="1:7" x14ac:dyDescent="0.25">
      <c r="D21" s="139"/>
      <c r="E21" s="129"/>
      <c r="F21" s="2"/>
    </row>
    <row r="22" spans="1:7" x14ac:dyDescent="0.25">
      <c r="A22" s="127" t="s">
        <v>899</v>
      </c>
      <c r="B22" s="127"/>
      <c r="C22" s="127"/>
      <c r="D22" s="136"/>
      <c r="E22" s="128"/>
      <c r="F22" s="133">
        <f>SUM(E23:E27)</f>
        <v>56492.599999999991</v>
      </c>
    </row>
    <row r="23" spans="1:7" x14ac:dyDescent="0.25">
      <c r="A23" s="167">
        <v>44223</v>
      </c>
      <c r="B23" s="142" t="s">
        <v>855</v>
      </c>
      <c r="C23" s="142" t="s">
        <v>287</v>
      </c>
      <c r="D23" s="142" t="s">
        <v>914</v>
      </c>
      <c r="E23" s="185">
        <v>7500</v>
      </c>
      <c r="F23" s="2"/>
    </row>
    <row r="24" spans="1:7" x14ac:dyDescent="0.25">
      <c r="A24" s="167">
        <v>44216</v>
      </c>
      <c r="B24" s="142" t="s">
        <v>669</v>
      </c>
      <c r="C24" s="142" t="s">
        <v>287</v>
      </c>
      <c r="D24" s="142" t="s">
        <v>1012</v>
      </c>
      <c r="E24" s="185">
        <v>21724.9</v>
      </c>
      <c r="F24" s="2"/>
    </row>
    <row r="25" spans="1:7" x14ac:dyDescent="0.25">
      <c r="A25" s="167">
        <v>44216</v>
      </c>
      <c r="B25" s="142" t="s">
        <v>669</v>
      </c>
      <c r="C25" s="142" t="s">
        <v>287</v>
      </c>
      <c r="D25" s="142" t="s">
        <v>1013</v>
      </c>
      <c r="E25" s="185">
        <v>13515.3</v>
      </c>
      <c r="F25" s="2"/>
    </row>
    <row r="26" spans="1:7" x14ac:dyDescent="0.25">
      <c r="A26" s="167">
        <v>44216</v>
      </c>
      <c r="B26" s="142" t="s">
        <v>665</v>
      </c>
      <c r="C26" s="142" t="s">
        <v>926</v>
      </c>
      <c r="D26" s="142" t="s">
        <v>1005</v>
      </c>
      <c r="E26" s="185">
        <v>12394.7</v>
      </c>
      <c r="F26" s="2"/>
    </row>
    <row r="27" spans="1:7" ht="23.25" x14ac:dyDescent="0.25">
      <c r="A27" s="167">
        <v>44216</v>
      </c>
      <c r="B27" s="142" t="s">
        <v>668</v>
      </c>
      <c r="C27" s="142" t="s">
        <v>287</v>
      </c>
      <c r="D27" s="181" t="s">
        <v>1014</v>
      </c>
      <c r="E27" s="185">
        <v>1357.7</v>
      </c>
      <c r="F27" s="2"/>
    </row>
    <row r="28" spans="1:7" x14ac:dyDescent="0.25">
      <c r="D28" s="139"/>
      <c r="E28" s="129"/>
      <c r="F28" s="2"/>
    </row>
    <row r="29" spans="1:7" x14ac:dyDescent="0.25">
      <c r="A29" s="127" t="s">
        <v>907</v>
      </c>
      <c r="B29" s="127"/>
      <c r="C29" s="127"/>
      <c r="D29" s="136"/>
      <c r="E29" s="128"/>
      <c r="F29" s="133">
        <f>SUM(E30:E35)</f>
        <v>30905</v>
      </c>
    </row>
    <row r="30" spans="1:7" x14ac:dyDescent="0.25">
      <c r="A30" s="147">
        <v>44203</v>
      </c>
      <c r="B30" s="142" t="s">
        <v>288</v>
      </c>
      <c r="C30" s="130" t="s">
        <v>867</v>
      </c>
      <c r="D30" s="138" t="s">
        <v>909</v>
      </c>
      <c r="E30" s="185">
        <v>6250</v>
      </c>
      <c r="F30" s="2"/>
    </row>
    <row r="31" spans="1:7" x14ac:dyDescent="0.25">
      <c r="A31" s="147">
        <v>44224</v>
      </c>
      <c r="B31" s="142" t="s">
        <v>865</v>
      </c>
      <c r="C31" s="130" t="s">
        <v>867</v>
      </c>
      <c r="D31" s="138" t="s">
        <v>909</v>
      </c>
      <c r="E31" s="185">
        <v>3600</v>
      </c>
      <c r="F31" s="151"/>
      <c r="G31" s="129"/>
    </row>
    <row r="32" spans="1:7" x14ac:dyDescent="0.25">
      <c r="A32" s="147">
        <v>44219</v>
      </c>
      <c r="B32" s="142" t="s">
        <v>699</v>
      </c>
      <c r="C32" s="130" t="s">
        <v>931</v>
      </c>
      <c r="D32" s="138" t="s">
        <v>908</v>
      </c>
      <c r="E32" s="185">
        <v>10000</v>
      </c>
      <c r="F32" s="2"/>
    </row>
    <row r="33" spans="1:9" ht="48" x14ac:dyDescent="0.25">
      <c r="A33" s="159"/>
      <c r="B33" s="160" t="s">
        <v>930</v>
      </c>
      <c r="C33" s="161" t="s">
        <v>925</v>
      </c>
      <c r="D33" s="162" t="s">
        <v>900</v>
      </c>
      <c r="E33" s="186">
        <v>6341.5</v>
      </c>
      <c r="F33" s="2"/>
    </row>
    <row r="34" spans="1:9" x14ac:dyDescent="0.25">
      <c r="A34" s="147">
        <v>44205</v>
      </c>
      <c r="B34" s="142" t="s">
        <v>326</v>
      </c>
      <c r="C34" s="130" t="s">
        <v>287</v>
      </c>
      <c r="D34" s="138" t="s">
        <v>910</v>
      </c>
      <c r="E34" s="132">
        <v>2625.5</v>
      </c>
      <c r="F34" s="151"/>
      <c r="G34">
        <v>2659</v>
      </c>
      <c r="H34">
        <v>-33.5</v>
      </c>
      <c r="I34">
        <f>SUM(G34:H34)</f>
        <v>2625.5</v>
      </c>
    </row>
    <row r="35" spans="1:9" x14ac:dyDescent="0.25">
      <c r="A35" s="147">
        <v>44218</v>
      </c>
      <c r="B35" s="142" t="s">
        <v>698</v>
      </c>
      <c r="C35" s="130" t="s">
        <v>287</v>
      </c>
      <c r="D35" s="138" t="s">
        <v>922</v>
      </c>
      <c r="E35" s="132">
        <v>2088</v>
      </c>
      <c r="F35" s="2"/>
      <c r="G35">
        <v>2120</v>
      </c>
      <c r="H35">
        <v>-32</v>
      </c>
      <c r="I35">
        <f>SUM(G35:H35)</f>
        <v>2088</v>
      </c>
    </row>
    <row r="36" spans="1:9" x14ac:dyDescent="0.25">
      <c r="D36" s="139"/>
      <c r="E36" s="129"/>
      <c r="F36" s="2"/>
    </row>
    <row r="37" spans="1:9" x14ac:dyDescent="0.25">
      <c r="A37" s="127" t="s">
        <v>898</v>
      </c>
      <c r="B37" s="127"/>
      <c r="C37" s="127"/>
      <c r="D37" s="136"/>
      <c r="E37" s="128"/>
      <c r="F37" s="133">
        <f>SUM(E38:E39)</f>
        <v>4313.7</v>
      </c>
    </row>
    <row r="38" spans="1:9" x14ac:dyDescent="0.25">
      <c r="A38" s="147">
        <v>44202</v>
      </c>
      <c r="B38" s="137" t="s">
        <v>286</v>
      </c>
      <c r="C38" s="137" t="s">
        <v>287</v>
      </c>
      <c r="D38" s="137" t="s">
        <v>904</v>
      </c>
      <c r="E38" s="166">
        <v>2649</v>
      </c>
      <c r="F38" s="2"/>
    </row>
    <row r="39" spans="1:9" x14ac:dyDescent="0.25">
      <c r="A39" s="147">
        <v>44198</v>
      </c>
      <c r="B39" s="137" t="s">
        <v>60</v>
      </c>
      <c r="C39" s="137" t="s">
        <v>287</v>
      </c>
      <c r="D39" s="137" t="s">
        <v>901</v>
      </c>
      <c r="E39" s="166">
        <v>1664.7</v>
      </c>
      <c r="F39" s="2"/>
    </row>
    <row r="40" spans="1:9" x14ac:dyDescent="0.25">
      <c r="D40" s="139"/>
      <c r="E40" s="129"/>
      <c r="F40" s="2"/>
    </row>
    <row r="41" spans="1:9" x14ac:dyDescent="0.25">
      <c r="A41" s="127" t="s">
        <v>902</v>
      </c>
      <c r="B41" s="126"/>
      <c r="C41" s="126"/>
      <c r="D41" s="136"/>
      <c r="E41" s="128"/>
      <c r="F41" s="133">
        <f>SUM(E42:E45)</f>
        <v>148318</v>
      </c>
    </row>
    <row r="42" spans="1:9" x14ac:dyDescent="0.25">
      <c r="A42" s="168">
        <v>44221</v>
      </c>
      <c r="B42" s="169" t="s">
        <v>786</v>
      </c>
      <c r="C42" s="139" t="s">
        <v>712</v>
      </c>
      <c r="D42" s="138" t="s">
        <v>911</v>
      </c>
      <c r="E42" s="170">
        <v>126975</v>
      </c>
      <c r="F42" s="134"/>
    </row>
    <row r="43" spans="1:9" x14ac:dyDescent="0.25">
      <c r="A43" s="168">
        <v>44223</v>
      </c>
      <c r="B43" s="169" t="s">
        <v>852</v>
      </c>
      <c r="C43" s="139" t="s">
        <v>287</v>
      </c>
      <c r="D43" s="138" t="s">
        <v>927</v>
      </c>
      <c r="E43" s="170">
        <v>13249</v>
      </c>
      <c r="F43" s="134"/>
    </row>
    <row r="44" spans="1:9" x14ac:dyDescent="0.25">
      <c r="A44" s="168">
        <v>44221</v>
      </c>
      <c r="B44" s="169" t="s">
        <v>714</v>
      </c>
      <c r="C44" s="139" t="s">
        <v>712</v>
      </c>
      <c r="D44" s="138" t="s">
        <v>1015</v>
      </c>
      <c r="E44" s="170">
        <v>7724</v>
      </c>
      <c r="F44" s="134"/>
    </row>
    <row r="45" spans="1:9" x14ac:dyDescent="0.25">
      <c r="A45" s="148">
        <v>44221</v>
      </c>
      <c r="B45" s="139" t="s">
        <v>711</v>
      </c>
      <c r="C45" s="139" t="s">
        <v>712</v>
      </c>
      <c r="D45" s="137" t="s">
        <v>928</v>
      </c>
      <c r="E45" s="166">
        <v>370</v>
      </c>
      <c r="F45" s="2"/>
    </row>
    <row r="46" spans="1:9" x14ac:dyDescent="0.25">
      <c r="D46" s="139"/>
      <c r="E46" s="129"/>
      <c r="F46" s="2"/>
    </row>
    <row r="47" spans="1:9" x14ac:dyDescent="0.25">
      <c r="A47" s="127" t="s">
        <v>903</v>
      </c>
      <c r="B47" s="126"/>
      <c r="C47" s="126"/>
      <c r="D47" s="136"/>
      <c r="E47" s="128"/>
      <c r="F47" s="133">
        <f>SUM(E48:E50)</f>
        <v>2550</v>
      </c>
    </row>
    <row r="48" spans="1:9" x14ac:dyDescent="0.25">
      <c r="A48" s="140">
        <v>44221</v>
      </c>
      <c r="B48" s="144" t="s">
        <v>787</v>
      </c>
      <c r="C48" s="145" t="s">
        <v>788</v>
      </c>
      <c r="D48" s="137" t="s">
        <v>1016</v>
      </c>
      <c r="E48" s="131">
        <v>1200</v>
      </c>
      <c r="F48" s="2"/>
    </row>
    <row r="49" spans="1:6" x14ac:dyDescent="0.25">
      <c r="A49" s="140">
        <v>44224</v>
      </c>
      <c r="B49" s="130" t="s">
        <v>866</v>
      </c>
      <c r="C49" s="130" t="s">
        <v>287</v>
      </c>
      <c r="D49" s="137" t="s">
        <v>929</v>
      </c>
      <c r="E49" s="131">
        <v>1000</v>
      </c>
      <c r="F49" s="2"/>
    </row>
    <row r="50" spans="1:6" x14ac:dyDescent="0.25">
      <c r="A50" s="140">
        <v>43860</v>
      </c>
      <c r="B50" s="130" t="s">
        <v>973</v>
      </c>
      <c r="C50" s="130" t="s">
        <v>287</v>
      </c>
      <c r="D50" s="137" t="s">
        <v>929</v>
      </c>
      <c r="E50" s="131">
        <v>350</v>
      </c>
      <c r="F50" s="2"/>
    </row>
    <row r="51" spans="1:6" ht="16.5" thickBot="1" x14ac:dyDescent="0.3">
      <c r="A51" s="219" t="s">
        <v>933</v>
      </c>
      <c r="B51" s="219"/>
      <c r="C51" s="219"/>
      <c r="D51" s="219"/>
      <c r="E51" s="219"/>
      <c r="F51" s="182">
        <f>SUM(F5:F48)</f>
        <v>532107.30000000005</v>
      </c>
    </row>
    <row r="52" spans="1:6" ht="15.75" thickTop="1" x14ac:dyDescent="0.25"/>
  </sheetData>
  <mergeCells count="5">
    <mergeCell ref="A1:F1"/>
    <mergeCell ref="A2:F2"/>
    <mergeCell ref="A16:E16"/>
    <mergeCell ref="A19:E19"/>
    <mergeCell ref="A51:E5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view="pageLayout" topLeftCell="A405" zoomScaleNormal="100" workbookViewId="0">
      <selection activeCell="C421" sqref="C421"/>
    </sheetView>
  </sheetViews>
  <sheetFormatPr baseColWidth="10" defaultRowHeight="15" x14ac:dyDescent="0.25"/>
  <cols>
    <col min="1" max="1" width="5.85546875" customWidth="1"/>
    <col min="3" max="3" width="32.140625" customWidth="1"/>
    <col min="4" max="4" width="9.140625" customWidth="1"/>
    <col min="5" max="5" width="22.5703125" customWidth="1"/>
  </cols>
  <sheetData>
    <row r="1" spans="1:9" x14ac:dyDescent="0.25">
      <c r="A1" s="187" t="s">
        <v>20</v>
      </c>
      <c r="B1" s="187"/>
      <c r="C1" s="187"/>
      <c r="D1" s="187"/>
      <c r="E1" s="187"/>
      <c r="F1" s="187"/>
      <c r="G1" s="187"/>
      <c r="H1" s="187"/>
      <c r="I1" s="187"/>
    </row>
    <row r="2" spans="1:9" x14ac:dyDescent="0.25">
      <c r="A2" s="188" t="s">
        <v>0</v>
      </c>
      <c r="B2" s="189"/>
      <c r="C2" s="190" t="s">
        <v>155</v>
      </c>
      <c r="D2" s="191"/>
      <c r="E2" s="191"/>
      <c r="F2" s="191"/>
      <c r="G2" s="191"/>
      <c r="H2" s="191"/>
      <c r="I2" s="192"/>
    </row>
    <row r="3" spans="1:9" x14ac:dyDescent="0.25">
      <c r="A3" s="188" t="s">
        <v>1</v>
      </c>
      <c r="B3" s="189"/>
      <c r="C3" s="190">
        <v>148250029</v>
      </c>
      <c r="D3" s="193"/>
      <c r="E3" s="193"/>
      <c r="F3" s="193"/>
      <c r="G3" s="193"/>
      <c r="H3" s="193"/>
      <c r="I3" s="194"/>
    </row>
    <row r="4" spans="1:9" x14ac:dyDescent="0.25">
      <c r="A4" s="188" t="s">
        <v>2</v>
      </c>
      <c r="B4" s="195"/>
      <c r="C4" s="189"/>
      <c r="D4" s="196" t="s">
        <v>3</v>
      </c>
      <c r="E4" s="197"/>
      <c r="F4" s="197"/>
      <c r="G4" s="197"/>
      <c r="H4" s="197"/>
      <c r="I4" s="198"/>
    </row>
    <row r="5" spans="1:9" x14ac:dyDescent="0.25">
      <c r="A5" s="199" t="s">
        <v>4</v>
      </c>
      <c r="B5" s="199"/>
      <c r="C5" s="199"/>
      <c r="D5" s="199"/>
      <c r="E5" s="199"/>
      <c r="F5" s="199"/>
      <c r="G5" s="199"/>
      <c r="H5" s="199"/>
      <c r="I5" s="199"/>
    </row>
    <row r="6" spans="1:9" x14ac:dyDescent="0.25">
      <c r="A6" s="207" t="s">
        <v>5</v>
      </c>
      <c r="B6" s="209" t="s">
        <v>6</v>
      </c>
      <c r="C6" s="209" t="s">
        <v>7</v>
      </c>
      <c r="D6" s="202" t="s">
        <v>8</v>
      </c>
      <c r="E6" s="209" t="s">
        <v>9</v>
      </c>
      <c r="F6" s="211" t="s">
        <v>10</v>
      </c>
      <c r="G6" s="213" t="s">
        <v>11</v>
      </c>
      <c r="H6" s="214"/>
      <c r="I6" s="215"/>
    </row>
    <row r="7" spans="1:9" x14ac:dyDescent="0.25">
      <c r="A7" s="208"/>
      <c r="B7" s="210"/>
      <c r="C7" s="210"/>
      <c r="D7" s="203"/>
      <c r="E7" s="210"/>
      <c r="F7" s="212"/>
      <c r="G7" s="7" t="s">
        <v>12</v>
      </c>
      <c r="H7" s="8" t="s">
        <v>13</v>
      </c>
      <c r="I7" s="8" t="s">
        <v>14</v>
      </c>
    </row>
    <row r="8" spans="1:9" x14ac:dyDescent="0.25">
      <c r="A8" s="3"/>
      <c r="B8" s="28"/>
      <c r="C8" s="11" t="s">
        <v>15</v>
      </c>
      <c r="D8" s="42"/>
      <c r="E8" s="11"/>
      <c r="F8" s="54"/>
      <c r="G8" s="29"/>
      <c r="H8" s="30"/>
      <c r="I8" s="31">
        <f>+G8-H8</f>
        <v>0</v>
      </c>
    </row>
    <row r="9" spans="1:9" x14ac:dyDescent="0.25">
      <c r="A9" s="37">
        <v>1</v>
      </c>
      <c r="B9" s="33">
        <v>44197</v>
      </c>
      <c r="C9" s="13" t="s">
        <v>17</v>
      </c>
      <c r="D9" s="43"/>
      <c r="E9" s="13" t="s">
        <v>19</v>
      </c>
      <c r="F9" s="55" t="s">
        <v>28</v>
      </c>
      <c r="G9" s="90">
        <v>3977</v>
      </c>
      <c r="H9" s="34"/>
      <c r="I9" s="153">
        <f>+I8+G9-H9</f>
        <v>3977</v>
      </c>
    </row>
    <row r="10" spans="1:9" s="32" customFormat="1" x14ac:dyDescent="0.25">
      <c r="A10" s="3">
        <f>+A9+1</f>
        <v>2</v>
      </c>
      <c r="B10" s="28">
        <v>44198</v>
      </c>
      <c r="C10" s="11" t="s">
        <v>59</v>
      </c>
      <c r="D10" s="42" t="s">
        <v>60</v>
      </c>
      <c r="E10" s="11" t="s">
        <v>58</v>
      </c>
      <c r="F10" s="58" t="s">
        <v>28</v>
      </c>
      <c r="G10" s="122"/>
      <c r="H10" s="156">
        <v>2000</v>
      </c>
      <c r="I10" s="35">
        <f>+I9+G10-H10</f>
        <v>1977</v>
      </c>
    </row>
    <row r="11" spans="1:9" s="32" customFormat="1" x14ac:dyDescent="0.25">
      <c r="A11" s="3">
        <f t="shared" ref="A11:A14" si="0">+A10+1</f>
        <v>3</v>
      </c>
      <c r="B11" s="28">
        <v>44198</v>
      </c>
      <c r="C11" s="11" t="s">
        <v>63</v>
      </c>
      <c r="D11" s="42" t="s">
        <v>61</v>
      </c>
      <c r="E11" s="11" t="s">
        <v>62</v>
      </c>
      <c r="F11" s="58" t="s">
        <v>28</v>
      </c>
      <c r="G11" s="122"/>
      <c r="H11" s="156">
        <v>2000</v>
      </c>
      <c r="I11" s="35">
        <f t="shared" ref="I11:I74" si="1">+I10+G11-H11</f>
        <v>-23</v>
      </c>
    </row>
    <row r="12" spans="1:9" s="36" customFormat="1" x14ac:dyDescent="0.25">
      <c r="A12" s="3">
        <f t="shared" si="0"/>
        <v>4</v>
      </c>
      <c r="B12" s="28">
        <v>44198</v>
      </c>
      <c r="C12" s="13" t="s">
        <v>17</v>
      </c>
      <c r="D12" s="43"/>
      <c r="E12" s="13" t="s">
        <v>21</v>
      </c>
      <c r="F12" s="59" t="s">
        <v>28</v>
      </c>
      <c r="G12" s="123">
        <v>17845.5</v>
      </c>
      <c r="H12" s="34"/>
      <c r="I12" s="153">
        <f t="shared" si="1"/>
        <v>17822.5</v>
      </c>
    </row>
    <row r="13" spans="1:9" s="1" customFormat="1" x14ac:dyDescent="0.25">
      <c r="A13" s="3">
        <f t="shared" si="0"/>
        <v>5</v>
      </c>
      <c r="B13" s="33">
        <v>44199</v>
      </c>
      <c r="C13" s="13" t="s">
        <v>17</v>
      </c>
      <c r="D13" s="43"/>
      <c r="E13" s="13" t="s">
        <v>24</v>
      </c>
      <c r="F13" s="55" t="s">
        <v>28</v>
      </c>
      <c r="G13" s="123">
        <v>22311</v>
      </c>
      <c r="H13" s="22"/>
      <c r="I13" s="153">
        <f t="shared" si="1"/>
        <v>40133.5</v>
      </c>
    </row>
    <row r="14" spans="1:9" x14ac:dyDescent="0.25">
      <c r="A14" s="3">
        <f t="shared" si="0"/>
        <v>6</v>
      </c>
      <c r="B14" s="10">
        <v>44200</v>
      </c>
      <c r="C14" s="11" t="s">
        <v>29</v>
      </c>
      <c r="D14" s="42" t="s">
        <v>30</v>
      </c>
      <c r="E14" s="11" t="s">
        <v>27</v>
      </c>
      <c r="F14" s="61" t="s">
        <v>28</v>
      </c>
      <c r="G14" s="124">
        <v>300</v>
      </c>
      <c r="H14" s="19"/>
      <c r="I14" s="35">
        <f t="shared" si="1"/>
        <v>40433.5</v>
      </c>
    </row>
    <row r="15" spans="1:9" x14ac:dyDescent="0.25">
      <c r="A15" s="3">
        <f>+A14+1</f>
        <v>7</v>
      </c>
      <c r="B15" s="10">
        <v>44200</v>
      </c>
      <c r="C15" s="11" t="s">
        <v>156</v>
      </c>
      <c r="D15" s="42" t="s">
        <v>859</v>
      </c>
      <c r="E15" s="11" t="s">
        <v>27</v>
      </c>
      <c r="F15" s="61" t="s">
        <v>28</v>
      </c>
      <c r="G15" s="124">
        <v>50</v>
      </c>
      <c r="H15" s="19"/>
      <c r="I15" s="35">
        <f t="shared" si="1"/>
        <v>40483.5</v>
      </c>
    </row>
    <row r="16" spans="1:9" ht="22.5" x14ac:dyDescent="0.25">
      <c r="A16" s="3">
        <f t="shared" ref="A16:A79" si="2">+A15+1</f>
        <v>8</v>
      </c>
      <c r="B16" s="10">
        <v>44200</v>
      </c>
      <c r="C16" s="11" t="s">
        <v>34</v>
      </c>
      <c r="D16" s="42" t="s">
        <v>31</v>
      </c>
      <c r="E16" s="11" t="s">
        <v>32</v>
      </c>
      <c r="F16" s="62" t="s">
        <v>33</v>
      </c>
      <c r="G16" s="124">
        <v>5000</v>
      </c>
      <c r="H16" s="19"/>
      <c r="I16" s="35">
        <f t="shared" si="1"/>
        <v>45483.5</v>
      </c>
    </row>
    <row r="17" spans="1:9" s="1" customFormat="1" ht="33.75" x14ac:dyDescent="0.25">
      <c r="A17" s="3">
        <f t="shared" si="2"/>
        <v>9</v>
      </c>
      <c r="B17" s="10">
        <v>44200</v>
      </c>
      <c r="C17" s="11" t="s">
        <v>37</v>
      </c>
      <c r="D17" s="42" t="s">
        <v>38</v>
      </c>
      <c r="E17" s="11" t="s">
        <v>35</v>
      </c>
      <c r="F17" s="62" t="s">
        <v>36</v>
      </c>
      <c r="G17" s="124">
        <v>2835</v>
      </c>
      <c r="H17" s="19"/>
      <c r="I17" s="35">
        <f t="shared" si="1"/>
        <v>48318.5</v>
      </c>
    </row>
    <row r="18" spans="1:9" x14ac:dyDescent="0.25">
      <c r="A18" s="3">
        <f t="shared" si="2"/>
        <v>10</v>
      </c>
      <c r="B18" s="10">
        <v>44200</v>
      </c>
      <c r="C18" s="11" t="s">
        <v>42</v>
      </c>
      <c r="D18" s="42" t="s">
        <v>41</v>
      </c>
      <c r="E18" s="11" t="s">
        <v>39</v>
      </c>
      <c r="F18" s="62" t="s">
        <v>40</v>
      </c>
      <c r="G18" s="124">
        <v>500</v>
      </c>
      <c r="H18" s="19"/>
      <c r="I18" s="35">
        <f t="shared" si="1"/>
        <v>48818.5</v>
      </c>
    </row>
    <row r="19" spans="1:9" x14ac:dyDescent="0.25">
      <c r="A19" s="3">
        <f t="shared" si="2"/>
        <v>11</v>
      </c>
      <c r="B19" s="10">
        <v>44200</v>
      </c>
      <c r="C19" s="11" t="s">
        <v>45</v>
      </c>
      <c r="D19" s="42" t="s">
        <v>44</v>
      </c>
      <c r="E19" s="11" t="s">
        <v>43</v>
      </c>
      <c r="F19" s="61" t="s">
        <v>28</v>
      </c>
      <c r="G19" s="124">
        <v>120</v>
      </c>
      <c r="H19" s="19"/>
      <c r="I19" s="35">
        <f t="shared" si="1"/>
        <v>48938.5</v>
      </c>
    </row>
    <row r="20" spans="1:9" ht="22.5" x14ac:dyDescent="0.25">
      <c r="A20" s="3">
        <f t="shared" si="2"/>
        <v>12</v>
      </c>
      <c r="B20" s="10">
        <v>44200</v>
      </c>
      <c r="C20" s="11" t="s">
        <v>51</v>
      </c>
      <c r="D20" s="42" t="s">
        <v>46</v>
      </c>
      <c r="E20" s="11" t="s">
        <v>49</v>
      </c>
      <c r="F20" s="61" t="s">
        <v>50</v>
      </c>
      <c r="G20" s="124">
        <v>1530</v>
      </c>
      <c r="H20" s="19"/>
      <c r="I20" s="35">
        <f t="shared" si="1"/>
        <v>50468.5</v>
      </c>
    </row>
    <row r="21" spans="1:9" ht="22.5" x14ac:dyDescent="0.25">
      <c r="A21" s="3">
        <f t="shared" si="2"/>
        <v>13</v>
      </c>
      <c r="B21" s="10">
        <v>44200</v>
      </c>
      <c r="C21" s="11" t="s">
        <v>52</v>
      </c>
      <c r="D21" s="42" t="s">
        <v>47</v>
      </c>
      <c r="E21" s="11" t="s">
        <v>319</v>
      </c>
      <c r="F21" s="61" t="s">
        <v>53</v>
      </c>
      <c r="G21" s="124">
        <v>2400</v>
      </c>
      <c r="H21" s="19"/>
      <c r="I21" s="35">
        <f t="shared" si="1"/>
        <v>52868.5</v>
      </c>
    </row>
    <row r="22" spans="1:9" x14ac:dyDescent="0.25">
      <c r="A22" s="3">
        <f t="shared" si="2"/>
        <v>14</v>
      </c>
      <c r="B22" s="10">
        <v>44200</v>
      </c>
      <c r="C22" s="11" t="s">
        <v>52</v>
      </c>
      <c r="D22" s="42" t="s">
        <v>48</v>
      </c>
      <c r="E22" s="11" t="s">
        <v>319</v>
      </c>
      <c r="F22" s="61" t="s">
        <v>16</v>
      </c>
      <c r="G22" s="124">
        <v>600</v>
      </c>
      <c r="H22" s="19"/>
      <c r="I22" s="35">
        <f t="shared" si="1"/>
        <v>53468.5</v>
      </c>
    </row>
    <row r="23" spans="1:9" x14ac:dyDescent="0.25">
      <c r="A23" s="3">
        <f t="shared" si="2"/>
        <v>15</v>
      </c>
      <c r="B23" s="10">
        <v>44200</v>
      </c>
      <c r="C23" s="11" t="s">
        <v>57</v>
      </c>
      <c r="D23" s="42" t="s">
        <v>54</v>
      </c>
      <c r="E23" s="11" t="s">
        <v>55</v>
      </c>
      <c r="F23" s="61" t="s">
        <v>56</v>
      </c>
      <c r="G23" s="124">
        <v>2800</v>
      </c>
      <c r="H23" s="19"/>
      <c r="I23" s="35">
        <f t="shared" si="1"/>
        <v>56268.5</v>
      </c>
    </row>
    <row r="24" spans="1:9" x14ac:dyDescent="0.25">
      <c r="A24" s="3">
        <f t="shared" si="2"/>
        <v>16</v>
      </c>
      <c r="B24" s="10">
        <v>44198</v>
      </c>
      <c r="C24" s="11" t="s">
        <v>71</v>
      </c>
      <c r="D24" s="42" t="s">
        <v>70</v>
      </c>
      <c r="E24" s="11" t="s">
        <v>729</v>
      </c>
      <c r="F24" s="61" t="s">
        <v>28</v>
      </c>
      <c r="G24" s="124">
        <v>15</v>
      </c>
      <c r="H24" s="19"/>
      <c r="I24" s="35">
        <f t="shared" si="1"/>
        <v>56283.5</v>
      </c>
    </row>
    <row r="25" spans="1:9" x14ac:dyDescent="0.25">
      <c r="A25" s="3">
        <f t="shared" si="2"/>
        <v>17</v>
      </c>
      <c r="B25" s="10">
        <v>44198</v>
      </c>
      <c r="C25" s="11" t="s">
        <v>72</v>
      </c>
      <c r="D25" s="42" t="s">
        <v>73</v>
      </c>
      <c r="E25" s="11" t="s">
        <v>75</v>
      </c>
      <c r="F25" s="61" t="s">
        <v>28</v>
      </c>
      <c r="G25" s="124">
        <v>15</v>
      </c>
      <c r="H25" s="19"/>
      <c r="I25" s="35">
        <f t="shared" si="1"/>
        <v>56298.5</v>
      </c>
    </row>
    <row r="26" spans="1:9" x14ac:dyDescent="0.25">
      <c r="A26" s="3">
        <f t="shared" si="2"/>
        <v>18</v>
      </c>
      <c r="B26" s="10">
        <v>44198</v>
      </c>
      <c r="C26" s="11" t="s">
        <v>77</v>
      </c>
      <c r="D26" s="42" t="s">
        <v>74</v>
      </c>
      <c r="E26" s="11" t="s">
        <v>76</v>
      </c>
      <c r="F26" s="61" t="s">
        <v>28</v>
      </c>
      <c r="G26" s="124">
        <v>15</v>
      </c>
      <c r="H26" s="19"/>
      <c r="I26" s="35">
        <f t="shared" si="1"/>
        <v>56313.5</v>
      </c>
    </row>
    <row r="27" spans="1:9" x14ac:dyDescent="0.25">
      <c r="A27" s="3">
        <f t="shared" si="2"/>
        <v>19</v>
      </c>
      <c r="B27" s="10">
        <v>44198</v>
      </c>
      <c r="C27" s="11" t="s">
        <v>81</v>
      </c>
      <c r="D27" s="42" t="s">
        <v>78</v>
      </c>
      <c r="E27" s="11" t="s">
        <v>80</v>
      </c>
      <c r="F27" s="61" t="s">
        <v>28</v>
      </c>
      <c r="G27" s="124">
        <v>15</v>
      </c>
      <c r="H27" s="19"/>
      <c r="I27" s="35">
        <f t="shared" si="1"/>
        <v>56328.5</v>
      </c>
    </row>
    <row r="28" spans="1:9" x14ac:dyDescent="0.25">
      <c r="A28" s="3">
        <f t="shared" si="2"/>
        <v>20</v>
      </c>
      <c r="B28" s="10">
        <v>44198</v>
      </c>
      <c r="C28" s="11" t="s">
        <v>83</v>
      </c>
      <c r="D28" s="42" t="s">
        <v>79</v>
      </c>
      <c r="E28" s="11" t="s">
        <v>82</v>
      </c>
      <c r="F28" s="61" t="s">
        <v>28</v>
      </c>
      <c r="G28" s="124">
        <v>15</v>
      </c>
      <c r="H28" s="19"/>
      <c r="I28" s="35">
        <f t="shared" si="1"/>
        <v>56343.5</v>
      </c>
    </row>
    <row r="29" spans="1:9" x14ac:dyDescent="0.25">
      <c r="A29" s="3">
        <f t="shared" si="2"/>
        <v>21</v>
      </c>
      <c r="B29" s="10">
        <v>44199</v>
      </c>
      <c r="C29" s="11" t="s">
        <v>88</v>
      </c>
      <c r="D29" s="42" t="s">
        <v>84</v>
      </c>
      <c r="E29" s="11" t="s">
        <v>87</v>
      </c>
      <c r="F29" s="61" t="s">
        <v>28</v>
      </c>
      <c r="G29" s="124">
        <v>15</v>
      </c>
      <c r="H29" s="19"/>
      <c r="I29" s="35">
        <f t="shared" si="1"/>
        <v>56358.5</v>
      </c>
    </row>
    <row r="30" spans="1:9" x14ac:dyDescent="0.25">
      <c r="A30" s="3">
        <f t="shared" si="2"/>
        <v>22</v>
      </c>
      <c r="B30" s="10">
        <v>44199</v>
      </c>
      <c r="C30" s="11" t="s">
        <v>89</v>
      </c>
      <c r="D30" s="42" t="s">
        <v>85</v>
      </c>
      <c r="E30" s="11" t="s">
        <v>90</v>
      </c>
      <c r="F30" s="61" t="s">
        <v>28</v>
      </c>
      <c r="G30" s="124">
        <v>15</v>
      </c>
      <c r="H30" s="19"/>
      <c r="I30" s="35">
        <f t="shared" si="1"/>
        <v>56373.5</v>
      </c>
    </row>
    <row r="31" spans="1:9" x14ac:dyDescent="0.25">
      <c r="A31" s="3">
        <f t="shared" si="2"/>
        <v>23</v>
      </c>
      <c r="B31" s="10">
        <v>44199</v>
      </c>
      <c r="C31" s="11" t="s">
        <v>92</v>
      </c>
      <c r="D31" s="42" t="s">
        <v>86</v>
      </c>
      <c r="E31" s="11" t="s">
        <v>91</v>
      </c>
      <c r="F31" s="61" t="s">
        <v>28</v>
      </c>
      <c r="G31" s="124">
        <v>15</v>
      </c>
      <c r="H31" s="19"/>
      <c r="I31" s="35">
        <f t="shared" si="1"/>
        <v>56388.5</v>
      </c>
    </row>
    <row r="32" spans="1:9" x14ac:dyDescent="0.25">
      <c r="A32" s="3">
        <f t="shared" si="2"/>
        <v>24</v>
      </c>
      <c r="B32" s="10">
        <v>44199</v>
      </c>
      <c r="C32" s="11" t="s">
        <v>96</v>
      </c>
      <c r="D32" s="42" t="s">
        <v>93</v>
      </c>
      <c r="E32" s="11" t="s">
        <v>97</v>
      </c>
      <c r="F32" s="61" t="s">
        <v>28</v>
      </c>
      <c r="G32" s="124">
        <v>15</v>
      </c>
      <c r="H32" s="19"/>
      <c r="I32" s="35">
        <f t="shared" si="1"/>
        <v>56403.5</v>
      </c>
    </row>
    <row r="33" spans="1:9" x14ac:dyDescent="0.25">
      <c r="A33" s="3">
        <f t="shared" si="2"/>
        <v>25</v>
      </c>
      <c r="B33" s="10">
        <v>44199</v>
      </c>
      <c r="C33" s="11" t="s">
        <v>99</v>
      </c>
      <c r="D33" s="42" t="s">
        <v>94</v>
      </c>
      <c r="E33" s="11" t="s">
        <v>98</v>
      </c>
      <c r="F33" s="61" t="s">
        <v>28</v>
      </c>
      <c r="G33" s="124">
        <v>15</v>
      </c>
      <c r="H33" s="19"/>
      <c r="I33" s="35">
        <f t="shared" si="1"/>
        <v>56418.5</v>
      </c>
    </row>
    <row r="34" spans="1:9" x14ac:dyDescent="0.25">
      <c r="A34" s="3">
        <f t="shared" si="2"/>
        <v>26</v>
      </c>
      <c r="B34" s="10">
        <v>44199</v>
      </c>
      <c r="C34" s="11" t="s">
        <v>101</v>
      </c>
      <c r="D34" s="42" t="s">
        <v>95</v>
      </c>
      <c r="E34" s="11" t="s">
        <v>102</v>
      </c>
      <c r="F34" s="61" t="s">
        <v>28</v>
      </c>
      <c r="G34" s="124">
        <v>15</v>
      </c>
      <c r="H34" s="19"/>
      <c r="I34" s="35">
        <f t="shared" si="1"/>
        <v>56433.5</v>
      </c>
    </row>
    <row r="35" spans="1:9" x14ac:dyDescent="0.25">
      <c r="A35" s="3">
        <f t="shared" si="2"/>
        <v>27</v>
      </c>
      <c r="B35" s="10">
        <v>44199</v>
      </c>
      <c r="C35" s="11" t="s">
        <v>103</v>
      </c>
      <c r="D35" s="42" t="s">
        <v>100</v>
      </c>
      <c r="E35" s="11" t="s">
        <v>104</v>
      </c>
      <c r="F35" s="61" t="s">
        <v>28</v>
      </c>
      <c r="G35" s="124">
        <v>30</v>
      </c>
      <c r="H35" s="19"/>
      <c r="I35" s="35">
        <f t="shared" si="1"/>
        <v>56463.5</v>
      </c>
    </row>
    <row r="36" spans="1:9" s="1" customFormat="1" x14ac:dyDescent="0.25">
      <c r="A36" s="3">
        <f t="shared" si="2"/>
        <v>28</v>
      </c>
      <c r="B36" s="12">
        <v>44200</v>
      </c>
      <c r="C36" s="13" t="s">
        <v>17</v>
      </c>
      <c r="D36" s="43"/>
      <c r="E36" s="13" t="s">
        <v>26</v>
      </c>
      <c r="F36" s="63" t="s">
        <v>28</v>
      </c>
      <c r="G36" s="21">
        <v>21594</v>
      </c>
      <c r="H36" s="22"/>
      <c r="I36" s="35">
        <f t="shared" si="1"/>
        <v>78057.5</v>
      </c>
    </row>
    <row r="37" spans="1:9" x14ac:dyDescent="0.25">
      <c r="A37" s="3">
        <f t="shared" si="2"/>
        <v>29</v>
      </c>
      <c r="B37" s="10">
        <v>44201</v>
      </c>
      <c r="C37" s="4" t="s">
        <v>112</v>
      </c>
      <c r="D37" s="42" t="s">
        <v>109</v>
      </c>
      <c r="E37" s="11" t="s">
        <v>110</v>
      </c>
      <c r="F37" s="65" t="s">
        <v>111</v>
      </c>
      <c r="G37" s="124">
        <v>1600</v>
      </c>
      <c r="H37" s="19"/>
      <c r="I37" s="35">
        <f t="shared" si="1"/>
        <v>79657.5</v>
      </c>
    </row>
    <row r="38" spans="1:9" s="5" customFormat="1" x14ac:dyDescent="0.25">
      <c r="A38" s="3">
        <f t="shared" si="2"/>
        <v>30</v>
      </c>
      <c r="B38" s="10">
        <v>44201</v>
      </c>
      <c r="C38" s="4" t="s">
        <v>114</v>
      </c>
      <c r="D38" s="42" t="s">
        <v>65</v>
      </c>
      <c r="E38" s="11" t="s">
        <v>113</v>
      </c>
      <c r="F38" s="65" t="s">
        <v>16</v>
      </c>
      <c r="G38" s="124">
        <v>250</v>
      </c>
      <c r="H38" s="19"/>
      <c r="I38" s="35">
        <f t="shared" si="1"/>
        <v>79907.5</v>
      </c>
    </row>
    <row r="39" spans="1:9" s="1" customFormat="1" x14ac:dyDescent="0.25">
      <c r="A39" s="3">
        <f t="shared" si="2"/>
        <v>31</v>
      </c>
      <c r="B39" s="10">
        <v>44201</v>
      </c>
      <c r="C39" s="4" t="s">
        <v>119</v>
      </c>
      <c r="D39" s="42" t="s">
        <v>67</v>
      </c>
      <c r="E39" s="11" t="s">
        <v>115</v>
      </c>
      <c r="F39" s="65" t="s">
        <v>66</v>
      </c>
      <c r="G39" s="124">
        <v>1000</v>
      </c>
      <c r="H39" s="19"/>
      <c r="I39" s="35">
        <f t="shared" si="1"/>
        <v>80907.5</v>
      </c>
    </row>
    <row r="40" spans="1:9" x14ac:dyDescent="0.25">
      <c r="A40" s="3">
        <f t="shared" si="2"/>
        <v>32</v>
      </c>
      <c r="B40" s="10">
        <v>44201</v>
      </c>
      <c r="C40" s="4" t="s">
        <v>119</v>
      </c>
      <c r="D40" s="42" t="s">
        <v>68</v>
      </c>
      <c r="E40" s="11" t="s">
        <v>115</v>
      </c>
      <c r="F40" s="65" t="s">
        <v>118</v>
      </c>
      <c r="G40" s="124">
        <v>500</v>
      </c>
      <c r="H40" s="19"/>
      <c r="I40" s="35">
        <f t="shared" si="1"/>
        <v>81407.5</v>
      </c>
    </row>
    <row r="41" spans="1:9" x14ac:dyDescent="0.25">
      <c r="A41" s="3">
        <f t="shared" si="2"/>
        <v>33</v>
      </c>
      <c r="B41" s="10">
        <v>44201</v>
      </c>
      <c r="C41" s="4" t="s">
        <v>120</v>
      </c>
      <c r="D41" s="42" t="s">
        <v>69</v>
      </c>
      <c r="E41" s="11" t="s">
        <v>115</v>
      </c>
      <c r="F41" s="65" t="s">
        <v>122</v>
      </c>
      <c r="G41" s="124">
        <v>1500</v>
      </c>
      <c r="H41" s="19"/>
      <c r="I41" s="35">
        <f t="shared" si="1"/>
        <v>82907.5</v>
      </c>
    </row>
    <row r="42" spans="1:9" ht="23.25" x14ac:dyDescent="0.25">
      <c r="A42" s="3">
        <f t="shared" si="2"/>
        <v>34</v>
      </c>
      <c r="B42" s="10">
        <v>44201</v>
      </c>
      <c r="C42" s="4" t="s">
        <v>124</v>
      </c>
      <c r="D42" s="42" t="s">
        <v>116</v>
      </c>
      <c r="E42" s="11" t="s">
        <v>121</v>
      </c>
      <c r="F42" s="65" t="s">
        <v>123</v>
      </c>
      <c r="G42" s="124">
        <v>3600</v>
      </c>
      <c r="H42" s="19"/>
      <c r="I42" s="35">
        <f t="shared" si="1"/>
        <v>86507.5</v>
      </c>
    </row>
    <row r="43" spans="1:9" x14ac:dyDescent="0.25">
      <c r="A43" s="3">
        <f t="shared" si="2"/>
        <v>35</v>
      </c>
      <c r="B43" s="10">
        <v>44201</v>
      </c>
      <c r="C43" s="4" t="s">
        <v>125</v>
      </c>
      <c r="D43" s="42" t="s">
        <v>117</v>
      </c>
      <c r="E43" s="11" t="s">
        <v>126</v>
      </c>
      <c r="F43" s="65" t="s">
        <v>16</v>
      </c>
      <c r="G43" s="124">
        <v>150</v>
      </c>
      <c r="H43" s="19"/>
      <c r="I43" s="35">
        <f t="shared" si="1"/>
        <v>86657.5</v>
      </c>
    </row>
    <row r="44" spans="1:9" x14ac:dyDescent="0.25">
      <c r="A44" s="3">
        <f t="shared" si="2"/>
        <v>36</v>
      </c>
      <c r="B44" s="10">
        <v>44201</v>
      </c>
      <c r="C44" s="4" t="s">
        <v>124</v>
      </c>
      <c r="D44" s="42" t="s">
        <v>127</v>
      </c>
      <c r="E44" s="11" t="s">
        <v>121</v>
      </c>
      <c r="F44" s="65" t="s">
        <v>118</v>
      </c>
      <c r="G44" s="124">
        <v>450</v>
      </c>
      <c r="H44" s="19"/>
      <c r="I44" s="35">
        <f t="shared" si="1"/>
        <v>87107.5</v>
      </c>
    </row>
    <row r="45" spans="1:9" s="5" customFormat="1" x14ac:dyDescent="0.25">
      <c r="A45" s="3">
        <f t="shared" si="2"/>
        <v>37</v>
      </c>
      <c r="B45" s="10">
        <v>44201</v>
      </c>
      <c r="C45" s="4" t="s">
        <v>132</v>
      </c>
      <c r="D45" s="42" t="s">
        <v>128</v>
      </c>
      <c r="E45" s="11" t="s">
        <v>131</v>
      </c>
      <c r="F45" s="65" t="s">
        <v>16</v>
      </c>
      <c r="G45" s="124">
        <v>700</v>
      </c>
      <c r="H45" s="19"/>
      <c r="I45" s="35">
        <f t="shared" si="1"/>
        <v>87807.5</v>
      </c>
    </row>
    <row r="46" spans="1:9" x14ac:dyDescent="0.25">
      <c r="A46" s="3">
        <f t="shared" si="2"/>
        <v>38</v>
      </c>
      <c r="B46" s="10">
        <v>44201</v>
      </c>
      <c r="C46" s="4" t="s">
        <v>133</v>
      </c>
      <c r="D46" s="42" t="s">
        <v>129</v>
      </c>
      <c r="E46" s="11" t="s">
        <v>131</v>
      </c>
      <c r="F46" s="65" t="s">
        <v>16</v>
      </c>
      <c r="G46" s="124">
        <v>50</v>
      </c>
      <c r="H46" s="19"/>
      <c r="I46" s="35">
        <f t="shared" si="1"/>
        <v>87857.5</v>
      </c>
    </row>
    <row r="47" spans="1:9" x14ac:dyDescent="0.25">
      <c r="A47" s="3">
        <f t="shared" si="2"/>
        <v>39</v>
      </c>
      <c r="B47" s="10">
        <v>44201</v>
      </c>
      <c r="C47" s="4" t="s">
        <v>134</v>
      </c>
      <c r="D47" s="42" t="s">
        <v>130</v>
      </c>
      <c r="E47" s="11" t="s">
        <v>135</v>
      </c>
      <c r="F47" s="65" t="s">
        <v>16</v>
      </c>
      <c r="G47" s="124">
        <v>100</v>
      </c>
      <c r="H47" s="19"/>
      <c r="I47" s="35">
        <f t="shared" si="1"/>
        <v>87957.5</v>
      </c>
    </row>
    <row r="48" spans="1:9" ht="34.5" x14ac:dyDescent="0.25">
      <c r="A48" s="3">
        <f t="shared" si="2"/>
        <v>40</v>
      </c>
      <c r="B48" s="10"/>
      <c r="C48" s="4" t="s">
        <v>318</v>
      </c>
      <c r="D48" s="42" t="s">
        <v>151</v>
      </c>
      <c r="E48" s="11" t="s">
        <v>152</v>
      </c>
      <c r="F48" s="65" t="s">
        <v>153</v>
      </c>
      <c r="G48" s="124">
        <v>350</v>
      </c>
      <c r="H48" s="19"/>
      <c r="I48" s="35">
        <f t="shared" si="1"/>
        <v>88307.5</v>
      </c>
    </row>
    <row r="49" spans="1:9" x14ac:dyDescent="0.25">
      <c r="A49" s="3">
        <f t="shared" si="2"/>
        <v>41</v>
      </c>
      <c r="B49" s="10">
        <v>44200</v>
      </c>
      <c r="C49" s="4" t="s">
        <v>71</v>
      </c>
      <c r="D49" s="42" t="s">
        <v>136</v>
      </c>
      <c r="E49" s="11" t="s">
        <v>141</v>
      </c>
      <c r="F49" s="65" t="s">
        <v>28</v>
      </c>
      <c r="G49" s="124">
        <v>15</v>
      </c>
      <c r="H49" s="19"/>
      <c r="I49" s="35">
        <f t="shared" si="1"/>
        <v>88322.5</v>
      </c>
    </row>
    <row r="50" spans="1:9" x14ac:dyDescent="0.25">
      <c r="A50" s="3">
        <f t="shared" si="2"/>
        <v>42</v>
      </c>
      <c r="B50" s="10">
        <v>44200</v>
      </c>
      <c r="C50" s="4" t="s">
        <v>143</v>
      </c>
      <c r="D50" s="42" t="s">
        <v>137</v>
      </c>
      <c r="E50" s="11" t="s">
        <v>142</v>
      </c>
      <c r="F50" s="65" t="s">
        <v>28</v>
      </c>
      <c r="G50" s="124">
        <v>15</v>
      </c>
      <c r="H50" s="19"/>
      <c r="I50" s="35">
        <f t="shared" si="1"/>
        <v>88337.5</v>
      </c>
    </row>
    <row r="51" spans="1:9" x14ac:dyDescent="0.25">
      <c r="A51" s="3">
        <f t="shared" si="2"/>
        <v>43</v>
      </c>
      <c r="B51" s="10">
        <v>44200</v>
      </c>
      <c r="C51" s="4" t="s">
        <v>144</v>
      </c>
      <c r="D51" s="42" t="s">
        <v>138</v>
      </c>
      <c r="E51" s="11" t="s">
        <v>145</v>
      </c>
      <c r="F51" s="65" t="s">
        <v>28</v>
      </c>
      <c r="G51" s="124">
        <v>15</v>
      </c>
      <c r="H51" s="19"/>
      <c r="I51" s="35">
        <f t="shared" si="1"/>
        <v>88352.5</v>
      </c>
    </row>
    <row r="52" spans="1:9" x14ac:dyDescent="0.25">
      <c r="A52" s="3">
        <f t="shared" si="2"/>
        <v>44</v>
      </c>
      <c r="B52" s="10">
        <v>44200</v>
      </c>
      <c r="C52" s="4" t="s">
        <v>146</v>
      </c>
      <c r="D52" s="42" t="s">
        <v>139</v>
      </c>
      <c r="E52" s="11" t="s">
        <v>145</v>
      </c>
      <c r="F52" s="65" t="s">
        <v>28</v>
      </c>
      <c r="G52" s="124">
        <v>15</v>
      </c>
      <c r="H52" s="19"/>
      <c r="I52" s="35">
        <f t="shared" si="1"/>
        <v>88367.5</v>
      </c>
    </row>
    <row r="53" spans="1:9" x14ac:dyDescent="0.25">
      <c r="A53" s="3">
        <f t="shared" si="2"/>
        <v>45</v>
      </c>
      <c r="B53" s="10">
        <v>44200</v>
      </c>
      <c r="C53" s="4" t="s">
        <v>147</v>
      </c>
      <c r="D53" s="42" t="s">
        <v>140</v>
      </c>
      <c r="E53" s="11" t="s">
        <v>145</v>
      </c>
      <c r="F53" s="65" t="s">
        <v>28</v>
      </c>
      <c r="G53" s="124">
        <v>15</v>
      </c>
      <c r="H53" s="19"/>
      <c r="I53" s="35">
        <f t="shared" si="1"/>
        <v>88382.5</v>
      </c>
    </row>
    <row r="54" spans="1:9" x14ac:dyDescent="0.25">
      <c r="A54" s="3">
        <f t="shared" si="2"/>
        <v>46</v>
      </c>
      <c r="B54" s="10">
        <v>44200</v>
      </c>
      <c r="C54" s="4" t="s">
        <v>148</v>
      </c>
      <c r="D54" s="42" t="s">
        <v>149</v>
      </c>
      <c r="E54" s="11" t="s">
        <v>150</v>
      </c>
      <c r="F54" s="65" t="s">
        <v>28</v>
      </c>
      <c r="G54" s="124">
        <v>15</v>
      </c>
      <c r="H54" s="19"/>
      <c r="I54" s="35">
        <f t="shared" si="1"/>
        <v>88397.5</v>
      </c>
    </row>
    <row r="55" spans="1:9" s="1" customFormat="1" x14ac:dyDescent="0.25">
      <c r="A55" s="3">
        <f t="shared" si="2"/>
        <v>47</v>
      </c>
      <c r="B55" s="12">
        <v>44201</v>
      </c>
      <c r="C55" s="6" t="s">
        <v>17</v>
      </c>
      <c r="D55" s="43"/>
      <c r="E55" s="13" t="s">
        <v>154</v>
      </c>
      <c r="F55" s="66" t="s">
        <v>28</v>
      </c>
      <c r="G55" s="21">
        <v>22888.5</v>
      </c>
      <c r="H55" s="22"/>
      <c r="I55" s="153">
        <f t="shared" si="1"/>
        <v>111286</v>
      </c>
    </row>
    <row r="56" spans="1:9" ht="18" x14ac:dyDescent="0.25">
      <c r="A56" s="3">
        <f t="shared" si="2"/>
        <v>48</v>
      </c>
      <c r="B56" s="71">
        <v>44202</v>
      </c>
      <c r="C56" s="72" t="s">
        <v>51</v>
      </c>
      <c r="D56" s="73" t="s">
        <v>162</v>
      </c>
      <c r="E56" s="74" t="s">
        <v>49</v>
      </c>
      <c r="F56" s="53" t="s">
        <v>163</v>
      </c>
      <c r="G56" s="125">
        <v>1350</v>
      </c>
      <c r="H56" s="80"/>
      <c r="I56" s="35">
        <f t="shared" si="1"/>
        <v>112636</v>
      </c>
    </row>
    <row r="57" spans="1:9" x14ac:dyDescent="0.25">
      <c r="A57" s="3">
        <f t="shared" si="2"/>
        <v>49</v>
      </c>
      <c r="B57" s="71">
        <v>44202</v>
      </c>
      <c r="C57" s="72" t="s">
        <v>169</v>
      </c>
      <c r="D57" s="73" t="s">
        <v>164</v>
      </c>
      <c r="E57" s="74" t="s">
        <v>167</v>
      </c>
      <c r="F57" s="53" t="s">
        <v>168</v>
      </c>
      <c r="G57" s="125">
        <v>960</v>
      </c>
      <c r="H57" s="80"/>
      <c r="I57" s="35">
        <f t="shared" si="1"/>
        <v>113596</v>
      </c>
    </row>
    <row r="58" spans="1:9" ht="18" x14ac:dyDescent="0.25">
      <c r="A58" s="3">
        <f t="shared" si="2"/>
        <v>50</v>
      </c>
      <c r="B58" s="71">
        <v>44202</v>
      </c>
      <c r="C58" s="72" t="s">
        <v>172</v>
      </c>
      <c r="D58" s="73" t="s">
        <v>165</v>
      </c>
      <c r="E58" s="74" t="s">
        <v>170</v>
      </c>
      <c r="F58" s="53" t="s">
        <v>171</v>
      </c>
      <c r="G58" s="125">
        <v>2070</v>
      </c>
      <c r="H58" s="80"/>
      <c r="I58" s="35">
        <f t="shared" si="1"/>
        <v>115666</v>
      </c>
    </row>
    <row r="59" spans="1:9" ht="18" x14ac:dyDescent="0.25">
      <c r="A59" s="3">
        <f t="shared" si="2"/>
        <v>51</v>
      </c>
      <c r="B59" s="71">
        <v>44202</v>
      </c>
      <c r="C59" s="72" t="s">
        <v>172</v>
      </c>
      <c r="D59" s="73" t="s">
        <v>166</v>
      </c>
      <c r="E59" s="74" t="s">
        <v>170</v>
      </c>
      <c r="F59" s="53" t="s">
        <v>173</v>
      </c>
      <c r="G59" s="125">
        <v>2400</v>
      </c>
      <c r="H59" s="80"/>
      <c r="I59" s="35">
        <f t="shared" si="1"/>
        <v>118066</v>
      </c>
    </row>
    <row r="60" spans="1:9" x14ac:dyDescent="0.25">
      <c r="A60" s="3">
        <f t="shared" si="2"/>
        <v>52</v>
      </c>
      <c r="B60" s="71">
        <v>44202</v>
      </c>
      <c r="C60" s="72" t="s">
        <v>172</v>
      </c>
      <c r="D60" s="73" t="s">
        <v>174</v>
      </c>
      <c r="E60" s="74" t="s">
        <v>170</v>
      </c>
      <c r="F60" s="53" t="s">
        <v>176</v>
      </c>
      <c r="G60" s="125">
        <v>1200</v>
      </c>
      <c r="H60" s="80"/>
      <c r="I60" s="35">
        <f t="shared" si="1"/>
        <v>119266</v>
      </c>
    </row>
    <row r="61" spans="1:9" x14ac:dyDescent="0.25">
      <c r="A61" s="3">
        <f t="shared" si="2"/>
        <v>53</v>
      </c>
      <c r="B61" s="71">
        <v>44202</v>
      </c>
      <c r="C61" s="72" t="s">
        <v>178</v>
      </c>
      <c r="D61" s="73" t="s">
        <v>193</v>
      </c>
      <c r="E61" s="74" t="s">
        <v>177</v>
      </c>
      <c r="F61" s="53" t="s">
        <v>28</v>
      </c>
      <c r="G61" s="125">
        <v>100</v>
      </c>
      <c r="H61" s="80"/>
      <c r="I61" s="35">
        <f t="shared" si="1"/>
        <v>119366</v>
      </c>
    </row>
    <row r="62" spans="1:9" x14ac:dyDescent="0.25">
      <c r="A62" s="3">
        <f t="shared" si="2"/>
        <v>54</v>
      </c>
      <c r="B62" s="71">
        <v>44202</v>
      </c>
      <c r="C62" s="72" t="s">
        <v>180</v>
      </c>
      <c r="D62" s="73" t="s">
        <v>192</v>
      </c>
      <c r="E62" s="74" t="s">
        <v>179</v>
      </c>
      <c r="F62" s="53" t="s">
        <v>16</v>
      </c>
      <c r="G62" s="125">
        <v>200</v>
      </c>
      <c r="H62" s="80"/>
      <c r="I62" s="35">
        <f t="shared" si="1"/>
        <v>119566</v>
      </c>
    </row>
    <row r="63" spans="1:9" x14ac:dyDescent="0.25">
      <c r="A63" s="3">
        <f t="shared" si="2"/>
        <v>55</v>
      </c>
      <c r="B63" s="71">
        <v>44202</v>
      </c>
      <c r="C63" s="72" t="s">
        <v>182</v>
      </c>
      <c r="D63" s="73" t="s">
        <v>187</v>
      </c>
      <c r="E63" s="74" t="s">
        <v>181</v>
      </c>
      <c r="F63" s="53" t="s">
        <v>16</v>
      </c>
      <c r="G63" s="125">
        <v>300</v>
      </c>
      <c r="H63" s="80"/>
      <c r="I63" s="35">
        <f t="shared" si="1"/>
        <v>119866</v>
      </c>
    </row>
    <row r="64" spans="1:9" x14ac:dyDescent="0.25">
      <c r="A64" s="3">
        <f t="shared" si="2"/>
        <v>56</v>
      </c>
      <c r="B64" s="71">
        <v>44202</v>
      </c>
      <c r="C64" s="72" t="s">
        <v>185</v>
      </c>
      <c r="D64" s="73" t="s">
        <v>188</v>
      </c>
      <c r="E64" s="74" t="s">
        <v>183</v>
      </c>
      <c r="F64" s="53" t="s">
        <v>184</v>
      </c>
      <c r="G64" s="125">
        <v>4815</v>
      </c>
      <c r="H64" s="80"/>
      <c r="I64" s="35">
        <f t="shared" si="1"/>
        <v>124681</v>
      </c>
    </row>
    <row r="65" spans="1:9" x14ac:dyDescent="0.25">
      <c r="A65" s="3">
        <f t="shared" si="2"/>
        <v>57</v>
      </c>
      <c r="B65" s="71">
        <v>44202</v>
      </c>
      <c r="C65" s="72" t="s">
        <v>186</v>
      </c>
      <c r="D65" s="73" t="s">
        <v>189</v>
      </c>
      <c r="E65" s="74" t="s">
        <v>194</v>
      </c>
      <c r="F65" s="53" t="s">
        <v>195</v>
      </c>
      <c r="G65" s="125">
        <v>120</v>
      </c>
      <c r="H65" s="80"/>
      <c r="I65" s="35">
        <f t="shared" si="1"/>
        <v>124801</v>
      </c>
    </row>
    <row r="66" spans="1:9" x14ac:dyDescent="0.25">
      <c r="A66" s="3">
        <f t="shared" si="2"/>
        <v>58</v>
      </c>
      <c r="B66" s="71">
        <v>44202</v>
      </c>
      <c r="C66" s="72" t="s">
        <v>198</v>
      </c>
      <c r="D66" s="73" t="s">
        <v>190</v>
      </c>
      <c r="E66" s="74" t="s">
        <v>196</v>
      </c>
      <c r="F66" s="53" t="s">
        <v>197</v>
      </c>
      <c r="G66" s="125">
        <v>200</v>
      </c>
      <c r="H66" s="80"/>
      <c r="I66" s="35">
        <f t="shared" si="1"/>
        <v>125001</v>
      </c>
    </row>
    <row r="67" spans="1:9" x14ac:dyDescent="0.25">
      <c r="A67" s="3">
        <f t="shared" si="2"/>
        <v>59</v>
      </c>
      <c r="B67" s="71">
        <v>44202</v>
      </c>
      <c r="C67" s="72" t="s">
        <v>200</v>
      </c>
      <c r="D67" s="73" t="s">
        <v>191</v>
      </c>
      <c r="E67" s="74" t="s">
        <v>199</v>
      </c>
      <c r="F67" s="53" t="s">
        <v>195</v>
      </c>
      <c r="G67" s="125">
        <v>900</v>
      </c>
      <c r="H67" s="80"/>
      <c r="I67" s="35">
        <f t="shared" si="1"/>
        <v>125901</v>
      </c>
    </row>
    <row r="68" spans="1:9" x14ac:dyDescent="0.25">
      <c r="A68" s="3">
        <f t="shared" si="2"/>
        <v>60</v>
      </c>
      <c r="B68" s="71">
        <v>44202</v>
      </c>
      <c r="C68" s="72" t="s">
        <v>203</v>
      </c>
      <c r="D68" s="73" t="s">
        <v>201</v>
      </c>
      <c r="E68" s="74" t="s">
        <v>202</v>
      </c>
      <c r="F68" s="53" t="s">
        <v>28</v>
      </c>
      <c r="G68" s="125">
        <v>450</v>
      </c>
      <c r="H68" s="80"/>
      <c r="I68" s="35">
        <f t="shared" si="1"/>
        <v>126351</v>
      </c>
    </row>
    <row r="69" spans="1:9" ht="18" x14ac:dyDescent="0.25">
      <c r="A69" s="3">
        <f t="shared" si="2"/>
        <v>61</v>
      </c>
      <c r="B69" s="71">
        <v>44202</v>
      </c>
      <c r="C69" s="72" t="s">
        <v>206</v>
      </c>
      <c r="D69" s="73" t="s">
        <v>321</v>
      </c>
      <c r="E69" s="74" t="s">
        <v>204</v>
      </c>
      <c r="F69" s="53" t="s">
        <v>205</v>
      </c>
      <c r="G69" s="125">
        <v>200</v>
      </c>
      <c r="H69" s="80"/>
      <c r="I69" s="35">
        <f t="shared" si="1"/>
        <v>126551</v>
      </c>
    </row>
    <row r="70" spans="1:9" x14ac:dyDescent="0.25">
      <c r="A70" s="3">
        <f t="shared" si="2"/>
        <v>62</v>
      </c>
      <c r="B70" s="71">
        <v>44202</v>
      </c>
      <c r="C70" s="72" t="s">
        <v>208</v>
      </c>
      <c r="D70" s="73" t="s">
        <v>322</v>
      </c>
      <c r="E70" s="74" t="s">
        <v>207</v>
      </c>
      <c r="F70" s="53" t="s">
        <v>16</v>
      </c>
      <c r="G70" s="125">
        <v>150</v>
      </c>
      <c r="H70" s="80"/>
      <c r="I70" s="35">
        <f t="shared" si="1"/>
        <v>126701</v>
      </c>
    </row>
    <row r="71" spans="1:9" x14ac:dyDescent="0.25">
      <c r="A71" s="3">
        <f t="shared" si="2"/>
        <v>63</v>
      </c>
      <c r="B71" s="71">
        <v>44202</v>
      </c>
      <c r="C71" s="72" t="s">
        <v>251</v>
      </c>
      <c r="D71" s="73" t="s">
        <v>276</v>
      </c>
      <c r="E71" s="74" t="s">
        <v>277</v>
      </c>
      <c r="F71" s="53" t="s">
        <v>28</v>
      </c>
      <c r="G71" s="125">
        <v>15</v>
      </c>
      <c r="H71" s="80"/>
      <c r="I71" s="35">
        <f t="shared" si="1"/>
        <v>126716</v>
      </c>
    </row>
    <row r="72" spans="1:9" x14ac:dyDescent="0.25">
      <c r="A72" s="3">
        <f t="shared" si="2"/>
        <v>64</v>
      </c>
      <c r="B72" s="71">
        <v>44202</v>
      </c>
      <c r="C72" s="72" t="s">
        <v>251</v>
      </c>
      <c r="D72" s="73" t="s">
        <v>278</v>
      </c>
      <c r="E72" s="74" t="s">
        <v>152</v>
      </c>
      <c r="F72" s="53" t="s">
        <v>28</v>
      </c>
      <c r="G72" s="125">
        <v>15</v>
      </c>
      <c r="H72" s="80"/>
      <c r="I72" s="35">
        <f t="shared" si="1"/>
        <v>126731</v>
      </c>
    </row>
    <row r="73" spans="1:9" x14ac:dyDescent="0.25">
      <c r="A73" s="3">
        <f t="shared" si="2"/>
        <v>65</v>
      </c>
      <c r="B73" s="71">
        <v>44202</v>
      </c>
      <c r="C73" s="72" t="s">
        <v>251</v>
      </c>
      <c r="D73" s="73" t="s">
        <v>279</v>
      </c>
      <c r="E73" s="74" t="s">
        <v>250</v>
      </c>
      <c r="F73" s="53" t="s">
        <v>28</v>
      </c>
      <c r="G73" s="125">
        <v>15</v>
      </c>
      <c r="H73" s="80"/>
      <c r="I73" s="35">
        <f t="shared" si="1"/>
        <v>126746</v>
      </c>
    </row>
    <row r="74" spans="1:9" x14ac:dyDescent="0.25">
      <c r="A74" s="3">
        <f t="shared" si="2"/>
        <v>66</v>
      </c>
      <c r="B74" s="71">
        <v>44202</v>
      </c>
      <c r="C74" s="72" t="s">
        <v>251</v>
      </c>
      <c r="D74" s="73" t="s">
        <v>280</v>
      </c>
      <c r="E74" s="74" t="s">
        <v>281</v>
      </c>
      <c r="F74" s="53" t="s">
        <v>28</v>
      </c>
      <c r="G74" s="125">
        <v>15</v>
      </c>
      <c r="H74" s="80"/>
      <c r="I74" s="35">
        <f t="shared" si="1"/>
        <v>126761</v>
      </c>
    </row>
    <row r="75" spans="1:9" x14ac:dyDescent="0.25">
      <c r="A75" s="3">
        <f t="shared" si="2"/>
        <v>67</v>
      </c>
      <c r="B75" s="71">
        <v>44202</v>
      </c>
      <c r="C75" s="72" t="s">
        <v>251</v>
      </c>
      <c r="D75" s="73" t="s">
        <v>274</v>
      </c>
      <c r="E75" s="74" t="s">
        <v>145</v>
      </c>
      <c r="F75" s="53" t="s">
        <v>28</v>
      </c>
      <c r="G75" s="125">
        <v>15</v>
      </c>
      <c r="H75" s="80"/>
      <c r="I75" s="35">
        <f t="shared" ref="I75:I138" si="3">+I74+G75-H75</f>
        <v>126776</v>
      </c>
    </row>
    <row r="76" spans="1:9" x14ac:dyDescent="0.25">
      <c r="A76" s="3">
        <f t="shared" si="2"/>
        <v>68</v>
      </c>
      <c r="B76" s="71">
        <v>44202</v>
      </c>
      <c r="C76" s="72" t="s">
        <v>251</v>
      </c>
      <c r="D76" s="73" t="s">
        <v>275</v>
      </c>
      <c r="E76" s="74" t="s">
        <v>145</v>
      </c>
      <c r="F76" s="53" t="s">
        <v>28</v>
      </c>
      <c r="G76" s="125">
        <v>15</v>
      </c>
      <c r="H76" s="80"/>
      <c r="I76" s="35">
        <f t="shared" si="3"/>
        <v>126791</v>
      </c>
    </row>
    <row r="77" spans="1:9" x14ac:dyDescent="0.25">
      <c r="A77" s="3">
        <f t="shared" si="2"/>
        <v>69</v>
      </c>
      <c r="B77" s="71">
        <v>44202</v>
      </c>
      <c r="C77" s="72" t="s">
        <v>251</v>
      </c>
      <c r="D77" s="73" t="s">
        <v>267</v>
      </c>
      <c r="E77" s="74" t="s">
        <v>145</v>
      </c>
      <c r="F77" s="53" t="s">
        <v>28</v>
      </c>
      <c r="G77" s="125">
        <v>15</v>
      </c>
      <c r="H77" s="80"/>
      <c r="I77" s="35">
        <f t="shared" si="3"/>
        <v>126806</v>
      </c>
    </row>
    <row r="78" spans="1:9" x14ac:dyDescent="0.25">
      <c r="A78" s="3">
        <f t="shared" si="2"/>
        <v>70</v>
      </c>
      <c r="B78" s="71">
        <v>44202</v>
      </c>
      <c r="C78" s="72" t="s">
        <v>251</v>
      </c>
      <c r="D78" s="73" t="s">
        <v>268</v>
      </c>
      <c r="E78" s="74" t="s">
        <v>273</v>
      </c>
      <c r="F78" s="53" t="s">
        <v>28</v>
      </c>
      <c r="G78" s="125">
        <v>15</v>
      </c>
      <c r="H78" s="80"/>
      <c r="I78" s="35">
        <f t="shared" si="3"/>
        <v>126821</v>
      </c>
    </row>
    <row r="79" spans="1:9" x14ac:dyDescent="0.25">
      <c r="A79" s="3">
        <f t="shared" si="2"/>
        <v>71</v>
      </c>
      <c r="B79" s="71">
        <v>44202</v>
      </c>
      <c r="C79" s="72" t="s">
        <v>251</v>
      </c>
      <c r="D79" s="73" t="s">
        <v>269</v>
      </c>
      <c r="E79" s="74" t="s">
        <v>282</v>
      </c>
      <c r="F79" s="53" t="s">
        <v>28</v>
      </c>
      <c r="G79" s="125">
        <v>15</v>
      </c>
      <c r="H79" s="80"/>
      <c r="I79" s="35">
        <f t="shared" si="3"/>
        <v>126836</v>
      </c>
    </row>
    <row r="80" spans="1:9" x14ac:dyDescent="0.25">
      <c r="A80" s="3">
        <f t="shared" ref="A80:A143" si="4">+A79+1</f>
        <v>72</v>
      </c>
      <c r="B80" s="71">
        <v>44202</v>
      </c>
      <c r="C80" s="72" t="s">
        <v>251</v>
      </c>
      <c r="D80" s="73" t="s">
        <v>270</v>
      </c>
      <c r="E80" s="74" t="s">
        <v>283</v>
      </c>
      <c r="F80" s="53" t="s">
        <v>28</v>
      </c>
      <c r="G80" s="125">
        <v>15</v>
      </c>
      <c r="H80" s="80"/>
      <c r="I80" s="35">
        <f t="shared" si="3"/>
        <v>126851</v>
      </c>
    </row>
    <row r="81" spans="1:9" x14ac:dyDescent="0.25">
      <c r="A81" s="3">
        <f t="shared" si="4"/>
        <v>73</v>
      </c>
      <c r="B81" s="71">
        <v>44202</v>
      </c>
      <c r="C81" s="72" t="s">
        <v>251</v>
      </c>
      <c r="D81" s="73" t="s">
        <v>271</v>
      </c>
      <c r="E81" s="74" t="s">
        <v>265</v>
      </c>
      <c r="F81" s="53" t="s">
        <v>28</v>
      </c>
      <c r="G81" s="125">
        <v>15</v>
      </c>
      <c r="H81" s="80"/>
      <c r="I81" s="35">
        <f t="shared" si="3"/>
        <v>126866</v>
      </c>
    </row>
    <row r="82" spans="1:9" x14ac:dyDescent="0.25">
      <c r="A82" s="3">
        <f t="shared" si="4"/>
        <v>74</v>
      </c>
      <c r="B82" s="71">
        <v>44202</v>
      </c>
      <c r="C82" s="72" t="s">
        <v>251</v>
      </c>
      <c r="D82" s="73" t="s">
        <v>272</v>
      </c>
      <c r="E82" s="74" t="s">
        <v>282</v>
      </c>
      <c r="F82" s="53" t="s">
        <v>28</v>
      </c>
      <c r="G82" s="125">
        <v>15</v>
      </c>
      <c r="H82" s="80"/>
      <c r="I82" s="35">
        <f t="shared" si="3"/>
        <v>126881</v>
      </c>
    </row>
    <row r="83" spans="1:9" x14ac:dyDescent="0.25">
      <c r="A83" s="3">
        <f t="shared" si="4"/>
        <v>75</v>
      </c>
      <c r="B83" s="71">
        <v>44202</v>
      </c>
      <c r="C83" s="72" t="s">
        <v>251</v>
      </c>
      <c r="D83" s="73" t="s">
        <v>320</v>
      </c>
      <c r="E83" s="74" t="s">
        <v>261</v>
      </c>
      <c r="F83" s="53" t="s">
        <v>28</v>
      </c>
      <c r="G83" s="125">
        <v>15</v>
      </c>
      <c r="H83" s="80"/>
      <c r="I83" s="35">
        <f t="shared" si="3"/>
        <v>126896</v>
      </c>
    </row>
    <row r="84" spans="1:9" x14ac:dyDescent="0.25">
      <c r="A84" s="3">
        <f t="shared" si="4"/>
        <v>76</v>
      </c>
      <c r="B84" s="71">
        <v>44202</v>
      </c>
      <c r="C84" s="72" t="s">
        <v>285</v>
      </c>
      <c r="D84" s="73" t="s">
        <v>286</v>
      </c>
      <c r="E84" s="74" t="s">
        <v>287</v>
      </c>
      <c r="F84" s="53" t="s">
        <v>28</v>
      </c>
      <c r="G84" s="80"/>
      <c r="H84" s="157">
        <v>2649</v>
      </c>
      <c r="I84" s="35">
        <f t="shared" si="3"/>
        <v>124247</v>
      </c>
    </row>
    <row r="85" spans="1:9" x14ac:dyDescent="0.25">
      <c r="A85" s="3">
        <f t="shared" si="4"/>
        <v>77</v>
      </c>
      <c r="B85" s="71">
        <v>44202</v>
      </c>
      <c r="C85" s="76" t="s">
        <v>17</v>
      </c>
      <c r="D85" s="77"/>
      <c r="E85" s="78" t="s">
        <v>159</v>
      </c>
      <c r="F85" s="79" t="s">
        <v>28</v>
      </c>
      <c r="G85" s="119">
        <v>22047</v>
      </c>
      <c r="H85" s="80"/>
      <c r="I85" s="153">
        <f t="shared" si="3"/>
        <v>146294</v>
      </c>
    </row>
    <row r="86" spans="1:9" x14ac:dyDescent="0.25">
      <c r="A86" s="3">
        <f t="shared" si="4"/>
        <v>78</v>
      </c>
      <c r="B86" s="12">
        <v>44203</v>
      </c>
      <c r="C86" s="11" t="s">
        <v>210</v>
      </c>
      <c r="D86" s="68" t="s">
        <v>175</v>
      </c>
      <c r="E86" s="11" t="s">
        <v>209</v>
      </c>
      <c r="F86" s="65" t="s">
        <v>16</v>
      </c>
      <c r="G86" s="124">
        <v>450</v>
      </c>
      <c r="H86" s="22"/>
      <c r="I86" s="35">
        <f t="shared" si="3"/>
        <v>146744</v>
      </c>
    </row>
    <row r="87" spans="1:9" x14ac:dyDescent="0.25">
      <c r="A87" s="3">
        <f t="shared" si="4"/>
        <v>79</v>
      </c>
      <c r="B87" s="12">
        <v>44203</v>
      </c>
      <c r="C87" s="11" t="s">
        <v>213</v>
      </c>
      <c r="D87" s="42" t="s">
        <v>211</v>
      </c>
      <c r="E87" s="11" t="s">
        <v>212</v>
      </c>
      <c r="F87" s="65" t="s">
        <v>16</v>
      </c>
      <c r="G87" s="124">
        <v>200</v>
      </c>
      <c r="H87" s="22"/>
      <c r="I87" s="35">
        <f t="shared" si="3"/>
        <v>146944</v>
      </c>
    </row>
    <row r="88" spans="1:9" x14ac:dyDescent="0.25">
      <c r="A88" s="3">
        <f t="shared" si="4"/>
        <v>80</v>
      </c>
      <c r="B88" s="12">
        <v>44203</v>
      </c>
      <c r="C88" s="11" t="s">
        <v>222</v>
      </c>
      <c r="D88" s="42" t="s">
        <v>214</v>
      </c>
      <c r="E88" s="11" t="s">
        <v>221</v>
      </c>
      <c r="F88" s="65" t="s">
        <v>28</v>
      </c>
      <c r="G88" s="124">
        <v>100</v>
      </c>
      <c r="H88" s="22"/>
      <c r="I88" s="35">
        <f t="shared" si="3"/>
        <v>147044</v>
      </c>
    </row>
    <row r="89" spans="1:9" x14ac:dyDescent="0.25">
      <c r="A89" s="3">
        <f t="shared" si="4"/>
        <v>81</v>
      </c>
      <c r="B89" s="12">
        <v>44203</v>
      </c>
      <c r="C89" s="11" t="s">
        <v>224</v>
      </c>
      <c r="D89" s="42" t="s">
        <v>215</v>
      </c>
      <c r="E89" s="11" t="s">
        <v>223</v>
      </c>
      <c r="F89" s="65" t="s">
        <v>28</v>
      </c>
      <c r="G89" s="124">
        <v>100</v>
      </c>
      <c r="H89" s="22"/>
      <c r="I89" s="35">
        <f t="shared" si="3"/>
        <v>147144</v>
      </c>
    </row>
    <row r="90" spans="1:9" x14ac:dyDescent="0.25">
      <c r="A90" s="3">
        <f t="shared" si="4"/>
        <v>82</v>
      </c>
      <c r="B90" s="12">
        <v>44203</v>
      </c>
      <c r="C90" s="11" t="s">
        <v>226</v>
      </c>
      <c r="D90" s="42" t="s">
        <v>216</v>
      </c>
      <c r="E90" s="11" t="s">
        <v>225</v>
      </c>
      <c r="F90" s="65" t="s">
        <v>16</v>
      </c>
      <c r="G90" s="124">
        <v>400</v>
      </c>
      <c r="H90" s="22"/>
      <c r="I90" s="35">
        <f t="shared" si="3"/>
        <v>147544</v>
      </c>
    </row>
    <row r="91" spans="1:9" x14ac:dyDescent="0.25">
      <c r="A91" s="3">
        <f t="shared" si="4"/>
        <v>83</v>
      </c>
      <c r="B91" s="12">
        <v>44203</v>
      </c>
      <c r="C91" s="11" t="s">
        <v>227</v>
      </c>
      <c r="D91" s="42" t="s">
        <v>217</v>
      </c>
      <c r="E91" s="11" t="s">
        <v>228</v>
      </c>
      <c r="F91" s="65" t="s">
        <v>16</v>
      </c>
      <c r="G91" s="124">
        <v>400</v>
      </c>
      <c r="H91" s="22"/>
      <c r="I91" s="35">
        <f t="shared" si="3"/>
        <v>147944</v>
      </c>
    </row>
    <row r="92" spans="1:9" x14ac:dyDescent="0.25">
      <c r="A92" s="3">
        <f t="shared" si="4"/>
        <v>84</v>
      </c>
      <c r="B92" s="12">
        <v>44203</v>
      </c>
      <c r="C92" s="11" t="s">
        <v>231</v>
      </c>
      <c r="D92" s="42" t="s">
        <v>218</v>
      </c>
      <c r="E92" s="11" t="s">
        <v>230</v>
      </c>
      <c r="F92" s="65" t="s">
        <v>16</v>
      </c>
      <c r="G92" s="124">
        <v>200</v>
      </c>
      <c r="H92" s="22"/>
      <c r="I92" s="35">
        <f t="shared" si="3"/>
        <v>148144</v>
      </c>
    </row>
    <row r="93" spans="1:9" x14ac:dyDescent="0.25">
      <c r="A93" s="3">
        <f t="shared" si="4"/>
        <v>85</v>
      </c>
      <c r="B93" s="12">
        <v>44203</v>
      </c>
      <c r="C93" s="11" t="s">
        <v>231</v>
      </c>
      <c r="D93" s="42" t="s">
        <v>219</v>
      </c>
      <c r="E93" s="11" t="s">
        <v>232</v>
      </c>
      <c r="F93" s="65" t="s">
        <v>16</v>
      </c>
      <c r="G93" s="124">
        <v>200</v>
      </c>
      <c r="H93" s="22"/>
      <c r="I93" s="35">
        <f t="shared" si="3"/>
        <v>148344</v>
      </c>
    </row>
    <row r="94" spans="1:9" x14ac:dyDescent="0.25">
      <c r="A94" s="3">
        <f t="shared" si="4"/>
        <v>86</v>
      </c>
      <c r="B94" s="12">
        <v>44203</v>
      </c>
      <c r="C94" s="11" t="s">
        <v>234</v>
      </c>
      <c r="D94" s="42" t="s">
        <v>220</v>
      </c>
      <c r="E94" s="11" t="s">
        <v>233</v>
      </c>
      <c r="F94" s="65" t="s">
        <v>16</v>
      </c>
      <c r="G94" s="124">
        <v>200</v>
      </c>
      <c r="H94" s="22"/>
      <c r="I94" s="35">
        <f t="shared" si="3"/>
        <v>148544</v>
      </c>
    </row>
    <row r="95" spans="1:9" x14ac:dyDescent="0.25">
      <c r="A95" s="3">
        <f t="shared" si="4"/>
        <v>87</v>
      </c>
      <c r="B95" s="12">
        <v>44203</v>
      </c>
      <c r="C95" s="11" t="s">
        <v>234</v>
      </c>
      <c r="D95" s="42" t="s">
        <v>229</v>
      </c>
      <c r="E95" s="11" t="s">
        <v>235</v>
      </c>
      <c r="F95" s="65" t="s">
        <v>16</v>
      </c>
      <c r="G95" s="124">
        <v>200</v>
      </c>
      <c r="H95" s="22"/>
      <c r="I95" s="35">
        <f t="shared" si="3"/>
        <v>148744</v>
      </c>
    </row>
    <row r="96" spans="1:9" x14ac:dyDescent="0.25">
      <c r="A96" s="3">
        <f t="shared" si="4"/>
        <v>88</v>
      </c>
      <c r="B96" s="12">
        <v>44203</v>
      </c>
      <c r="C96" s="11" t="s">
        <v>234</v>
      </c>
      <c r="D96" s="42" t="s">
        <v>236</v>
      </c>
      <c r="E96" s="11" t="s">
        <v>237</v>
      </c>
      <c r="F96" s="65" t="s">
        <v>16</v>
      </c>
      <c r="G96" s="124">
        <v>300</v>
      </c>
      <c r="H96" s="22"/>
      <c r="I96" s="35">
        <f t="shared" si="3"/>
        <v>149044</v>
      </c>
    </row>
    <row r="97" spans="1:9" x14ac:dyDescent="0.25">
      <c r="A97" s="3">
        <f t="shared" si="4"/>
        <v>89</v>
      </c>
      <c r="B97" s="12">
        <v>44203</v>
      </c>
      <c r="C97" s="11" t="s">
        <v>240</v>
      </c>
      <c r="D97" s="42" t="s">
        <v>239</v>
      </c>
      <c r="E97" s="11" t="s">
        <v>238</v>
      </c>
      <c r="F97" s="65" t="s">
        <v>16</v>
      </c>
      <c r="G97" s="124">
        <v>175</v>
      </c>
      <c r="H97" s="22"/>
      <c r="I97" s="35">
        <f t="shared" si="3"/>
        <v>149219</v>
      </c>
    </row>
    <row r="98" spans="1:9" s="115" customFormat="1" x14ac:dyDescent="0.25">
      <c r="A98" s="3">
        <f t="shared" si="4"/>
        <v>90</v>
      </c>
      <c r="B98" s="12">
        <v>44203</v>
      </c>
      <c r="C98" s="113" t="s">
        <v>244</v>
      </c>
      <c r="D98" s="43" t="s">
        <v>241</v>
      </c>
      <c r="E98" s="113" t="s">
        <v>209</v>
      </c>
      <c r="F98" s="114" t="s">
        <v>16</v>
      </c>
      <c r="G98" s="124">
        <v>50</v>
      </c>
      <c r="H98" s="22"/>
      <c r="I98" s="35">
        <f t="shared" si="3"/>
        <v>149269</v>
      </c>
    </row>
    <row r="99" spans="1:9" x14ac:dyDescent="0.25">
      <c r="A99" s="3">
        <f t="shared" si="4"/>
        <v>91</v>
      </c>
      <c r="B99" s="12">
        <v>44203</v>
      </c>
      <c r="C99" s="11" t="s">
        <v>246</v>
      </c>
      <c r="D99" s="42" t="s">
        <v>242</v>
      </c>
      <c r="E99" s="11" t="s">
        <v>245</v>
      </c>
      <c r="F99" s="65" t="s">
        <v>16</v>
      </c>
      <c r="G99" s="124">
        <v>350</v>
      </c>
      <c r="H99" s="22"/>
      <c r="I99" s="35">
        <f t="shared" si="3"/>
        <v>149619</v>
      </c>
    </row>
    <row r="100" spans="1:9" x14ac:dyDescent="0.25">
      <c r="A100" s="3">
        <f t="shared" si="4"/>
        <v>92</v>
      </c>
      <c r="B100" s="12">
        <v>44203</v>
      </c>
      <c r="C100" s="11" t="s">
        <v>248</v>
      </c>
      <c r="D100" s="42" t="s">
        <v>243</v>
      </c>
      <c r="E100" s="11" t="s">
        <v>247</v>
      </c>
      <c r="F100" s="65" t="s">
        <v>16</v>
      </c>
      <c r="G100" s="124">
        <v>250</v>
      </c>
      <c r="H100" s="22"/>
      <c r="I100" s="35">
        <f t="shared" si="3"/>
        <v>149869</v>
      </c>
    </row>
    <row r="101" spans="1:9" x14ac:dyDescent="0.25">
      <c r="A101" s="3">
        <f t="shared" si="4"/>
        <v>93</v>
      </c>
      <c r="B101" s="12">
        <v>44203</v>
      </c>
      <c r="C101" s="11" t="s">
        <v>251</v>
      </c>
      <c r="D101" s="42" t="s">
        <v>249</v>
      </c>
      <c r="E101" s="11" t="s">
        <v>250</v>
      </c>
      <c r="F101" s="70" t="s">
        <v>28</v>
      </c>
      <c r="G101" s="124">
        <v>15</v>
      </c>
      <c r="H101" s="22"/>
      <c r="I101" s="35">
        <f t="shared" si="3"/>
        <v>149884</v>
      </c>
    </row>
    <row r="102" spans="1:9" x14ac:dyDescent="0.25">
      <c r="A102" s="3">
        <f t="shared" si="4"/>
        <v>94</v>
      </c>
      <c r="B102" s="12">
        <v>44203</v>
      </c>
      <c r="C102" s="11" t="s">
        <v>251</v>
      </c>
      <c r="D102" s="42" t="s">
        <v>252</v>
      </c>
      <c r="E102" s="11" t="s">
        <v>253</v>
      </c>
      <c r="F102" s="70" t="s">
        <v>28</v>
      </c>
      <c r="G102" s="124">
        <v>15</v>
      </c>
      <c r="H102" s="22"/>
      <c r="I102" s="35">
        <f t="shared" si="3"/>
        <v>149899</v>
      </c>
    </row>
    <row r="103" spans="1:9" x14ac:dyDescent="0.25">
      <c r="A103" s="3">
        <f t="shared" si="4"/>
        <v>95</v>
      </c>
      <c r="B103" s="12">
        <v>44203</v>
      </c>
      <c r="C103" s="11" t="s">
        <v>251</v>
      </c>
      <c r="D103" s="42" t="s">
        <v>254</v>
      </c>
      <c r="E103" s="11" t="s">
        <v>259</v>
      </c>
      <c r="F103" s="70" t="s">
        <v>28</v>
      </c>
      <c r="G103" s="124">
        <v>15</v>
      </c>
      <c r="H103" s="22"/>
      <c r="I103" s="35">
        <f t="shared" si="3"/>
        <v>149914</v>
      </c>
    </row>
    <row r="104" spans="1:9" x14ac:dyDescent="0.25">
      <c r="A104" s="3">
        <f t="shared" si="4"/>
        <v>96</v>
      </c>
      <c r="B104" s="12">
        <v>44203</v>
      </c>
      <c r="C104" s="11" t="s">
        <v>251</v>
      </c>
      <c r="D104" s="42" t="s">
        <v>255</v>
      </c>
      <c r="E104" s="11" t="s">
        <v>260</v>
      </c>
      <c r="F104" s="70" t="s">
        <v>28</v>
      </c>
      <c r="G104" s="124">
        <v>15</v>
      </c>
      <c r="H104" s="22"/>
      <c r="I104" s="35">
        <f t="shared" si="3"/>
        <v>149929</v>
      </c>
    </row>
    <row r="105" spans="1:9" x14ac:dyDescent="0.25">
      <c r="A105" s="3">
        <f t="shared" si="4"/>
        <v>97</v>
      </c>
      <c r="B105" s="12">
        <v>44203</v>
      </c>
      <c r="C105" s="11" t="s">
        <v>251</v>
      </c>
      <c r="D105" s="42" t="s">
        <v>256</v>
      </c>
      <c r="E105" s="11" t="s">
        <v>261</v>
      </c>
      <c r="F105" s="70" t="s">
        <v>28</v>
      </c>
      <c r="G105" s="124">
        <v>15</v>
      </c>
      <c r="H105" s="22"/>
      <c r="I105" s="35">
        <f t="shared" si="3"/>
        <v>149944</v>
      </c>
    </row>
    <row r="106" spans="1:9" x14ac:dyDescent="0.25">
      <c r="A106" s="3">
        <f t="shared" si="4"/>
        <v>98</v>
      </c>
      <c r="B106" s="12">
        <v>44203</v>
      </c>
      <c r="C106" s="11" t="s">
        <v>251</v>
      </c>
      <c r="D106" s="42" t="s">
        <v>257</v>
      </c>
      <c r="E106" s="11" t="s">
        <v>262</v>
      </c>
      <c r="F106" s="70" t="s">
        <v>28</v>
      </c>
      <c r="G106" s="124">
        <v>15</v>
      </c>
      <c r="H106" s="22"/>
      <c r="I106" s="35">
        <f t="shared" si="3"/>
        <v>149959</v>
      </c>
    </row>
    <row r="107" spans="1:9" x14ac:dyDescent="0.25">
      <c r="A107" s="3">
        <f t="shared" si="4"/>
        <v>99</v>
      </c>
      <c r="B107" s="12">
        <v>44203</v>
      </c>
      <c r="C107" s="11" t="s">
        <v>251</v>
      </c>
      <c r="D107" s="42" t="s">
        <v>258</v>
      </c>
      <c r="E107" s="11" t="s">
        <v>253</v>
      </c>
      <c r="F107" s="70" t="s">
        <v>28</v>
      </c>
      <c r="G107" s="124">
        <v>15</v>
      </c>
      <c r="H107" s="22"/>
      <c r="I107" s="35">
        <f t="shared" si="3"/>
        <v>149974</v>
      </c>
    </row>
    <row r="108" spans="1:9" x14ac:dyDescent="0.25">
      <c r="A108" s="3">
        <f t="shared" si="4"/>
        <v>100</v>
      </c>
      <c r="B108" s="12">
        <v>44203</v>
      </c>
      <c r="C108" s="11" t="s">
        <v>251</v>
      </c>
      <c r="D108" s="42" t="s">
        <v>263</v>
      </c>
      <c r="E108" s="11" t="s">
        <v>265</v>
      </c>
      <c r="F108" s="70" t="s">
        <v>28</v>
      </c>
      <c r="G108" s="124">
        <v>15</v>
      </c>
      <c r="H108" s="22"/>
      <c r="I108" s="35">
        <f t="shared" si="3"/>
        <v>149989</v>
      </c>
    </row>
    <row r="109" spans="1:9" x14ac:dyDescent="0.25">
      <c r="A109" s="3">
        <f t="shared" si="4"/>
        <v>101</v>
      </c>
      <c r="B109" s="12">
        <v>44203</v>
      </c>
      <c r="C109" s="11" t="s">
        <v>251</v>
      </c>
      <c r="D109" s="42" t="s">
        <v>264</v>
      </c>
      <c r="E109" s="11" t="s">
        <v>266</v>
      </c>
      <c r="F109" s="70" t="s">
        <v>28</v>
      </c>
      <c r="G109" s="124">
        <v>15</v>
      </c>
      <c r="H109" s="22"/>
      <c r="I109" s="35">
        <f t="shared" si="3"/>
        <v>150004</v>
      </c>
    </row>
    <row r="110" spans="1:9" x14ac:dyDescent="0.25">
      <c r="A110" s="3">
        <f t="shared" si="4"/>
        <v>102</v>
      </c>
      <c r="B110" s="12">
        <v>44203</v>
      </c>
      <c r="C110" s="11" t="s">
        <v>289</v>
      </c>
      <c r="D110" s="42" t="s">
        <v>288</v>
      </c>
      <c r="E110" s="11" t="s">
        <v>290</v>
      </c>
      <c r="F110" s="70" t="s">
        <v>28</v>
      </c>
      <c r="G110" s="22"/>
      <c r="H110" s="158">
        <v>6250</v>
      </c>
      <c r="I110" s="35">
        <f t="shared" si="3"/>
        <v>143754</v>
      </c>
    </row>
    <row r="111" spans="1:9" x14ac:dyDescent="0.25">
      <c r="A111" s="3">
        <f t="shared" si="4"/>
        <v>103</v>
      </c>
      <c r="B111" s="12">
        <v>44203</v>
      </c>
      <c r="C111" s="6" t="s">
        <v>17</v>
      </c>
      <c r="D111" s="42"/>
      <c r="E111" s="13" t="s">
        <v>284</v>
      </c>
      <c r="F111" s="70" t="s">
        <v>28</v>
      </c>
      <c r="G111" s="21">
        <v>18445.5</v>
      </c>
      <c r="H111" s="22"/>
      <c r="I111" s="153">
        <f t="shared" si="3"/>
        <v>162199.5</v>
      </c>
    </row>
    <row r="112" spans="1:9" x14ac:dyDescent="0.25">
      <c r="A112" s="3">
        <f t="shared" si="4"/>
        <v>104</v>
      </c>
      <c r="B112" s="12">
        <v>44204</v>
      </c>
      <c r="C112" s="11" t="s">
        <v>294</v>
      </c>
      <c r="D112" s="68" t="s">
        <v>292</v>
      </c>
      <c r="E112" s="11" t="s">
        <v>293</v>
      </c>
      <c r="F112" s="65" t="s">
        <v>300</v>
      </c>
      <c r="G112" s="124">
        <v>500</v>
      </c>
      <c r="H112" s="22"/>
      <c r="I112" s="35">
        <f t="shared" si="3"/>
        <v>162699.5</v>
      </c>
    </row>
    <row r="113" spans="1:10" ht="23.25" x14ac:dyDescent="0.25">
      <c r="A113" s="3">
        <f t="shared" si="4"/>
        <v>105</v>
      </c>
      <c r="B113" s="12">
        <v>44204</v>
      </c>
      <c r="C113" s="11" t="s">
        <v>302</v>
      </c>
      <c r="D113" s="68" t="s">
        <v>295</v>
      </c>
      <c r="E113" s="11" t="s">
        <v>303</v>
      </c>
      <c r="F113" s="65" t="s">
        <v>301</v>
      </c>
      <c r="G113" s="124">
        <v>2960</v>
      </c>
      <c r="H113" s="22"/>
      <c r="I113" s="35">
        <f t="shared" si="3"/>
        <v>165659.5</v>
      </c>
    </row>
    <row r="114" spans="1:10" ht="23.25" x14ac:dyDescent="0.25">
      <c r="A114" s="3">
        <f t="shared" si="4"/>
        <v>106</v>
      </c>
      <c r="B114" s="12">
        <v>44204</v>
      </c>
      <c r="C114" s="11" t="s">
        <v>305</v>
      </c>
      <c r="D114" s="68" t="s">
        <v>296</v>
      </c>
      <c r="E114" s="11" t="s">
        <v>303</v>
      </c>
      <c r="F114" s="65" t="s">
        <v>304</v>
      </c>
      <c r="G114" s="124">
        <v>1360</v>
      </c>
      <c r="H114" s="22"/>
      <c r="I114" s="35">
        <f t="shared" si="3"/>
        <v>167019.5</v>
      </c>
    </row>
    <row r="115" spans="1:10" ht="23.25" x14ac:dyDescent="0.25">
      <c r="A115" s="3">
        <f t="shared" si="4"/>
        <v>107</v>
      </c>
      <c r="B115" s="12">
        <v>44204</v>
      </c>
      <c r="C115" s="11" t="s">
        <v>306</v>
      </c>
      <c r="D115" s="68" t="s">
        <v>297</v>
      </c>
      <c r="E115" s="11" t="s">
        <v>303</v>
      </c>
      <c r="F115" s="65" t="s">
        <v>53</v>
      </c>
      <c r="G115" s="124">
        <v>1600</v>
      </c>
      <c r="H115" s="22"/>
      <c r="I115" s="35">
        <f t="shared" si="3"/>
        <v>168619.5</v>
      </c>
    </row>
    <row r="116" spans="1:10" x14ac:dyDescent="0.25">
      <c r="A116" s="3">
        <f t="shared" si="4"/>
        <v>108</v>
      </c>
      <c r="B116" s="12">
        <v>44204</v>
      </c>
      <c r="C116" s="11" t="s">
        <v>307</v>
      </c>
      <c r="D116" s="68" t="s">
        <v>298</v>
      </c>
      <c r="E116" s="11" t="s">
        <v>303</v>
      </c>
      <c r="F116" s="65" t="s">
        <v>16</v>
      </c>
      <c r="G116" s="124">
        <v>400</v>
      </c>
      <c r="H116" s="22"/>
      <c r="I116" s="35">
        <f t="shared" si="3"/>
        <v>169019.5</v>
      </c>
    </row>
    <row r="117" spans="1:10" x14ac:dyDescent="0.25">
      <c r="A117" s="3">
        <f t="shared" si="4"/>
        <v>109</v>
      </c>
      <c r="B117" s="12">
        <v>44204</v>
      </c>
      <c r="C117" s="11" t="s">
        <v>294</v>
      </c>
      <c r="D117" s="68" t="s">
        <v>299</v>
      </c>
      <c r="E117" s="11" t="s">
        <v>293</v>
      </c>
      <c r="F117" s="65" t="s">
        <v>308</v>
      </c>
      <c r="G117" s="124">
        <v>500</v>
      </c>
      <c r="H117" s="22"/>
      <c r="I117" s="35">
        <f t="shared" si="3"/>
        <v>169519.5</v>
      </c>
    </row>
    <row r="118" spans="1:10" x14ac:dyDescent="0.25">
      <c r="A118" s="3">
        <f t="shared" si="4"/>
        <v>110</v>
      </c>
      <c r="B118" s="12">
        <v>44204</v>
      </c>
      <c r="C118" s="11" t="s">
        <v>314</v>
      </c>
      <c r="D118" s="68" t="s">
        <v>309</v>
      </c>
      <c r="E118" s="11" t="s">
        <v>312</v>
      </c>
      <c r="F118" s="65" t="s">
        <v>16</v>
      </c>
      <c r="G118" s="124">
        <v>250</v>
      </c>
      <c r="H118" s="22"/>
      <c r="I118" s="35">
        <f t="shared" si="3"/>
        <v>169769.5</v>
      </c>
    </row>
    <row r="119" spans="1:10" x14ac:dyDescent="0.25">
      <c r="A119" s="3">
        <f t="shared" si="4"/>
        <v>111</v>
      </c>
      <c r="B119" s="12">
        <v>44204</v>
      </c>
      <c r="C119" s="11" t="s">
        <v>315</v>
      </c>
      <c r="D119" s="68" t="s">
        <v>310</v>
      </c>
      <c r="E119" s="11" t="s">
        <v>313</v>
      </c>
      <c r="F119" s="65" t="s">
        <v>16</v>
      </c>
      <c r="G119" s="124">
        <v>150</v>
      </c>
      <c r="H119" s="22"/>
      <c r="I119" s="35">
        <f t="shared" si="3"/>
        <v>169919.5</v>
      </c>
    </row>
    <row r="120" spans="1:10" x14ac:dyDescent="0.25">
      <c r="A120" s="3">
        <f t="shared" si="4"/>
        <v>112</v>
      </c>
      <c r="B120" s="12">
        <v>44204</v>
      </c>
      <c r="C120" s="11" t="s">
        <v>316</v>
      </c>
      <c r="D120" s="68" t="s">
        <v>311</v>
      </c>
      <c r="E120" s="11" t="s">
        <v>317</v>
      </c>
      <c r="F120" s="65" t="s">
        <v>16</v>
      </c>
      <c r="G120" s="124">
        <v>150</v>
      </c>
      <c r="H120" s="22"/>
      <c r="I120" s="35">
        <f t="shared" si="3"/>
        <v>170069.5</v>
      </c>
    </row>
    <row r="121" spans="1:10" x14ac:dyDescent="0.25">
      <c r="A121" s="3">
        <f t="shared" si="4"/>
        <v>113</v>
      </c>
      <c r="B121" s="12">
        <v>44204</v>
      </c>
      <c r="C121" s="6" t="s">
        <v>334</v>
      </c>
      <c r="D121" s="96"/>
      <c r="E121" s="97" t="s">
        <v>332</v>
      </c>
      <c r="F121" s="104" t="s">
        <v>28</v>
      </c>
      <c r="G121" s="99">
        <v>14896.5</v>
      </c>
      <c r="H121" s="100"/>
      <c r="I121" s="35">
        <f t="shared" si="3"/>
        <v>184966</v>
      </c>
      <c r="J121" s="92">
        <v>184869.5</v>
      </c>
    </row>
    <row r="122" spans="1:10" x14ac:dyDescent="0.25">
      <c r="A122" s="3">
        <f t="shared" si="4"/>
        <v>114</v>
      </c>
      <c r="B122" s="12">
        <v>44204</v>
      </c>
      <c r="C122" s="6" t="s">
        <v>334</v>
      </c>
      <c r="D122" s="42"/>
      <c r="E122" s="97" t="s">
        <v>333</v>
      </c>
      <c r="F122" s="104" t="s">
        <v>28</v>
      </c>
      <c r="G122" s="21">
        <v>5485</v>
      </c>
      <c r="H122" s="22"/>
      <c r="I122" s="35">
        <f t="shared" si="3"/>
        <v>190451</v>
      </c>
      <c r="J122" s="92"/>
    </row>
    <row r="123" spans="1:10" x14ac:dyDescent="0.25">
      <c r="A123" s="3">
        <f t="shared" si="4"/>
        <v>115</v>
      </c>
      <c r="B123" s="12">
        <v>44205</v>
      </c>
      <c r="C123" s="11" t="s">
        <v>423</v>
      </c>
      <c r="D123" s="68" t="s">
        <v>326</v>
      </c>
      <c r="E123" s="11" t="s">
        <v>327</v>
      </c>
      <c r="F123" s="65" t="s">
        <v>28</v>
      </c>
      <c r="G123" s="22"/>
      <c r="H123" s="124">
        <v>2659</v>
      </c>
      <c r="I123" s="35">
        <f t="shared" si="3"/>
        <v>187792</v>
      </c>
    </row>
    <row r="124" spans="1:10" ht="23.25" x14ac:dyDescent="0.25">
      <c r="A124" s="3">
        <f t="shared" si="4"/>
        <v>116</v>
      </c>
      <c r="B124" s="12">
        <v>44205</v>
      </c>
      <c r="C124" s="11" t="s">
        <v>331</v>
      </c>
      <c r="D124" s="68" t="s">
        <v>328</v>
      </c>
      <c r="E124" s="11" t="s">
        <v>329</v>
      </c>
      <c r="F124" s="65" t="s">
        <v>330</v>
      </c>
      <c r="G124" s="124">
        <v>525</v>
      </c>
      <c r="H124" s="19"/>
      <c r="I124" s="35">
        <f t="shared" si="3"/>
        <v>188317</v>
      </c>
    </row>
    <row r="125" spans="1:10" x14ac:dyDescent="0.25">
      <c r="A125" s="3">
        <f t="shared" si="4"/>
        <v>117</v>
      </c>
      <c r="B125" s="12">
        <v>44205</v>
      </c>
      <c r="C125" s="6" t="s">
        <v>17</v>
      </c>
      <c r="D125" s="42"/>
      <c r="E125" s="13" t="s">
        <v>336</v>
      </c>
      <c r="F125" s="104" t="s">
        <v>28</v>
      </c>
      <c r="G125" s="21">
        <v>25009.5</v>
      </c>
      <c r="H125" s="22"/>
      <c r="I125" s="153">
        <f t="shared" si="3"/>
        <v>213326.5</v>
      </c>
      <c r="J125" s="92">
        <v>184869.5</v>
      </c>
    </row>
    <row r="126" spans="1:10" x14ac:dyDescent="0.25">
      <c r="A126" s="3">
        <f t="shared" si="4"/>
        <v>118</v>
      </c>
      <c r="B126" s="12">
        <v>44206</v>
      </c>
      <c r="C126" s="6" t="s">
        <v>17</v>
      </c>
      <c r="D126" s="42"/>
      <c r="E126" s="13" t="s">
        <v>822</v>
      </c>
      <c r="F126" s="104" t="s">
        <v>28</v>
      </c>
      <c r="G126" s="21">
        <v>18604.5</v>
      </c>
      <c r="H126" s="22"/>
      <c r="I126" s="153">
        <f t="shared" si="3"/>
        <v>231931</v>
      </c>
    </row>
    <row r="127" spans="1:10" x14ac:dyDescent="0.25">
      <c r="A127" s="3">
        <f t="shared" si="4"/>
        <v>119</v>
      </c>
      <c r="B127" s="12">
        <v>44207</v>
      </c>
      <c r="C127" s="11" t="s">
        <v>343</v>
      </c>
      <c r="D127" s="68" t="s">
        <v>339</v>
      </c>
      <c r="E127" s="11" t="s">
        <v>341</v>
      </c>
      <c r="F127" s="65" t="s">
        <v>342</v>
      </c>
      <c r="G127" s="124">
        <v>1600</v>
      </c>
      <c r="H127" s="19"/>
      <c r="I127" s="35">
        <f t="shared" si="3"/>
        <v>233531</v>
      </c>
    </row>
    <row r="128" spans="1:10" ht="23.25" x14ac:dyDescent="0.25">
      <c r="A128" s="3">
        <f t="shared" si="4"/>
        <v>120</v>
      </c>
      <c r="B128" s="12">
        <v>44207</v>
      </c>
      <c r="C128" s="11" t="s">
        <v>346</v>
      </c>
      <c r="D128" s="68" t="s">
        <v>340</v>
      </c>
      <c r="E128" s="11" t="s">
        <v>344</v>
      </c>
      <c r="F128" s="65" t="s">
        <v>345</v>
      </c>
      <c r="G128" s="124">
        <v>4800</v>
      </c>
      <c r="H128" s="19"/>
      <c r="I128" s="35">
        <f t="shared" si="3"/>
        <v>238331</v>
      </c>
    </row>
    <row r="129" spans="1:9" x14ac:dyDescent="0.25">
      <c r="A129" s="3">
        <f t="shared" si="4"/>
        <v>121</v>
      </c>
      <c r="B129" s="12">
        <v>44207</v>
      </c>
      <c r="C129" s="11" t="s">
        <v>346</v>
      </c>
      <c r="D129" s="68" t="s">
        <v>350</v>
      </c>
      <c r="E129" s="11" t="s">
        <v>344</v>
      </c>
      <c r="F129" s="65" t="s">
        <v>66</v>
      </c>
      <c r="G129" s="124">
        <v>1200</v>
      </c>
      <c r="H129" s="19"/>
      <c r="I129" s="35">
        <f t="shared" si="3"/>
        <v>239531</v>
      </c>
    </row>
    <row r="130" spans="1:9" ht="23.25" x14ac:dyDescent="0.25">
      <c r="A130" s="3">
        <f t="shared" si="4"/>
        <v>122</v>
      </c>
      <c r="B130" s="12">
        <v>44207</v>
      </c>
      <c r="C130" s="11" t="s">
        <v>353</v>
      </c>
      <c r="D130" s="68" t="s">
        <v>351</v>
      </c>
      <c r="E130" s="11" t="s">
        <v>352</v>
      </c>
      <c r="F130" s="65" t="s">
        <v>354</v>
      </c>
      <c r="G130" s="124">
        <v>4200</v>
      </c>
      <c r="H130" s="19"/>
      <c r="I130" s="35">
        <f t="shared" si="3"/>
        <v>243731</v>
      </c>
    </row>
    <row r="131" spans="1:9" x14ac:dyDescent="0.25">
      <c r="A131" s="3">
        <f t="shared" si="4"/>
        <v>123</v>
      </c>
      <c r="B131" s="12">
        <v>44207</v>
      </c>
      <c r="C131" s="11" t="s">
        <v>360</v>
      </c>
      <c r="D131" s="68" t="s">
        <v>355</v>
      </c>
      <c r="E131" s="11" t="s">
        <v>359</v>
      </c>
      <c r="F131" s="65" t="s">
        <v>16</v>
      </c>
      <c r="G131" s="124">
        <v>400</v>
      </c>
      <c r="H131" s="19"/>
      <c r="I131" s="35">
        <f t="shared" si="3"/>
        <v>244131</v>
      </c>
    </row>
    <row r="132" spans="1:9" x14ac:dyDescent="0.25">
      <c r="A132" s="3">
        <f t="shared" si="4"/>
        <v>124</v>
      </c>
      <c r="B132" s="12">
        <v>44207</v>
      </c>
      <c r="C132" s="11" t="s">
        <v>362</v>
      </c>
      <c r="D132" s="68" t="s">
        <v>356</v>
      </c>
      <c r="E132" s="11" t="s">
        <v>361</v>
      </c>
      <c r="F132" s="65" t="s">
        <v>16</v>
      </c>
      <c r="G132" s="124">
        <v>150</v>
      </c>
      <c r="H132" s="19"/>
      <c r="I132" s="35">
        <f t="shared" si="3"/>
        <v>244281</v>
      </c>
    </row>
    <row r="133" spans="1:9" x14ac:dyDescent="0.25">
      <c r="A133" s="3">
        <f t="shared" si="4"/>
        <v>125</v>
      </c>
      <c r="B133" s="12">
        <v>44207</v>
      </c>
      <c r="C133" s="11" t="s">
        <v>364</v>
      </c>
      <c r="D133" s="68" t="s">
        <v>357</v>
      </c>
      <c r="E133" s="11" t="s">
        <v>363</v>
      </c>
      <c r="F133" s="65" t="s">
        <v>28</v>
      </c>
      <c r="G133" s="124">
        <v>90</v>
      </c>
      <c r="H133" s="19"/>
      <c r="I133" s="35">
        <f t="shared" si="3"/>
        <v>244371</v>
      </c>
    </row>
    <row r="134" spans="1:9" ht="23.25" x14ac:dyDescent="0.25">
      <c r="A134" s="3">
        <f t="shared" si="4"/>
        <v>126</v>
      </c>
      <c r="B134" s="12">
        <v>44207</v>
      </c>
      <c r="C134" s="11" t="s">
        <v>369</v>
      </c>
      <c r="D134" s="68" t="s">
        <v>358</v>
      </c>
      <c r="E134" s="11" t="s">
        <v>365</v>
      </c>
      <c r="F134" s="65" t="s">
        <v>366</v>
      </c>
      <c r="G134" s="124">
        <v>2295</v>
      </c>
      <c r="H134" s="19"/>
      <c r="I134" s="35">
        <f t="shared" si="3"/>
        <v>246666</v>
      </c>
    </row>
    <row r="135" spans="1:9" x14ac:dyDescent="0.25">
      <c r="A135" s="3">
        <f t="shared" si="4"/>
        <v>127</v>
      </c>
      <c r="B135" s="12">
        <v>44207</v>
      </c>
      <c r="C135" s="11" t="s">
        <v>367</v>
      </c>
      <c r="D135" s="68" t="s">
        <v>368</v>
      </c>
      <c r="E135" s="11" t="s">
        <v>58</v>
      </c>
      <c r="F135" s="65" t="s">
        <v>28</v>
      </c>
      <c r="G135" s="124">
        <v>238.7</v>
      </c>
      <c r="H135" s="19"/>
      <c r="I135" s="35">
        <f t="shared" si="3"/>
        <v>246904.7</v>
      </c>
    </row>
    <row r="136" spans="1:9" x14ac:dyDescent="0.25">
      <c r="A136" s="3">
        <f t="shared" si="4"/>
        <v>128</v>
      </c>
      <c r="B136" s="12">
        <v>44207</v>
      </c>
      <c r="C136" s="11" t="s">
        <v>377</v>
      </c>
      <c r="D136" s="68" t="s">
        <v>370</v>
      </c>
      <c r="E136" s="11" t="s">
        <v>376</v>
      </c>
      <c r="F136" s="65" t="s">
        <v>16</v>
      </c>
      <c r="G136" s="124">
        <v>300</v>
      </c>
      <c r="H136" s="19"/>
      <c r="I136" s="35">
        <f t="shared" si="3"/>
        <v>247204.7</v>
      </c>
    </row>
    <row r="137" spans="1:9" x14ac:dyDescent="0.25">
      <c r="A137" s="3">
        <f t="shared" si="4"/>
        <v>129</v>
      </c>
      <c r="B137" s="12">
        <v>44207</v>
      </c>
      <c r="C137" s="11" t="s">
        <v>379</v>
      </c>
      <c r="D137" s="68" t="s">
        <v>371</v>
      </c>
      <c r="E137" s="11" t="s">
        <v>378</v>
      </c>
      <c r="F137" s="65" t="s">
        <v>16</v>
      </c>
      <c r="G137" s="124">
        <v>250</v>
      </c>
      <c r="H137" s="19"/>
      <c r="I137" s="35">
        <f t="shared" si="3"/>
        <v>247454.7</v>
      </c>
    </row>
    <row r="138" spans="1:9" x14ac:dyDescent="0.25">
      <c r="A138" s="3">
        <f t="shared" si="4"/>
        <v>130</v>
      </c>
      <c r="B138" s="12">
        <v>44207</v>
      </c>
      <c r="C138" s="11" t="s">
        <v>381</v>
      </c>
      <c r="D138" s="68" t="s">
        <v>372</v>
      </c>
      <c r="E138" s="11" t="s">
        <v>380</v>
      </c>
      <c r="F138" s="65" t="s">
        <v>16</v>
      </c>
      <c r="G138" s="124">
        <v>400</v>
      </c>
      <c r="H138" s="19"/>
      <c r="I138" s="35">
        <f t="shared" si="3"/>
        <v>247854.7</v>
      </c>
    </row>
    <row r="139" spans="1:9" x14ac:dyDescent="0.25">
      <c r="A139" s="3">
        <f t="shared" si="4"/>
        <v>131</v>
      </c>
      <c r="B139" s="12">
        <v>44207</v>
      </c>
      <c r="C139" s="11" t="s">
        <v>383</v>
      </c>
      <c r="D139" s="68" t="s">
        <v>373</v>
      </c>
      <c r="E139" s="11" t="s">
        <v>382</v>
      </c>
      <c r="F139" s="65" t="s">
        <v>16</v>
      </c>
      <c r="G139" s="124">
        <v>225</v>
      </c>
      <c r="H139" s="19"/>
      <c r="I139" s="35">
        <f t="shared" ref="I139:I202" si="5">+I138+G139-H139</f>
        <v>248079.7</v>
      </c>
    </row>
    <row r="140" spans="1:9" x14ac:dyDescent="0.25">
      <c r="A140" s="3">
        <f t="shared" si="4"/>
        <v>132</v>
      </c>
      <c r="B140" s="12">
        <v>44207</v>
      </c>
      <c r="C140" s="11" t="s">
        <v>385</v>
      </c>
      <c r="D140" s="68" t="s">
        <v>374</v>
      </c>
      <c r="E140" s="11" t="s">
        <v>384</v>
      </c>
      <c r="F140" s="65" t="s">
        <v>28</v>
      </c>
      <c r="G140" s="124">
        <v>33.5</v>
      </c>
      <c r="H140" s="19"/>
      <c r="I140" s="35">
        <f t="shared" si="5"/>
        <v>248113.2</v>
      </c>
    </row>
    <row r="141" spans="1:9" x14ac:dyDescent="0.25">
      <c r="A141" s="3">
        <f t="shared" si="4"/>
        <v>133</v>
      </c>
      <c r="B141" s="12">
        <v>44207</v>
      </c>
      <c r="C141" s="11" t="s">
        <v>386</v>
      </c>
      <c r="D141" s="68" t="s">
        <v>387</v>
      </c>
      <c r="E141" s="11" t="s">
        <v>388</v>
      </c>
      <c r="F141" s="65" t="s">
        <v>28</v>
      </c>
      <c r="G141" s="124">
        <v>15</v>
      </c>
      <c r="H141" s="19"/>
      <c r="I141" s="35">
        <f t="shared" si="5"/>
        <v>248128.2</v>
      </c>
    </row>
    <row r="142" spans="1:9" x14ac:dyDescent="0.25">
      <c r="A142" s="3">
        <f t="shared" si="4"/>
        <v>134</v>
      </c>
      <c r="B142" s="12">
        <v>44207</v>
      </c>
      <c r="C142" s="11" t="s">
        <v>386</v>
      </c>
      <c r="D142" s="68" t="s">
        <v>389</v>
      </c>
      <c r="E142" s="11" t="s">
        <v>400</v>
      </c>
      <c r="F142" s="65" t="s">
        <v>28</v>
      </c>
      <c r="G142" s="124">
        <v>15</v>
      </c>
      <c r="H142" s="19"/>
      <c r="I142" s="35">
        <f t="shared" si="5"/>
        <v>248143.2</v>
      </c>
    </row>
    <row r="143" spans="1:9" x14ac:dyDescent="0.25">
      <c r="A143" s="3">
        <f t="shared" si="4"/>
        <v>135</v>
      </c>
      <c r="B143" s="12">
        <v>44207</v>
      </c>
      <c r="C143" s="11" t="s">
        <v>386</v>
      </c>
      <c r="D143" s="68" t="s">
        <v>390</v>
      </c>
      <c r="E143" s="11" t="s">
        <v>145</v>
      </c>
      <c r="F143" s="65" t="s">
        <v>28</v>
      </c>
      <c r="G143" s="124">
        <v>15</v>
      </c>
      <c r="H143" s="19"/>
      <c r="I143" s="35">
        <f t="shared" si="5"/>
        <v>248158.2</v>
      </c>
    </row>
    <row r="144" spans="1:9" x14ac:dyDescent="0.25">
      <c r="A144" s="3">
        <f t="shared" ref="A144:A207" si="6">+A143+1</f>
        <v>136</v>
      </c>
      <c r="B144" s="12">
        <v>44207</v>
      </c>
      <c r="C144" s="11" t="s">
        <v>386</v>
      </c>
      <c r="D144" s="68" t="s">
        <v>391</v>
      </c>
      <c r="E144" s="11" t="s">
        <v>145</v>
      </c>
      <c r="F144" s="65" t="s">
        <v>28</v>
      </c>
      <c r="G144" s="124">
        <v>15</v>
      </c>
      <c r="H144" s="19"/>
      <c r="I144" s="35">
        <f t="shared" si="5"/>
        <v>248173.2</v>
      </c>
    </row>
    <row r="145" spans="1:9" x14ac:dyDescent="0.25">
      <c r="A145" s="3">
        <f t="shared" si="6"/>
        <v>137</v>
      </c>
      <c r="B145" s="12">
        <v>44207</v>
      </c>
      <c r="C145" s="11" t="s">
        <v>386</v>
      </c>
      <c r="D145" s="68" t="s">
        <v>392</v>
      </c>
      <c r="E145" s="11" t="s">
        <v>401</v>
      </c>
      <c r="F145" s="65" t="s">
        <v>28</v>
      </c>
      <c r="G145" s="124">
        <v>15</v>
      </c>
      <c r="H145" s="19"/>
      <c r="I145" s="35">
        <f t="shared" si="5"/>
        <v>248188.2</v>
      </c>
    </row>
    <row r="146" spans="1:9" x14ac:dyDescent="0.25">
      <c r="A146" s="3">
        <f t="shared" si="6"/>
        <v>138</v>
      </c>
      <c r="B146" s="12">
        <v>44207</v>
      </c>
      <c r="C146" s="11" t="s">
        <v>386</v>
      </c>
      <c r="D146" s="68" t="s">
        <v>393</v>
      </c>
      <c r="E146" s="11" t="s">
        <v>262</v>
      </c>
      <c r="F146" s="65" t="s">
        <v>28</v>
      </c>
      <c r="G146" s="124">
        <v>15</v>
      </c>
      <c r="H146" s="19"/>
      <c r="I146" s="35">
        <f t="shared" si="5"/>
        <v>248203.2</v>
      </c>
    </row>
    <row r="147" spans="1:9" x14ac:dyDescent="0.25">
      <c r="A147" s="3">
        <f t="shared" si="6"/>
        <v>139</v>
      </c>
      <c r="B147" s="12">
        <v>44207</v>
      </c>
      <c r="C147" s="11" t="s">
        <v>386</v>
      </c>
      <c r="D147" s="68" t="s">
        <v>394</v>
      </c>
      <c r="E147" s="11" t="s">
        <v>402</v>
      </c>
      <c r="F147" s="65" t="s">
        <v>28</v>
      </c>
      <c r="G147" s="124">
        <v>15</v>
      </c>
      <c r="H147" s="19"/>
      <c r="I147" s="35">
        <f t="shared" si="5"/>
        <v>248218.2</v>
      </c>
    </row>
    <row r="148" spans="1:9" x14ac:dyDescent="0.25">
      <c r="A148" s="3">
        <f t="shared" si="6"/>
        <v>140</v>
      </c>
      <c r="B148" s="12">
        <v>44207</v>
      </c>
      <c r="C148" s="11" t="s">
        <v>386</v>
      </c>
      <c r="D148" s="68" t="s">
        <v>395</v>
      </c>
      <c r="E148" s="11" t="s">
        <v>388</v>
      </c>
      <c r="F148" s="65" t="s">
        <v>28</v>
      </c>
      <c r="G148" s="124">
        <v>15</v>
      </c>
      <c r="H148" s="19"/>
      <c r="I148" s="35">
        <f t="shared" si="5"/>
        <v>248233.2</v>
      </c>
    </row>
    <row r="149" spans="1:9" x14ac:dyDescent="0.25">
      <c r="A149" s="3">
        <f t="shared" si="6"/>
        <v>141</v>
      </c>
      <c r="B149" s="12">
        <v>44207</v>
      </c>
      <c r="C149" s="11" t="s">
        <v>386</v>
      </c>
      <c r="D149" s="68" t="s">
        <v>396</v>
      </c>
      <c r="E149" s="11" t="s">
        <v>403</v>
      </c>
      <c r="F149" s="65" t="s">
        <v>28</v>
      </c>
      <c r="G149" s="124">
        <v>10</v>
      </c>
      <c r="H149" s="19"/>
      <c r="I149" s="35">
        <f t="shared" si="5"/>
        <v>248243.20000000001</v>
      </c>
    </row>
    <row r="150" spans="1:9" x14ac:dyDescent="0.25">
      <c r="A150" s="3">
        <f t="shared" si="6"/>
        <v>142</v>
      </c>
      <c r="B150" s="12">
        <v>44207</v>
      </c>
      <c r="C150" s="11" t="s">
        <v>386</v>
      </c>
      <c r="D150" s="68" t="s">
        <v>397</v>
      </c>
      <c r="E150" s="11" t="s">
        <v>404</v>
      </c>
      <c r="F150" s="65" t="s">
        <v>28</v>
      </c>
      <c r="G150" s="124">
        <v>15</v>
      </c>
      <c r="H150" s="19"/>
      <c r="I150" s="35">
        <f t="shared" si="5"/>
        <v>248258.2</v>
      </c>
    </row>
    <row r="151" spans="1:9" x14ac:dyDescent="0.25">
      <c r="A151" s="3">
        <f t="shared" si="6"/>
        <v>143</v>
      </c>
      <c r="B151" s="12">
        <v>44207</v>
      </c>
      <c r="C151" s="11" t="s">
        <v>386</v>
      </c>
      <c r="D151" s="68" t="s">
        <v>398</v>
      </c>
      <c r="E151" s="11" t="s">
        <v>405</v>
      </c>
      <c r="F151" s="65" t="s">
        <v>28</v>
      </c>
      <c r="G151" s="124">
        <v>15</v>
      </c>
      <c r="H151" s="19"/>
      <c r="I151" s="35">
        <f t="shared" si="5"/>
        <v>248273.2</v>
      </c>
    </row>
    <row r="152" spans="1:9" x14ac:dyDescent="0.25">
      <c r="A152" s="3">
        <f t="shared" si="6"/>
        <v>144</v>
      </c>
      <c r="B152" s="12">
        <v>44207</v>
      </c>
      <c r="C152" s="11" t="s">
        <v>386</v>
      </c>
      <c r="D152" s="68" t="s">
        <v>399</v>
      </c>
      <c r="E152" s="11" t="s">
        <v>406</v>
      </c>
      <c r="F152" s="65" t="s">
        <v>28</v>
      </c>
      <c r="G152" s="124">
        <v>15</v>
      </c>
      <c r="H152" s="19"/>
      <c r="I152" s="35">
        <f t="shared" si="5"/>
        <v>248288.2</v>
      </c>
    </row>
    <row r="153" spans="1:9" x14ac:dyDescent="0.25">
      <c r="A153" s="3">
        <f t="shared" si="6"/>
        <v>145</v>
      </c>
      <c r="B153" s="12">
        <v>44207</v>
      </c>
      <c r="C153" s="11" t="s">
        <v>386</v>
      </c>
      <c r="D153" s="68" t="s">
        <v>407</v>
      </c>
      <c r="E153" s="11" t="s">
        <v>410</v>
      </c>
      <c r="F153" s="65" t="s">
        <v>28</v>
      </c>
      <c r="G153" s="124">
        <v>15</v>
      </c>
      <c r="H153" s="19"/>
      <c r="I153" s="35">
        <f t="shared" si="5"/>
        <v>248303.2</v>
      </c>
    </row>
    <row r="154" spans="1:9" x14ac:dyDescent="0.25">
      <c r="A154" s="3">
        <f t="shared" si="6"/>
        <v>146</v>
      </c>
      <c r="B154" s="12">
        <v>44207</v>
      </c>
      <c r="C154" s="11" t="s">
        <v>386</v>
      </c>
      <c r="D154" s="68" t="s">
        <v>408</v>
      </c>
      <c r="E154" s="11" t="s">
        <v>411</v>
      </c>
      <c r="F154" s="65" t="s">
        <v>28</v>
      </c>
      <c r="G154" s="124">
        <v>15</v>
      </c>
      <c r="H154" s="19"/>
      <c r="I154" s="35">
        <f t="shared" si="5"/>
        <v>248318.2</v>
      </c>
    </row>
    <row r="155" spans="1:9" x14ac:dyDescent="0.25">
      <c r="A155" s="3">
        <f t="shared" si="6"/>
        <v>147</v>
      </c>
      <c r="B155" s="12">
        <v>44207</v>
      </c>
      <c r="C155" s="11" t="s">
        <v>386</v>
      </c>
      <c r="D155" s="68" t="s">
        <v>409</v>
      </c>
      <c r="E155" s="11" t="s">
        <v>416</v>
      </c>
      <c r="F155" s="65" t="s">
        <v>28</v>
      </c>
      <c r="G155" s="124">
        <v>15</v>
      </c>
      <c r="H155" s="19"/>
      <c r="I155" s="35">
        <f t="shared" si="5"/>
        <v>248333.2</v>
      </c>
    </row>
    <row r="156" spans="1:9" x14ac:dyDescent="0.25">
      <c r="A156" s="3">
        <f t="shared" si="6"/>
        <v>148</v>
      </c>
      <c r="B156" s="12">
        <v>44207</v>
      </c>
      <c r="C156" s="11" t="s">
        <v>386</v>
      </c>
      <c r="D156" s="68" t="s">
        <v>412</v>
      </c>
      <c r="E156" s="11" t="s">
        <v>261</v>
      </c>
      <c r="F156" s="65" t="s">
        <v>28</v>
      </c>
      <c r="G156" s="124">
        <v>15</v>
      </c>
      <c r="H156" s="19"/>
      <c r="I156" s="35">
        <f t="shared" si="5"/>
        <v>248348.2</v>
      </c>
    </row>
    <row r="157" spans="1:9" x14ac:dyDescent="0.25">
      <c r="A157" s="3">
        <f t="shared" si="6"/>
        <v>149</v>
      </c>
      <c r="B157" s="12">
        <v>44207</v>
      </c>
      <c r="C157" s="11" t="s">
        <v>386</v>
      </c>
      <c r="D157" s="68" t="s">
        <v>413</v>
      </c>
      <c r="E157" s="11" t="s">
        <v>419</v>
      </c>
      <c r="F157" s="65" t="s">
        <v>28</v>
      </c>
      <c r="G157" s="124">
        <v>15</v>
      </c>
      <c r="H157" s="19"/>
      <c r="I157" s="35">
        <f t="shared" si="5"/>
        <v>248363.2</v>
      </c>
    </row>
    <row r="158" spans="1:9" x14ac:dyDescent="0.25">
      <c r="A158" s="3">
        <f t="shared" si="6"/>
        <v>150</v>
      </c>
      <c r="B158" s="12">
        <v>44207</v>
      </c>
      <c r="C158" s="11" t="s">
        <v>386</v>
      </c>
      <c r="D158" s="68" t="s">
        <v>414</v>
      </c>
      <c r="E158" s="11" t="s">
        <v>419</v>
      </c>
      <c r="F158" s="65" t="s">
        <v>28</v>
      </c>
      <c r="G158" s="124">
        <v>15</v>
      </c>
      <c r="H158" s="19"/>
      <c r="I158" s="35">
        <f t="shared" si="5"/>
        <v>248378.2</v>
      </c>
    </row>
    <row r="159" spans="1:9" x14ac:dyDescent="0.25">
      <c r="A159" s="3">
        <f t="shared" si="6"/>
        <v>151</v>
      </c>
      <c r="B159" s="12">
        <v>44207</v>
      </c>
      <c r="C159" s="11" t="s">
        <v>386</v>
      </c>
      <c r="D159" s="68" t="s">
        <v>415</v>
      </c>
      <c r="E159" s="11" t="s">
        <v>145</v>
      </c>
      <c r="F159" s="65" t="s">
        <v>28</v>
      </c>
      <c r="G159" s="124">
        <v>15</v>
      </c>
      <c r="H159" s="19"/>
      <c r="I159" s="35">
        <f t="shared" si="5"/>
        <v>248393.2</v>
      </c>
    </row>
    <row r="160" spans="1:9" x14ac:dyDescent="0.25">
      <c r="A160" s="3">
        <f t="shared" si="6"/>
        <v>152</v>
      </c>
      <c r="B160" s="12">
        <v>44207</v>
      </c>
      <c r="C160" s="11" t="s">
        <v>386</v>
      </c>
      <c r="D160" s="68" t="s">
        <v>417</v>
      </c>
      <c r="E160" s="11" t="s">
        <v>145</v>
      </c>
      <c r="F160" s="65" t="s">
        <v>28</v>
      </c>
      <c r="G160" s="124">
        <v>15</v>
      </c>
      <c r="H160" s="19"/>
      <c r="I160" s="35">
        <f t="shared" si="5"/>
        <v>248408.2</v>
      </c>
    </row>
    <row r="161" spans="1:9" x14ac:dyDescent="0.25">
      <c r="A161" s="3">
        <f t="shared" si="6"/>
        <v>153</v>
      </c>
      <c r="B161" s="12">
        <v>44207</v>
      </c>
      <c r="C161" s="11" t="s">
        <v>386</v>
      </c>
      <c r="D161" s="68" t="s">
        <v>418</v>
      </c>
      <c r="E161" s="11" t="s">
        <v>145</v>
      </c>
      <c r="F161" s="65" t="s">
        <v>28</v>
      </c>
      <c r="G161" s="124">
        <v>15</v>
      </c>
      <c r="H161" s="19"/>
      <c r="I161" s="35">
        <f t="shared" si="5"/>
        <v>248423.2</v>
      </c>
    </row>
    <row r="162" spans="1:9" x14ac:dyDescent="0.25">
      <c r="A162" s="3">
        <f t="shared" si="6"/>
        <v>154</v>
      </c>
      <c r="B162" s="12">
        <v>44207</v>
      </c>
      <c r="C162" s="11" t="s">
        <v>386</v>
      </c>
      <c r="D162" s="68" t="s">
        <v>420</v>
      </c>
      <c r="E162" s="11" t="s">
        <v>145</v>
      </c>
      <c r="F162" s="65" t="s">
        <v>28</v>
      </c>
      <c r="G162" s="124">
        <v>15</v>
      </c>
      <c r="H162" s="19"/>
      <c r="I162" s="35">
        <f t="shared" si="5"/>
        <v>248438.2</v>
      </c>
    </row>
    <row r="163" spans="1:9" x14ac:dyDescent="0.25">
      <c r="A163" s="3">
        <f t="shared" si="6"/>
        <v>155</v>
      </c>
      <c r="B163" s="12">
        <v>44207</v>
      </c>
      <c r="C163" s="11" t="s">
        <v>386</v>
      </c>
      <c r="D163" s="68" t="s">
        <v>421</v>
      </c>
      <c r="E163" s="11" t="s">
        <v>145</v>
      </c>
      <c r="F163" s="65" t="s">
        <v>28</v>
      </c>
      <c r="G163" s="124">
        <v>15</v>
      </c>
      <c r="H163" s="19"/>
      <c r="I163" s="35">
        <f t="shared" si="5"/>
        <v>248453.2</v>
      </c>
    </row>
    <row r="164" spans="1:9" x14ac:dyDescent="0.25">
      <c r="A164" s="3">
        <f t="shared" si="6"/>
        <v>156</v>
      </c>
      <c r="B164" s="12">
        <v>44207</v>
      </c>
      <c r="C164" s="11" t="s">
        <v>386</v>
      </c>
      <c r="D164" s="68" t="s">
        <v>422</v>
      </c>
      <c r="E164" s="11" t="s">
        <v>145</v>
      </c>
      <c r="F164" s="65" t="s">
        <v>28</v>
      </c>
      <c r="G164" s="124">
        <v>15</v>
      </c>
      <c r="H164" s="19"/>
      <c r="I164" s="35">
        <f t="shared" si="5"/>
        <v>248468.2</v>
      </c>
    </row>
    <row r="165" spans="1:9" x14ac:dyDescent="0.25">
      <c r="A165" s="3">
        <f t="shared" si="6"/>
        <v>157</v>
      </c>
      <c r="B165" s="12">
        <v>44207</v>
      </c>
      <c r="C165" s="6" t="s">
        <v>17</v>
      </c>
      <c r="D165" s="68"/>
      <c r="E165" s="13" t="s">
        <v>430</v>
      </c>
      <c r="F165" s="104" t="s">
        <v>28</v>
      </c>
      <c r="G165" s="21">
        <v>22556.5</v>
      </c>
      <c r="H165" s="22"/>
      <c r="I165" s="153">
        <f t="shared" si="5"/>
        <v>271024.7</v>
      </c>
    </row>
    <row r="166" spans="1:9" x14ac:dyDescent="0.25">
      <c r="A166" s="3">
        <f t="shared" si="6"/>
        <v>158</v>
      </c>
      <c r="B166" s="12">
        <v>44208</v>
      </c>
      <c r="C166" s="11" t="s">
        <v>424</v>
      </c>
      <c r="D166" s="68" t="s">
        <v>425</v>
      </c>
      <c r="E166" s="11" t="s">
        <v>426</v>
      </c>
      <c r="F166" s="65" t="s">
        <v>28</v>
      </c>
      <c r="G166" s="124">
        <v>15</v>
      </c>
      <c r="H166" s="19"/>
      <c r="I166" s="35">
        <f t="shared" si="5"/>
        <v>271039.7</v>
      </c>
    </row>
    <row r="167" spans="1:9" x14ac:dyDescent="0.25">
      <c r="A167" s="3">
        <f t="shared" si="6"/>
        <v>159</v>
      </c>
      <c r="B167" s="12">
        <v>44208</v>
      </c>
      <c r="C167" s="11" t="s">
        <v>428</v>
      </c>
      <c r="D167" s="68" t="s">
        <v>375</v>
      </c>
      <c r="E167" s="11" t="s">
        <v>427</v>
      </c>
      <c r="F167" s="65" t="s">
        <v>429</v>
      </c>
      <c r="G167" s="124">
        <v>50</v>
      </c>
      <c r="H167" s="19"/>
      <c r="I167" s="35">
        <f t="shared" si="5"/>
        <v>271089.7</v>
      </c>
    </row>
    <row r="168" spans="1:9" x14ac:dyDescent="0.25">
      <c r="A168" s="3">
        <f t="shared" si="6"/>
        <v>160</v>
      </c>
      <c r="B168" s="12">
        <v>44208</v>
      </c>
      <c r="C168" s="6" t="s">
        <v>17</v>
      </c>
      <c r="D168" s="42"/>
      <c r="E168" s="13" t="s">
        <v>823</v>
      </c>
      <c r="F168" s="104" t="s">
        <v>28</v>
      </c>
      <c r="G168" s="21">
        <v>5230</v>
      </c>
      <c r="H168" s="22"/>
      <c r="I168" s="153">
        <f t="shared" si="5"/>
        <v>276319.7</v>
      </c>
    </row>
    <row r="169" spans="1:9" x14ac:dyDescent="0.25">
      <c r="A169" s="3">
        <f t="shared" si="6"/>
        <v>161</v>
      </c>
      <c r="B169" s="12">
        <v>44209</v>
      </c>
      <c r="C169" s="11" t="s">
        <v>433</v>
      </c>
      <c r="D169" s="68" t="s">
        <v>432</v>
      </c>
      <c r="E169" s="11" t="s">
        <v>443</v>
      </c>
      <c r="F169" s="65" t="s">
        <v>56</v>
      </c>
      <c r="G169" s="22"/>
      <c r="H169" s="124">
        <v>969.1</v>
      </c>
      <c r="I169" s="35">
        <f t="shared" si="5"/>
        <v>275350.60000000003</v>
      </c>
    </row>
    <row r="170" spans="1:9" ht="19.5" x14ac:dyDescent="0.25">
      <c r="A170" s="3">
        <f t="shared" si="6"/>
        <v>162</v>
      </c>
      <c r="B170" s="12">
        <v>44209</v>
      </c>
      <c r="C170" s="11" t="s">
        <v>307</v>
      </c>
      <c r="D170" s="68" t="s">
        <v>434</v>
      </c>
      <c r="E170" s="11" t="s">
        <v>437</v>
      </c>
      <c r="F170" s="70" t="s">
        <v>438</v>
      </c>
      <c r="G170" s="124">
        <v>2280</v>
      </c>
      <c r="H170" s="19"/>
      <c r="I170" s="35">
        <f t="shared" si="5"/>
        <v>277630.60000000003</v>
      </c>
    </row>
    <row r="171" spans="1:9" x14ac:dyDescent="0.25">
      <c r="A171" s="3">
        <f t="shared" si="6"/>
        <v>163</v>
      </c>
      <c r="B171" s="12">
        <v>44209</v>
      </c>
      <c r="C171" s="11" t="s">
        <v>439</v>
      </c>
      <c r="D171" s="68" t="s">
        <v>435</v>
      </c>
      <c r="E171" s="11" t="s">
        <v>437</v>
      </c>
      <c r="F171" s="65" t="s">
        <v>441</v>
      </c>
      <c r="G171" s="124">
        <v>2400</v>
      </c>
      <c r="H171" s="19"/>
      <c r="I171" s="35">
        <f t="shared" si="5"/>
        <v>280030.60000000003</v>
      </c>
    </row>
    <row r="172" spans="1:9" x14ac:dyDescent="0.25">
      <c r="A172" s="3">
        <f t="shared" si="6"/>
        <v>164</v>
      </c>
      <c r="B172" s="12">
        <v>44209</v>
      </c>
      <c r="C172" s="11" t="s">
        <v>440</v>
      </c>
      <c r="D172" s="68" t="s">
        <v>436</v>
      </c>
      <c r="E172" s="11" t="s">
        <v>437</v>
      </c>
      <c r="F172" s="65" t="s">
        <v>442</v>
      </c>
      <c r="G172" s="124">
        <v>1200</v>
      </c>
      <c r="H172" s="19"/>
      <c r="I172" s="35">
        <f t="shared" si="5"/>
        <v>281230.60000000003</v>
      </c>
    </row>
    <row r="173" spans="1:9" x14ac:dyDescent="0.25">
      <c r="A173" s="3">
        <f t="shared" si="6"/>
        <v>165</v>
      </c>
      <c r="B173" s="12">
        <v>44209</v>
      </c>
      <c r="C173" s="11" t="s">
        <v>446</v>
      </c>
      <c r="D173" s="68" t="s">
        <v>444</v>
      </c>
      <c r="E173" s="11" t="s">
        <v>445</v>
      </c>
      <c r="F173" s="65" t="s">
        <v>16</v>
      </c>
      <c r="G173" s="124">
        <v>400</v>
      </c>
      <c r="H173" s="19"/>
      <c r="I173" s="35">
        <f t="shared" si="5"/>
        <v>281630.60000000003</v>
      </c>
    </row>
    <row r="174" spans="1:9" ht="23.25" x14ac:dyDescent="0.25">
      <c r="A174" s="3">
        <f t="shared" si="6"/>
        <v>166</v>
      </c>
      <c r="B174" s="12">
        <v>44209</v>
      </c>
      <c r="C174" s="11" t="s">
        <v>461</v>
      </c>
      <c r="D174" s="68" t="s">
        <v>459</v>
      </c>
      <c r="E174" s="11" t="s">
        <v>303</v>
      </c>
      <c r="F174" s="65" t="s">
        <v>460</v>
      </c>
      <c r="G174" s="124">
        <v>500</v>
      </c>
      <c r="H174" s="19"/>
      <c r="I174" s="35">
        <f t="shared" si="5"/>
        <v>282130.60000000003</v>
      </c>
    </row>
    <row r="175" spans="1:9" x14ac:dyDescent="0.25">
      <c r="A175" s="3">
        <f t="shared" si="6"/>
        <v>167</v>
      </c>
      <c r="B175" s="12">
        <v>44209</v>
      </c>
      <c r="C175" s="11" t="s">
        <v>424</v>
      </c>
      <c r="D175" s="68" t="s">
        <v>447</v>
      </c>
      <c r="E175" s="11" t="s">
        <v>450</v>
      </c>
      <c r="F175" s="65" t="s">
        <v>28</v>
      </c>
      <c r="G175" s="124">
        <v>15</v>
      </c>
      <c r="H175" s="19"/>
      <c r="I175" s="35">
        <f t="shared" si="5"/>
        <v>282145.60000000003</v>
      </c>
    </row>
    <row r="176" spans="1:9" x14ac:dyDescent="0.25">
      <c r="A176" s="3">
        <f t="shared" si="6"/>
        <v>168</v>
      </c>
      <c r="B176" s="12">
        <v>44209</v>
      </c>
      <c r="C176" s="11" t="s">
        <v>424</v>
      </c>
      <c r="D176" s="68" t="s">
        <v>448</v>
      </c>
      <c r="E176" s="11" t="s">
        <v>451</v>
      </c>
      <c r="F176" s="65" t="s">
        <v>28</v>
      </c>
      <c r="G176" s="124">
        <v>15</v>
      </c>
      <c r="H176" s="19"/>
      <c r="I176" s="35">
        <f t="shared" si="5"/>
        <v>282160.60000000003</v>
      </c>
    </row>
    <row r="177" spans="1:9" x14ac:dyDescent="0.25">
      <c r="A177" s="3">
        <f t="shared" si="6"/>
        <v>169</v>
      </c>
      <c r="B177" s="12">
        <v>44209</v>
      </c>
      <c r="C177" s="11" t="s">
        <v>424</v>
      </c>
      <c r="D177" s="68" t="s">
        <v>449</v>
      </c>
      <c r="E177" s="11" t="s">
        <v>451</v>
      </c>
      <c r="F177" s="65" t="s">
        <v>28</v>
      </c>
      <c r="G177" s="124">
        <v>15</v>
      </c>
      <c r="H177" s="19"/>
      <c r="I177" s="35">
        <f t="shared" si="5"/>
        <v>282175.60000000003</v>
      </c>
    </row>
    <row r="178" spans="1:9" x14ac:dyDescent="0.25">
      <c r="A178" s="3">
        <f t="shared" si="6"/>
        <v>170</v>
      </c>
      <c r="B178" s="12">
        <v>44209</v>
      </c>
      <c r="C178" s="11" t="s">
        <v>424</v>
      </c>
      <c r="D178" s="68" t="s">
        <v>452</v>
      </c>
      <c r="E178" s="11" t="s">
        <v>282</v>
      </c>
      <c r="F178" s="65" t="s">
        <v>28</v>
      </c>
      <c r="G178" s="124">
        <v>15</v>
      </c>
      <c r="H178" s="19"/>
      <c r="I178" s="35">
        <f t="shared" si="5"/>
        <v>282190.60000000003</v>
      </c>
    </row>
    <row r="179" spans="1:9" x14ac:dyDescent="0.25">
      <c r="A179" s="3">
        <f t="shared" si="6"/>
        <v>171</v>
      </c>
      <c r="B179" s="12">
        <v>44209</v>
      </c>
      <c r="C179" s="11" t="s">
        <v>424</v>
      </c>
      <c r="D179" s="68" t="s">
        <v>453</v>
      </c>
      <c r="E179" s="11" t="s">
        <v>250</v>
      </c>
      <c r="F179" s="65" t="s">
        <v>28</v>
      </c>
      <c r="G179" s="124">
        <v>15</v>
      </c>
      <c r="H179" s="19"/>
      <c r="I179" s="35">
        <f t="shared" si="5"/>
        <v>282205.60000000003</v>
      </c>
    </row>
    <row r="180" spans="1:9" x14ac:dyDescent="0.25">
      <c r="A180" s="3">
        <f t="shared" si="6"/>
        <v>172</v>
      </c>
      <c r="B180" s="12">
        <v>44209</v>
      </c>
      <c r="C180" s="11" t="s">
        <v>424</v>
      </c>
      <c r="D180" s="68" t="s">
        <v>454</v>
      </c>
      <c r="E180" s="11" t="s">
        <v>426</v>
      </c>
      <c r="F180" s="65" t="s">
        <v>28</v>
      </c>
      <c r="G180" s="124">
        <v>15</v>
      </c>
      <c r="H180" s="19"/>
      <c r="I180" s="35">
        <f t="shared" si="5"/>
        <v>282220.60000000003</v>
      </c>
    </row>
    <row r="181" spans="1:9" x14ac:dyDescent="0.25">
      <c r="A181" s="3">
        <f t="shared" si="6"/>
        <v>173</v>
      </c>
      <c r="B181" s="12">
        <v>44209</v>
      </c>
      <c r="C181" s="11" t="s">
        <v>424</v>
      </c>
      <c r="D181" s="68" t="s">
        <v>455</v>
      </c>
      <c r="E181" s="11" t="s">
        <v>458</v>
      </c>
      <c r="F181" s="65" t="s">
        <v>28</v>
      </c>
      <c r="G181" s="124">
        <v>15</v>
      </c>
      <c r="H181" s="19"/>
      <c r="I181" s="35">
        <f t="shared" si="5"/>
        <v>282235.60000000003</v>
      </c>
    </row>
    <row r="182" spans="1:9" x14ac:dyDescent="0.25">
      <c r="A182" s="3">
        <f t="shared" si="6"/>
        <v>174</v>
      </c>
      <c r="B182" s="12">
        <v>44209</v>
      </c>
      <c r="C182" s="11" t="s">
        <v>424</v>
      </c>
      <c r="D182" s="68" t="s">
        <v>456</v>
      </c>
      <c r="E182" s="11" t="s">
        <v>262</v>
      </c>
      <c r="F182" s="65" t="s">
        <v>28</v>
      </c>
      <c r="G182" s="124">
        <v>15</v>
      </c>
      <c r="H182" s="19"/>
      <c r="I182" s="35">
        <f t="shared" si="5"/>
        <v>282250.60000000003</v>
      </c>
    </row>
    <row r="183" spans="1:9" x14ac:dyDescent="0.25">
      <c r="A183" s="3">
        <f t="shared" si="6"/>
        <v>175</v>
      </c>
      <c r="B183" s="12">
        <v>44209</v>
      </c>
      <c r="C183" s="11" t="s">
        <v>424</v>
      </c>
      <c r="D183" s="68" t="s">
        <v>457</v>
      </c>
      <c r="E183" s="11" t="s">
        <v>261</v>
      </c>
      <c r="F183" s="65" t="s">
        <v>28</v>
      </c>
      <c r="G183" s="124">
        <v>15</v>
      </c>
      <c r="H183" s="19"/>
      <c r="I183" s="35">
        <f t="shared" si="5"/>
        <v>282265.60000000003</v>
      </c>
    </row>
    <row r="184" spans="1:9" x14ac:dyDescent="0.25">
      <c r="A184" s="3">
        <f t="shared" si="6"/>
        <v>176</v>
      </c>
      <c r="B184" s="12">
        <v>44209</v>
      </c>
      <c r="C184" s="6" t="s">
        <v>17</v>
      </c>
      <c r="D184" s="42"/>
      <c r="E184" s="13" t="s">
        <v>824</v>
      </c>
      <c r="F184" s="104" t="s">
        <v>28</v>
      </c>
      <c r="G184" s="21">
        <v>19774</v>
      </c>
      <c r="H184" s="22"/>
      <c r="I184" s="153">
        <f t="shared" si="5"/>
        <v>302039.60000000003</v>
      </c>
    </row>
    <row r="185" spans="1:9" x14ac:dyDescent="0.25">
      <c r="A185" s="3">
        <f t="shared" si="6"/>
        <v>177</v>
      </c>
      <c r="B185" s="12">
        <v>44210</v>
      </c>
      <c r="C185" s="11" t="s">
        <v>477</v>
      </c>
      <c r="D185" s="68" t="s">
        <v>464</v>
      </c>
      <c r="E185" s="11" t="s">
        <v>475</v>
      </c>
      <c r="F185" s="65" t="s">
        <v>476</v>
      </c>
      <c r="G185" s="124">
        <v>2000</v>
      </c>
      <c r="H185" s="19"/>
      <c r="I185" s="35">
        <f t="shared" si="5"/>
        <v>304039.60000000003</v>
      </c>
    </row>
    <row r="186" spans="1:9" x14ac:dyDescent="0.25">
      <c r="A186" s="3">
        <f t="shared" si="6"/>
        <v>178</v>
      </c>
      <c r="B186" s="12">
        <v>44210</v>
      </c>
      <c r="C186" s="11" t="s">
        <v>479</v>
      </c>
      <c r="D186" s="68" t="s">
        <v>465</v>
      </c>
      <c r="E186" s="11" t="s">
        <v>478</v>
      </c>
      <c r="F186" s="70" t="s">
        <v>16</v>
      </c>
      <c r="G186" s="124">
        <v>120</v>
      </c>
      <c r="H186" s="19"/>
      <c r="I186" s="35">
        <f t="shared" si="5"/>
        <v>304159.60000000003</v>
      </c>
    </row>
    <row r="187" spans="1:9" x14ac:dyDescent="0.25">
      <c r="A187" s="3">
        <f t="shared" si="6"/>
        <v>179</v>
      </c>
      <c r="B187" s="12">
        <v>44210</v>
      </c>
      <c r="C187" s="11" t="s">
        <v>481</v>
      </c>
      <c r="D187" s="68" t="s">
        <v>474</v>
      </c>
      <c r="E187" s="11" t="s">
        <v>480</v>
      </c>
      <c r="F187" s="65" t="s">
        <v>16</v>
      </c>
      <c r="G187" s="124">
        <v>200</v>
      </c>
      <c r="H187" s="19"/>
      <c r="I187" s="35">
        <f t="shared" si="5"/>
        <v>304359.60000000003</v>
      </c>
    </row>
    <row r="188" spans="1:9" x14ac:dyDescent="0.25">
      <c r="A188" s="3">
        <f t="shared" si="6"/>
        <v>180</v>
      </c>
      <c r="B188" s="12">
        <v>44210</v>
      </c>
      <c r="C188" s="11" t="s">
        <v>487</v>
      </c>
      <c r="D188" s="68" t="s">
        <v>482</v>
      </c>
      <c r="E188" s="11" t="s">
        <v>486</v>
      </c>
      <c r="F188" s="65" t="s">
        <v>16</v>
      </c>
      <c r="G188" s="124">
        <v>200</v>
      </c>
      <c r="H188" s="19"/>
      <c r="I188" s="35">
        <f t="shared" si="5"/>
        <v>304559.60000000003</v>
      </c>
    </row>
    <row r="189" spans="1:9" x14ac:dyDescent="0.25">
      <c r="A189" s="3">
        <f t="shared" si="6"/>
        <v>181</v>
      </c>
      <c r="B189" s="12">
        <v>44210</v>
      </c>
      <c r="C189" s="11" t="s">
        <v>488</v>
      </c>
      <c r="D189" s="68" t="s">
        <v>483</v>
      </c>
      <c r="E189" s="11" t="s">
        <v>486</v>
      </c>
      <c r="F189" s="65" t="s">
        <v>16</v>
      </c>
      <c r="G189" s="124">
        <v>900</v>
      </c>
      <c r="H189" s="19"/>
      <c r="I189" s="35">
        <f t="shared" si="5"/>
        <v>305459.60000000003</v>
      </c>
    </row>
    <row r="190" spans="1:9" x14ac:dyDescent="0.25">
      <c r="A190" s="3">
        <f t="shared" si="6"/>
        <v>182</v>
      </c>
      <c r="B190" s="12">
        <v>44210</v>
      </c>
      <c r="C190" s="11" t="s">
        <v>490</v>
      </c>
      <c r="D190" s="68" t="s">
        <v>484</v>
      </c>
      <c r="E190" s="11" t="s">
        <v>489</v>
      </c>
      <c r="F190" s="65" t="s">
        <v>16</v>
      </c>
      <c r="G190" s="124">
        <v>50</v>
      </c>
      <c r="H190" s="19"/>
      <c r="I190" s="35">
        <f t="shared" si="5"/>
        <v>305509.60000000003</v>
      </c>
    </row>
    <row r="191" spans="1:9" x14ac:dyDescent="0.25">
      <c r="A191" s="3">
        <f t="shared" si="6"/>
        <v>183</v>
      </c>
      <c r="B191" s="12">
        <v>44210</v>
      </c>
      <c r="C191" s="11" t="s">
        <v>490</v>
      </c>
      <c r="D191" s="68" t="s">
        <v>485</v>
      </c>
      <c r="E191" s="11" t="s">
        <v>489</v>
      </c>
      <c r="F191" s="65" t="s">
        <v>28</v>
      </c>
      <c r="G191" s="124">
        <v>50</v>
      </c>
      <c r="H191" s="19"/>
      <c r="I191" s="35">
        <f t="shared" si="5"/>
        <v>305559.60000000003</v>
      </c>
    </row>
    <row r="192" spans="1:9" x14ac:dyDescent="0.25">
      <c r="A192" s="3">
        <f t="shared" si="6"/>
        <v>184</v>
      </c>
      <c r="B192" s="12">
        <v>44210</v>
      </c>
      <c r="C192" s="11" t="s">
        <v>494</v>
      </c>
      <c r="D192" s="68" t="s">
        <v>491</v>
      </c>
      <c r="E192" s="11" t="s">
        <v>489</v>
      </c>
      <c r="F192" s="65" t="s">
        <v>16</v>
      </c>
      <c r="G192" s="124">
        <v>50</v>
      </c>
      <c r="H192" s="19"/>
      <c r="I192" s="35">
        <f t="shared" si="5"/>
        <v>305609.60000000003</v>
      </c>
    </row>
    <row r="193" spans="1:9" x14ac:dyDescent="0.25">
      <c r="A193" s="3">
        <f t="shared" si="6"/>
        <v>185</v>
      </c>
      <c r="B193" s="12">
        <v>44210</v>
      </c>
      <c r="C193" s="11" t="s">
        <v>495</v>
      </c>
      <c r="D193" s="68" t="s">
        <v>492</v>
      </c>
      <c r="E193" s="11" t="s">
        <v>489</v>
      </c>
      <c r="F193" s="65" t="s">
        <v>16</v>
      </c>
      <c r="G193" s="124">
        <v>50</v>
      </c>
      <c r="H193" s="19"/>
      <c r="I193" s="35">
        <f t="shared" si="5"/>
        <v>305659.60000000003</v>
      </c>
    </row>
    <row r="194" spans="1:9" x14ac:dyDescent="0.25">
      <c r="A194" s="3">
        <f t="shared" si="6"/>
        <v>186</v>
      </c>
      <c r="B194" s="12">
        <v>44210</v>
      </c>
      <c r="C194" s="11" t="s">
        <v>496</v>
      </c>
      <c r="D194" s="68" t="s">
        <v>493</v>
      </c>
      <c r="E194" s="11" t="s">
        <v>489</v>
      </c>
      <c r="F194" s="65" t="s">
        <v>16</v>
      </c>
      <c r="G194" s="124">
        <v>50</v>
      </c>
      <c r="H194" s="19"/>
      <c r="I194" s="35">
        <f t="shared" si="5"/>
        <v>305709.60000000003</v>
      </c>
    </row>
    <row r="195" spans="1:9" ht="23.25" x14ac:dyDescent="0.25">
      <c r="A195" s="3">
        <f t="shared" si="6"/>
        <v>187</v>
      </c>
      <c r="B195" s="12">
        <v>44210</v>
      </c>
      <c r="C195" s="11" t="s">
        <v>502</v>
      </c>
      <c r="D195" s="68" t="s">
        <v>497</v>
      </c>
      <c r="E195" s="11" t="s">
        <v>489</v>
      </c>
      <c r="F195" s="65" t="s">
        <v>501</v>
      </c>
      <c r="G195" s="124">
        <v>240</v>
      </c>
      <c r="H195" s="19"/>
      <c r="I195" s="35">
        <f t="shared" si="5"/>
        <v>305949.60000000003</v>
      </c>
    </row>
    <row r="196" spans="1:9" x14ac:dyDescent="0.25">
      <c r="A196" s="3">
        <f t="shared" si="6"/>
        <v>188</v>
      </c>
      <c r="B196" s="12">
        <v>44210</v>
      </c>
      <c r="C196" s="11" t="s">
        <v>503</v>
      </c>
      <c r="D196" s="68" t="s">
        <v>498</v>
      </c>
      <c r="E196" s="11" t="s">
        <v>489</v>
      </c>
      <c r="F196" s="65" t="s">
        <v>16</v>
      </c>
      <c r="G196" s="124">
        <v>800</v>
      </c>
      <c r="H196" s="19"/>
      <c r="I196" s="35">
        <f t="shared" si="5"/>
        <v>306749.60000000003</v>
      </c>
    </row>
    <row r="197" spans="1:9" x14ac:dyDescent="0.25">
      <c r="A197" s="3">
        <f t="shared" si="6"/>
        <v>189</v>
      </c>
      <c r="B197" s="12">
        <v>44210</v>
      </c>
      <c r="C197" s="11" t="s">
        <v>504</v>
      </c>
      <c r="D197" s="68" t="s">
        <v>499</v>
      </c>
      <c r="E197" s="11" t="s">
        <v>489</v>
      </c>
      <c r="F197" s="65" t="s">
        <v>16</v>
      </c>
      <c r="G197" s="124">
        <v>400</v>
      </c>
      <c r="H197" s="19"/>
      <c r="I197" s="35">
        <f t="shared" si="5"/>
        <v>307149.60000000003</v>
      </c>
    </row>
    <row r="198" spans="1:9" x14ac:dyDescent="0.25">
      <c r="A198" s="3">
        <f t="shared" si="6"/>
        <v>190</v>
      </c>
      <c r="B198" s="12">
        <v>44210</v>
      </c>
      <c r="C198" s="11" t="s">
        <v>505</v>
      </c>
      <c r="D198" s="68" t="s">
        <v>500</v>
      </c>
      <c r="E198" s="11" t="s">
        <v>489</v>
      </c>
      <c r="F198" s="65" t="s">
        <v>16</v>
      </c>
      <c r="G198" s="124">
        <v>500</v>
      </c>
      <c r="H198" s="19"/>
      <c r="I198" s="35">
        <f t="shared" si="5"/>
        <v>307649.60000000003</v>
      </c>
    </row>
    <row r="199" spans="1:9" x14ac:dyDescent="0.25">
      <c r="A199" s="3">
        <f t="shared" si="6"/>
        <v>191</v>
      </c>
      <c r="B199" s="12">
        <v>44210</v>
      </c>
      <c r="C199" s="11" t="s">
        <v>251</v>
      </c>
      <c r="D199" s="68" t="s">
        <v>466</v>
      </c>
      <c r="E199" s="11" t="s">
        <v>469</v>
      </c>
      <c r="F199" s="65" t="s">
        <v>28</v>
      </c>
      <c r="G199" s="124">
        <v>15</v>
      </c>
      <c r="H199" s="19"/>
      <c r="I199" s="35">
        <f t="shared" si="5"/>
        <v>307664.60000000003</v>
      </c>
    </row>
    <row r="200" spans="1:9" x14ac:dyDescent="0.25">
      <c r="A200" s="3">
        <f t="shared" si="6"/>
        <v>192</v>
      </c>
      <c r="B200" s="12">
        <v>44210</v>
      </c>
      <c r="C200" s="11" t="s">
        <v>251</v>
      </c>
      <c r="D200" s="68" t="s">
        <v>467</v>
      </c>
      <c r="E200" s="11" t="s">
        <v>145</v>
      </c>
      <c r="F200" s="65" t="s">
        <v>28</v>
      </c>
      <c r="G200" s="124">
        <v>15</v>
      </c>
      <c r="H200" s="19"/>
      <c r="I200" s="35">
        <f t="shared" si="5"/>
        <v>307679.60000000003</v>
      </c>
    </row>
    <row r="201" spans="1:9" x14ac:dyDescent="0.25">
      <c r="A201" s="3">
        <f t="shared" si="6"/>
        <v>193</v>
      </c>
      <c r="B201" s="12">
        <v>44210</v>
      </c>
      <c r="C201" s="11" t="s">
        <v>251</v>
      </c>
      <c r="D201" s="68" t="s">
        <v>468</v>
      </c>
      <c r="E201" s="11" t="s">
        <v>470</v>
      </c>
      <c r="F201" s="65" t="s">
        <v>28</v>
      </c>
      <c r="G201" s="124">
        <v>15</v>
      </c>
      <c r="H201" s="19"/>
      <c r="I201" s="35">
        <f t="shared" si="5"/>
        <v>307694.60000000003</v>
      </c>
    </row>
    <row r="202" spans="1:9" x14ac:dyDescent="0.25">
      <c r="A202" s="3">
        <f t="shared" si="6"/>
        <v>194</v>
      </c>
      <c r="B202" s="12">
        <v>44210</v>
      </c>
      <c r="C202" s="11" t="s">
        <v>251</v>
      </c>
      <c r="D202" s="68" t="s">
        <v>472</v>
      </c>
      <c r="E202" s="11" t="s">
        <v>282</v>
      </c>
      <c r="F202" s="65" t="s">
        <v>28</v>
      </c>
      <c r="G202" s="124">
        <v>15</v>
      </c>
      <c r="H202" s="19"/>
      <c r="I202" s="35">
        <f t="shared" si="5"/>
        <v>307709.60000000003</v>
      </c>
    </row>
    <row r="203" spans="1:9" x14ac:dyDescent="0.25">
      <c r="A203" s="3">
        <f t="shared" si="6"/>
        <v>195</v>
      </c>
      <c r="B203" s="12">
        <v>44210</v>
      </c>
      <c r="C203" s="11" t="s">
        <v>251</v>
      </c>
      <c r="D203" s="68" t="s">
        <v>473</v>
      </c>
      <c r="E203" s="11" t="s">
        <v>471</v>
      </c>
      <c r="F203" s="65" t="s">
        <v>28</v>
      </c>
      <c r="G203" s="124">
        <v>15</v>
      </c>
      <c r="H203" s="19"/>
      <c r="I203" s="35">
        <f t="shared" ref="I203:I266" si="7">+I202+G203-H203</f>
        <v>307724.60000000003</v>
      </c>
    </row>
    <row r="204" spans="1:9" x14ac:dyDescent="0.25">
      <c r="A204" s="3">
        <f t="shared" si="6"/>
        <v>196</v>
      </c>
      <c r="B204" s="12">
        <v>44210</v>
      </c>
      <c r="C204" s="6" t="s">
        <v>17</v>
      </c>
      <c r="D204" s="42"/>
      <c r="E204" s="13" t="s">
        <v>463</v>
      </c>
      <c r="F204" s="104" t="s">
        <v>28</v>
      </c>
      <c r="G204" s="21">
        <v>16074</v>
      </c>
      <c r="H204" s="22"/>
      <c r="I204" s="153">
        <f t="shared" si="7"/>
        <v>323798.60000000003</v>
      </c>
    </row>
    <row r="205" spans="1:9" x14ac:dyDescent="0.25">
      <c r="A205" s="3">
        <f t="shared" si="6"/>
        <v>197</v>
      </c>
      <c r="B205" s="12">
        <v>44211</v>
      </c>
      <c r="C205" s="11" t="s">
        <v>509</v>
      </c>
      <c r="D205" s="68" t="s">
        <v>508</v>
      </c>
      <c r="E205" s="11" t="s">
        <v>110</v>
      </c>
      <c r="F205" s="65" t="s">
        <v>16</v>
      </c>
      <c r="G205" s="124">
        <v>800</v>
      </c>
      <c r="H205" s="19"/>
      <c r="I205" s="35">
        <f t="shared" si="7"/>
        <v>324598.60000000003</v>
      </c>
    </row>
    <row r="206" spans="1:9" ht="18" x14ac:dyDescent="0.25">
      <c r="A206" s="3">
        <f t="shared" si="6"/>
        <v>198</v>
      </c>
      <c r="B206" s="12">
        <v>44211</v>
      </c>
      <c r="C206" s="11" t="s">
        <v>536</v>
      </c>
      <c r="D206" s="68" t="s">
        <v>532</v>
      </c>
      <c r="E206" s="11" t="s">
        <v>534</v>
      </c>
      <c r="F206" s="111" t="s">
        <v>535</v>
      </c>
      <c r="G206" s="124">
        <v>5875</v>
      </c>
      <c r="H206" s="19"/>
      <c r="I206" s="35">
        <f t="shared" si="7"/>
        <v>330473.60000000003</v>
      </c>
    </row>
    <row r="207" spans="1:9" ht="23.25" x14ac:dyDescent="0.25">
      <c r="A207" s="3">
        <f t="shared" si="6"/>
        <v>199</v>
      </c>
      <c r="B207" s="12">
        <v>44211</v>
      </c>
      <c r="C207" s="11" t="s">
        <v>537</v>
      </c>
      <c r="D207" s="68" t="s">
        <v>533</v>
      </c>
      <c r="E207" s="11" t="s">
        <v>538</v>
      </c>
      <c r="F207" s="65" t="s">
        <v>173</v>
      </c>
      <c r="G207" s="124">
        <v>2400</v>
      </c>
      <c r="H207" s="19"/>
      <c r="I207" s="35">
        <f t="shared" si="7"/>
        <v>332873.60000000003</v>
      </c>
    </row>
    <row r="208" spans="1:9" x14ac:dyDescent="0.25">
      <c r="A208" s="3">
        <f t="shared" ref="A208:A271" si="8">+A207+1</f>
        <v>200</v>
      </c>
      <c r="B208" s="12">
        <v>44211</v>
      </c>
      <c r="C208" s="11" t="s">
        <v>134</v>
      </c>
      <c r="D208" s="68" t="s">
        <v>510</v>
      </c>
      <c r="E208" s="11" t="s">
        <v>511</v>
      </c>
      <c r="F208" s="65" t="s">
        <v>16</v>
      </c>
      <c r="G208" s="124">
        <v>100</v>
      </c>
      <c r="H208" s="19"/>
      <c r="I208" s="35">
        <f t="shared" si="7"/>
        <v>332973.60000000003</v>
      </c>
    </row>
    <row r="209" spans="1:9" x14ac:dyDescent="0.25">
      <c r="A209" s="3">
        <f t="shared" si="8"/>
        <v>201</v>
      </c>
      <c r="B209" s="12">
        <v>44211</v>
      </c>
      <c r="C209" s="11" t="s">
        <v>134</v>
      </c>
      <c r="D209" s="68" t="s">
        <v>512</v>
      </c>
      <c r="E209" s="11" t="s">
        <v>513</v>
      </c>
      <c r="F209" s="65" t="s">
        <v>16</v>
      </c>
      <c r="G209" s="124">
        <v>100</v>
      </c>
      <c r="H209" s="19"/>
      <c r="I209" s="35">
        <f t="shared" si="7"/>
        <v>333073.60000000003</v>
      </c>
    </row>
    <row r="210" spans="1:9" x14ac:dyDescent="0.25">
      <c r="A210" s="3">
        <f t="shared" si="8"/>
        <v>202</v>
      </c>
      <c r="B210" s="12">
        <v>44211</v>
      </c>
      <c r="C210" s="11" t="s">
        <v>516</v>
      </c>
      <c r="D210" s="68" t="s">
        <v>514</v>
      </c>
      <c r="E210" s="11" t="s">
        <v>515</v>
      </c>
      <c r="F210" s="65" t="s">
        <v>517</v>
      </c>
      <c r="G210" s="124">
        <v>22500</v>
      </c>
      <c r="H210" s="19"/>
      <c r="I210" s="35">
        <f t="shared" si="7"/>
        <v>355573.60000000003</v>
      </c>
    </row>
    <row r="211" spans="1:9" x14ac:dyDescent="0.25">
      <c r="A211" s="3">
        <f t="shared" si="8"/>
        <v>203</v>
      </c>
      <c r="B211" s="12">
        <v>44211</v>
      </c>
      <c r="C211" s="11" t="s">
        <v>521</v>
      </c>
      <c r="D211" s="68" t="s">
        <v>518</v>
      </c>
      <c r="E211" s="11" t="s">
        <v>520</v>
      </c>
      <c r="F211" s="65" t="s">
        <v>195</v>
      </c>
      <c r="G211" s="124">
        <v>150</v>
      </c>
      <c r="H211" s="19"/>
      <c r="I211" s="35">
        <f t="shared" si="7"/>
        <v>355723.60000000003</v>
      </c>
    </row>
    <row r="212" spans="1:9" x14ac:dyDescent="0.25">
      <c r="A212" s="3">
        <f t="shared" si="8"/>
        <v>204</v>
      </c>
      <c r="B212" s="12">
        <v>44211</v>
      </c>
      <c r="C212" s="11" t="s">
        <v>487</v>
      </c>
      <c r="D212" s="68" t="s">
        <v>519</v>
      </c>
      <c r="E212" s="11" t="s">
        <v>527</v>
      </c>
      <c r="F212" s="65" t="s">
        <v>16</v>
      </c>
      <c r="G212" s="124">
        <v>200</v>
      </c>
      <c r="H212" s="19"/>
      <c r="I212" s="35">
        <f t="shared" si="7"/>
        <v>355923.60000000003</v>
      </c>
    </row>
    <row r="213" spans="1:9" x14ac:dyDescent="0.25">
      <c r="A213" s="3">
        <f t="shared" si="8"/>
        <v>205</v>
      </c>
      <c r="B213" s="12">
        <v>44211</v>
      </c>
      <c r="C213" s="11" t="s">
        <v>528</v>
      </c>
      <c r="D213" s="68" t="s">
        <v>525</v>
      </c>
      <c r="E213" s="11" t="s">
        <v>43</v>
      </c>
      <c r="F213" s="65" t="s">
        <v>28</v>
      </c>
      <c r="G213" s="124">
        <v>70</v>
      </c>
      <c r="H213" s="19"/>
      <c r="I213" s="35">
        <f t="shared" si="7"/>
        <v>355993.60000000003</v>
      </c>
    </row>
    <row r="214" spans="1:9" ht="23.25" x14ac:dyDescent="0.25">
      <c r="A214" s="3">
        <f t="shared" si="8"/>
        <v>206</v>
      </c>
      <c r="B214" s="12">
        <v>44211</v>
      </c>
      <c r="C214" s="11" t="s">
        <v>531</v>
      </c>
      <c r="D214" s="68" t="s">
        <v>526</v>
      </c>
      <c r="E214" s="11" t="s">
        <v>529</v>
      </c>
      <c r="F214" s="65" t="s">
        <v>530</v>
      </c>
      <c r="G214" s="124">
        <v>4000</v>
      </c>
      <c r="H214" s="19"/>
      <c r="I214" s="35">
        <f t="shared" si="7"/>
        <v>359993.60000000003</v>
      </c>
    </row>
    <row r="215" spans="1:9" x14ac:dyDescent="0.25">
      <c r="A215" s="3">
        <f t="shared" si="8"/>
        <v>207</v>
      </c>
      <c r="B215" s="12">
        <v>44211</v>
      </c>
      <c r="C215" s="11" t="s">
        <v>524</v>
      </c>
      <c r="D215" s="68" t="s">
        <v>522</v>
      </c>
      <c r="E215" s="11" t="s">
        <v>523</v>
      </c>
      <c r="F215" s="65" t="s">
        <v>28</v>
      </c>
      <c r="G215" s="22"/>
      <c r="H215" s="158">
        <v>988.2</v>
      </c>
      <c r="I215" s="35">
        <f t="shared" si="7"/>
        <v>359005.4</v>
      </c>
    </row>
    <row r="216" spans="1:9" x14ac:dyDescent="0.25">
      <c r="A216" s="3">
        <f t="shared" si="8"/>
        <v>208</v>
      </c>
      <c r="B216" s="12">
        <v>44211</v>
      </c>
      <c r="C216" s="11" t="s">
        <v>251</v>
      </c>
      <c r="D216" s="68" t="s">
        <v>539</v>
      </c>
      <c r="E216" s="11" t="s">
        <v>546</v>
      </c>
      <c r="F216" s="65" t="s">
        <v>28</v>
      </c>
      <c r="G216" s="124">
        <v>15</v>
      </c>
      <c r="H216" s="19"/>
      <c r="I216" s="35">
        <f t="shared" si="7"/>
        <v>359020.4</v>
      </c>
    </row>
    <row r="217" spans="1:9" x14ac:dyDescent="0.25">
      <c r="A217" s="3">
        <f t="shared" si="8"/>
        <v>209</v>
      </c>
      <c r="B217" s="12">
        <v>44211</v>
      </c>
      <c r="C217" s="11" t="s">
        <v>251</v>
      </c>
      <c r="D217" s="68" t="s">
        <v>540</v>
      </c>
      <c r="E217" s="11" t="s">
        <v>145</v>
      </c>
      <c r="F217" s="65" t="s">
        <v>28</v>
      </c>
      <c r="G217" s="124">
        <v>15</v>
      </c>
      <c r="H217" s="19"/>
      <c r="I217" s="35">
        <f t="shared" si="7"/>
        <v>359035.4</v>
      </c>
    </row>
    <row r="218" spans="1:9" x14ac:dyDescent="0.25">
      <c r="A218" s="3">
        <f t="shared" si="8"/>
        <v>210</v>
      </c>
      <c r="B218" s="12">
        <v>44211</v>
      </c>
      <c r="C218" s="11" t="s">
        <v>251</v>
      </c>
      <c r="D218" s="68" t="s">
        <v>541</v>
      </c>
      <c r="E218" s="11" t="s">
        <v>145</v>
      </c>
      <c r="F218" s="65" t="s">
        <v>28</v>
      </c>
      <c r="G218" s="124">
        <v>15</v>
      </c>
      <c r="H218" s="19"/>
      <c r="I218" s="35">
        <f t="shared" si="7"/>
        <v>359050.4</v>
      </c>
    </row>
    <row r="219" spans="1:9" x14ac:dyDescent="0.25">
      <c r="A219" s="3">
        <f t="shared" si="8"/>
        <v>211</v>
      </c>
      <c r="B219" s="12">
        <v>44211</v>
      </c>
      <c r="C219" s="11" t="s">
        <v>251</v>
      </c>
      <c r="D219" s="68" t="s">
        <v>542</v>
      </c>
      <c r="E219" s="11" t="s">
        <v>547</v>
      </c>
      <c r="F219" s="65" t="s">
        <v>28</v>
      </c>
      <c r="G219" s="124">
        <v>15</v>
      </c>
      <c r="H219" s="19"/>
      <c r="I219" s="35">
        <f t="shared" si="7"/>
        <v>359065.4</v>
      </c>
    </row>
    <row r="220" spans="1:9" x14ac:dyDescent="0.25">
      <c r="A220" s="3">
        <f t="shared" si="8"/>
        <v>212</v>
      </c>
      <c r="B220" s="12">
        <v>44211</v>
      </c>
      <c r="C220" s="11" t="s">
        <v>251</v>
      </c>
      <c r="D220" s="68" t="s">
        <v>543</v>
      </c>
      <c r="E220" s="11" t="s">
        <v>450</v>
      </c>
      <c r="F220" s="65" t="s">
        <v>28</v>
      </c>
      <c r="G220" s="124">
        <v>15</v>
      </c>
      <c r="H220" s="19"/>
      <c r="I220" s="35">
        <f t="shared" si="7"/>
        <v>359080.4</v>
      </c>
    </row>
    <row r="221" spans="1:9" x14ac:dyDescent="0.25">
      <c r="A221" s="3">
        <f t="shared" si="8"/>
        <v>213</v>
      </c>
      <c r="B221" s="12">
        <v>44211</v>
      </c>
      <c r="C221" s="11" t="s">
        <v>251</v>
      </c>
      <c r="D221" s="68" t="s">
        <v>544</v>
      </c>
      <c r="E221" s="11" t="s">
        <v>250</v>
      </c>
      <c r="F221" s="65" t="s">
        <v>28</v>
      </c>
      <c r="G221" s="124">
        <v>15</v>
      </c>
      <c r="H221" s="19"/>
      <c r="I221" s="35">
        <f t="shared" si="7"/>
        <v>359095.4</v>
      </c>
    </row>
    <row r="222" spans="1:9" x14ac:dyDescent="0.25">
      <c r="A222" s="3">
        <f t="shared" si="8"/>
        <v>214</v>
      </c>
      <c r="B222" s="12">
        <v>44211</v>
      </c>
      <c r="C222" s="11" t="s">
        <v>251</v>
      </c>
      <c r="D222" s="68" t="s">
        <v>545</v>
      </c>
      <c r="E222" s="11" t="s">
        <v>250</v>
      </c>
      <c r="F222" s="65" t="s">
        <v>28</v>
      </c>
      <c r="G222" s="124">
        <v>15</v>
      </c>
      <c r="H222" s="19"/>
      <c r="I222" s="35">
        <f t="shared" si="7"/>
        <v>359110.40000000002</v>
      </c>
    </row>
    <row r="223" spans="1:9" x14ac:dyDescent="0.25">
      <c r="A223" s="3">
        <f t="shared" si="8"/>
        <v>215</v>
      </c>
      <c r="B223" s="12">
        <v>44211</v>
      </c>
      <c r="C223" s="6" t="s">
        <v>17</v>
      </c>
      <c r="D223" s="42"/>
      <c r="E223" s="13" t="s">
        <v>1009</v>
      </c>
      <c r="F223" s="104" t="s">
        <v>28</v>
      </c>
      <c r="G223" s="21">
        <v>20127</v>
      </c>
      <c r="H223" s="22"/>
      <c r="I223" s="153">
        <f t="shared" si="7"/>
        <v>379237.4</v>
      </c>
    </row>
    <row r="224" spans="1:9" ht="23.25" x14ac:dyDescent="0.25">
      <c r="A224" s="3">
        <f t="shared" si="8"/>
        <v>216</v>
      </c>
      <c r="B224" s="12">
        <v>44212</v>
      </c>
      <c r="C224" s="11" t="s">
        <v>552</v>
      </c>
      <c r="D224" s="68" t="s">
        <v>549</v>
      </c>
      <c r="E224" s="74" t="s">
        <v>551</v>
      </c>
      <c r="F224" s="65" t="s">
        <v>553</v>
      </c>
      <c r="G224" s="124">
        <v>400</v>
      </c>
      <c r="H224" s="19"/>
      <c r="I224" s="35">
        <f t="shared" si="7"/>
        <v>379637.4</v>
      </c>
    </row>
    <row r="225" spans="1:9" x14ac:dyDescent="0.25">
      <c r="A225" s="3">
        <f t="shared" si="8"/>
        <v>217</v>
      </c>
      <c r="B225" s="12">
        <v>44212</v>
      </c>
      <c r="C225" s="11" t="s">
        <v>555</v>
      </c>
      <c r="D225" s="68" t="s">
        <v>550</v>
      </c>
      <c r="E225" s="11" t="s">
        <v>554</v>
      </c>
      <c r="F225" s="111" t="s">
        <v>16</v>
      </c>
      <c r="G225" s="124">
        <v>4050</v>
      </c>
      <c r="H225" s="19"/>
      <c r="I225" s="35">
        <f t="shared" si="7"/>
        <v>383687.4</v>
      </c>
    </row>
    <row r="226" spans="1:9" x14ac:dyDescent="0.25">
      <c r="A226" s="3">
        <f t="shared" si="8"/>
        <v>218</v>
      </c>
      <c r="B226" s="12">
        <v>44212</v>
      </c>
      <c r="C226" s="11" t="s">
        <v>610</v>
      </c>
      <c r="D226" s="68" t="s">
        <v>608</v>
      </c>
      <c r="E226" s="11" t="s">
        <v>609</v>
      </c>
      <c r="F226" s="111" t="s">
        <v>28</v>
      </c>
      <c r="G226" s="22"/>
      <c r="H226" s="158">
        <v>58.5</v>
      </c>
      <c r="I226" s="35">
        <f t="shared" si="7"/>
        <v>383628.9</v>
      </c>
    </row>
    <row r="227" spans="1:9" x14ac:dyDescent="0.25">
      <c r="A227" s="3">
        <f t="shared" si="8"/>
        <v>219</v>
      </c>
      <c r="B227" s="12">
        <v>44212</v>
      </c>
      <c r="C227" s="11" t="s">
        <v>612</v>
      </c>
      <c r="D227" s="68" t="s">
        <v>611</v>
      </c>
      <c r="E227" s="11" t="s">
        <v>609</v>
      </c>
      <c r="F227" s="111" t="s">
        <v>28</v>
      </c>
      <c r="G227" s="22"/>
      <c r="H227" s="158">
        <v>640</v>
      </c>
      <c r="I227" s="35">
        <f t="shared" si="7"/>
        <v>382988.9</v>
      </c>
    </row>
    <row r="228" spans="1:9" x14ac:dyDescent="0.25">
      <c r="A228" s="3">
        <f t="shared" si="8"/>
        <v>220</v>
      </c>
      <c r="B228" s="12">
        <v>44212</v>
      </c>
      <c r="C228" s="6" t="s">
        <v>17</v>
      </c>
      <c r="D228" s="42"/>
      <c r="E228" s="13" t="s">
        <v>559</v>
      </c>
      <c r="F228" s="104" t="s">
        <v>28</v>
      </c>
      <c r="G228" s="21">
        <v>21384.5</v>
      </c>
      <c r="H228" s="22"/>
      <c r="I228" s="153">
        <f t="shared" si="7"/>
        <v>404373.4</v>
      </c>
    </row>
    <row r="229" spans="1:9" x14ac:dyDescent="0.25">
      <c r="A229" s="3">
        <f t="shared" si="8"/>
        <v>221</v>
      </c>
      <c r="B229" s="12">
        <v>44213</v>
      </c>
      <c r="C229" s="6" t="s">
        <v>17</v>
      </c>
      <c r="D229" s="42"/>
      <c r="E229" s="13" t="s">
        <v>558</v>
      </c>
      <c r="F229" s="104" t="s">
        <v>28</v>
      </c>
      <c r="G229" s="21">
        <v>13050.5</v>
      </c>
      <c r="H229" s="22"/>
      <c r="I229" s="153">
        <f t="shared" si="7"/>
        <v>417423.9</v>
      </c>
    </row>
    <row r="230" spans="1:9" x14ac:dyDescent="0.25">
      <c r="A230" s="3">
        <f t="shared" si="8"/>
        <v>222</v>
      </c>
      <c r="B230" s="12">
        <v>44214</v>
      </c>
      <c r="C230" s="11" t="s">
        <v>563</v>
      </c>
      <c r="D230" s="68" t="s">
        <v>561</v>
      </c>
      <c r="E230" s="11" t="s">
        <v>562</v>
      </c>
      <c r="F230" s="111" t="s">
        <v>16</v>
      </c>
      <c r="G230" s="124">
        <v>100</v>
      </c>
      <c r="H230" s="19"/>
      <c r="I230" s="35">
        <f t="shared" si="7"/>
        <v>417523.9</v>
      </c>
    </row>
    <row r="231" spans="1:9" x14ac:dyDescent="0.25">
      <c r="A231" s="3">
        <f t="shared" si="8"/>
        <v>223</v>
      </c>
      <c r="B231" s="12">
        <v>44214</v>
      </c>
      <c r="C231" s="11" t="s">
        <v>563</v>
      </c>
      <c r="D231" s="68" t="s">
        <v>564</v>
      </c>
      <c r="E231" s="11" t="s">
        <v>565</v>
      </c>
      <c r="F231" s="111" t="s">
        <v>16</v>
      </c>
      <c r="G231" s="124">
        <v>100</v>
      </c>
      <c r="H231" s="19"/>
      <c r="I231" s="35">
        <f t="shared" si="7"/>
        <v>417623.9</v>
      </c>
    </row>
    <row r="232" spans="1:9" x14ac:dyDescent="0.25">
      <c r="A232" s="3">
        <f t="shared" si="8"/>
        <v>224</v>
      </c>
      <c r="B232" s="12">
        <v>44214</v>
      </c>
      <c r="C232" s="11" t="s">
        <v>568</v>
      </c>
      <c r="D232" s="68" t="s">
        <v>567</v>
      </c>
      <c r="E232" s="11" t="s">
        <v>566</v>
      </c>
      <c r="F232" s="65" t="s">
        <v>16</v>
      </c>
      <c r="G232" s="124">
        <v>400</v>
      </c>
      <c r="H232" s="19"/>
      <c r="I232" s="35">
        <f t="shared" si="7"/>
        <v>418023.9</v>
      </c>
    </row>
    <row r="233" spans="1:9" x14ac:dyDescent="0.25">
      <c r="A233" s="3">
        <f t="shared" si="8"/>
        <v>225</v>
      </c>
      <c r="B233" s="12">
        <v>44214</v>
      </c>
      <c r="C233" s="11" t="s">
        <v>563</v>
      </c>
      <c r="D233" s="68" t="s">
        <v>600</v>
      </c>
      <c r="E233" s="11" t="s">
        <v>601</v>
      </c>
      <c r="F233" s="65" t="s">
        <v>16</v>
      </c>
      <c r="G233" s="124">
        <v>100</v>
      </c>
      <c r="H233" s="19"/>
      <c r="I233" s="35">
        <f t="shared" si="7"/>
        <v>418123.9</v>
      </c>
    </row>
    <row r="234" spans="1:9" ht="23.25" x14ac:dyDescent="0.25">
      <c r="A234" s="3">
        <f t="shared" si="8"/>
        <v>226</v>
      </c>
      <c r="B234" s="12">
        <v>44214</v>
      </c>
      <c r="C234" s="54" t="s">
        <v>614</v>
      </c>
      <c r="D234" s="68" t="s">
        <v>613</v>
      </c>
      <c r="E234" s="11" t="s">
        <v>609</v>
      </c>
      <c r="F234" s="65" t="s">
        <v>28</v>
      </c>
      <c r="G234" s="22"/>
      <c r="H234" s="158">
        <v>5480</v>
      </c>
      <c r="I234" s="35">
        <f t="shared" si="7"/>
        <v>412643.9</v>
      </c>
    </row>
    <row r="235" spans="1:9" ht="34.5" x14ac:dyDescent="0.25">
      <c r="A235" s="3">
        <f t="shared" si="8"/>
        <v>227</v>
      </c>
      <c r="B235" s="12">
        <v>44214</v>
      </c>
      <c r="C235" s="54" t="s">
        <v>606</v>
      </c>
      <c r="D235" s="68" t="s">
        <v>602</v>
      </c>
      <c r="E235" s="11" t="s">
        <v>604</v>
      </c>
      <c r="F235" s="65" t="s">
        <v>16</v>
      </c>
      <c r="G235" s="124">
        <v>50</v>
      </c>
      <c r="H235" s="19"/>
      <c r="I235" s="35">
        <f t="shared" si="7"/>
        <v>412693.9</v>
      </c>
    </row>
    <row r="236" spans="1:9" ht="34.5" x14ac:dyDescent="0.25">
      <c r="A236" s="3">
        <f t="shared" si="8"/>
        <v>228</v>
      </c>
      <c r="B236" s="12">
        <v>44214</v>
      </c>
      <c r="C236" s="54" t="s">
        <v>607</v>
      </c>
      <c r="D236" s="68" t="s">
        <v>603</v>
      </c>
      <c r="E236" s="11" t="s">
        <v>605</v>
      </c>
      <c r="F236" s="65" t="s">
        <v>16</v>
      </c>
      <c r="G236" s="124">
        <v>44</v>
      </c>
      <c r="H236" s="19"/>
      <c r="I236" s="35">
        <f t="shared" si="7"/>
        <v>412737.9</v>
      </c>
    </row>
    <row r="237" spans="1:9" ht="23.25" x14ac:dyDescent="0.25">
      <c r="A237" s="3">
        <f t="shared" si="8"/>
        <v>229</v>
      </c>
      <c r="B237" s="12">
        <v>44214</v>
      </c>
      <c r="C237" s="11" t="s">
        <v>571</v>
      </c>
      <c r="D237" s="68" t="s">
        <v>569</v>
      </c>
      <c r="E237" s="11" t="s">
        <v>570</v>
      </c>
      <c r="F237" s="65" t="s">
        <v>572</v>
      </c>
      <c r="G237" s="124">
        <v>3710</v>
      </c>
      <c r="H237" s="19"/>
      <c r="I237" s="35">
        <f t="shared" si="7"/>
        <v>416447.9</v>
      </c>
    </row>
    <row r="238" spans="1:9" x14ac:dyDescent="0.25">
      <c r="A238" s="3">
        <f t="shared" si="8"/>
        <v>230</v>
      </c>
      <c r="B238" s="12">
        <v>44214</v>
      </c>
      <c r="C238" s="11" t="s">
        <v>424</v>
      </c>
      <c r="D238" s="68" t="s">
        <v>573</v>
      </c>
      <c r="E238" s="11" t="s">
        <v>583</v>
      </c>
      <c r="F238" s="65" t="s">
        <v>599</v>
      </c>
      <c r="G238" s="124">
        <v>20</v>
      </c>
      <c r="H238" s="19"/>
      <c r="I238" s="35">
        <f t="shared" si="7"/>
        <v>416467.9</v>
      </c>
    </row>
    <row r="239" spans="1:9" x14ac:dyDescent="0.25">
      <c r="A239" s="3">
        <f t="shared" si="8"/>
        <v>231</v>
      </c>
      <c r="B239" s="12">
        <v>44214</v>
      </c>
      <c r="C239" s="11" t="s">
        <v>424</v>
      </c>
      <c r="D239" s="68" t="s">
        <v>574</v>
      </c>
      <c r="E239" s="11" t="s">
        <v>145</v>
      </c>
      <c r="F239" s="65" t="s">
        <v>599</v>
      </c>
      <c r="G239" s="124">
        <v>15</v>
      </c>
      <c r="H239" s="19"/>
      <c r="I239" s="35">
        <f t="shared" si="7"/>
        <v>416482.9</v>
      </c>
    </row>
    <row r="240" spans="1:9" x14ac:dyDescent="0.25">
      <c r="A240" s="3">
        <f t="shared" si="8"/>
        <v>232</v>
      </c>
      <c r="B240" s="12">
        <v>44214</v>
      </c>
      <c r="C240" s="11" t="s">
        <v>424</v>
      </c>
      <c r="D240" s="68" t="s">
        <v>575</v>
      </c>
      <c r="E240" s="11" t="s">
        <v>584</v>
      </c>
      <c r="F240" s="65" t="s">
        <v>599</v>
      </c>
      <c r="G240" s="124">
        <v>15</v>
      </c>
      <c r="H240" s="19"/>
      <c r="I240" s="35">
        <f t="shared" si="7"/>
        <v>416497.9</v>
      </c>
    </row>
    <row r="241" spans="1:9" x14ac:dyDescent="0.25">
      <c r="A241" s="3">
        <f t="shared" si="8"/>
        <v>233</v>
      </c>
      <c r="B241" s="12">
        <v>44214</v>
      </c>
      <c r="C241" s="11" t="s">
        <v>424</v>
      </c>
      <c r="D241" s="68" t="s">
        <v>576</v>
      </c>
      <c r="E241" s="11" t="s">
        <v>470</v>
      </c>
      <c r="F241" s="65" t="s">
        <v>599</v>
      </c>
      <c r="G241" s="124">
        <v>15</v>
      </c>
      <c r="H241" s="19"/>
      <c r="I241" s="35">
        <f t="shared" si="7"/>
        <v>416512.9</v>
      </c>
    </row>
    <row r="242" spans="1:9" x14ac:dyDescent="0.25">
      <c r="A242" s="3">
        <f t="shared" si="8"/>
        <v>234</v>
      </c>
      <c r="B242" s="12">
        <v>44214</v>
      </c>
      <c r="C242" s="11" t="s">
        <v>424</v>
      </c>
      <c r="D242" s="68" t="s">
        <v>577</v>
      </c>
      <c r="E242" s="11" t="s">
        <v>150</v>
      </c>
      <c r="F242" s="65" t="s">
        <v>599</v>
      </c>
      <c r="G242" s="124">
        <v>15</v>
      </c>
      <c r="H242" s="19"/>
      <c r="I242" s="35">
        <f t="shared" si="7"/>
        <v>416527.9</v>
      </c>
    </row>
    <row r="243" spans="1:9" x14ac:dyDescent="0.25">
      <c r="A243" s="3">
        <f t="shared" si="8"/>
        <v>235</v>
      </c>
      <c r="B243" s="12">
        <v>44214</v>
      </c>
      <c r="C243" s="11" t="s">
        <v>424</v>
      </c>
      <c r="D243" s="68" t="s">
        <v>578</v>
      </c>
      <c r="E243" s="11" t="s">
        <v>261</v>
      </c>
      <c r="F243" s="65" t="s">
        <v>599</v>
      </c>
      <c r="G243" s="124">
        <v>15</v>
      </c>
      <c r="H243" s="19"/>
      <c r="I243" s="35">
        <f t="shared" si="7"/>
        <v>416542.9</v>
      </c>
    </row>
    <row r="244" spans="1:9" x14ac:dyDescent="0.25">
      <c r="A244" s="3">
        <f t="shared" si="8"/>
        <v>236</v>
      </c>
      <c r="B244" s="12">
        <v>44214</v>
      </c>
      <c r="C244" s="11" t="s">
        <v>424</v>
      </c>
      <c r="D244" s="68" t="s">
        <v>579</v>
      </c>
      <c r="E244" s="11" t="s">
        <v>585</v>
      </c>
      <c r="F244" s="65" t="s">
        <v>599</v>
      </c>
      <c r="G244" s="124">
        <v>15</v>
      </c>
      <c r="H244" s="19"/>
      <c r="I244" s="35">
        <f t="shared" si="7"/>
        <v>416557.9</v>
      </c>
    </row>
    <row r="245" spans="1:9" x14ac:dyDescent="0.25">
      <c r="A245" s="3">
        <f t="shared" si="8"/>
        <v>237</v>
      </c>
      <c r="B245" s="12">
        <v>44214</v>
      </c>
      <c r="C245" s="11" t="s">
        <v>424</v>
      </c>
      <c r="D245" s="68" t="s">
        <v>580</v>
      </c>
      <c r="E245" s="11" t="s">
        <v>586</v>
      </c>
      <c r="F245" s="65" t="s">
        <v>599</v>
      </c>
      <c r="G245" s="124">
        <v>15</v>
      </c>
      <c r="H245" s="19"/>
      <c r="I245" s="35">
        <f t="shared" si="7"/>
        <v>416572.9</v>
      </c>
    </row>
    <row r="246" spans="1:9" x14ac:dyDescent="0.25">
      <c r="A246" s="3">
        <f t="shared" si="8"/>
        <v>238</v>
      </c>
      <c r="B246" s="12">
        <v>44214</v>
      </c>
      <c r="C246" s="11" t="s">
        <v>424</v>
      </c>
      <c r="D246" s="68" t="s">
        <v>581</v>
      </c>
      <c r="E246" s="11" t="s">
        <v>150</v>
      </c>
      <c r="F246" s="65" t="s">
        <v>599</v>
      </c>
      <c r="G246" s="124">
        <v>15</v>
      </c>
      <c r="H246" s="19"/>
      <c r="I246" s="35">
        <f t="shared" si="7"/>
        <v>416587.9</v>
      </c>
    </row>
    <row r="247" spans="1:9" x14ac:dyDescent="0.25">
      <c r="A247" s="3">
        <f t="shared" si="8"/>
        <v>239</v>
      </c>
      <c r="B247" s="12">
        <v>44214</v>
      </c>
      <c r="C247" s="11" t="s">
        <v>424</v>
      </c>
      <c r="D247" s="68" t="s">
        <v>582</v>
      </c>
      <c r="E247" s="11" t="s">
        <v>587</v>
      </c>
      <c r="F247" s="65" t="s">
        <v>599</v>
      </c>
      <c r="G247" s="124">
        <v>15</v>
      </c>
      <c r="H247" s="19"/>
      <c r="I247" s="35">
        <f t="shared" si="7"/>
        <v>416602.9</v>
      </c>
    </row>
    <row r="248" spans="1:9" x14ac:dyDescent="0.25">
      <c r="A248" s="3">
        <f t="shared" si="8"/>
        <v>240</v>
      </c>
      <c r="B248" s="12">
        <v>44214</v>
      </c>
      <c r="C248" s="11" t="s">
        <v>424</v>
      </c>
      <c r="D248" s="68" t="s">
        <v>588</v>
      </c>
      <c r="E248" s="11" t="s">
        <v>591</v>
      </c>
      <c r="F248" s="65" t="s">
        <v>599</v>
      </c>
      <c r="G248" s="124">
        <v>15</v>
      </c>
      <c r="H248" s="19"/>
      <c r="I248" s="35">
        <f t="shared" si="7"/>
        <v>416617.9</v>
      </c>
    </row>
    <row r="249" spans="1:9" x14ac:dyDescent="0.25">
      <c r="A249" s="3">
        <f t="shared" si="8"/>
        <v>241</v>
      </c>
      <c r="B249" s="12">
        <v>44214</v>
      </c>
      <c r="C249" s="11" t="s">
        <v>424</v>
      </c>
      <c r="D249" s="68" t="s">
        <v>589</v>
      </c>
      <c r="E249" s="11" t="s">
        <v>592</v>
      </c>
      <c r="F249" s="65" t="s">
        <v>599</v>
      </c>
      <c r="G249" s="124">
        <v>15</v>
      </c>
      <c r="H249" s="19"/>
      <c r="I249" s="35">
        <f t="shared" si="7"/>
        <v>416632.9</v>
      </c>
    </row>
    <row r="250" spans="1:9" x14ac:dyDescent="0.25">
      <c r="A250" s="3">
        <f t="shared" si="8"/>
        <v>242</v>
      </c>
      <c r="B250" s="12">
        <v>44214</v>
      </c>
      <c r="C250" s="11" t="s">
        <v>424</v>
      </c>
      <c r="D250" s="68" t="s">
        <v>590</v>
      </c>
      <c r="E250" s="11" t="s">
        <v>595</v>
      </c>
      <c r="F250" s="65" t="s">
        <v>599</v>
      </c>
      <c r="G250" s="124">
        <v>15</v>
      </c>
      <c r="H250" s="19"/>
      <c r="I250" s="35">
        <f t="shared" si="7"/>
        <v>416647.9</v>
      </c>
    </row>
    <row r="251" spans="1:9" x14ac:dyDescent="0.25">
      <c r="A251" s="3">
        <f t="shared" si="8"/>
        <v>243</v>
      </c>
      <c r="B251" s="12">
        <v>44214</v>
      </c>
      <c r="C251" s="11" t="s">
        <v>424</v>
      </c>
      <c r="D251" s="68" t="s">
        <v>593</v>
      </c>
      <c r="E251" s="11" t="s">
        <v>145</v>
      </c>
      <c r="F251" s="65" t="s">
        <v>599</v>
      </c>
      <c r="G251" s="124">
        <v>15</v>
      </c>
      <c r="H251" s="19"/>
      <c r="I251" s="35">
        <f t="shared" si="7"/>
        <v>416662.9</v>
      </c>
    </row>
    <row r="252" spans="1:9" x14ac:dyDescent="0.25">
      <c r="A252" s="3">
        <f t="shared" si="8"/>
        <v>244</v>
      </c>
      <c r="B252" s="12">
        <v>44214</v>
      </c>
      <c r="C252" s="11" t="s">
        <v>424</v>
      </c>
      <c r="D252" s="68" t="s">
        <v>594</v>
      </c>
      <c r="E252" s="11" t="s">
        <v>596</v>
      </c>
      <c r="F252" s="65" t="s">
        <v>599</v>
      </c>
      <c r="G252" s="124">
        <v>15</v>
      </c>
      <c r="H252" s="19"/>
      <c r="I252" s="35">
        <f t="shared" si="7"/>
        <v>416677.9</v>
      </c>
    </row>
    <row r="253" spans="1:9" x14ac:dyDescent="0.25">
      <c r="A253" s="3">
        <f t="shared" si="8"/>
        <v>245</v>
      </c>
      <c r="B253" s="12">
        <v>44214</v>
      </c>
      <c r="C253" s="11" t="s">
        <v>424</v>
      </c>
      <c r="D253" s="68" t="s">
        <v>598</v>
      </c>
      <c r="E253" s="11" t="s">
        <v>597</v>
      </c>
      <c r="F253" s="65" t="s">
        <v>599</v>
      </c>
      <c r="G253" s="124">
        <v>15</v>
      </c>
      <c r="H253" s="19"/>
      <c r="I253" s="35">
        <f t="shared" si="7"/>
        <v>416692.9</v>
      </c>
    </row>
    <row r="254" spans="1:9" x14ac:dyDescent="0.25">
      <c r="A254" s="3">
        <f t="shared" si="8"/>
        <v>246</v>
      </c>
      <c r="B254" s="12">
        <v>44214</v>
      </c>
      <c r="C254" s="6" t="s">
        <v>17</v>
      </c>
      <c r="D254" s="42"/>
      <c r="E254" s="13" t="s">
        <v>560</v>
      </c>
      <c r="F254" s="104" t="s">
        <v>28</v>
      </c>
      <c r="G254" s="21">
        <v>21917.5</v>
      </c>
      <c r="H254" s="22"/>
      <c r="I254" s="153">
        <f t="shared" si="7"/>
        <v>438610.4</v>
      </c>
    </row>
    <row r="255" spans="1:9" x14ac:dyDescent="0.25">
      <c r="A255" s="3">
        <f t="shared" si="8"/>
        <v>247</v>
      </c>
      <c r="B255" s="12">
        <v>44215</v>
      </c>
      <c r="C255" s="11" t="s">
        <v>623</v>
      </c>
      <c r="D255" s="68" t="s">
        <v>621</v>
      </c>
      <c r="E255" s="11" t="s">
        <v>622</v>
      </c>
      <c r="F255" s="111" t="s">
        <v>16</v>
      </c>
      <c r="G255" s="124">
        <v>100</v>
      </c>
      <c r="H255" s="19"/>
      <c r="I255" s="35">
        <f t="shared" si="7"/>
        <v>438710.4</v>
      </c>
    </row>
    <row r="256" spans="1:9" x14ac:dyDescent="0.25">
      <c r="A256" s="3">
        <f t="shared" si="8"/>
        <v>248</v>
      </c>
      <c r="B256" s="12">
        <v>44215</v>
      </c>
      <c r="C256" s="11" t="s">
        <v>626</v>
      </c>
      <c r="D256" s="68" t="s">
        <v>625</v>
      </c>
      <c r="E256" s="11" t="s">
        <v>624</v>
      </c>
      <c r="F256" s="65" t="s">
        <v>28</v>
      </c>
      <c r="G256" s="22"/>
      <c r="H256" s="158">
        <v>42774.8</v>
      </c>
      <c r="I256" s="35">
        <f t="shared" si="7"/>
        <v>395935.60000000003</v>
      </c>
    </row>
    <row r="257" spans="1:9" x14ac:dyDescent="0.25">
      <c r="A257" s="3">
        <f t="shared" si="8"/>
        <v>249</v>
      </c>
      <c r="B257" s="12">
        <v>44215</v>
      </c>
      <c r="C257" s="6" t="s">
        <v>17</v>
      </c>
      <c r="D257" s="42"/>
      <c r="E257" s="13" t="s">
        <v>620</v>
      </c>
      <c r="F257" s="104" t="s">
        <v>28</v>
      </c>
      <c r="G257" s="21">
        <v>2807.5</v>
      </c>
      <c r="H257" s="22"/>
      <c r="I257" s="153">
        <f t="shared" si="7"/>
        <v>398743.10000000003</v>
      </c>
    </row>
    <row r="258" spans="1:9" ht="18" x14ac:dyDescent="0.25">
      <c r="A258" s="3">
        <f t="shared" si="8"/>
        <v>250</v>
      </c>
      <c r="B258" s="12">
        <v>44216</v>
      </c>
      <c r="C258" s="11" t="s">
        <v>633</v>
      </c>
      <c r="D258" s="68" t="s">
        <v>630</v>
      </c>
      <c r="E258" s="11" t="s">
        <v>631</v>
      </c>
      <c r="F258" s="111" t="s">
        <v>632</v>
      </c>
      <c r="G258" s="124">
        <v>150</v>
      </c>
      <c r="H258" s="19"/>
      <c r="I258" s="35">
        <f t="shared" si="7"/>
        <v>398893.10000000003</v>
      </c>
    </row>
    <row r="259" spans="1:9" x14ac:dyDescent="0.25">
      <c r="A259" s="3">
        <f t="shared" si="8"/>
        <v>251</v>
      </c>
      <c r="B259" s="12">
        <v>44216</v>
      </c>
      <c r="C259" s="11" t="s">
        <v>640</v>
      </c>
      <c r="D259" s="68" t="s">
        <v>635</v>
      </c>
      <c r="E259" s="11" t="s">
        <v>634</v>
      </c>
      <c r="F259" s="65" t="s">
        <v>28</v>
      </c>
      <c r="G259" s="124">
        <v>100</v>
      </c>
      <c r="H259" s="19"/>
      <c r="I259" s="35">
        <f t="shared" si="7"/>
        <v>398993.10000000003</v>
      </c>
    </row>
    <row r="260" spans="1:9" x14ac:dyDescent="0.25">
      <c r="A260" s="3">
        <f t="shared" si="8"/>
        <v>252</v>
      </c>
      <c r="B260" s="12">
        <v>44216</v>
      </c>
      <c r="C260" s="11" t="s">
        <v>639</v>
      </c>
      <c r="D260" s="68" t="s">
        <v>636</v>
      </c>
      <c r="E260" s="11" t="s">
        <v>638</v>
      </c>
      <c r="F260" s="65" t="s">
        <v>16</v>
      </c>
      <c r="G260" s="124">
        <v>120</v>
      </c>
      <c r="H260" s="19"/>
      <c r="I260" s="35">
        <f t="shared" si="7"/>
        <v>399113.10000000003</v>
      </c>
    </row>
    <row r="261" spans="1:9" x14ac:dyDescent="0.25">
      <c r="A261" s="3">
        <f t="shared" si="8"/>
        <v>253</v>
      </c>
      <c r="B261" s="12">
        <v>44214</v>
      </c>
      <c r="C261" s="11" t="s">
        <v>651</v>
      </c>
      <c r="D261" s="68" t="s">
        <v>641</v>
      </c>
      <c r="E261" s="11" t="s">
        <v>450</v>
      </c>
      <c r="F261" s="65" t="s">
        <v>28</v>
      </c>
      <c r="G261" s="124">
        <v>15</v>
      </c>
      <c r="H261" s="19"/>
      <c r="I261" s="35">
        <f t="shared" si="7"/>
        <v>399128.10000000003</v>
      </c>
    </row>
    <row r="262" spans="1:9" x14ac:dyDescent="0.25">
      <c r="A262" s="3">
        <f t="shared" si="8"/>
        <v>254</v>
      </c>
      <c r="B262" s="12">
        <v>44214</v>
      </c>
      <c r="C262" s="11" t="s">
        <v>651</v>
      </c>
      <c r="D262" s="68" t="s">
        <v>642</v>
      </c>
      <c r="E262" s="11" t="s">
        <v>145</v>
      </c>
      <c r="F262" s="65" t="s">
        <v>28</v>
      </c>
      <c r="G262" s="124">
        <v>15</v>
      </c>
      <c r="H262" s="19"/>
      <c r="I262" s="35">
        <f t="shared" si="7"/>
        <v>399143.10000000003</v>
      </c>
    </row>
    <row r="263" spans="1:9" x14ac:dyDescent="0.25">
      <c r="A263" s="3">
        <f t="shared" si="8"/>
        <v>255</v>
      </c>
      <c r="B263" s="12">
        <v>44214</v>
      </c>
      <c r="C263" s="11" t="s">
        <v>651</v>
      </c>
      <c r="D263" s="68" t="s">
        <v>643</v>
      </c>
      <c r="E263" s="11" t="s">
        <v>652</v>
      </c>
      <c r="F263" s="65" t="s">
        <v>28</v>
      </c>
      <c r="G263" s="124">
        <v>15</v>
      </c>
      <c r="H263" s="19"/>
      <c r="I263" s="35">
        <f t="shared" si="7"/>
        <v>399158.10000000003</v>
      </c>
    </row>
    <row r="264" spans="1:9" x14ac:dyDescent="0.25">
      <c r="A264" s="3">
        <f t="shared" si="8"/>
        <v>256</v>
      </c>
      <c r="B264" s="12">
        <v>44214</v>
      </c>
      <c r="C264" s="11" t="s">
        <v>651</v>
      </c>
      <c r="D264" s="68" t="s">
        <v>644</v>
      </c>
      <c r="E264" s="11" t="s">
        <v>419</v>
      </c>
      <c r="F264" s="65" t="s">
        <v>28</v>
      </c>
      <c r="G264" s="124">
        <v>15</v>
      </c>
      <c r="H264" s="19"/>
      <c r="I264" s="35">
        <f t="shared" si="7"/>
        <v>399173.10000000003</v>
      </c>
    </row>
    <row r="265" spans="1:9" x14ac:dyDescent="0.25">
      <c r="A265" s="3">
        <f t="shared" si="8"/>
        <v>257</v>
      </c>
      <c r="B265" s="12">
        <v>44214</v>
      </c>
      <c r="C265" s="11" t="s">
        <v>651</v>
      </c>
      <c r="D265" s="68" t="s">
        <v>645</v>
      </c>
      <c r="E265" s="11" t="s">
        <v>653</v>
      </c>
      <c r="F265" s="65" t="s">
        <v>28</v>
      </c>
      <c r="G265" s="124">
        <v>15</v>
      </c>
      <c r="H265" s="19"/>
      <c r="I265" s="35">
        <f t="shared" si="7"/>
        <v>399188.10000000003</v>
      </c>
    </row>
    <row r="266" spans="1:9" x14ac:dyDescent="0.25">
      <c r="A266" s="3">
        <f t="shared" si="8"/>
        <v>258</v>
      </c>
      <c r="B266" s="12">
        <v>44215</v>
      </c>
      <c r="C266" s="11" t="s">
        <v>651</v>
      </c>
      <c r="D266" s="68" t="s">
        <v>646</v>
      </c>
      <c r="E266" s="11" t="s">
        <v>654</v>
      </c>
      <c r="F266" s="65" t="s">
        <v>28</v>
      </c>
      <c r="G266" s="124">
        <v>15</v>
      </c>
      <c r="H266" s="19"/>
      <c r="I266" s="35">
        <f t="shared" si="7"/>
        <v>399203.10000000003</v>
      </c>
    </row>
    <row r="267" spans="1:9" x14ac:dyDescent="0.25">
      <c r="A267" s="3">
        <f t="shared" si="8"/>
        <v>259</v>
      </c>
      <c r="B267" s="12">
        <v>44215</v>
      </c>
      <c r="C267" s="11" t="s">
        <v>651</v>
      </c>
      <c r="D267" s="68" t="s">
        <v>647</v>
      </c>
      <c r="E267" s="11" t="s">
        <v>87</v>
      </c>
      <c r="F267" s="65" t="s">
        <v>28</v>
      </c>
      <c r="G267" s="124">
        <v>15</v>
      </c>
      <c r="H267" s="19"/>
      <c r="I267" s="35">
        <f t="shared" ref="I267:I330" si="9">+I266+G267-H267</f>
        <v>399218.10000000003</v>
      </c>
    </row>
    <row r="268" spans="1:9" x14ac:dyDescent="0.25">
      <c r="A268" s="3">
        <f t="shared" si="8"/>
        <v>260</v>
      </c>
      <c r="B268" s="12">
        <v>44215</v>
      </c>
      <c r="C268" s="11" t="s">
        <v>651</v>
      </c>
      <c r="D268" s="68" t="s">
        <v>648</v>
      </c>
      <c r="E268" s="11" t="s">
        <v>655</v>
      </c>
      <c r="F268" s="65" t="s">
        <v>28</v>
      </c>
      <c r="G268" s="124">
        <v>15</v>
      </c>
      <c r="H268" s="19"/>
      <c r="I268" s="35">
        <f t="shared" si="9"/>
        <v>399233.10000000003</v>
      </c>
    </row>
    <row r="269" spans="1:9" x14ac:dyDescent="0.25">
      <c r="A269" s="3">
        <f t="shared" si="8"/>
        <v>261</v>
      </c>
      <c r="B269" s="12">
        <v>44215</v>
      </c>
      <c r="C269" s="11" t="s">
        <v>651</v>
      </c>
      <c r="D269" s="68" t="s">
        <v>649</v>
      </c>
      <c r="E269" s="11" t="s">
        <v>656</v>
      </c>
      <c r="F269" s="65" t="s">
        <v>28</v>
      </c>
      <c r="G269" s="124">
        <v>15</v>
      </c>
      <c r="H269" s="19"/>
      <c r="I269" s="35">
        <f t="shared" si="9"/>
        <v>399248.10000000003</v>
      </c>
    </row>
    <row r="270" spans="1:9" x14ac:dyDescent="0.25">
      <c r="A270" s="3">
        <f t="shared" si="8"/>
        <v>262</v>
      </c>
      <c r="B270" s="12">
        <v>44215</v>
      </c>
      <c r="C270" s="11" t="s">
        <v>651</v>
      </c>
      <c r="D270" s="68" t="s">
        <v>650</v>
      </c>
      <c r="E270" s="11" t="s">
        <v>652</v>
      </c>
      <c r="F270" s="65" t="s">
        <v>28</v>
      </c>
      <c r="G270" s="124">
        <v>15</v>
      </c>
      <c r="H270" s="19"/>
      <c r="I270" s="35">
        <f t="shared" si="9"/>
        <v>399263.10000000003</v>
      </c>
    </row>
    <row r="271" spans="1:9" x14ac:dyDescent="0.25">
      <c r="A271" s="3">
        <f t="shared" si="8"/>
        <v>263</v>
      </c>
      <c r="B271" s="12">
        <v>44215</v>
      </c>
      <c r="C271" s="11" t="s">
        <v>651</v>
      </c>
      <c r="D271" s="68" t="s">
        <v>657</v>
      </c>
      <c r="E271" s="11" t="s">
        <v>658</v>
      </c>
      <c r="F271" s="65" t="s">
        <v>28</v>
      </c>
      <c r="G271" s="124">
        <v>15</v>
      </c>
      <c r="H271" s="19"/>
      <c r="I271" s="35">
        <f t="shared" si="9"/>
        <v>399278.10000000003</v>
      </c>
    </row>
    <row r="272" spans="1:9" x14ac:dyDescent="0.25">
      <c r="A272" s="3">
        <f t="shared" ref="A272:A335" si="10">+A271+1</f>
        <v>264</v>
      </c>
      <c r="B272" s="12">
        <v>44215</v>
      </c>
      <c r="C272" s="11" t="s">
        <v>651</v>
      </c>
      <c r="D272" s="68" t="s">
        <v>659</v>
      </c>
      <c r="E272" s="11" t="s">
        <v>262</v>
      </c>
      <c r="F272" s="65" t="s">
        <v>28</v>
      </c>
      <c r="G272" s="124">
        <v>15</v>
      </c>
      <c r="H272" s="19"/>
      <c r="I272" s="35">
        <f t="shared" si="9"/>
        <v>399293.10000000003</v>
      </c>
    </row>
    <row r="273" spans="1:9" x14ac:dyDescent="0.25">
      <c r="A273" s="3">
        <f t="shared" si="10"/>
        <v>265</v>
      </c>
      <c r="B273" s="12">
        <v>44215</v>
      </c>
      <c r="C273" s="11" t="s">
        <v>651</v>
      </c>
      <c r="D273" s="68" t="s">
        <v>660</v>
      </c>
      <c r="E273" s="11" t="s">
        <v>662</v>
      </c>
      <c r="F273" s="65" t="s">
        <v>28</v>
      </c>
      <c r="G273" s="124">
        <v>15</v>
      </c>
      <c r="H273" s="19"/>
      <c r="I273" s="35">
        <f t="shared" si="9"/>
        <v>399308.10000000003</v>
      </c>
    </row>
    <row r="274" spans="1:9" x14ac:dyDescent="0.25">
      <c r="A274" s="3">
        <f t="shared" si="10"/>
        <v>266</v>
      </c>
      <c r="B274" s="12">
        <v>44215</v>
      </c>
      <c r="C274" s="11" t="s">
        <v>651</v>
      </c>
      <c r="D274" s="68" t="s">
        <v>661</v>
      </c>
      <c r="E274" s="11" t="s">
        <v>663</v>
      </c>
      <c r="F274" s="65" t="s">
        <v>28</v>
      </c>
      <c r="G274" s="124">
        <v>15</v>
      </c>
      <c r="H274" s="19"/>
      <c r="I274" s="35">
        <f t="shared" si="9"/>
        <v>399323.10000000003</v>
      </c>
    </row>
    <row r="275" spans="1:9" ht="23.25" x14ac:dyDescent="0.25">
      <c r="A275" s="3">
        <f t="shared" si="10"/>
        <v>267</v>
      </c>
      <c r="B275" s="12">
        <v>44216</v>
      </c>
      <c r="C275" s="54" t="s">
        <v>667</v>
      </c>
      <c r="D275" s="68" t="s">
        <v>665</v>
      </c>
      <c r="E275" s="11" t="s">
        <v>666</v>
      </c>
      <c r="F275" s="65" t="s">
        <v>16</v>
      </c>
      <c r="G275" s="22"/>
      <c r="H275" s="175">
        <v>12394.7</v>
      </c>
      <c r="I275" s="35">
        <f t="shared" si="9"/>
        <v>386928.4</v>
      </c>
    </row>
    <row r="276" spans="1:9" ht="34.5" x14ac:dyDescent="0.25">
      <c r="A276" s="3">
        <f t="shared" si="10"/>
        <v>268</v>
      </c>
      <c r="B276" s="12">
        <v>44216</v>
      </c>
      <c r="C276" s="54" t="s">
        <v>670</v>
      </c>
      <c r="D276" s="68" t="s">
        <v>668</v>
      </c>
      <c r="E276" s="11" t="s">
        <v>287</v>
      </c>
      <c r="F276" s="65" t="s">
        <v>16</v>
      </c>
      <c r="G276" s="22"/>
      <c r="H276" s="175">
        <v>1357.7</v>
      </c>
      <c r="I276" s="35">
        <f t="shared" si="9"/>
        <v>385570.7</v>
      </c>
    </row>
    <row r="277" spans="1:9" ht="23.25" x14ac:dyDescent="0.25">
      <c r="A277" s="3">
        <f t="shared" si="10"/>
        <v>269</v>
      </c>
      <c r="B277" s="12">
        <v>44216</v>
      </c>
      <c r="C277" s="54" t="s">
        <v>671</v>
      </c>
      <c r="D277" s="68" t="s">
        <v>669</v>
      </c>
      <c r="E277" s="11" t="s">
        <v>666</v>
      </c>
      <c r="F277" s="65" t="s">
        <v>16</v>
      </c>
      <c r="G277" s="22"/>
      <c r="H277" s="175">
        <v>35240.199999999997</v>
      </c>
      <c r="I277" s="35">
        <f t="shared" si="9"/>
        <v>350330.5</v>
      </c>
    </row>
    <row r="278" spans="1:9" x14ac:dyDescent="0.25">
      <c r="A278" s="3">
        <f t="shared" si="10"/>
        <v>270</v>
      </c>
      <c r="B278" s="12">
        <v>44216</v>
      </c>
      <c r="C278" s="11" t="s">
        <v>675</v>
      </c>
      <c r="D278" s="68" t="s">
        <v>672</v>
      </c>
      <c r="E278" s="11" t="s">
        <v>674</v>
      </c>
      <c r="F278" s="65" t="s">
        <v>673</v>
      </c>
      <c r="G278" s="22"/>
      <c r="H278" s="175">
        <v>25125.4</v>
      </c>
      <c r="I278" s="35">
        <f t="shared" si="9"/>
        <v>325205.09999999998</v>
      </c>
    </row>
    <row r="279" spans="1:9" x14ac:dyDescent="0.25">
      <c r="A279" s="3">
        <f t="shared" si="10"/>
        <v>271</v>
      </c>
      <c r="B279" s="12">
        <v>44216</v>
      </c>
      <c r="C279" s="6" t="s">
        <v>17</v>
      </c>
      <c r="D279" s="42"/>
      <c r="E279" s="13" t="s">
        <v>664</v>
      </c>
      <c r="F279" s="104" t="s">
        <v>28</v>
      </c>
      <c r="G279" s="21">
        <v>12560</v>
      </c>
      <c r="H279" s="22"/>
      <c r="I279" s="153">
        <f t="shared" si="9"/>
        <v>337765.1</v>
      </c>
    </row>
    <row r="280" spans="1:9" ht="18" x14ac:dyDescent="0.25">
      <c r="A280" s="3">
        <f t="shared" si="10"/>
        <v>272</v>
      </c>
      <c r="B280" s="12">
        <v>44217</v>
      </c>
      <c r="C280" s="11" t="s">
        <v>679</v>
      </c>
      <c r="D280" s="68" t="s">
        <v>678</v>
      </c>
      <c r="E280" s="11" t="s">
        <v>677</v>
      </c>
      <c r="F280" s="111" t="s">
        <v>680</v>
      </c>
      <c r="G280" s="124">
        <v>1400</v>
      </c>
      <c r="H280" s="19"/>
      <c r="I280" s="35">
        <f t="shared" si="9"/>
        <v>339165.1</v>
      </c>
    </row>
    <row r="281" spans="1:9" x14ac:dyDescent="0.25">
      <c r="A281" s="3">
        <f t="shared" si="10"/>
        <v>273</v>
      </c>
      <c r="B281" s="12">
        <v>44217</v>
      </c>
      <c r="C281" s="11" t="s">
        <v>707</v>
      </c>
      <c r="D281" s="68" t="s">
        <v>705</v>
      </c>
      <c r="E281" s="11" t="s">
        <v>706</v>
      </c>
      <c r="F281" s="111"/>
      <c r="G281" s="124">
        <v>1200</v>
      </c>
      <c r="H281" s="19"/>
      <c r="I281" s="35">
        <f t="shared" si="9"/>
        <v>340365.1</v>
      </c>
    </row>
    <row r="282" spans="1:9" ht="18" x14ac:dyDescent="0.25">
      <c r="A282" s="3">
        <f t="shared" si="10"/>
        <v>274</v>
      </c>
      <c r="B282" s="12">
        <v>44217</v>
      </c>
      <c r="C282" s="11" t="s">
        <v>681</v>
      </c>
      <c r="D282" s="68" t="s">
        <v>637</v>
      </c>
      <c r="E282" s="11" t="s">
        <v>677</v>
      </c>
      <c r="F282" s="111" t="s">
        <v>680</v>
      </c>
      <c r="G282" s="124">
        <v>150</v>
      </c>
      <c r="H282" s="19"/>
      <c r="I282" s="35">
        <f t="shared" si="9"/>
        <v>340515.1</v>
      </c>
    </row>
    <row r="283" spans="1:9" s="115" customFormat="1" x14ac:dyDescent="0.25">
      <c r="A283" s="3">
        <f t="shared" si="10"/>
        <v>275</v>
      </c>
      <c r="B283" s="12">
        <v>44217</v>
      </c>
      <c r="C283" s="113" t="s">
        <v>683</v>
      </c>
      <c r="D283" s="155" t="s">
        <v>682</v>
      </c>
      <c r="E283" s="113" t="s">
        <v>287</v>
      </c>
      <c r="F283" s="114"/>
      <c r="G283" s="22"/>
      <c r="H283" s="158">
        <v>2000</v>
      </c>
      <c r="I283" s="35">
        <f t="shared" si="9"/>
        <v>338515.1</v>
      </c>
    </row>
    <row r="284" spans="1:9" x14ac:dyDescent="0.25">
      <c r="A284" s="3">
        <f t="shared" si="10"/>
        <v>276</v>
      </c>
      <c r="B284" s="12">
        <v>44217</v>
      </c>
      <c r="C284" s="11" t="s">
        <v>651</v>
      </c>
      <c r="D284" s="68" t="s">
        <v>684</v>
      </c>
      <c r="E284" s="11" t="s">
        <v>688</v>
      </c>
      <c r="F284" s="65" t="s">
        <v>28</v>
      </c>
      <c r="G284" s="124">
        <v>15</v>
      </c>
      <c r="H284" s="19"/>
      <c r="I284" s="35">
        <f t="shared" si="9"/>
        <v>338530.1</v>
      </c>
    </row>
    <row r="285" spans="1:9" x14ac:dyDescent="0.25">
      <c r="A285" s="3">
        <f t="shared" si="10"/>
        <v>277</v>
      </c>
      <c r="B285" s="12">
        <v>44217</v>
      </c>
      <c r="C285" s="11" t="s">
        <v>651</v>
      </c>
      <c r="D285" s="68" t="s">
        <v>685</v>
      </c>
      <c r="E285" s="11" t="s">
        <v>76</v>
      </c>
      <c r="F285" s="65" t="s">
        <v>28</v>
      </c>
      <c r="G285" s="124">
        <v>15</v>
      </c>
      <c r="H285" s="19"/>
      <c r="I285" s="35">
        <f t="shared" si="9"/>
        <v>338545.1</v>
      </c>
    </row>
    <row r="286" spans="1:9" x14ac:dyDescent="0.25">
      <c r="A286" s="3">
        <f t="shared" si="10"/>
        <v>278</v>
      </c>
      <c r="B286" s="12">
        <v>44217</v>
      </c>
      <c r="C286" s="11" t="s">
        <v>651</v>
      </c>
      <c r="D286" s="68" t="s">
        <v>686</v>
      </c>
      <c r="E286" s="11" t="s">
        <v>689</v>
      </c>
      <c r="F286" s="65" t="s">
        <v>28</v>
      </c>
      <c r="G286" s="124">
        <v>15</v>
      </c>
      <c r="H286" s="19"/>
      <c r="I286" s="35">
        <f t="shared" si="9"/>
        <v>338560.1</v>
      </c>
    </row>
    <row r="287" spans="1:9" x14ac:dyDescent="0.25">
      <c r="A287" s="3">
        <f t="shared" si="10"/>
        <v>279</v>
      </c>
      <c r="B287" s="12">
        <v>44217</v>
      </c>
      <c r="C287" s="11" t="s">
        <v>651</v>
      </c>
      <c r="D287" s="68" t="s">
        <v>687</v>
      </c>
      <c r="E287" s="11" t="s">
        <v>595</v>
      </c>
      <c r="F287" s="65" t="s">
        <v>28</v>
      </c>
      <c r="G287" s="124">
        <v>15</v>
      </c>
      <c r="H287" s="19"/>
      <c r="I287" s="35">
        <f t="shared" si="9"/>
        <v>338575.1</v>
      </c>
    </row>
    <row r="288" spans="1:9" x14ac:dyDescent="0.25">
      <c r="A288" s="3">
        <f t="shared" si="10"/>
        <v>280</v>
      </c>
      <c r="B288" s="12">
        <v>44217</v>
      </c>
      <c r="C288" s="11" t="s">
        <v>651</v>
      </c>
      <c r="D288" s="68" t="s">
        <v>691</v>
      </c>
      <c r="E288" s="11" t="s">
        <v>690</v>
      </c>
      <c r="F288" s="65" t="s">
        <v>28</v>
      </c>
      <c r="G288" s="124">
        <v>15</v>
      </c>
      <c r="H288" s="19"/>
      <c r="I288" s="35">
        <f t="shared" si="9"/>
        <v>338590.1</v>
      </c>
    </row>
    <row r="289" spans="1:9" x14ac:dyDescent="0.25">
      <c r="A289" s="3">
        <f t="shared" si="10"/>
        <v>281</v>
      </c>
      <c r="B289" s="12">
        <v>44217</v>
      </c>
      <c r="C289" s="11" t="s">
        <v>651</v>
      </c>
      <c r="D289" s="68" t="s">
        <v>692</v>
      </c>
      <c r="E289" s="11" t="s">
        <v>260</v>
      </c>
      <c r="F289" s="65" t="s">
        <v>28</v>
      </c>
      <c r="G289" s="124">
        <v>15</v>
      </c>
      <c r="H289" s="19"/>
      <c r="I289" s="35">
        <f t="shared" si="9"/>
        <v>338605.1</v>
      </c>
    </row>
    <row r="290" spans="1:9" x14ac:dyDescent="0.25">
      <c r="A290" s="3">
        <f t="shared" si="10"/>
        <v>282</v>
      </c>
      <c r="B290" s="12">
        <v>44217</v>
      </c>
      <c r="C290" s="6" t="s">
        <v>17</v>
      </c>
      <c r="D290" s="42"/>
      <c r="E290" s="13" t="s">
        <v>664</v>
      </c>
      <c r="F290" s="104" t="s">
        <v>28</v>
      </c>
      <c r="G290" s="21">
        <v>21698.5</v>
      </c>
      <c r="H290" s="22"/>
      <c r="I290" s="153">
        <f t="shared" si="9"/>
        <v>360303.6</v>
      </c>
    </row>
    <row r="291" spans="1:9" x14ac:dyDescent="0.25">
      <c r="A291" s="3">
        <f t="shared" si="10"/>
        <v>283</v>
      </c>
      <c r="B291" s="12">
        <v>44218</v>
      </c>
      <c r="C291" s="11" t="s">
        <v>704</v>
      </c>
      <c r="D291" s="68" t="s">
        <v>702</v>
      </c>
      <c r="E291" s="11" t="s">
        <v>703</v>
      </c>
      <c r="F291" s="111" t="s">
        <v>16</v>
      </c>
      <c r="G291" s="124">
        <v>100</v>
      </c>
      <c r="H291" s="19"/>
      <c r="I291" s="35">
        <f t="shared" si="9"/>
        <v>360403.6</v>
      </c>
    </row>
    <row r="292" spans="1:9" x14ac:dyDescent="0.25">
      <c r="A292" s="3">
        <f t="shared" si="10"/>
        <v>284</v>
      </c>
      <c r="B292" s="12">
        <v>44218</v>
      </c>
      <c r="C292" s="11" t="s">
        <v>697</v>
      </c>
      <c r="D292" s="68" t="s">
        <v>698</v>
      </c>
      <c r="E292" s="11" t="s">
        <v>287</v>
      </c>
      <c r="F292" s="111"/>
      <c r="G292" s="22"/>
      <c r="H292" s="158">
        <v>2120</v>
      </c>
      <c r="I292" s="35">
        <f t="shared" si="9"/>
        <v>358283.6</v>
      </c>
    </row>
    <row r="293" spans="1:9" x14ac:dyDescent="0.25">
      <c r="A293" s="3">
        <f t="shared" si="10"/>
        <v>285</v>
      </c>
      <c r="B293" s="12">
        <v>44218</v>
      </c>
      <c r="C293" s="6" t="s">
        <v>17</v>
      </c>
      <c r="D293" s="42"/>
      <c r="E293" s="13" t="s">
        <v>694</v>
      </c>
      <c r="F293" s="104" t="s">
        <v>28</v>
      </c>
      <c r="G293" s="21">
        <v>13726.5</v>
      </c>
      <c r="H293" s="22"/>
      <c r="I293" s="153">
        <f t="shared" si="9"/>
        <v>372010.1</v>
      </c>
    </row>
    <row r="294" spans="1:9" ht="23.25" x14ac:dyDescent="0.25">
      <c r="A294" s="3">
        <f t="shared" si="10"/>
        <v>286</v>
      </c>
      <c r="B294" s="12">
        <v>44219</v>
      </c>
      <c r="C294" s="54" t="s">
        <v>701</v>
      </c>
      <c r="D294" s="68" t="s">
        <v>699</v>
      </c>
      <c r="E294" s="11" t="s">
        <v>700</v>
      </c>
      <c r="F294" s="111"/>
      <c r="G294" s="22"/>
      <c r="H294" s="158">
        <v>10000</v>
      </c>
      <c r="I294" s="35">
        <f t="shared" si="9"/>
        <v>362010.1</v>
      </c>
    </row>
    <row r="295" spans="1:9" x14ac:dyDescent="0.25">
      <c r="A295" s="3">
        <f t="shared" si="10"/>
        <v>287</v>
      </c>
      <c r="B295" s="12">
        <v>44219</v>
      </c>
      <c r="C295" s="6" t="s">
        <v>17</v>
      </c>
      <c r="D295" s="42"/>
      <c r="E295" s="13" t="s">
        <v>696</v>
      </c>
      <c r="F295" s="104" t="s">
        <v>28</v>
      </c>
      <c r="G295" s="21">
        <v>20794</v>
      </c>
      <c r="H295" s="22"/>
      <c r="I295" s="153">
        <f t="shared" si="9"/>
        <v>382804.1</v>
      </c>
    </row>
    <row r="296" spans="1:9" x14ac:dyDescent="0.25">
      <c r="A296" s="3">
        <f t="shared" si="10"/>
        <v>288</v>
      </c>
      <c r="B296" s="12">
        <v>44220</v>
      </c>
      <c r="C296" s="6" t="s">
        <v>17</v>
      </c>
      <c r="D296" s="42"/>
      <c r="E296" s="13" t="s">
        <v>710</v>
      </c>
      <c r="F296" s="104" t="s">
        <v>28</v>
      </c>
      <c r="G296" s="21">
        <v>6104</v>
      </c>
      <c r="H296" s="22"/>
      <c r="I296" s="153">
        <f t="shared" si="9"/>
        <v>388908.1</v>
      </c>
    </row>
    <row r="297" spans="1:9" ht="23.25" x14ac:dyDescent="0.25">
      <c r="A297" s="3">
        <f t="shared" si="10"/>
        <v>289</v>
      </c>
      <c r="B297" s="12">
        <v>44221</v>
      </c>
      <c r="C297" s="54" t="s">
        <v>713</v>
      </c>
      <c r="D297" s="68" t="s">
        <v>711</v>
      </c>
      <c r="E297" s="11" t="s">
        <v>712</v>
      </c>
      <c r="F297" s="111" t="s">
        <v>195</v>
      </c>
      <c r="G297" s="22"/>
      <c r="H297" s="158">
        <v>370</v>
      </c>
      <c r="I297" s="35">
        <f t="shared" si="9"/>
        <v>388538.1</v>
      </c>
    </row>
    <row r="298" spans="1:9" ht="23.25" x14ac:dyDescent="0.25">
      <c r="A298" s="3">
        <f t="shared" si="10"/>
        <v>290</v>
      </c>
      <c r="B298" s="12">
        <v>44221</v>
      </c>
      <c r="C298" s="54" t="s">
        <v>716</v>
      </c>
      <c r="D298" s="68" t="s">
        <v>714</v>
      </c>
      <c r="E298" s="11" t="s">
        <v>712</v>
      </c>
      <c r="F298" s="111" t="s">
        <v>715</v>
      </c>
      <c r="G298" s="22"/>
      <c r="H298" s="158">
        <v>7724</v>
      </c>
      <c r="I298" s="35">
        <f t="shared" si="9"/>
        <v>380814.1</v>
      </c>
    </row>
    <row r="299" spans="1:9" x14ac:dyDescent="0.25">
      <c r="A299" s="3">
        <f t="shared" si="10"/>
        <v>291</v>
      </c>
      <c r="B299" s="12">
        <v>44221</v>
      </c>
      <c r="C299" s="11" t="s">
        <v>792</v>
      </c>
      <c r="D299" s="68" t="s">
        <v>786</v>
      </c>
      <c r="E299" s="11" t="s">
        <v>712</v>
      </c>
      <c r="F299" s="65" t="s">
        <v>16</v>
      </c>
      <c r="G299" s="22"/>
      <c r="H299" s="158">
        <v>126975</v>
      </c>
      <c r="I299" s="35">
        <f t="shared" si="9"/>
        <v>253839.09999999998</v>
      </c>
    </row>
    <row r="300" spans="1:9" x14ac:dyDescent="0.25">
      <c r="A300" s="3">
        <f t="shared" si="10"/>
        <v>292</v>
      </c>
      <c r="B300" s="12">
        <v>44221</v>
      </c>
      <c r="C300" s="11" t="s">
        <v>791</v>
      </c>
      <c r="D300" s="68" t="s">
        <v>787</v>
      </c>
      <c r="E300" s="11" t="s">
        <v>788</v>
      </c>
      <c r="F300" s="65" t="s">
        <v>28</v>
      </c>
      <c r="G300" s="22"/>
      <c r="H300" s="158">
        <v>1200</v>
      </c>
      <c r="I300" s="35">
        <f t="shared" si="9"/>
        <v>252639.09999999998</v>
      </c>
    </row>
    <row r="301" spans="1:9" x14ac:dyDescent="0.25">
      <c r="A301" s="3">
        <f t="shared" si="10"/>
        <v>293</v>
      </c>
      <c r="B301" s="12">
        <v>44221</v>
      </c>
      <c r="C301" s="11" t="s">
        <v>790</v>
      </c>
      <c r="D301" s="68" t="s">
        <v>789</v>
      </c>
      <c r="E301" s="11" t="s">
        <v>674</v>
      </c>
      <c r="F301" s="65" t="s">
        <v>16</v>
      </c>
      <c r="G301" s="22"/>
      <c r="H301" s="158">
        <v>215643.5</v>
      </c>
      <c r="I301" s="35">
        <f t="shared" si="9"/>
        <v>36995.599999999977</v>
      </c>
    </row>
    <row r="302" spans="1:9" ht="23.25" x14ac:dyDescent="0.25">
      <c r="A302" s="3">
        <f t="shared" si="10"/>
        <v>294</v>
      </c>
      <c r="B302" s="12">
        <v>44221</v>
      </c>
      <c r="C302" s="11" t="s">
        <v>719</v>
      </c>
      <c r="D302" s="68" t="s">
        <v>717</v>
      </c>
      <c r="E302" s="11" t="s">
        <v>718</v>
      </c>
      <c r="F302" s="65" t="s">
        <v>173</v>
      </c>
      <c r="G302" s="124">
        <v>2000</v>
      </c>
      <c r="H302" s="19"/>
      <c r="I302" s="35">
        <f t="shared" si="9"/>
        <v>38995.599999999977</v>
      </c>
    </row>
    <row r="303" spans="1:9" x14ac:dyDescent="0.25">
      <c r="A303" s="3">
        <f t="shared" si="10"/>
        <v>295</v>
      </c>
      <c r="B303" s="12">
        <v>44221</v>
      </c>
      <c r="C303" s="11" t="s">
        <v>724</v>
      </c>
      <c r="D303" s="68" t="s">
        <v>720</v>
      </c>
      <c r="E303" s="11" t="s">
        <v>723</v>
      </c>
      <c r="F303" s="65" t="s">
        <v>16</v>
      </c>
      <c r="G303" s="124">
        <v>100</v>
      </c>
      <c r="H303" s="19"/>
      <c r="I303" s="35">
        <f t="shared" si="9"/>
        <v>39095.599999999977</v>
      </c>
    </row>
    <row r="304" spans="1:9" ht="23.25" x14ac:dyDescent="0.25">
      <c r="A304" s="3">
        <f t="shared" si="10"/>
        <v>296</v>
      </c>
      <c r="B304" s="12">
        <v>44221</v>
      </c>
      <c r="C304" s="11" t="s">
        <v>726</v>
      </c>
      <c r="D304" s="68" t="s">
        <v>721</v>
      </c>
      <c r="E304" s="11" t="s">
        <v>725</v>
      </c>
      <c r="F304" s="65" t="s">
        <v>163</v>
      </c>
      <c r="G304" s="124">
        <v>300</v>
      </c>
      <c r="H304" s="19"/>
      <c r="I304" s="35">
        <f t="shared" si="9"/>
        <v>39395.599999999977</v>
      </c>
    </row>
    <row r="305" spans="1:9" x14ac:dyDescent="0.25">
      <c r="A305" s="3">
        <f t="shared" si="10"/>
        <v>297</v>
      </c>
      <c r="B305" s="12">
        <v>44221</v>
      </c>
      <c r="C305" s="11" t="s">
        <v>775</v>
      </c>
      <c r="D305" s="68" t="s">
        <v>722</v>
      </c>
      <c r="E305" s="11" t="s">
        <v>774</v>
      </c>
      <c r="F305" s="65" t="s">
        <v>16</v>
      </c>
      <c r="G305" s="124">
        <v>200</v>
      </c>
      <c r="H305" s="19"/>
      <c r="I305" s="35">
        <f t="shared" si="9"/>
        <v>39595.599999999977</v>
      </c>
    </row>
    <row r="306" spans="1:9" x14ac:dyDescent="0.25">
      <c r="A306" s="3">
        <f t="shared" si="10"/>
        <v>298</v>
      </c>
      <c r="B306" s="12">
        <v>44221</v>
      </c>
      <c r="C306" s="11" t="s">
        <v>778</v>
      </c>
      <c r="D306" s="68" t="s">
        <v>773</v>
      </c>
      <c r="E306" s="11" t="s">
        <v>776</v>
      </c>
      <c r="F306" s="65" t="s">
        <v>777</v>
      </c>
      <c r="G306" s="124">
        <v>2500</v>
      </c>
      <c r="H306" s="19"/>
      <c r="I306" s="35">
        <f t="shared" si="9"/>
        <v>42095.599999999977</v>
      </c>
    </row>
    <row r="307" spans="1:9" x14ac:dyDescent="0.25">
      <c r="A307" s="3">
        <f t="shared" si="10"/>
        <v>299</v>
      </c>
      <c r="B307" s="12">
        <v>44221</v>
      </c>
      <c r="C307" s="11" t="s">
        <v>780</v>
      </c>
      <c r="D307" s="68" t="s">
        <v>779</v>
      </c>
      <c r="E307" s="11" t="s">
        <v>554</v>
      </c>
      <c r="F307" s="65" t="s">
        <v>16</v>
      </c>
      <c r="G307" s="124">
        <v>750</v>
      </c>
      <c r="H307" s="19"/>
      <c r="I307" s="35">
        <f t="shared" si="9"/>
        <v>42845.599999999977</v>
      </c>
    </row>
    <row r="308" spans="1:9" x14ac:dyDescent="0.25">
      <c r="A308" s="3">
        <f t="shared" si="10"/>
        <v>300</v>
      </c>
      <c r="B308" s="12">
        <v>44217</v>
      </c>
      <c r="C308" s="11" t="s">
        <v>651</v>
      </c>
      <c r="D308" s="68" t="s">
        <v>727</v>
      </c>
      <c r="E308" s="11" t="s">
        <v>728</v>
      </c>
      <c r="F308" s="65" t="s">
        <v>28</v>
      </c>
      <c r="G308" s="124">
        <v>15</v>
      </c>
      <c r="H308" s="19"/>
      <c r="I308" s="35">
        <f t="shared" si="9"/>
        <v>42860.599999999977</v>
      </c>
    </row>
    <row r="309" spans="1:9" x14ac:dyDescent="0.25">
      <c r="A309" s="3">
        <f t="shared" si="10"/>
        <v>301</v>
      </c>
      <c r="B309" s="12">
        <v>44217</v>
      </c>
      <c r="C309" s="11" t="s">
        <v>651</v>
      </c>
      <c r="D309" s="68" t="s">
        <v>730</v>
      </c>
      <c r="E309" s="11" t="s">
        <v>273</v>
      </c>
      <c r="F309" s="65" t="s">
        <v>28</v>
      </c>
      <c r="G309" s="124">
        <v>15</v>
      </c>
      <c r="H309" s="19"/>
      <c r="I309" s="35">
        <f t="shared" si="9"/>
        <v>42875.599999999977</v>
      </c>
    </row>
    <row r="310" spans="1:9" x14ac:dyDescent="0.25">
      <c r="A310" s="3">
        <f t="shared" si="10"/>
        <v>302</v>
      </c>
      <c r="B310" s="12">
        <v>44218</v>
      </c>
      <c r="C310" s="11" t="s">
        <v>651</v>
      </c>
      <c r="D310" s="68" t="s">
        <v>731</v>
      </c>
      <c r="E310" s="11" t="s">
        <v>87</v>
      </c>
      <c r="F310" s="65" t="s">
        <v>28</v>
      </c>
      <c r="G310" s="124">
        <v>15</v>
      </c>
      <c r="H310" s="19"/>
      <c r="I310" s="35">
        <f t="shared" si="9"/>
        <v>42890.599999999977</v>
      </c>
    </row>
    <row r="311" spans="1:9" x14ac:dyDescent="0.25">
      <c r="A311" s="3">
        <f t="shared" si="10"/>
        <v>303</v>
      </c>
      <c r="B311" s="12">
        <v>44218</v>
      </c>
      <c r="C311" s="11" t="s">
        <v>651</v>
      </c>
      <c r="D311" s="68" t="s">
        <v>732</v>
      </c>
      <c r="E311" s="11" t="s">
        <v>729</v>
      </c>
      <c r="F311" s="65" t="s">
        <v>28</v>
      </c>
      <c r="G311" s="124">
        <v>15</v>
      </c>
      <c r="H311" s="19"/>
      <c r="I311" s="35">
        <f t="shared" si="9"/>
        <v>42905.599999999977</v>
      </c>
    </row>
    <row r="312" spans="1:9" x14ac:dyDescent="0.25">
      <c r="A312" s="3">
        <f t="shared" si="10"/>
        <v>304</v>
      </c>
      <c r="B312" s="12">
        <v>44218</v>
      </c>
      <c r="C312" s="11" t="s">
        <v>651</v>
      </c>
      <c r="D312" s="68" t="s">
        <v>733</v>
      </c>
      <c r="E312" s="11" t="s">
        <v>419</v>
      </c>
      <c r="F312" s="65" t="s">
        <v>28</v>
      </c>
      <c r="G312" s="124">
        <v>15</v>
      </c>
      <c r="H312" s="19"/>
      <c r="I312" s="35">
        <f t="shared" si="9"/>
        <v>42920.599999999977</v>
      </c>
    </row>
    <row r="313" spans="1:9" x14ac:dyDescent="0.25">
      <c r="A313" s="3">
        <f t="shared" si="10"/>
        <v>305</v>
      </c>
      <c r="B313" s="12">
        <v>44218</v>
      </c>
      <c r="C313" s="11" t="s">
        <v>651</v>
      </c>
      <c r="D313" s="68" t="s">
        <v>734</v>
      </c>
      <c r="E313" s="11" t="s">
        <v>652</v>
      </c>
      <c r="F313" s="65" t="s">
        <v>28</v>
      </c>
      <c r="G313" s="124">
        <v>15</v>
      </c>
      <c r="H313" s="19"/>
      <c r="I313" s="35">
        <f t="shared" si="9"/>
        <v>42935.599999999977</v>
      </c>
    </row>
    <row r="314" spans="1:9" x14ac:dyDescent="0.25">
      <c r="A314" s="3">
        <f t="shared" si="10"/>
        <v>306</v>
      </c>
      <c r="B314" s="12">
        <v>44218</v>
      </c>
      <c r="C314" s="11" t="s">
        <v>651</v>
      </c>
      <c r="D314" s="68" t="s">
        <v>735</v>
      </c>
      <c r="E314" s="11" t="s">
        <v>738</v>
      </c>
      <c r="F314" s="65" t="s">
        <v>28</v>
      </c>
      <c r="G314" s="124">
        <v>15</v>
      </c>
      <c r="H314" s="19"/>
      <c r="I314" s="35">
        <f t="shared" si="9"/>
        <v>42950.599999999977</v>
      </c>
    </row>
    <row r="315" spans="1:9" x14ac:dyDescent="0.25">
      <c r="A315" s="3">
        <f t="shared" si="10"/>
        <v>307</v>
      </c>
      <c r="B315" s="12">
        <v>44218</v>
      </c>
      <c r="C315" s="11" t="s">
        <v>651</v>
      </c>
      <c r="D315" s="68" t="s">
        <v>736</v>
      </c>
      <c r="E315" s="11" t="s">
        <v>586</v>
      </c>
      <c r="F315" s="65" t="s">
        <v>28</v>
      </c>
      <c r="G315" s="124">
        <v>15</v>
      </c>
      <c r="H315" s="19"/>
      <c r="I315" s="35">
        <f t="shared" si="9"/>
        <v>42965.599999999977</v>
      </c>
    </row>
    <row r="316" spans="1:9" x14ac:dyDescent="0.25">
      <c r="A316" s="3">
        <f t="shared" si="10"/>
        <v>308</v>
      </c>
      <c r="B316" s="12">
        <v>44218</v>
      </c>
      <c r="C316" s="11" t="s">
        <v>651</v>
      </c>
      <c r="D316" s="68" t="s">
        <v>737</v>
      </c>
      <c r="E316" s="11" t="s">
        <v>419</v>
      </c>
      <c r="F316" s="65" t="s">
        <v>28</v>
      </c>
      <c r="G316" s="124">
        <v>15</v>
      </c>
      <c r="H316" s="19"/>
      <c r="I316" s="35">
        <f t="shared" si="9"/>
        <v>42980.599999999977</v>
      </c>
    </row>
    <row r="317" spans="1:9" x14ac:dyDescent="0.25">
      <c r="A317" s="3">
        <f t="shared" si="10"/>
        <v>309</v>
      </c>
      <c r="B317" s="12">
        <v>44218</v>
      </c>
      <c r="C317" s="11" t="s">
        <v>651</v>
      </c>
      <c r="D317" s="68" t="s">
        <v>739</v>
      </c>
      <c r="E317" s="11" t="s">
        <v>419</v>
      </c>
      <c r="F317" s="65" t="s">
        <v>28</v>
      </c>
      <c r="G317" s="124">
        <v>15</v>
      </c>
      <c r="H317" s="19"/>
      <c r="I317" s="35">
        <f t="shared" si="9"/>
        <v>42995.599999999977</v>
      </c>
    </row>
    <row r="318" spans="1:9" x14ac:dyDescent="0.25">
      <c r="A318" s="3">
        <f t="shared" si="10"/>
        <v>310</v>
      </c>
      <c r="B318" s="12">
        <v>44218</v>
      </c>
      <c r="C318" s="11" t="s">
        <v>651</v>
      </c>
      <c r="D318" s="68" t="s">
        <v>740</v>
      </c>
      <c r="E318" s="11" t="s">
        <v>273</v>
      </c>
      <c r="F318" s="65" t="s">
        <v>28</v>
      </c>
      <c r="G318" s="124">
        <v>15</v>
      </c>
      <c r="H318" s="19"/>
      <c r="I318" s="35">
        <f t="shared" si="9"/>
        <v>43010.599999999977</v>
      </c>
    </row>
    <row r="319" spans="1:9" x14ac:dyDescent="0.25">
      <c r="A319" s="3">
        <f t="shared" si="10"/>
        <v>311</v>
      </c>
      <c r="B319" s="12">
        <v>44218</v>
      </c>
      <c r="C319" s="11" t="s">
        <v>651</v>
      </c>
      <c r="D319" s="68" t="s">
        <v>741</v>
      </c>
      <c r="E319" s="11" t="s">
        <v>743</v>
      </c>
      <c r="F319" s="65" t="s">
        <v>28</v>
      </c>
      <c r="G319" s="124">
        <v>15</v>
      </c>
      <c r="H319" s="19"/>
      <c r="I319" s="35">
        <f t="shared" si="9"/>
        <v>43025.599999999977</v>
      </c>
    </row>
    <row r="320" spans="1:9" x14ac:dyDescent="0.25">
      <c r="A320" s="3">
        <f t="shared" si="10"/>
        <v>312</v>
      </c>
      <c r="B320" s="12">
        <v>44218</v>
      </c>
      <c r="C320" s="11" t="s">
        <v>651</v>
      </c>
      <c r="D320" s="68" t="s">
        <v>742</v>
      </c>
      <c r="E320" s="11" t="s">
        <v>744</v>
      </c>
      <c r="F320" s="65" t="s">
        <v>28</v>
      </c>
      <c r="G320" s="124">
        <v>15</v>
      </c>
      <c r="H320" s="19"/>
      <c r="I320" s="35">
        <f t="shared" si="9"/>
        <v>43040.599999999977</v>
      </c>
    </row>
    <row r="321" spans="1:9" x14ac:dyDescent="0.25">
      <c r="A321" s="3">
        <f t="shared" si="10"/>
        <v>313</v>
      </c>
      <c r="B321" s="12">
        <v>44218</v>
      </c>
      <c r="C321" s="11" t="s">
        <v>651</v>
      </c>
      <c r="D321" s="68" t="s">
        <v>747</v>
      </c>
      <c r="E321" s="11" t="s">
        <v>653</v>
      </c>
      <c r="F321" s="65" t="s">
        <v>28</v>
      </c>
      <c r="G321" s="124">
        <v>15</v>
      </c>
      <c r="H321" s="19"/>
      <c r="I321" s="35">
        <f t="shared" si="9"/>
        <v>43055.599999999977</v>
      </c>
    </row>
    <row r="322" spans="1:9" x14ac:dyDescent="0.25">
      <c r="A322" s="3">
        <f t="shared" si="10"/>
        <v>314</v>
      </c>
      <c r="B322" s="12">
        <v>44218</v>
      </c>
      <c r="C322" s="11" t="s">
        <v>651</v>
      </c>
      <c r="D322" s="68" t="s">
        <v>748</v>
      </c>
      <c r="E322" s="11" t="s">
        <v>745</v>
      </c>
      <c r="F322" s="65" t="s">
        <v>28</v>
      </c>
      <c r="G322" s="124">
        <v>15</v>
      </c>
      <c r="H322" s="19"/>
      <c r="I322" s="35">
        <f t="shared" si="9"/>
        <v>43070.599999999977</v>
      </c>
    </row>
    <row r="323" spans="1:9" x14ac:dyDescent="0.25">
      <c r="A323" s="3">
        <f t="shared" si="10"/>
        <v>315</v>
      </c>
      <c r="B323" s="12">
        <v>44218</v>
      </c>
      <c r="C323" s="11" t="s">
        <v>651</v>
      </c>
      <c r="D323" s="68" t="s">
        <v>749</v>
      </c>
      <c r="E323" s="11" t="s">
        <v>746</v>
      </c>
      <c r="F323" s="65" t="s">
        <v>28</v>
      </c>
      <c r="G323" s="124">
        <v>15</v>
      </c>
      <c r="H323" s="19"/>
      <c r="I323" s="35">
        <f t="shared" si="9"/>
        <v>43085.599999999977</v>
      </c>
    </row>
    <row r="324" spans="1:9" x14ac:dyDescent="0.25">
      <c r="A324" s="3">
        <f t="shared" si="10"/>
        <v>316</v>
      </c>
      <c r="B324" s="12">
        <v>44218</v>
      </c>
      <c r="C324" s="11" t="s">
        <v>651</v>
      </c>
      <c r="D324" s="68" t="s">
        <v>750</v>
      </c>
      <c r="E324" s="11" t="s">
        <v>755</v>
      </c>
      <c r="F324" s="65" t="s">
        <v>28</v>
      </c>
      <c r="G324" s="124">
        <v>15</v>
      </c>
      <c r="H324" s="19"/>
      <c r="I324" s="35">
        <f t="shared" si="9"/>
        <v>43100.599999999977</v>
      </c>
    </row>
    <row r="325" spans="1:9" x14ac:dyDescent="0.25">
      <c r="A325" s="3">
        <f t="shared" si="10"/>
        <v>317</v>
      </c>
      <c r="B325" s="12">
        <v>44219</v>
      </c>
      <c r="C325" s="11" t="s">
        <v>651</v>
      </c>
      <c r="D325" s="68" t="s">
        <v>751</v>
      </c>
      <c r="E325" s="11" t="s">
        <v>547</v>
      </c>
      <c r="F325" s="65" t="s">
        <v>28</v>
      </c>
      <c r="G325" s="124">
        <v>25</v>
      </c>
      <c r="H325" s="19"/>
      <c r="I325" s="35">
        <f t="shared" si="9"/>
        <v>43125.599999999977</v>
      </c>
    </row>
    <row r="326" spans="1:9" x14ac:dyDescent="0.25">
      <c r="A326" s="3">
        <f t="shared" si="10"/>
        <v>318</v>
      </c>
      <c r="B326" s="12">
        <v>44219</v>
      </c>
      <c r="C326" s="11" t="s">
        <v>651</v>
      </c>
      <c r="D326" s="68" t="s">
        <v>752</v>
      </c>
      <c r="E326" s="11" t="s">
        <v>145</v>
      </c>
      <c r="F326" s="65" t="s">
        <v>28</v>
      </c>
      <c r="G326" s="124">
        <v>15</v>
      </c>
      <c r="H326" s="19"/>
      <c r="I326" s="35">
        <f t="shared" si="9"/>
        <v>43140.599999999977</v>
      </c>
    </row>
    <row r="327" spans="1:9" x14ac:dyDescent="0.25">
      <c r="A327" s="3">
        <f t="shared" si="10"/>
        <v>319</v>
      </c>
      <c r="B327" s="12">
        <v>44219</v>
      </c>
      <c r="C327" s="11" t="s">
        <v>651</v>
      </c>
      <c r="D327" s="68" t="s">
        <v>753</v>
      </c>
      <c r="E327" s="11" t="s">
        <v>756</v>
      </c>
      <c r="F327" s="65" t="s">
        <v>28</v>
      </c>
      <c r="G327" s="124">
        <v>15</v>
      </c>
      <c r="H327" s="19"/>
      <c r="I327" s="35">
        <f t="shared" si="9"/>
        <v>43155.599999999977</v>
      </c>
    </row>
    <row r="328" spans="1:9" x14ac:dyDescent="0.25">
      <c r="A328" s="3">
        <f t="shared" si="10"/>
        <v>320</v>
      </c>
      <c r="B328" s="12">
        <v>44219</v>
      </c>
      <c r="C328" s="11" t="s">
        <v>651</v>
      </c>
      <c r="D328" s="68" t="s">
        <v>754</v>
      </c>
      <c r="E328" s="11" t="s">
        <v>761</v>
      </c>
      <c r="F328" s="65" t="s">
        <v>28</v>
      </c>
      <c r="G328" s="124">
        <v>15</v>
      </c>
      <c r="H328" s="19"/>
      <c r="I328" s="35">
        <f t="shared" si="9"/>
        <v>43170.599999999977</v>
      </c>
    </row>
    <row r="329" spans="1:9" x14ac:dyDescent="0.25">
      <c r="A329" s="3">
        <f t="shared" si="10"/>
        <v>321</v>
      </c>
      <c r="B329" s="12">
        <v>44219</v>
      </c>
      <c r="C329" s="11" t="s">
        <v>651</v>
      </c>
      <c r="D329" s="68" t="s">
        <v>757</v>
      </c>
      <c r="E329" s="11" t="s">
        <v>586</v>
      </c>
      <c r="F329" s="65" t="s">
        <v>28</v>
      </c>
      <c r="G329" s="124">
        <v>15</v>
      </c>
      <c r="H329" s="19"/>
      <c r="I329" s="35">
        <f t="shared" si="9"/>
        <v>43185.599999999977</v>
      </c>
    </row>
    <row r="330" spans="1:9" x14ac:dyDescent="0.25">
      <c r="A330" s="3">
        <f t="shared" si="10"/>
        <v>322</v>
      </c>
      <c r="B330" s="12">
        <v>44220</v>
      </c>
      <c r="C330" s="11" t="s">
        <v>651</v>
      </c>
      <c r="D330" s="68" t="s">
        <v>758</v>
      </c>
      <c r="E330" s="11" t="s">
        <v>145</v>
      </c>
      <c r="F330" s="65" t="s">
        <v>28</v>
      </c>
      <c r="G330" s="124">
        <v>15</v>
      </c>
      <c r="H330" s="19"/>
      <c r="I330" s="35">
        <f t="shared" si="9"/>
        <v>43200.599999999977</v>
      </c>
    </row>
    <row r="331" spans="1:9" x14ac:dyDescent="0.25">
      <c r="A331" s="3">
        <f t="shared" si="10"/>
        <v>323</v>
      </c>
      <c r="B331" s="12">
        <v>44220</v>
      </c>
      <c r="C331" s="11" t="s">
        <v>651</v>
      </c>
      <c r="D331" s="68" t="s">
        <v>759</v>
      </c>
      <c r="E331" s="11" t="s">
        <v>586</v>
      </c>
      <c r="F331" s="65" t="s">
        <v>28</v>
      </c>
      <c r="G331" s="124">
        <v>15</v>
      </c>
      <c r="H331" s="19"/>
      <c r="I331" s="35">
        <f t="shared" ref="I331:I389" si="11">+I330+G331-H331</f>
        <v>43215.599999999977</v>
      </c>
    </row>
    <row r="332" spans="1:9" x14ac:dyDescent="0.25">
      <c r="A332" s="3">
        <f t="shared" si="10"/>
        <v>324</v>
      </c>
      <c r="B332" s="12">
        <v>44220</v>
      </c>
      <c r="C332" s="11" t="s">
        <v>651</v>
      </c>
      <c r="D332" s="68" t="s">
        <v>760</v>
      </c>
      <c r="E332" s="11" t="s">
        <v>419</v>
      </c>
      <c r="F332" s="65" t="s">
        <v>28</v>
      </c>
      <c r="G332" s="124">
        <v>15</v>
      </c>
      <c r="H332" s="19"/>
      <c r="I332" s="35">
        <f t="shared" si="11"/>
        <v>43230.599999999977</v>
      </c>
    </row>
    <row r="333" spans="1:9" x14ac:dyDescent="0.25">
      <c r="A333" s="3">
        <f t="shared" si="10"/>
        <v>325</v>
      </c>
      <c r="B333" s="12">
        <v>44220</v>
      </c>
      <c r="C333" s="11" t="s">
        <v>651</v>
      </c>
      <c r="D333" s="68" t="s">
        <v>762</v>
      </c>
      <c r="E333" s="11" t="s">
        <v>419</v>
      </c>
      <c r="F333" s="65" t="s">
        <v>28</v>
      </c>
      <c r="G333" s="124">
        <v>15</v>
      </c>
      <c r="H333" s="19"/>
      <c r="I333" s="35">
        <f t="shared" si="11"/>
        <v>43245.599999999977</v>
      </c>
    </row>
    <row r="334" spans="1:9" x14ac:dyDescent="0.25">
      <c r="A334" s="3">
        <f t="shared" si="10"/>
        <v>326</v>
      </c>
      <c r="B334" s="12">
        <v>44220</v>
      </c>
      <c r="C334" s="11" t="s">
        <v>651</v>
      </c>
      <c r="D334" s="68" t="s">
        <v>763</v>
      </c>
      <c r="E334" s="11" t="s">
        <v>767</v>
      </c>
      <c r="F334" s="65" t="s">
        <v>28</v>
      </c>
      <c r="G334" s="124">
        <v>15</v>
      </c>
      <c r="H334" s="19"/>
      <c r="I334" s="35">
        <f t="shared" si="11"/>
        <v>43260.599999999977</v>
      </c>
    </row>
    <row r="335" spans="1:9" x14ac:dyDescent="0.25">
      <c r="A335" s="3">
        <f t="shared" si="10"/>
        <v>327</v>
      </c>
      <c r="B335" s="12">
        <v>44220</v>
      </c>
      <c r="C335" s="11" t="s">
        <v>651</v>
      </c>
      <c r="D335" s="68" t="s">
        <v>764</v>
      </c>
      <c r="E335" s="11" t="s">
        <v>470</v>
      </c>
      <c r="F335" s="65" t="s">
        <v>28</v>
      </c>
      <c r="G335" s="124">
        <v>15</v>
      </c>
      <c r="H335" s="19"/>
      <c r="I335" s="35">
        <f t="shared" si="11"/>
        <v>43275.599999999977</v>
      </c>
    </row>
    <row r="336" spans="1:9" x14ac:dyDescent="0.25">
      <c r="A336" s="3">
        <f t="shared" ref="A336:A399" si="12">+A335+1</f>
        <v>328</v>
      </c>
      <c r="B336" s="12">
        <v>44220</v>
      </c>
      <c r="C336" s="11" t="s">
        <v>651</v>
      </c>
      <c r="D336" s="68" t="s">
        <v>765</v>
      </c>
      <c r="E336" s="11" t="s">
        <v>260</v>
      </c>
      <c r="F336" s="65" t="s">
        <v>28</v>
      </c>
      <c r="G336" s="124">
        <v>15</v>
      </c>
      <c r="H336" s="19"/>
      <c r="I336" s="35">
        <f t="shared" si="11"/>
        <v>43290.599999999977</v>
      </c>
    </row>
    <row r="337" spans="1:9" x14ac:dyDescent="0.25">
      <c r="A337" s="3">
        <f t="shared" si="12"/>
        <v>329</v>
      </c>
      <c r="B337" s="12">
        <v>44220</v>
      </c>
      <c r="C337" s="11" t="s">
        <v>651</v>
      </c>
      <c r="D337" s="68" t="s">
        <v>766</v>
      </c>
      <c r="E337" s="11" t="s">
        <v>266</v>
      </c>
      <c r="F337" s="65" t="s">
        <v>28</v>
      </c>
      <c r="G337" s="124">
        <v>15</v>
      </c>
      <c r="H337" s="19"/>
      <c r="I337" s="35">
        <f t="shared" si="11"/>
        <v>43305.599999999977</v>
      </c>
    </row>
    <row r="338" spans="1:9" x14ac:dyDescent="0.25">
      <c r="A338" s="3">
        <f t="shared" si="12"/>
        <v>330</v>
      </c>
      <c r="B338" s="12">
        <v>44221</v>
      </c>
      <c r="C338" s="6" t="s">
        <v>17</v>
      </c>
      <c r="D338" s="42"/>
      <c r="E338" s="13" t="s">
        <v>708</v>
      </c>
      <c r="F338" s="104" t="s">
        <v>28</v>
      </c>
      <c r="G338" s="21">
        <v>19589</v>
      </c>
      <c r="H338" s="22"/>
      <c r="I338" s="153">
        <f t="shared" si="11"/>
        <v>62894.599999999977</v>
      </c>
    </row>
    <row r="339" spans="1:9" x14ac:dyDescent="0.25">
      <c r="A339" s="3">
        <f t="shared" si="12"/>
        <v>331</v>
      </c>
      <c r="B339" s="12">
        <v>44222</v>
      </c>
      <c r="C339" s="54" t="s">
        <v>784</v>
      </c>
      <c r="D339" s="68" t="s">
        <v>783</v>
      </c>
      <c r="E339" s="11" t="s">
        <v>785</v>
      </c>
      <c r="F339" s="111" t="s">
        <v>28</v>
      </c>
      <c r="G339" s="124">
        <v>180</v>
      </c>
      <c r="H339" s="19"/>
      <c r="I339" s="35">
        <f t="shared" si="11"/>
        <v>63074.599999999977</v>
      </c>
    </row>
    <row r="340" spans="1:9" x14ac:dyDescent="0.25">
      <c r="A340" s="3">
        <f t="shared" si="12"/>
        <v>332</v>
      </c>
      <c r="B340" s="12">
        <v>44222</v>
      </c>
      <c r="C340" s="54" t="s">
        <v>795</v>
      </c>
      <c r="D340" s="68" t="s">
        <v>793</v>
      </c>
      <c r="E340" s="11" t="s">
        <v>794</v>
      </c>
      <c r="F340" s="111" t="s">
        <v>28</v>
      </c>
      <c r="G340" s="124">
        <v>4000</v>
      </c>
      <c r="H340" s="19"/>
      <c r="I340" s="35">
        <f t="shared" si="11"/>
        <v>67074.599999999977</v>
      </c>
    </row>
    <row r="341" spans="1:9" ht="23.25" x14ac:dyDescent="0.25">
      <c r="A341" s="3">
        <f t="shared" si="12"/>
        <v>333</v>
      </c>
      <c r="B341" s="12">
        <v>44222</v>
      </c>
      <c r="C341" s="11" t="s">
        <v>799</v>
      </c>
      <c r="D341" s="68" t="s">
        <v>796</v>
      </c>
      <c r="E341" s="11" t="s">
        <v>797</v>
      </c>
      <c r="F341" s="65" t="s">
        <v>798</v>
      </c>
      <c r="G341" s="124">
        <v>200</v>
      </c>
      <c r="H341" s="19"/>
      <c r="I341" s="35">
        <f t="shared" si="11"/>
        <v>67274.599999999977</v>
      </c>
    </row>
    <row r="342" spans="1:9" x14ac:dyDescent="0.25">
      <c r="A342" s="3">
        <f t="shared" si="12"/>
        <v>334</v>
      </c>
      <c r="B342" s="12">
        <v>44222</v>
      </c>
      <c r="C342" s="11" t="s">
        <v>807</v>
      </c>
      <c r="D342" s="68" t="s">
        <v>806</v>
      </c>
      <c r="E342" s="11" t="s">
        <v>287</v>
      </c>
      <c r="F342" s="65" t="s">
        <v>28</v>
      </c>
      <c r="G342" s="124">
        <v>32</v>
      </c>
      <c r="H342" s="19"/>
      <c r="I342" s="35">
        <f t="shared" si="11"/>
        <v>67306.599999999977</v>
      </c>
    </row>
    <row r="343" spans="1:9" ht="23.25" x14ac:dyDescent="0.25">
      <c r="A343" s="3">
        <f t="shared" si="12"/>
        <v>335</v>
      </c>
      <c r="B343" s="12">
        <v>44222</v>
      </c>
      <c r="C343" s="11" t="s">
        <v>802</v>
      </c>
      <c r="D343" s="68" t="s">
        <v>800</v>
      </c>
      <c r="E343" s="11" t="s">
        <v>801</v>
      </c>
      <c r="F343" s="65" t="s">
        <v>798</v>
      </c>
      <c r="G343" s="124">
        <v>2340</v>
      </c>
      <c r="H343" s="19"/>
      <c r="I343" s="35">
        <f t="shared" si="11"/>
        <v>69646.599999999977</v>
      </c>
    </row>
    <row r="344" spans="1:9" x14ac:dyDescent="0.25">
      <c r="A344" s="3">
        <f t="shared" si="12"/>
        <v>336</v>
      </c>
      <c r="B344" s="12">
        <v>44222</v>
      </c>
      <c r="C344" s="11" t="s">
        <v>805</v>
      </c>
      <c r="D344" s="68" t="s">
        <v>803</v>
      </c>
      <c r="E344" s="11" t="s">
        <v>804</v>
      </c>
      <c r="F344" s="65" t="s">
        <v>16</v>
      </c>
      <c r="G344" s="124">
        <v>250</v>
      </c>
      <c r="H344" s="19"/>
      <c r="I344" s="35">
        <f t="shared" si="11"/>
        <v>69896.599999999977</v>
      </c>
    </row>
    <row r="345" spans="1:9" x14ac:dyDescent="0.25">
      <c r="A345" s="3">
        <f t="shared" si="12"/>
        <v>337</v>
      </c>
      <c r="B345" s="12">
        <v>44222</v>
      </c>
      <c r="C345" s="11" t="s">
        <v>169</v>
      </c>
      <c r="D345" s="68" t="s">
        <v>821</v>
      </c>
      <c r="E345" s="11" t="s">
        <v>167</v>
      </c>
      <c r="F345" s="65" t="s">
        <v>442</v>
      </c>
      <c r="G345" s="124">
        <v>1200</v>
      </c>
      <c r="H345" s="19"/>
      <c r="I345" s="35">
        <f t="shared" si="11"/>
        <v>71096.599999999977</v>
      </c>
    </row>
    <row r="346" spans="1:9" x14ac:dyDescent="0.25">
      <c r="A346" s="3">
        <f t="shared" si="12"/>
        <v>338</v>
      </c>
      <c r="B346" s="12">
        <v>44221</v>
      </c>
      <c r="C346" s="11" t="s">
        <v>651</v>
      </c>
      <c r="D346" s="68" t="s">
        <v>808</v>
      </c>
      <c r="E346" s="11" t="s">
        <v>815</v>
      </c>
      <c r="F346" s="65" t="s">
        <v>28</v>
      </c>
      <c r="G346" s="124">
        <v>15</v>
      </c>
      <c r="H346" s="19"/>
      <c r="I346" s="35">
        <f t="shared" si="11"/>
        <v>71111.599999999977</v>
      </c>
    </row>
    <row r="347" spans="1:9" x14ac:dyDescent="0.25">
      <c r="A347" s="3">
        <f t="shared" si="12"/>
        <v>339</v>
      </c>
      <c r="B347" s="12">
        <v>44221</v>
      </c>
      <c r="C347" s="11" t="s">
        <v>651</v>
      </c>
      <c r="D347" s="68" t="s">
        <v>809</v>
      </c>
      <c r="E347" s="11" t="s">
        <v>652</v>
      </c>
      <c r="F347" s="65" t="s">
        <v>28</v>
      </c>
      <c r="G347" s="124">
        <v>15</v>
      </c>
      <c r="H347" s="19"/>
      <c r="I347" s="35">
        <f t="shared" si="11"/>
        <v>71126.599999999977</v>
      </c>
    </row>
    <row r="348" spans="1:9" x14ac:dyDescent="0.25">
      <c r="A348" s="3">
        <f t="shared" si="12"/>
        <v>340</v>
      </c>
      <c r="B348" s="12">
        <v>44221</v>
      </c>
      <c r="C348" s="11" t="s">
        <v>651</v>
      </c>
      <c r="D348" s="68" t="s">
        <v>810</v>
      </c>
      <c r="E348" s="11" t="s">
        <v>816</v>
      </c>
      <c r="F348" s="65" t="s">
        <v>28</v>
      </c>
      <c r="G348" s="124">
        <v>15</v>
      </c>
      <c r="H348" s="19"/>
      <c r="I348" s="35">
        <f t="shared" si="11"/>
        <v>71141.599999999977</v>
      </c>
    </row>
    <row r="349" spans="1:9" x14ac:dyDescent="0.25">
      <c r="A349" s="3">
        <f t="shared" si="12"/>
        <v>341</v>
      </c>
      <c r="B349" s="12">
        <v>44221</v>
      </c>
      <c r="C349" s="11" t="s">
        <v>651</v>
      </c>
      <c r="D349" s="68" t="s">
        <v>811</v>
      </c>
      <c r="E349" s="11" t="s">
        <v>817</v>
      </c>
      <c r="F349" s="65" t="s">
        <v>28</v>
      </c>
      <c r="G349" s="124">
        <v>15</v>
      </c>
      <c r="H349" s="19"/>
      <c r="I349" s="35">
        <f t="shared" si="11"/>
        <v>71156.599999999977</v>
      </c>
    </row>
    <row r="350" spans="1:9" x14ac:dyDescent="0.25">
      <c r="A350" s="3">
        <f t="shared" si="12"/>
        <v>342</v>
      </c>
      <c r="B350" s="12">
        <v>44221</v>
      </c>
      <c r="C350" s="11" t="s">
        <v>651</v>
      </c>
      <c r="D350" s="68" t="s">
        <v>812</v>
      </c>
      <c r="E350" s="11" t="s">
        <v>818</v>
      </c>
      <c r="F350" s="65" t="s">
        <v>28</v>
      </c>
      <c r="G350" s="124">
        <v>15</v>
      </c>
      <c r="H350" s="19"/>
      <c r="I350" s="35">
        <f t="shared" si="11"/>
        <v>71171.599999999977</v>
      </c>
    </row>
    <row r="351" spans="1:9" x14ac:dyDescent="0.25">
      <c r="A351" s="3">
        <f t="shared" si="12"/>
        <v>343</v>
      </c>
      <c r="B351" s="12">
        <v>44221</v>
      </c>
      <c r="C351" s="11" t="s">
        <v>651</v>
      </c>
      <c r="D351" s="68" t="s">
        <v>813</v>
      </c>
      <c r="E351" s="11" t="s">
        <v>819</v>
      </c>
      <c r="F351" s="65" t="s">
        <v>28</v>
      </c>
      <c r="G351" s="124">
        <v>15</v>
      </c>
      <c r="H351" s="19"/>
      <c r="I351" s="35">
        <f t="shared" si="11"/>
        <v>71186.599999999977</v>
      </c>
    </row>
    <row r="352" spans="1:9" x14ac:dyDescent="0.25">
      <c r="A352" s="3">
        <f t="shared" si="12"/>
        <v>344</v>
      </c>
      <c r="B352" s="12">
        <v>44221</v>
      </c>
      <c r="C352" s="11" t="s">
        <v>651</v>
      </c>
      <c r="D352" s="68" t="s">
        <v>814</v>
      </c>
      <c r="E352" s="11" t="s">
        <v>820</v>
      </c>
      <c r="F352" s="65" t="s">
        <v>28</v>
      </c>
      <c r="G352" s="124">
        <v>15</v>
      </c>
      <c r="H352" s="19"/>
      <c r="I352" s="35">
        <f t="shared" si="11"/>
        <v>71201.599999999977</v>
      </c>
    </row>
    <row r="353" spans="1:9" x14ac:dyDescent="0.25">
      <c r="A353" s="3">
        <f t="shared" si="12"/>
        <v>345</v>
      </c>
      <c r="B353" s="12">
        <v>44222</v>
      </c>
      <c r="C353" s="6" t="s">
        <v>17</v>
      </c>
      <c r="D353" s="42"/>
      <c r="E353" s="13" t="s">
        <v>782</v>
      </c>
      <c r="F353" s="104" t="s">
        <v>28</v>
      </c>
      <c r="G353" s="21">
        <v>20662</v>
      </c>
      <c r="H353" s="22"/>
      <c r="I353" s="153">
        <f t="shared" si="11"/>
        <v>91863.599999999977</v>
      </c>
    </row>
    <row r="354" spans="1:9" ht="18" x14ac:dyDescent="0.25">
      <c r="A354" s="3">
        <f t="shared" si="12"/>
        <v>346</v>
      </c>
      <c r="B354" s="12">
        <v>44223</v>
      </c>
      <c r="C354" s="54" t="s">
        <v>829</v>
      </c>
      <c r="D354" s="68" t="s">
        <v>826</v>
      </c>
      <c r="E354" s="121" t="s">
        <v>827</v>
      </c>
      <c r="F354" s="111" t="s">
        <v>828</v>
      </c>
      <c r="G354" s="124">
        <v>2480</v>
      </c>
      <c r="H354" s="19"/>
      <c r="I354" s="35">
        <f t="shared" si="11"/>
        <v>94343.599999999977</v>
      </c>
    </row>
    <row r="355" spans="1:9" ht="18" x14ac:dyDescent="0.25">
      <c r="A355" s="3">
        <f t="shared" si="12"/>
        <v>347</v>
      </c>
      <c r="B355" s="12">
        <v>44223</v>
      </c>
      <c r="C355" s="54" t="s">
        <v>829</v>
      </c>
      <c r="D355" s="68" t="s">
        <v>830</v>
      </c>
      <c r="E355" s="121" t="s">
        <v>827</v>
      </c>
      <c r="F355" s="111" t="s">
        <v>832</v>
      </c>
      <c r="G355" s="124">
        <v>1440</v>
      </c>
      <c r="H355" s="19"/>
      <c r="I355" s="35">
        <f t="shared" si="11"/>
        <v>95783.599999999977</v>
      </c>
    </row>
    <row r="356" spans="1:9" ht="18" x14ac:dyDescent="0.25">
      <c r="A356" s="3">
        <f t="shared" si="12"/>
        <v>348</v>
      </c>
      <c r="B356" s="12">
        <v>44223</v>
      </c>
      <c r="C356" s="54" t="s">
        <v>829</v>
      </c>
      <c r="D356" s="68" t="s">
        <v>831</v>
      </c>
      <c r="E356" s="121" t="s">
        <v>827</v>
      </c>
      <c r="F356" s="111" t="s">
        <v>535</v>
      </c>
      <c r="G356" s="124">
        <v>1600</v>
      </c>
      <c r="H356" s="19"/>
      <c r="I356" s="35">
        <f t="shared" si="11"/>
        <v>97383.599999999977</v>
      </c>
    </row>
    <row r="357" spans="1:9" x14ac:dyDescent="0.25">
      <c r="A357" s="3">
        <f t="shared" si="12"/>
        <v>349</v>
      </c>
      <c r="B357" s="12">
        <v>44223</v>
      </c>
      <c r="C357" s="11" t="s">
        <v>839</v>
      </c>
      <c r="D357" s="68" t="s">
        <v>833</v>
      </c>
      <c r="E357" s="11" t="s">
        <v>838</v>
      </c>
      <c r="F357" s="70"/>
      <c r="G357" s="124">
        <v>180</v>
      </c>
      <c r="H357" s="19"/>
      <c r="I357" s="35">
        <f t="shared" si="11"/>
        <v>97563.599999999977</v>
      </c>
    </row>
    <row r="358" spans="1:9" ht="23.25" x14ac:dyDescent="0.25">
      <c r="A358" s="3">
        <f t="shared" si="12"/>
        <v>350</v>
      </c>
      <c r="B358" s="12">
        <v>44223</v>
      </c>
      <c r="C358" s="11" t="s">
        <v>841</v>
      </c>
      <c r="D358" s="68" t="s">
        <v>834</v>
      </c>
      <c r="E358" s="11" t="s">
        <v>840</v>
      </c>
      <c r="F358" s="65" t="s">
        <v>535</v>
      </c>
      <c r="G358" s="124">
        <v>2400</v>
      </c>
      <c r="H358" s="19"/>
      <c r="I358" s="35">
        <f t="shared" si="11"/>
        <v>99963.599999999977</v>
      </c>
    </row>
    <row r="359" spans="1:9" x14ac:dyDescent="0.25">
      <c r="A359" s="3">
        <f t="shared" si="12"/>
        <v>351</v>
      </c>
      <c r="B359" s="12">
        <v>44223</v>
      </c>
      <c r="C359" s="11" t="s">
        <v>134</v>
      </c>
      <c r="D359" s="68" t="s">
        <v>835</v>
      </c>
      <c r="E359" s="11" t="s">
        <v>842</v>
      </c>
      <c r="F359" s="65" t="s">
        <v>16</v>
      </c>
      <c r="G359" s="124">
        <v>100</v>
      </c>
      <c r="H359" s="19"/>
      <c r="I359" s="35">
        <f t="shared" si="11"/>
        <v>100063.59999999998</v>
      </c>
    </row>
    <row r="360" spans="1:9" ht="23.25" x14ac:dyDescent="0.25">
      <c r="A360" s="3">
        <f t="shared" si="12"/>
        <v>352</v>
      </c>
      <c r="B360" s="12">
        <v>44223</v>
      </c>
      <c r="C360" s="11" t="s">
        <v>844</v>
      </c>
      <c r="D360" s="68" t="s">
        <v>836</v>
      </c>
      <c r="E360" s="121" t="s">
        <v>827</v>
      </c>
      <c r="F360" s="65" t="s">
        <v>843</v>
      </c>
      <c r="G360" s="124">
        <v>3200</v>
      </c>
      <c r="H360" s="19"/>
      <c r="I360" s="35">
        <f t="shared" si="11"/>
        <v>103263.59999999998</v>
      </c>
    </row>
    <row r="361" spans="1:9" ht="23.25" x14ac:dyDescent="0.25">
      <c r="A361" s="3">
        <f t="shared" si="12"/>
        <v>353</v>
      </c>
      <c r="B361" s="12">
        <v>44223</v>
      </c>
      <c r="C361" s="11" t="s">
        <v>364</v>
      </c>
      <c r="D361" s="68" t="s">
        <v>837</v>
      </c>
      <c r="E361" s="11" t="s">
        <v>43</v>
      </c>
      <c r="F361" s="65" t="s">
        <v>845</v>
      </c>
      <c r="G361" s="124">
        <v>150</v>
      </c>
      <c r="H361" s="19"/>
      <c r="I361" s="35">
        <f t="shared" si="11"/>
        <v>103413.59999999998</v>
      </c>
    </row>
    <row r="362" spans="1:9" x14ac:dyDescent="0.25">
      <c r="A362" s="3">
        <f t="shared" si="12"/>
        <v>354</v>
      </c>
      <c r="B362" s="12">
        <v>44222</v>
      </c>
      <c r="C362" s="11" t="s">
        <v>651</v>
      </c>
      <c r="D362" s="68" t="s">
        <v>846</v>
      </c>
      <c r="E362" s="11" t="s">
        <v>87</v>
      </c>
      <c r="F362" s="65" t="s">
        <v>28</v>
      </c>
      <c r="G362" s="124">
        <v>15</v>
      </c>
      <c r="H362" s="19"/>
      <c r="I362" s="35">
        <f t="shared" si="11"/>
        <v>103428.59999999998</v>
      </c>
    </row>
    <row r="363" spans="1:9" x14ac:dyDescent="0.25">
      <c r="A363" s="3">
        <f t="shared" si="12"/>
        <v>355</v>
      </c>
      <c r="B363" s="12">
        <v>44222</v>
      </c>
      <c r="C363" s="11" t="s">
        <v>651</v>
      </c>
      <c r="D363" s="68" t="s">
        <v>847</v>
      </c>
      <c r="E363" s="11" t="s">
        <v>652</v>
      </c>
      <c r="F363" s="65" t="s">
        <v>28</v>
      </c>
      <c r="G363" s="124">
        <v>15</v>
      </c>
      <c r="H363" s="19"/>
      <c r="I363" s="35">
        <f t="shared" si="11"/>
        <v>103443.59999999998</v>
      </c>
    </row>
    <row r="364" spans="1:9" x14ac:dyDescent="0.25">
      <c r="A364" s="3">
        <f t="shared" si="12"/>
        <v>356</v>
      </c>
      <c r="B364" s="12">
        <v>44222</v>
      </c>
      <c r="C364" s="11" t="s">
        <v>651</v>
      </c>
      <c r="D364" s="68" t="s">
        <v>848</v>
      </c>
      <c r="E364" s="11" t="s">
        <v>419</v>
      </c>
      <c r="F364" s="65" t="s">
        <v>28</v>
      </c>
      <c r="G364" s="124">
        <v>15</v>
      </c>
      <c r="H364" s="19"/>
      <c r="I364" s="35">
        <f t="shared" si="11"/>
        <v>103458.59999999998</v>
      </c>
    </row>
    <row r="365" spans="1:9" x14ac:dyDescent="0.25">
      <c r="A365" s="3">
        <f t="shared" si="12"/>
        <v>357</v>
      </c>
      <c r="B365" s="12">
        <v>44222</v>
      </c>
      <c r="C365" s="11" t="s">
        <v>651</v>
      </c>
      <c r="D365" s="68" t="s">
        <v>849</v>
      </c>
      <c r="E365" s="11" t="s">
        <v>663</v>
      </c>
      <c r="F365" s="65" t="s">
        <v>28</v>
      </c>
      <c r="G365" s="124">
        <v>15</v>
      </c>
      <c r="H365" s="19"/>
      <c r="I365" s="35">
        <f t="shared" si="11"/>
        <v>103473.59999999998</v>
      </c>
    </row>
    <row r="366" spans="1:9" x14ac:dyDescent="0.25">
      <c r="A366" s="3">
        <f t="shared" si="12"/>
        <v>358</v>
      </c>
      <c r="B366" s="12">
        <v>44222</v>
      </c>
      <c r="C366" s="11" t="s">
        <v>651</v>
      </c>
      <c r="D366" s="68" t="s">
        <v>851</v>
      </c>
      <c r="E366" s="11" t="s">
        <v>850</v>
      </c>
      <c r="F366" s="65" t="s">
        <v>28</v>
      </c>
      <c r="G366" s="124">
        <v>15</v>
      </c>
      <c r="H366" s="19"/>
      <c r="I366" s="35">
        <f t="shared" si="11"/>
        <v>103488.59999999998</v>
      </c>
    </row>
    <row r="367" spans="1:9" x14ac:dyDescent="0.25">
      <c r="A367" s="3">
        <f t="shared" si="12"/>
        <v>359</v>
      </c>
      <c r="B367" s="12">
        <v>44223</v>
      </c>
      <c r="C367" s="11" t="s">
        <v>857</v>
      </c>
      <c r="D367" s="68" t="s">
        <v>852</v>
      </c>
      <c r="E367" s="11" t="s">
        <v>858</v>
      </c>
      <c r="F367" s="65" t="s">
        <v>28</v>
      </c>
      <c r="G367" s="22"/>
      <c r="H367" s="158">
        <v>13249</v>
      </c>
      <c r="I367" s="35">
        <f t="shared" si="11"/>
        <v>90239.599999999977</v>
      </c>
    </row>
    <row r="368" spans="1:9" x14ac:dyDescent="0.25">
      <c r="A368" s="3">
        <f t="shared" si="12"/>
        <v>360</v>
      </c>
      <c r="B368" s="12">
        <v>44223</v>
      </c>
      <c r="C368" s="11" t="s">
        <v>860</v>
      </c>
      <c r="D368" s="68" t="s">
        <v>855</v>
      </c>
      <c r="E368" s="11" t="s">
        <v>858</v>
      </c>
      <c r="F368" s="65" t="s">
        <v>28</v>
      </c>
      <c r="G368" s="22"/>
      <c r="H368" s="158">
        <v>7500</v>
      </c>
      <c r="I368" s="35">
        <f t="shared" si="11"/>
        <v>82739.599999999977</v>
      </c>
    </row>
    <row r="369" spans="1:9" ht="23.25" x14ac:dyDescent="0.25">
      <c r="A369" s="3">
        <f t="shared" si="12"/>
        <v>361</v>
      </c>
      <c r="B369" s="12">
        <v>44223</v>
      </c>
      <c r="C369" s="54" t="s">
        <v>854</v>
      </c>
      <c r="D369" s="68" t="s">
        <v>856</v>
      </c>
      <c r="E369" s="11" t="s">
        <v>853</v>
      </c>
      <c r="F369" s="65" t="s">
        <v>28</v>
      </c>
      <c r="G369" s="22"/>
      <c r="H369" s="158">
        <v>163</v>
      </c>
      <c r="I369" s="35">
        <f t="shared" si="11"/>
        <v>82576.599999999977</v>
      </c>
    </row>
    <row r="370" spans="1:9" x14ac:dyDescent="0.25">
      <c r="A370" s="3">
        <f t="shared" si="12"/>
        <v>362</v>
      </c>
      <c r="B370" s="12">
        <v>44223</v>
      </c>
      <c r="C370" s="6" t="s">
        <v>17</v>
      </c>
      <c r="D370" s="42"/>
      <c r="E370" s="13" t="s">
        <v>960</v>
      </c>
      <c r="F370" s="104" t="s">
        <v>28</v>
      </c>
      <c r="G370" s="21">
        <v>20298.5</v>
      </c>
      <c r="H370" s="22"/>
      <c r="I370" s="153">
        <f t="shared" si="11"/>
        <v>102875.09999999998</v>
      </c>
    </row>
    <row r="371" spans="1:9" ht="23.25" x14ac:dyDescent="0.25">
      <c r="A371" s="3">
        <f t="shared" si="12"/>
        <v>363</v>
      </c>
      <c r="B371" s="12">
        <v>44224</v>
      </c>
      <c r="C371" s="54" t="s">
        <v>869</v>
      </c>
      <c r="D371" s="68" t="s">
        <v>866</v>
      </c>
      <c r="E371" s="121" t="s">
        <v>287</v>
      </c>
      <c r="F371" s="111" t="s">
        <v>28</v>
      </c>
      <c r="G371" s="124"/>
      <c r="H371" s="158">
        <v>1000</v>
      </c>
      <c r="I371" s="35">
        <f t="shared" si="11"/>
        <v>101875.09999999998</v>
      </c>
    </row>
    <row r="372" spans="1:9" ht="23.25" x14ac:dyDescent="0.25">
      <c r="A372" s="3">
        <f t="shared" si="12"/>
        <v>364</v>
      </c>
      <c r="B372" s="12">
        <v>44224</v>
      </c>
      <c r="C372" s="54" t="s">
        <v>868</v>
      </c>
      <c r="D372" s="68" t="s">
        <v>865</v>
      </c>
      <c r="E372" s="121" t="s">
        <v>867</v>
      </c>
      <c r="F372" s="111" t="s">
        <v>28</v>
      </c>
      <c r="G372" s="124"/>
      <c r="H372" s="158">
        <v>3600</v>
      </c>
      <c r="I372" s="35">
        <f t="shared" si="11"/>
        <v>98275.099999999977</v>
      </c>
    </row>
    <row r="373" spans="1:9" x14ac:dyDescent="0.25">
      <c r="A373" s="3">
        <f t="shared" si="12"/>
        <v>365</v>
      </c>
      <c r="B373" s="12">
        <v>44224</v>
      </c>
      <c r="C373" s="54" t="s">
        <v>872</v>
      </c>
      <c r="D373" s="68" t="s">
        <v>870</v>
      </c>
      <c r="E373" s="121" t="s">
        <v>871</v>
      </c>
      <c r="F373" s="111" t="s">
        <v>28</v>
      </c>
      <c r="G373" s="124">
        <v>600</v>
      </c>
      <c r="H373" s="19"/>
      <c r="I373" s="35">
        <f t="shared" si="11"/>
        <v>98875.099999999977</v>
      </c>
    </row>
    <row r="374" spans="1:9" ht="18" x14ac:dyDescent="0.25">
      <c r="A374" s="3">
        <f t="shared" si="12"/>
        <v>366</v>
      </c>
      <c r="B374" s="12">
        <v>44224</v>
      </c>
      <c r="C374" s="54" t="s">
        <v>305</v>
      </c>
      <c r="D374" s="68" t="s">
        <v>882</v>
      </c>
      <c r="E374" s="121" t="s">
        <v>402</v>
      </c>
      <c r="F374" s="111" t="s">
        <v>53</v>
      </c>
      <c r="G374" s="124">
        <v>1600</v>
      </c>
      <c r="H374" s="19"/>
      <c r="I374" s="35">
        <f t="shared" si="11"/>
        <v>100475.09999999998</v>
      </c>
    </row>
    <row r="375" spans="1:9" x14ac:dyDescent="0.25">
      <c r="A375" s="3">
        <f t="shared" si="12"/>
        <v>367</v>
      </c>
      <c r="B375" s="12">
        <v>44224</v>
      </c>
      <c r="C375" s="54" t="s">
        <v>305</v>
      </c>
      <c r="D375" s="68" t="s">
        <v>883</v>
      </c>
      <c r="E375" s="121" t="s">
        <v>402</v>
      </c>
      <c r="F375" s="111" t="s">
        <v>16</v>
      </c>
      <c r="G375" s="124">
        <v>400</v>
      </c>
      <c r="H375" s="19"/>
      <c r="I375" s="35">
        <f t="shared" si="11"/>
        <v>100875.09999999998</v>
      </c>
    </row>
    <row r="376" spans="1:9" x14ac:dyDescent="0.25">
      <c r="A376" s="3">
        <f t="shared" si="12"/>
        <v>368</v>
      </c>
      <c r="B376" s="12">
        <v>44224</v>
      </c>
      <c r="C376" s="11" t="s">
        <v>876</v>
      </c>
      <c r="D376" s="68" t="s">
        <v>873</v>
      </c>
      <c r="E376" s="11" t="s">
        <v>875</v>
      </c>
      <c r="F376" s="70" t="s">
        <v>16</v>
      </c>
      <c r="G376" s="124">
        <v>120</v>
      </c>
      <c r="H376" s="19"/>
      <c r="I376" s="35">
        <f t="shared" si="11"/>
        <v>100995.09999999998</v>
      </c>
    </row>
    <row r="377" spans="1:9" x14ac:dyDescent="0.25">
      <c r="A377" s="3">
        <f t="shared" si="12"/>
        <v>369</v>
      </c>
      <c r="B377" s="12">
        <v>44224</v>
      </c>
      <c r="C377" s="11" t="s">
        <v>877</v>
      </c>
      <c r="D377" s="68" t="s">
        <v>874</v>
      </c>
      <c r="E377" s="121" t="s">
        <v>889</v>
      </c>
      <c r="F377" s="65" t="s">
        <v>28</v>
      </c>
      <c r="G377" s="124">
        <v>50</v>
      </c>
      <c r="H377" s="19"/>
      <c r="I377" s="35">
        <f t="shared" si="11"/>
        <v>101045.09999999998</v>
      </c>
    </row>
    <row r="378" spans="1:9" x14ac:dyDescent="0.25">
      <c r="A378" s="3">
        <f t="shared" si="12"/>
        <v>370</v>
      </c>
      <c r="B378" s="12">
        <v>44224</v>
      </c>
      <c r="C378" s="54" t="s">
        <v>885</v>
      </c>
      <c r="D378" s="68" t="s">
        <v>884</v>
      </c>
      <c r="E378" s="121" t="s">
        <v>402</v>
      </c>
      <c r="F378" s="65" t="s">
        <v>890</v>
      </c>
      <c r="G378" s="124">
        <v>600</v>
      </c>
      <c r="H378" s="19"/>
      <c r="I378" s="35">
        <f t="shared" si="11"/>
        <v>101645.09999999998</v>
      </c>
    </row>
    <row r="379" spans="1:9" x14ac:dyDescent="0.25">
      <c r="A379" s="3">
        <f t="shared" si="12"/>
        <v>371</v>
      </c>
      <c r="B379" s="12">
        <v>44223</v>
      </c>
      <c r="C379" s="11" t="s">
        <v>651</v>
      </c>
      <c r="D379" s="68" t="s">
        <v>878</v>
      </c>
      <c r="E379" s="11" t="s">
        <v>654</v>
      </c>
      <c r="F379" s="65" t="s">
        <v>28</v>
      </c>
      <c r="G379" s="124">
        <v>15</v>
      </c>
      <c r="H379" s="19"/>
      <c r="I379" s="35">
        <f t="shared" si="11"/>
        <v>101660.09999999998</v>
      </c>
    </row>
    <row r="380" spans="1:9" x14ac:dyDescent="0.25">
      <c r="A380" s="3">
        <f t="shared" si="12"/>
        <v>372</v>
      </c>
      <c r="B380" s="12">
        <v>44223</v>
      </c>
      <c r="C380" s="11" t="s">
        <v>651</v>
      </c>
      <c r="D380" s="68" t="s">
        <v>879</v>
      </c>
      <c r="E380" s="121" t="s">
        <v>881</v>
      </c>
      <c r="F380" s="65" t="s">
        <v>28</v>
      </c>
      <c r="G380" s="124">
        <v>15</v>
      </c>
      <c r="H380" s="19"/>
      <c r="I380" s="35">
        <f t="shared" si="11"/>
        <v>101675.09999999998</v>
      </c>
    </row>
    <row r="381" spans="1:9" x14ac:dyDescent="0.25">
      <c r="A381" s="3">
        <f t="shared" si="12"/>
        <v>373</v>
      </c>
      <c r="B381" s="12">
        <v>44223</v>
      </c>
      <c r="C381" s="11" t="s">
        <v>651</v>
      </c>
      <c r="D381" s="68" t="s">
        <v>880</v>
      </c>
      <c r="E381" s="121" t="s">
        <v>402</v>
      </c>
      <c r="F381" s="65" t="s">
        <v>28</v>
      </c>
      <c r="G381" s="124">
        <v>15</v>
      </c>
      <c r="H381" s="19"/>
      <c r="I381" s="35">
        <f t="shared" si="11"/>
        <v>101690.09999999998</v>
      </c>
    </row>
    <row r="382" spans="1:9" x14ac:dyDescent="0.25">
      <c r="A382" s="3">
        <f t="shared" si="12"/>
        <v>374</v>
      </c>
      <c r="B382" s="12">
        <v>44224</v>
      </c>
      <c r="C382" s="6" t="s">
        <v>17</v>
      </c>
      <c r="D382" s="42"/>
      <c r="E382" s="13" t="s">
        <v>959</v>
      </c>
      <c r="F382" s="104" t="s">
        <v>28</v>
      </c>
      <c r="G382" s="21">
        <v>15352.5</v>
      </c>
      <c r="H382" s="22"/>
      <c r="I382" s="153">
        <f t="shared" si="11"/>
        <v>117042.59999999998</v>
      </c>
    </row>
    <row r="383" spans="1:9" x14ac:dyDescent="0.25">
      <c r="A383" s="3">
        <f t="shared" si="12"/>
        <v>375</v>
      </c>
      <c r="B383" s="12">
        <v>44225</v>
      </c>
      <c r="C383" s="54" t="s">
        <v>487</v>
      </c>
      <c r="D383" s="68" t="s">
        <v>891</v>
      </c>
      <c r="E383" s="121" t="s">
        <v>199</v>
      </c>
      <c r="F383" s="111" t="s">
        <v>16</v>
      </c>
      <c r="G383" s="124">
        <v>200</v>
      </c>
      <c r="H383" s="19"/>
      <c r="I383" s="35">
        <f t="shared" si="11"/>
        <v>117242.59999999998</v>
      </c>
    </row>
    <row r="384" spans="1:9" ht="23.25" x14ac:dyDescent="0.25">
      <c r="A384" s="3">
        <f t="shared" si="12"/>
        <v>376</v>
      </c>
      <c r="B384" s="12">
        <v>44225</v>
      </c>
      <c r="C384" s="54" t="s">
        <v>949</v>
      </c>
      <c r="D384" s="68" t="s">
        <v>945</v>
      </c>
      <c r="E384" s="121" t="s">
        <v>947</v>
      </c>
      <c r="F384" s="111" t="s">
        <v>948</v>
      </c>
      <c r="G384" s="124">
        <v>150</v>
      </c>
      <c r="H384" s="19"/>
      <c r="I384" s="35">
        <f t="shared" si="11"/>
        <v>117392.59999999998</v>
      </c>
    </row>
    <row r="385" spans="1:9" ht="23.25" x14ac:dyDescent="0.25">
      <c r="A385" s="3">
        <f t="shared" si="12"/>
        <v>377</v>
      </c>
      <c r="B385" s="12">
        <v>44225</v>
      </c>
      <c r="C385" s="54" t="s">
        <v>949</v>
      </c>
      <c r="D385" s="68" t="s">
        <v>946</v>
      </c>
      <c r="E385" s="121" t="s">
        <v>947</v>
      </c>
      <c r="F385" s="111" t="s">
        <v>195</v>
      </c>
      <c r="G385" s="124">
        <v>150</v>
      </c>
      <c r="H385" s="19"/>
      <c r="I385" s="35">
        <f t="shared" si="11"/>
        <v>117542.59999999998</v>
      </c>
    </row>
    <row r="386" spans="1:9" x14ac:dyDescent="0.25">
      <c r="A386" s="3">
        <f t="shared" si="12"/>
        <v>378</v>
      </c>
      <c r="B386" s="12">
        <v>44225</v>
      </c>
      <c r="C386" s="54" t="s">
        <v>953</v>
      </c>
      <c r="D386" s="68" t="s">
        <v>950</v>
      </c>
      <c r="E386" s="121" t="s">
        <v>951</v>
      </c>
      <c r="F386" s="111" t="s">
        <v>952</v>
      </c>
      <c r="G386" s="124">
        <v>50</v>
      </c>
      <c r="H386" s="19"/>
      <c r="I386" s="35">
        <f t="shared" si="11"/>
        <v>117592.59999999998</v>
      </c>
    </row>
    <row r="387" spans="1:9" x14ac:dyDescent="0.25">
      <c r="A387" s="3">
        <f t="shared" si="12"/>
        <v>379</v>
      </c>
      <c r="B387" s="12">
        <v>44225</v>
      </c>
      <c r="C387" s="54" t="s">
        <v>955</v>
      </c>
      <c r="D387" s="68" t="s">
        <v>954</v>
      </c>
      <c r="E387" s="121" t="s">
        <v>951</v>
      </c>
      <c r="F387" s="111" t="s">
        <v>777</v>
      </c>
      <c r="G387" s="124">
        <v>2800</v>
      </c>
      <c r="H387" s="19"/>
      <c r="I387" s="35">
        <f t="shared" si="11"/>
        <v>120392.59999999998</v>
      </c>
    </row>
    <row r="388" spans="1:9" ht="23.25" x14ac:dyDescent="0.25">
      <c r="A388" s="3">
        <f t="shared" si="12"/>
        <v>380</v>
      </c>
      <c r="B388" s="12">
        <v>44225</v>
      </c>
      <c r="C388" s="54" t="s">
        <v>957</v>
      </c>
      <c r="D388" s="68" t="s">
        <v>956</v>
      </c>
      <c r="E388" s="11" t="s">
        <v>287</v>
      </c>
      <c r="F388" s="70" t="s">
        <v>28</v>
      </c>
      <c r="G388" s="124"/>
      <c r="H388" s="19">
        <v>350</v>
      </c>
      <c r="I388" s="35">
        <f t="shared" si="11"/>
        <v>120042.59999999998</v>
      </c>
    </row>
    <row r="389" spans="1:9" x14ac:dyDescent="0.25">
      <c r="A389" s="3">
        <f t="shared" si="12"/>
        <v>381</v>
      </c>
      <c r="B389" s="12">
        <v>44225</v>
      </c>
      <c r="C389" s="6" t="s">
        <v>17</v>
      </c>
      <c r="D389" s="42"/>
      <c r="E389" s="13" t="s">
        <v>958</v>
      </c>
      <c r="F389" s="104" t="s">
        <v>28</v>
      </c>
      <c r="G389" s="21">
        <v>17772</v>
      </c>
      <c r="H389" s="22"/>
      <c r="I389" s="153">
        <f t="shared" si="11"/>
        <v>137814.59999999998</v>
      </c>
    </row>
    <row r="390" spans="1:9" x14ac:dyDescent="0.25">
      <c r="A390" s="3">
        <f t="shared" si="12"/>
        <v>382</v>
      </c>
      <c r="B390" s="12">
        <v>44226</v>
      </c>
      <c r="C390" s="54" t="s">
        <v>966</v>
      </c>
      <c r="D390" s="68" t="s">
        <v>963</v>
      </c>
      <c r="E390" s="121" t="s">
        <v>964</v>
      </c>
      <c r="F390" s="111" t="s">
        <v>965</v>
      </c>
      <c r="G390" s="124">
        <v>1400</v>
      </c>
      <c r="H390" s="19"/>
      <c r="I390" s="35">
        <f>+I389+G390-H390</f>
        <v>139214.59999999998</v>
      </c>
    </row>
    <row r="391" spans="1:9" x14ac:dyDescent="0.25">
      <c r="A391" s="3">
        <f t="shared" si="12"/>
        <v>383</v>
      </c>
      <c r="B391" s="12">
        <v>44226</v>
      </c>
      <c r="C391" s="54" t="s">
        <v>971</v>
      </c>
      <c r="D391" s="68" t="s">
        <v>967</v>
      </c>
      <c r="E391" s="121" t="s">
        <v>969</v>
      </c>
      <c r="F391" s="111" t="s">
        <v>970</v>
      </c>
      <c r="G391" s="124">
        <v>1400</v>
      </c>
      <c r="H391" s="19"/>
      <c r="I391" s="35">
        <f t="shared" ref="I391:I409" si="13">+I390+G391-H391</f>
        <v>140614.59999999998</v>
      </c>
    </row>
    <row r="392" spans="1:9" x14ac:dyDescent="0.25">
      <c r="A392" s="3">
        <f t="shared" si="12"/>
        <v>384</v>
      </c>
      <c r="B392" s="12">
        <v>44226</v>
      </c>
      <c r="C392" s="54" t="s">
        <v>971</v>
      </c>
      <c r="D392" s="68" t="s">
        <v>968</v>
      </c>
      <c r="E392" s="121" t="s">
        <v>969</v>
      </c>
      <c r="F392" s="111" t="s">
        <v>972</v>
      </c>
      <c r="G392" s="124">
        <v>1400</v>
      </c>
      <c r="H392" s="19"/>
      <c r="I392" s="35">
        <f t="shared" si="13"/>
        <v>142014.59999999998</v>
      </c>
    </row>
    <row r="393" spans="1:9" x14ac:dyDescent="0.25">
      <c r="A393" s="3">
        <f t="shared" si="12"/>
        <v>385</v>
      </c>
      <c r="B393" s="12">
        <v>44226</v>
      </c>
      <c r="C393" s="54" t="s">
        <v>974</v>
      </c>
      <c r="D393" s="68" t="s">
        <v>973</v>
      </c>
      <c r="E393" s="121" t="s">
        <v>287</v>
      </c>
      <c r="F393" s="111" t="s">
        <v>28</v>
      </c>
      <c r="G393" s="124">
        <v>335.3</v>
      </c>
      <c r="H393" s="19"/>
      <c r="I393" s="35">
        <f t="shared" si="13"/>
        <v>142349.89999999997</v>
      </c>
    </row>
    <row r="394" spans="1:9" x14ac:dyDescent="0.25">
      <c r="A394" s="3">
        <f t="shared" si="12"/>
        <v>386</v>
      </c>
      <c r="B394" s="12">
        <v>44224</v>
      </c>
      <c r="C394" s="54" t="s">
        <v>651</v>
      </c>
      <c r="D394" s="68" t="s">
        <v>975</v>
      </c>
      <c r="E394" s="121" t="s">
        <v>654</v>
      </c>
      <c r="F394" s="111" t="s">
        <v>28</v>
      </c>
      <c r="G394" s="124">
        <v>15</v>
      </c>
      <c r="H394" s="19"/>
      <c r="I394" s="35">
        <f t="shared" si="13"/>
        <v>142364.89999999997</v>
      </c>
    </row>
    <row r="395" spans="1:9" x14ac:dyDescent="0.25">
      <c r="A395" s="3">
        <f t="shared" si="12"/>
        <v>387</v>
      </c>
      <c r="B395" s="12">
        <v>44224</v>
      </c>
      <c r="C395" s="54" t="s">
        <v>651</v>
      </c>
      <c r="D395" s="68" t="s">
        <v>978</v>
      </c>
      <c r="E395" s="121" t="s">
        <v>145</v>
      </c>
      <c r="F395" s="111" t="s">
        <v>28</v>
      </c>
      <c r="G395" s="124">
        <v>15</v>
      </c>
      <c r="H395" s="19"/>
      <c r="I395" s="35">
        <f t="shared" si="13"/>
        <v>142379.89999999997</v>
      </c>
    </row>
    <row r="396" spans="1:9" x14ac:dyDescent="0.25">
      <c r="A396" s="3">
        <f t="shared" si="12"/>
        <v>388</v>
      </c>
      <c r="B396" s="12">
        <v>44224</v>
      </c>
      <c r="C396" s="54" t="s">
        <v>651</v>
      </c>
      <c r="D396" s="68" t="s">
        <v>979</v>
      </c>
      <c r="E396" s="121" t="s">
        <v>586</v>
      </c>
      <c r="F396" s="111" t="s">
        <v>28</v>
      </c>
      <c r="G396" s="124">
        <v>15</v>
      </c>
      <c r="H396" s="19"/>
      <c r="I396" s="35">
        <f t="shared" si="13"/>
        <v>142394.89999999997</v>
      </c>
    </row>
    <row r="397" spans="1:9" x14ac:dyDescent="0.25">
      <c r="A397" s="3">
        <f t="shared" si="12"/>
        <v>389</v>
      </c>
      <c r="B397" s="12">
        <v>44224</v>
      </c>
      <c r="C397" s="54" t="s">
        <v>651</v>
      </c>
      <c r="D397" s="68" t="s">
        <v>980</v>
      </c>
      <c r="E397" s="121" t="s">
        <v>662</v>
      </c>
      <c r="F397" s="111" t="s">
        <v>28</v>
      </c>
      <c r="G397" s="124">
        <v>15</v>
      </c>
      <c r="H397" s="19"/>
      <c r="I397" s="35">
        <f t="shared" si="13"/>
        <v>142409.89999999997</v>
      </c>
    </row>
    <row r="398" spans="1:9" x14ac:dyDescent="0.25">
      <c r="A398" s="3">
        <f t="shared" si="12"/>
        <v>390</v>
      </c>
      <c r="B398" s="12">
        <v>44224</v>
      </c>
      <c r="C398" s="54" t="s">
        <v>651</v>
      </c>
      <c r="D398" s="68" t="s">
        <v>981</v>
      </c>
      <c r="E398" s="121" t="s">
        <v>977</v>
      </c>
      <c r="F398" s="111" t="s">
        <v>28</v>
      </c>
      <c r="G398" s="124">
        <v>15</v>
      </c>
      <c r="H398" s="19"/>
      <c r="I398" s="35">
        <f t="shared" si="13"/>
        <v>142424.89999999997</v>
      </c>
    </row>
    <row r="399" spans="1:9" x14ac:dyDescent="0.25">
      <c r="A399" s="3">
        <f t="shared" si="12"/>
        <v>391</v>
      </c>
      <c r="B399" s="12">
        <v>44224</v>
      </c>
      <c r="C399" s="54" t="s">
        <v>651</v>
      </c>
      <c r="D399" s="68" t="s">
        <v>982</v>
      </c>
      <c r="E399" s="121" t="s">
        <v>260</v>
      </c>
      <c r="F399" s="111" t="s">
        <v>28</v>
      </c>
      <c r="G399" s="124">
        <v>15</v>
      </c>
      <c r="H399" s="19"/>
      <c r="I399" s="35">
        <f t="shared" si="13"/>
        <v>142439.89999999997</v>
      </c>
    </row>
    <row r="400" spans="1:9" x14ac:dyDescent="0.25">
      <c r="A400" s="3">
        <f t="shared" ref="A400:A414" si="14">+A399+1</f>
        <v>392</v>
      </c>
      <c r="B400" s="12" t="s">
        <v>992</v>
      </c>
      <c r="C400" s="54" t="s">
        <v>651</v>
      </c>
      <c r="D400" s="68" t="s">
        <v>983</v>
      </c>
      <c r="E400" s="121" t="s">
        <v>404</v>
      </c>
      <c r="F400" s="111" t="s">
        <v>28</v>
      </c>
      <c r="G400" s="124">
        <v>15</v>
      </c>
      <c r="H400" s="19"/>
      <c r="I400" s="35">
        <f t="shared" si="13"/>
        <v>142454.89999999997</v>
      </c>
    </row>
    <row r="401" spans="1:9" x14ac:dyDescent="0.25">
      <c r="A401" s="3">
        <f t="shared" si="14"/>
        <v>393</v>
      </c>
      <c r="B401" s="12" t="s">
        <v>992</v>
      </c>
      <c r="C401" s="54" t="s">
        <v>651</v>
      </c>
      <c r="D401" s="68" t="s">
        <v>984</v>
      </c>
      <c r="E401" s="121" t="s">
        <v>145</v>
      </c>
      <c r="F401" s="111" t="s">
        <v>28</v>
      </c>
      <c r="G401" s="124">
        <v>15</v>
      </c>
      <c r="H401" s="19"/>
      <c r="I401" s="35">
        <f t="shared" si="13"/>
        <v>142469.89999999997</v>
      </c>
    </row>
    <row r="402" spans="1:9" x14ac:dyDescent="0.25">
      <c r="A402" s="3">
        <f t="shared" si="14"/>
        <v>394</v>
      </c>
      <c r="B402" s="12" t="s">
        <v>992</v>
      </c>
      <c r="C402" s="54" t="s">
        <v>651</v>
      </c>
      <c r="D402" s="68" t="s">
        <v>985</v>
      </c>
      <c r="E402" s="121" t="s">
        <v>470</v>
      </c>
      <c r="F402" s="111" t="s">
        <v>28</v>
      </c>
      <c r="G402" s="124">
        <v>15</v>
      </c>
      <c r="H402" s="19"/>
      <c r="I402" s="35">
        <f t="shared" si="13"/>
        <v>142484.89999999997</v>
      </c>
    </row>
    <row r="403" spans="1:9" x14ac:dyDescent="0.25">
      <c r="A403" s="3">
        <f t="shared" si="14"/>
        <v>395</v>
      </c>
      <c r="B403" s="12" t="s">
        <v>992</v>
      </c>
      <c r="C403" s="54" t="s">
        <v>651</v>
      </c>
      <c r="D403" s="68" t="s">
        <v>986</v>
      </c>
      <c r="E403" s="121" t="s">
        <v>987</v>
      </c>
      <c r="F403" s="111" t="s">
        <v>28</v>
      </c>
      <c r="G403" s="124">
        <v>15</v>
      </c>
      <c r="H403" s="19"/>
      <c r="I403" s="35">
        <f t="shared" si="13"/>
        <v>142499.89999999997</v>
      </c>
    </row>
    <row r="404" spans="1:9" x14ac:dyDescent="0.25">
      <c r="A404" s="3">
        <f t="shared" si="14"/>
        <v>396</v>
      </c>
      <c r="B404" s="12" t="s">
        <v>992</v>
      </c>
      <c r="C404" s="54" t="s">
        <v>651</v>
      </c>
      <c r="D404" s="68" t="s">
        <v>976</v>
      </c>
      <c r="E404" s="11" t="s">
        <v>419</v>
      </c>
      <c r="F404" s="111" t="s">
        <v>28</v>
      </c>
      <c r="G404" s="124">
        <v>15</v>
      </c>
      <c r="H404" s="19"/>
      <c r="I404" s="35">
        <f t="shared" si="13"/>
        <v>142514.89999999997</v>
      </c>
    </row>
    <row r="405" spans="1:9" x14ac:dyDescent="0.25">
      <c r="A405" s="3">
        <f t="shared" si="14"/>
        <v>397</v>
      </c>
      <c r="B405" s="12" t="s">
        <v>992</v>
      </c>
      <c r="C405" s="54" t="s">
        <v>651</v>
      </c>
      <c r="D405" s="68" t="s">
        <v>988</v>
      </c>
      <c r="E405" s="11" t="s">
        <v>991</v>
      </c>
      <c r="F405" s="111" t="s">
        <v>28</v>
      </c>
      <c r="G405" s="124">
        <v>15</v>
      </c>
      <c r="H405" s="19"/>
      <c r="I405" s="35">
        <f t="shared" si="13"/>
        <v>142529.89999999997</v>
      </c>
    </row>
    <row r="406" spans="1:9" x14ac:dyDescent="0.25">
      <c r="A406" s="3">
        <f t="shared" si="14"/>
        <v>398</v>
      </c>
      <c r="B406" s="12" t="s">
        <v>992</v>
      </c>
      <c r="C406" s="54" t="s">
        <v>651</v>
      </c>
      <c r="D406" s="68" t="s">
        <v>989</v>
      </c>
      <c r="E406" s="11" t="s">
        <v>654</v>
      </c>
      <c r="F406" s="111" t="s">
        <v>28</v>
      </c>
      <c r="G406" s="124">
        <v>15</v>
      </c>
      <c r="H406" s="19"/>
      <c r="I406" s="35">
        <f t="shared" si="13"/>
        <v>142544.89999999997</v>
      </c>
    </row>
    <row r="407" spans="1:9" x14ac:dyDescent="0.25">
      <c r="A407" s="3">
        <f t="shared" si="14"/>
        <v>399</v>
      </c>
      <c r="B407" s="12" t="s">
        <v>992</v>
      </c>
      <c r="C407" s="54" t="s">
        <v>651</v>
      </c>
      <c r="D407" s="68" t="s">
        <v>990</v>
      </c>
      <c r="E407" s="11" t="s">
        <v>404</v>
      </c>
      <c r="F407" s="111" t="s">
        <v>28</v>
      </c>
      <c r="G407" s="124">
        <v>15</v>
      </c>
      <c r="H407" s="19"/>
      <c r="I407" s="35">
        <f t="shared" si="13"/>
        <v>142559.89999999997</v>
      </c>
    </row>
    <row r="408" spans="1:9" ht="23.25" x14ac:dyDescent="0.25">
      <c r="A408" s="3">
        <f t="shared" si="14"/>
        <v>400</v>
      </c>
      <c r="B408" s="12">
        <v>44226</v>
      </c>
      <c r="C408" s="54" t="s">
        <v>994</v>
      </c>
      <c r="D408" s="68" t="s">
        <v>993</v>
      </c>
      <c r="E408" s="11" t="s">
        <v>624</v>
      </c>
      <c r="F408" s="111" t="s">
        <v>28</v>
      </c>
      <c r="G408" s="124"/>
      <c r="H408" s="19">
        <v>27</v>
      </c>
      <c r="I408" s="35">
        <f t="shared" si="13"/>
        <v>142532.89999999997</v>
      </c>
    </row>
    <row r="409" spans="1:9" x14ac:dyDescent="0.25">
      <c r="A409" s="3">
        <f t="shared" si="14"/>
        <v>401</v>
      </c>
      <c r="B409" s="12">
        <v>44226</v>
      </c>
      <c r="C409" s="6" t="s">
        <v>17</v>
      </c>
      <c r="D409" s="42"/>
      <c r="E409" s="13" t="s">
        <v>958</v>
      </c>
      <c r="F409" s="104" t="s">
        <v>28</v>
      </c>
      <c r="G409" s="176">
        <v>20175</v>
      </c>
      <c r="H409" s="22"/>
      <c r="I409" s="35">
        <f t="shared" si="13"/>
        <v>162707.89999999997</v>
      </c>
    </row>
    <row r="410" spans="1:9" x14ac:dyDescent="0.25">
      <c r="A410" s="3">
        <f t="shared" si="14"/>
        <v>402</v>
      </c>
      <c r="B410" s="12">
        <v>44227</v>
      </c>
      <c r="C410" s="54" t="s">
        <v>651</v>
      </c>
      <c r="D410" s="68" t="s">
        <v>1020</v>
      </c>
      <c r="E410" s="121" t="s">
        <v>145</v>
      </c>
      <c r="F410" s="111" t="s">
        <v>28</v>
      </c>
      <c r="G410" s="124">
        <v>15</v>
      </c>
      <c r="H410" s="19"/>
      <c r="I410" s="20">
        <f>I409+G410-H410</f>
        <v>162722.89999999997</v>
      </c>
    </row>
    <row r="411" spans="1:9" x14ac:dyDescent="0.25">
      <c r="A411" s="3">
        <f t="shared" si="14"/>
        <v>403</v>
      </c>
      <c r="B411" s="12">
        <v>44227</v>
      </c>
      <c r="C411" s="54" t="s">
        <v>651</v>
      </c>
      <c r="D411" s="68" t="s">
        <v>1021</v>
      </c>
      <c r="E411" s="121" t="s">
        <v>663</v>
      </c>
      <c r="F411" s="111" t="s">
        <v>28</v>
      </c>
      <c r="G411" s="124">
        <v>15</v>
      </c>
      <c r="H411" s="19"/>
      <c r="I411" s="20">
        <f t="shared" ref="I411:I414" si="15">I410+G411-H411</f>
        <v>162737.89999999997</v>
      </c>
    </row>
    <row r="412" spans="1:9" x14ac:dyDescent="0.25">
      <c r="A412" s="3">
        <f t="shared" si="14"/>
        <v>404</v>
      </c>
      <c r="B412" s="12">
        <v>44227</v>
      </c>
      <c r="C412" s="54" t="s">
        <v>651</v>
      </c>
      <c r="D412" s="68" t="s">
        <v>1022</v>
      </c>
      <c r="E412" s="121" t="s">
        <v>262</v>
      </c>
      <c r="F412" s="111" t="s">
        <v>28</v>
      </c>
      <c r="G412" s="124">
        <v>15</v>
      </c>
      <c r="H412" s="19"/>
      <c r="I412" s="20">
        <f t="shared" si="15"/>
        <v>162752.89999999997</v>
      </c>
    </row>
    <row r="413" spans="1:9" x14ac:dyDescent="0.25">
      <c r="A413" s="3">
        <f t="shared" si="14"/>
        <v>405</v>
      </c>
      <c r="B413" s="12">
        <v>44227</v>
      </c>
      <c r="C413" s="54" t="s">
        <v>651</v>
      </c>
      <c r="D413" s="68" t="s">
        <v>1023</v>
      </c>
      <c r="E413" s="121" t="s">
        <v>402</v>
      </c>
      <c r="F413" s="111" t="s">
        <v>28</v>
      </c>
      <c r="G413" s="124">
        <v>15</v>
      </c>
      <c r="H413" s="19"/>
      <c r="I413" s="20">
        <f t="shared" si="15"/>
        <v>162767.89999999997</v>
      </c>
    </row>
    <row r="414" spans="1:9" x14ac:dyDescent="0.25">
      <c r="A414" s="3">
        <f t="shared" si="14"/>
        <v>406</v>
      </c>
      <c r="B414" s="12">
        <v>44227</v>
      </c>
      <c r="C414" s="6" t="s">
        <v>17</v>
      </c>
      <c r="D414" s="42"/>
      <c r="E414" s="13" t="s">
        <v>1019</v>
      </c>
      <c r="F414" s="104" t="s">
        <v>28</v>
      </c>
      <c r="G414" s="177">
        <v>5632</v>
      </c>
      <c r="H414" s="22"/>
      <c r="I414" s="20">
        <f t="shared" si="15"/>
        <v>168399.89999999997</v>
      </c>
    </row>
    <row r="415" spans="1:9" x14ac:dyDescent="0.25">
      <c r="A415" s="38"/>
      <c r="B415" s="14"/>
      <c r="C415" s="14"/>
      <c r="D415" s="44"/>
      <c r="E415" s="15" t="s">
        <v>18</v>
      </c>
      <c r="F415" s="56"/>
      <c r="G415" s="24">
        <f>SUM(G8:G414)</f>
        <v>700908</v>
      </c>
      <c r="H415" s="24">
        <f>SUM(H9:H414)</f>
        <v>532508.1</v>
      </c>
      <c r="I415" s="25">
        <f>G415-H415</f>
        <v>168399.90000000002</v>
      </c>
    </row>
    <row r="418" spans="9:9" x14ac:dyDescent="0.25">
      <c r="I418" s="154"/>
    </row>
  </sheetData>
  <mergeCells count="15">
    <mergeCell ref="A4:C4"/>
    <mergeCell ref="D4:I4"/>
    <mergeCell ref="A1:I1"/>
    <mergeCell ref="A2:B2"/>
    <mergeCell ref="C2:I2"/>
    <mergeCell ref="A3:B3"/>
    <mergeCell ref="C3:I3"/>
    <mergeCell ref="A5:I5"/>
    <mergeCell ref="A6:A7"/>
    <mergeCell ref="B6:B7"/>
    <mergeCell ref="C6:C7"/>
    <mergeCell ref="D6:D7"/>
    <mergeCell ref="E6:E7"/>
    <mergeCell ref="F6:F7"/>
    <mergeCell ref="G6:I6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view="pageLayout" topLeftCell="A39" zoomScaleNormal="100" workbookViewId="0">
      <selection activeCell="H49" sqref="H49"/>
    </sheetView>
  </sheetViews>
  <sheetFormatPr baseColWidth="10" defaultRowHeight="15" x14ac:dyDescent="0.25"/>
  <cols>
    <col min="1" max="1" width="6" customWidth="1"/>
    <col min="3" max="3" width="27.28515625" customWidth="1"/>
    <col min="5" max="5" width="24.7109375" customWidth="1"/>
  </cols>
  <sheetData>
    <row r="1" spans="1:9" x14ac:dyDescent="0.25">
      <c r="A1" s="187" t="s">
        <v>20</v>
      </c>
      <c r="B1" s="187"/>
      <c r="C1" s="187"/>
      <c r="D1" s="187"/>
      <c r="E1" s="187"/>
      <c r="F1" s="187"/>
      <c r="G1" s="187"/>
      <c r="H1" s="187"/>
      <c r="I1" s="187"/>
    </row>
    <row r="2" spans="1:9" x14ac:dyDescent="0.25">
      <c r="A2" s="188" t="s">
        <v>0</v>
      </c>
      <c r="B2" s="189"/>
      <c r="C2" s="190" t="s">
        <v>1036</v>
      </c>
      <c r="D2" s="191"/>
      <c r="E2" s="191"/>
      <c r="F2" s="191"/>
      <c r="G2" s="191"/>
      <c r="H2" s="191"/>
      <c r="I2" s="192"/>
    </row>
    <row r="3" spans="1:9" x14ac:dyDescent="0.25">
      <c r="A3" s="188" t="s">
        <v>1</v>
      </c>
      <c r="B3" s="189"/>
      <c r="C3" s="190">
        <v>148250029</v>
      </c>
      <c r="D3" s="193"/>
      <c r="E3" s="193"/>
      <c r="F3" s="193"/>
      <c r="G3" s="193"/>
      <c r="H3" s="193"/>
      <c r="I3" s="194"/>
    </row>
    <row r="4" spans="1:9" x14ac:dyDescent="0.25">
      <c r="A4" s="188" t="s">
        <v>2</v>
      </c>
      <c r="B4" s="195"/>
      <c r="C4" s="189"/>
      <c r="D4" s="196" t="s">
        <v>3</v>
      </c>
      <c r="E4" s="197"/>
      <c r="F4" s="197"/>
      <c r="G4" s="197"/>
      <c r="H4" s="197"/>
      <c r="I4" s="198"/>
    </row>
    <row r="5" spans="1:9" x14ac:dyDescent="0.25">
      <c r="A5" s="199" t="s">
        <v>4</v>
      </c>
      <c r="B5" s="199"/>
      <c r="C5" s="199"/>
      <c r="D5" s="199"/>
      <c r="E5" s="199"/>
      <c r="F5" s="199"/>
      <c r="G5" s="199"/>
      <c r="H5" s="199"/>
      <c r="I5" s="199"/>
    </row>
    <row r="6" spans="1:9" x14ac:dyDescent="0.25">
      <c r="A6" s="200" t="s">
        <v>5</v>
      </c>
      <c r="B6" s="209" t="s">
        <v>6</v>
      </c>
      <c r="C6" s="209" t="s">
        <v>7</v>
      </c>
      <c r="D6" s="202" t="s">
        <v>8</v>
      </c>
      <c r="E6" s="209" t="s">
        <v>9</v>
      </c>
      <c r="F6" s="211" t="s">
        <v>10</v>
      </c>
      <c r="G6" s="213" t="s">
        <v>11</v>
      </c>
      <c r="H6" s="214"/>
      <c r="I6" s="215"/>
    </row>
    <row r="7" spans="1:9" x14ac:dyDescent="0.25">
      <c r="A7" s="201"/>
      <c r="B7" s="210"/>
      <c r="C7" s="210"/>
      <c r="D7" s="203"/>
      <c r="E7" s="210"/>
      <c r="F7" s="212"/>
      <c r="G7" s="7" t="s">
        <v>12</v>
      </c>
      <c r="H7" s="8" t="s">
        <v>13</v>
      </c>
      <c r="I7" s="8" t="s">
        <v>14</v>
      </c>
    </row>
    <row r="8" spans="1:9" x14ac:dyDescent="0.25">
      <c r="A8" s="68"/>
      <c r="B8" s="28"/>
      <c r="C8" s="11" t="s">
        <v>15</v>
      </c>
      <c r="D8" s="42"/>
      <c r="E8" s="11"/>
      <c r="F8" s="54"/>
      <c r="G8" s="29"/>
      <c r="H8" s="30"/>
      <c r="I8" s="31">
        <f>+G8-H8</f>
        <v>0</v>
      </c>
    </row>
    <row r="9" spans="1:9" x14ac:dyDescent="0.25">
      <c r="A9" s="68">
        <v>1</v>
      </c>
      <c r="B9" s="33">
        <v>44228</v>
      </c>
      <c r="C9" s="11" t="s">
        <v>1026</v>
      </c>
      <c r="D9" s="42" t="s">
        <v>1025</v>
      </c>
      <c r="E9" s="11" t="s">
        <v>1024</v>
      </c>
      <c r="F9" s="111" t="s">
        <v>16</v>
      </c>
      <c r="G9" s="29">
        <v>400</v>
      </c>
      <c r="H9" s="30"/>
      <c r="I9" s="31">
        <f>I8+G9-H9</f>
        <v>400</v>
      </c>
    </row>
    <row r="10" spans="1:9" x14ac:dyDescent="0.25">
      <c r="A10" s="68">
        <v>2</v>
      </c>
      <c r="B10" s="33">
        <v>44228</v>
      </c>
      <c r="C10" s="11" t="s">
        <v>1029</v>
      </c>
      <c r="D10" s="42" t="s">
        <v>1028</v>
      </c>
      <c r="E10" s="11" t="s">
        <v>1027</v>
      </c>
      <c r="F10" s="111" t="s">
        <v>28</v>
      </c>
      <c r="G10" s="29">
        <v>200</v>
      </c>
      <c r="H10" s="30"/>
      <c r="I10" s="31">
        <f t="shared" ref="I10:I13" si="0">I9+G10-H10</f>
        <v>600</v>
      </c>
    </row>
    <row r="11" spans="1:9" x14ac:dyDescent="0.25">
      <c r="A11" s="68">
        <v>3</v>
      </c>
      <c r="B11" s="33">
        <v>44228</v>
      </c>
      <c r="C11" s="11" t="s">
        <v>1029</v>
      </c>
      <c r="D11" s="42" t="s">
        <v>1030</v>
      </c>
      <c r="E11" s="11" t="s">
        <v>1034</v>
      </c>
      <c r="F11" s="111" t="s">
        <v>16</v>
      </c>
      <c r="G11" s="29">
        <v>200</v>
      </c>
      <c r="H11" s="30"/>
      <c r="I11" s="31">
        <f t="shared" si="0"/>
        <v>800</v>
      </c>
    </row>
    <row r="12" spans="1:9" x14ac:dyDescent="0.25">
      <c r="A12" s="155">
        <v>4</v>
      </c>
      <c r="B12" s="33">
        <v>44228</v>
      </c>
      <c r="C12" s="13" t="s">
        <v>17</v>
      </c>
      <c r="D12" s="43"/>
      <c r="E12" s="13" t="s">
        <v>1010</v>
      </c>
      <c r="F12" s="55" t="s">
        <v>1011</v>
      </c>
      <c r="G12" s="123">
        <v>16596.5</v>
      </c>
      <c r="H12" s="34"/>
      <c r="I12" s="31">
        <f t="shared" si="0"/>
        <v>17396.5</v>
      </c>
    </row>
    <row r="13" spans="1:9" x14ac:dyDescent="0.25">
      <c r="A13" s="68">
        <v>5</v>
      </c>
      <c r="B13" s="33">
        <v>44228</v>
      </c>
      <c r="C13" s="11" t="s">
        <v>1035</v>
      </c>
      <c r="D13" s="42" t="s">
        <v>993</v>
      </c>
      <c r="E13" s="11" t="s">
        <v>287</v>
      </c>
      <c r="F13" s="223" t="s">
        <v>1011</v>
      </c>
      <c r="G13" s="29"/>
      <c r="H13" s="30">
        <v>2000</v>
      </c>
      <c r="I13" s="31">
        <f t="shared" si="0"/>
        <v>15396.5</v>
      </c>
    </row>
    <row r="14" spans="1:9" x14ac:dyDescent="0.25">
      <c r="A14" s="38"/>
      <c r="B14" s="14"/>
      <c r="C14" s="14"/>
      <c r="D14" s="44"/>
      <c r="E14" s="15" t="s">
        <v>18</v>
      </c>
      <c r="F14" s="56"/>
      <c r="G14" s="24">
        <f>SUM(G8:G13)</f>
        <v>17396.5</v>
      </c>
      <c r="H14" s="24">
        <f>SUM(H8:H13)</f>
        <v>2000</v>
      </c>
      <c r="I14" s="25">
        <f>G14-H14</f>
        <v>15396.5</v>
      </c>
    </row>
    <row r="34" spans="1:9" x14ac:dyDescent="0.25">
      <c r="A34" s="187" t="s">
        <v>20</v>
      </c>
      <c r="B34" s="187"/>
      <c r="C34" s="187"/>
      <c r="D34" s="187"/>
      <c r="E34" s="187"/>
      <c r="F34" s="187"/>
      <c r="G34" s="187"/>
      <c r="H34" s="187"/>
      <c r="I34" s="187"/>
    </row>
    <row r="35" spans="1:9" x14ac:dyDescent="0.25">
      <c r="A35" s="188" t="s">
        <v>0</v>
      </c>
      <c r="B35" s="189"/>
      <c r="C35" s="190" t="s">
        <v>1037</v>
      </c>
      <c r="D35" s="191"/>
      <c r="E35" s="191"/>
      <c r="F35" s="191"/>
      <c r="G35" s="191"/>
      <c r="H35" s="191"/>
      <c r="I35" s="192"/>
    </row>
    <row r="36" spans="1:9" x14ac:dyDescent="0.25">
      <c r="A36" s="188" t="s">
        <v>1</v>
      </c>
      <c r="B36" s="189"/>
      <c r="C36" s="190">
        <v>148250029</v>
      </c>
      <c r="D36" s="193"/>
      <c r="E36" s="193"/>
      <c r="F36" s="193"/>
      <c r="G36" s="193"/>
      <c r="H36" s="193"/>
      <c r="I36" s="194"/>
    </row>
    <row r="37" spans="1:9" x14ac:dyDescent="0.25">
      <c r="A37" s="188" t="s">
        <v>2</v>
      </c>
      <c r="B37" s="195"/>
      <c r="C37" s="189"/>
      <c r="D37" s="196" t="s">
        <v>3</v>
      </c>
      <c r="E37" s="197"/>
      <c r="F37" s="197"/>
      <c r="G37" s="197"/>
      <c r="H37" s="197"/>
      <c r="I37" s="198"/>
    </row>
    <row r="38" spans="1:9" x14ac:dyDescent="0.25">
      <c r="A38" s="199" t="s">
        <v>4</v>
      </c>
      <c r="B38" s="199"/>
      <c r="C38" s="199"/>
      <c r="D38" s="199"/>
      <c r="E38" s="199"/>
      <c r="F38" s="199"/>
      <c r="G38" s="199"/>
      <c r="H38" s="199"/>
      <c r="I38" s="199"/>
    </row>
    <row r="39" spans="1:9" x14ac:dyDescent="0.25">
      <c r="A39" s="200" t="s">
        <v>5</v>
      </c>
      <c r="B39" s="209" t="s">
        <v>6</v>
      </c>
      <c r="C39" s="209" t="s">
        <v>7</v>
      </c>
      <c r="D39" s="202" t="s">
        <v>8</v>
      </c>
      <c r="E39" s="209" t="s">
        <v>9</v>
      </c>
      <c r="F39" s="211" t="s">
        <v>10</v>
      </c>
      <c r="G39" s="213" t="s">
        <v>11</v>
      </c>
      <c r="H39" s="214"/>
      <c r="I39" s="215"/>
    </row>
    <row r="40" spans="1:9" x14ac:dyDescent="0.25">
      <c r="A40" s="201"/>
      <c r="B40" s="210"/>
      <c r="C40" s="210"/>
      <c r="D40" s="203"/>
      <c r="E40" s="210"/>
      <c r="F40" s="212"/>
      <c r="G40" s="7" t="s">
        <v>12</v>
      </c>
      <c r="H40" s="8" t="s">
        <v>13</v>
      </c>
      <c r="I40" s="8" t="s">
        <v>14</v>
      </c>
    </row>
    <row r="41" spans="1:9" x14ac:dyDescent="0.25">
      <c r="A41" s="68"/>
      <c r="B41" s="28"/>
      <c r="C41" s="11" t="s">
        <v>15</v>
      </c>
      <c r="D41" s="42"/>
      <c r="E41" s="11"/>
      <c r="F41" s="54"/>
      <c r="G41" s="29">
        <f>I14</f>
        <v>15396.5</v>
      </c>
      <c r="H41" s="30"/>
      <c r="I41" s="31">
        <f>+G41-H41</f>
        <v>15396.5</v>
      </c>
    </row>
    <row r="42" spans="1:9" x14ac:dyDescent="0.25">
      <c r="A42" s="68">
        <v>1</v>
      </c>
      <c r="B42" s="224">
        <v>44229</v>
      </c>
      <c r="C42" s="11" t="s">
        <v>1038</v>
      </c>
      <c r="D42" s="42" t="s">
        <v>1031</v>
      </c>
      <c r="E42" s="11" t="s">
        <v>1024</v>
      </c>
      <c r="F42" s="111" t="s">
        <v>16</v>
      </c>
      <c r="G42" s="29">
        <v>300</v>
      </c>
      <c r="H42" s="30"/>
      <c r="I42" s="31">
        <f>I41+G42-H42</f>
        <v>15696.5</v>
      </c>
    </row>
    <row r="43" spans="1:9" x14ac:dyDescent="0.25">
      <c r="A43" s="68">
        <v>2</v>
      </c>
      <c r="B43" s="224">
        <v>44229</v>
      </c>
      <c r="C43" s="11" t="s">
        <v>1039</v>
      </c>
      <c r="D43" s="42" t="s">
        <v>1032</v>
      </c>
      <c r="E43" s="11" t="s">
        <v>947</v>
      </c>
      <c r="F43" s="111" t="s">
        <v>16</v>
      </c>
      <c r="G43" s="29">
        <v>150</v>
      </c>
      <c r="H43" s="30"/>
      <c r="I43" s="31">
        <f t="shared" ref="I43:I48" si="1">I42+G43-H43</f>
        <v>15846.5</v>
      </c>
    </row>
    <row r="44" spans="1:9" x14ac:dyDescent="0.25">
      <c r="A44" s="68">
        <v>3</v>
      </c>
      <c r="B44" s="224">
        <v>44229</v>
      </c>
      <c r="C44" s="11" t="s">
        <v>1040</v>
      </c>
      <c r="D44" s="42" t="s">
        <v>1033</v>
      </c>
      <c r="E44" s="11" t="s">
        <v>1041</v>
      </c>
      <c r="F44" s="111" t="s">
        <v>16</v>
      </c>
      <c r="G44" s="29">
        <v>250</v>
      </c>
      <c r="H44" s="30"/>
      <c r="I44" s="31">
        <f t="shared" si="1"/>
        <v>16096.5</v>
      </c>
    </row>
    <row r="45" spans="1:9" x14ac:dyDescent="0.25">
      <c r="A45" s="68">
        <v>4</v>
      </c>
      <c r="B45" s="224">
        <v>44229</v>
      </c>
      <c r="C45" s="11" t="s">
        <v>953</v>
      </c>
      <c r="D45" s="42" t="s">
        <v>1043</v>
      </c>
      <c r="E45" s="11" t="s">
        <v>1042</v>
      </c>
      <c r="F45" s="111" t="s">
        <v>28</v>
      </c>
      <c r="G45" s="29">
        <v>50</v>
      </c>
      <c r="H45" s="30"/>
      <c r="I45" s="31">
        <f t="shared" si="1"/>
        <v>16146.5</v>
      </c>
    </row>
    <row r="46" spans="1:9" x14ac:dyDescent="0.25">
      <c r="A46" s="68">
        <v>5</v>
      </c>
      <c r="B46" s="224">
        <v>44229</v>
      </c>
      <c r="C46" s="11" t="s">
        <v>1045</v>
      </c>
      <c r="D46" s="42" t="s">
        <v>1044</v>
      </c>
      <c r="E46" s="11" t="s">
        <v>1042</v>
      </c>
      <c r="F46" s="111" t="s">
        <v>28</v>
      </c>
      <c r="G46" s="30">
        <v>1140</v>
      </c>
      <c r="H46" s="30"/>
      <c r="I46" s="31">
        <f t="shared" si="1"/>
        <v>17286.5</v>
      </c>
    </row>
    <row r="47" spans="1:9" x14ac:dyDescent="0.25">
      <c r="A47" s="68">
        <v>6</v>
      </c>
      <c r="B47" s="224">
        <v>44229</v>
      </c>
      <c r="C47" s="11"/>
      <c r="D47" s="42"/>
      <c r="E47" s="11"/>
      <c r="F47" s="111"/>
      <c r="G47" s="30"/>
      <c r="H47" s="30"/>
      <c r="I47" s="31">
        <f t="shared" si="1"/>
        <v>17286.5</v>
      </c>
    </row>
    <row r="48" spans="1:9" x14ac:dyDescent="0.25">
      <c r="A48" s="155">
        <v>7</v>
      </c>
      <c r="B48" s="224">
        <v>44229</v>
      </c>
      <c r="C48" s="13" t="s">
        <v>17</v>
      </c>
      <c r="D48" s="43"/>
      <c r="E48" s="13" t="s">
        <v>1010</v>
      </c>
      <c r="F48" s="55" t="s">
        <v>1011</v>
      </c>
      <c r="G48" s="123">
        <v>16596.5</v>
      </c>
      <c r="H48" s="34"/>
      <c r="I48" s="31">
        <f t="shared" si="1"/>
        <v>33883</v>
      </c>
    </row>
    <row r="49" spans="1:9" x14ac:dyDescent="0.25">
      <c r="A49" s="38"/>
      <c r="B49" s="14"/>
      <c r="C49" s="14"/>
      <c r="D49" s="44"/>
      <c r="E49" s="15" t="s">
        <v>18</v>
      </c>
      <c r="F49" s="56"/>
      <c r="G49" s="24">
        <f>SUM(G41:G48)</f>
        <v>33883</v>
      </c>
      <c r="H49" s="24">
        <f>SUM(H41:H48)</f>
        <v>0</v>
      </c>
      <c r="I49" s="25">
        <f>G49-H49</f>
        <v>33883</v>
      </c>
    </row>
  </sheetData>
  <mergeCells count="30">
    <mergeCell ref="A37:C37"/>
    <mergeCell ref="D37:I37"/>
    <mergeCell ref="A38:I38"/>
    <mergeCell ref="A39:A40"/>
    <mergeCell ref="B39:B40"/>
    <mergeCell ref="C39:C40"/>
    <mergeCell ref="D39:D40"/>
    <mergeCell ref="E39:E40"/>
    <mergeCell ref="F39:F40"/>
    <mergeCell ref="G39:I39"/>
    <mergeCell ref="A34:I34"/>
    <mergeCell ref="A35:B35"/>
    <mergeCell ref="C35:I35"/>
    <mergeCell ref="A36:B36"/>
    <mergeCell ref="C36:I36"/>
    <mergeCell ref="A4:C4"/>
    <mergeCell ref="D4:I4"/>
    <mergeCell ref="A1:I1"/>
    <mergeCell ref="A2:B2"/>
    <mergeCell ref="C2:I2"/>
    <mergeCell ref="A3:B3"/>
    <mergeCell ref="C3:I3"/>
    <mergeCell ref="A5:I5"/>
    <mergeCell ref="A6:A7"/>
    <mergeCell ref="B6:B7"/>
    <mergeCell ref="C6:C7"/>
    <mergeCell ref="D6:D7"/>
    <mergeCell ref="E6:E7"/>
    <mergeCell ref="F6:F7"/>
    <mergeCell ref="G6:I6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ENE-21</vt:lpstr>
      <vt:lpstr>Hoja1</vt:lpstr>
      <vt:lpstr>Hoja2</vt:lpstr>
      <vt:lpstr>Hoja3</vt:lpstr>
      <vt:lpstr>FEBR-21</vt:lpstr>
    </vt:vector>
  </TitlesOfParts>
  <Company>AppleSoftCorp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Ringooooo Beatle</dc:creator>
  <cp:lastModifiedBy>Ringooooo Beatle</cp:lastModifiedBy>
  <cp:lastPrinted>2021-01-30T17:05:23Z</cp:lastPrinted>
  <dcterms:created xsi:type="dcterms:W3CDTF">2021-01-04T20:43:05Z</dcterms:created>
  <dcterms:modified xsi:type="dcterms:W3CDTF">2021-02-02T16:06:22Z</dcterms:modified>
</cp:coreProperties>
</file>