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na/Downloads/"/>
    </mc:Choice>
  </mc:AlternateContent>
  <xr:revisionPtr revIDLastSave="0" documentId="8_{A27BF179-7FF3-EC46-9D2B-13B29C70918E}" xr6:coauthVersionLast="47" xr6:coauthVersionMax="47" xr10:uidLastSave="{00000000-0000-0000-0000-000000000000}"/>
  <bookViews>
    <workbookView xWindow="36900" yWindow="16080" windowWidth="19460" windowHeight="16940" xr2:uid="{12BB7CF3-D4AB-AF42-8D61-E0E6A1CE2898}"/>
  </bookViews>
  <sheets>
    <sheet name="Grand Summar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111" i="1" l="1"/>
  <c r="AB110" i="1"/>
  <c r="BT109" i="1"/>
  <c r="BK109" i="1"/>
  <c r="BM109" i="1" s="1"/>
  <c r="BC109" i="1"/>
  <c r="BE109" i="1" s="1"/>
  <c r="AT109" i="1"/>
  <c r="AL109" i="1"/>
  <c r="AC109" i="1"/>
  <c r="AB109" i="1"/>
  <c r="U109" i="1"/>
  <c r="W109" i="1" s="1"/>
  <c r="L109" i="1"/>
  <c r="G109" i="1"/>
  <c r="AB108" i="1"/>
  <c r="AB107" i="1"/>
  <c r="BT106" i="1"/>
  <c r="BV106" i="1" s="1"/>
  <c r="BM106" i="1"/>
  <c r="BN106" i="1" s="1"/>
  <c r="BK106" i="1"/>
  <c r="BE106" i="1"/>
  <c r="BC106" i="1"/>
  <c r="AT106" i="1"/>
  <c r="AV106" i="1" s="1"/>
  <c r="AW106" i="1" s="1"/>
  <c r="AN106" i="1"/>
  <c r="AL106" i="1"/>
  <c r="AC106" i="1"/>
  <c r="AE106" i="1" s="1"/>
  <c r="AB106" i="1"/>
  <c r="U106" i="1"/>
  <c r="W106" i="1" s="1"/>
  <c r="L106" i="1"/>
  <c r="N106" i="1" s="1"/>
  <c r="G106" i="1"/>
  <c r="AB105" i="1"/>
  <c r="AB104" i="1"/>
  <c r="BT103" i="1"/>
  <c r="BV103" i="1" s="1"/>
  <c r="BK103" i="1"/>
  <c r="BM103" i="1" s="1"/>
  <c r="BN103" i="1" s="1"/>
  <c r="BC103" i="1"/>
  <c r="BE103" i="1" s="1"/>
  <c r="AT103" i="1"/>
  <c r="AV103" i="1" s="1"/>
  <c r="AW103" i="1" s="1"/>
  <c r="AE103" i="1"/>
  <c r="AF103" i="1" s="1"/>
  <c r="AC103" i="1"/>
  <c r="AB103" i="1"/>
  <c r="U103" i="1"/>
  <c r="W103" i="1" s="1"/>
  <c r="N103" i="1"/>
  <c r="O103" i="1" s="1"/>
  <c r="L103" i="1"/>
  <c r="G103" i="1"/>
  <c r="AB102" i="1"/>
  <c r="AB101" i="1"/>
  <c r="BT100" i="1"/>
  <c r="BV100" i="1" s="1"/>
  <c r="BK100" i="1"/>
  <c r="BC100" i="1"/>
  <c r="AT100" i="1"/>
  <c r="AL100" i="1"/>
  <c r="AC100" i="1"/>
  <c r="AE100" i="1" s="1"/>
  <c r="AB100" i="1"/>
  <c r="U100" i="1"/>
  <c r="L100" i="1"/>
  <c r="N100" i="1" s="1"/>
  <c r="G100" i="1"/>
  <c r="AB99" i="1"/>
  <c r="AB98" i="1"/>
  <c r="BT97" i="1"/>
  <c r="BV97" i="1" s="1"/>
  <c r="BK97" i="1"/>
  <c r="BE97" i="1"/>
  <c r="BC97" i="1"/>
  <c r="AT97" i="1"/>
  <c r="AV97" i="1" s="1"/>
  <c r="AW97" i="1" s="1"/>
  <c r="AL97" i="1"/>
  <c r="AC97" i="1"/>
  <c r="AE97" i="1" s="1"/>
  <c r="AB97" i="1"/>
  <c r="U97" i="1"/>
  <c r="W97" i="1" s="1"/>
  <c r="L97" i="1"/>
  <c r="N97" i="1" s="1"/>
  <c r="G97" i="1"/>
  <c r="AB96" i="1"/>
  <c r="AB95" i="1"/>
  <c r="BT94" i="1"/>
  <c r="BK94" i="1"/>
  <c r="BC94" i="1"/>
  <c r="AT94" i="1"/>
  <c r="AL94" i="1"/>
  <c r="AC94" i="1"/>
  <c r="AB94" i="1"/>
  <c r="U94" i="1"/>
  <c r="L94" i="1"/>
  <c r="G94" i="1"/>
  <c r="N94" i="1" s="1"/>
  <c r="AB93" i="1"/>
  <c r="AB92" i="1"/>
  <c r="BT91" i="1"/>
  <c r="BK91" i="1"/>
  <c r="BM91" i="1" s="1"/>
  <c r="BC91" i="1"/>
  <c r="BE91" i="1" s="1"/>
  <c r="AT91" i="1"/>
  <c r="AL91" i="1"/>
  <c r="AE91" i="1"/>
  <c r="AC91" i="1"/>
  <c r="AB91" i="1"/>
  <c r="U91" i="1"/>
  <c r="L91" i="1"/>
  <c r="N91" i="1" s="1"/>
  <c r="G91" i="1"/>
  <c r="AB90" i="1"/>
  <c r="AB89" i="1"/>
  <c r="BT88" i="1"/>
  <c r="BK88" i="1"/>
  <c r="BM88" i="1" s="1"/>
  <c r="BC88" i="1"/>
  <c r="BE88" i="1" s="1"/>
  <c r="AT88" i="1"/>
  <c r="AV88" i="1" s="1"/>
  <c r="AL88" i="1"/>
  <c r="AC88" i="1"/>
  <c r="AB88" i="1"/>
  <c r="U88" i="1"/>
  <c r="W88" i="1" s="1"/>
  <c r="N88" i="1"/>
  <c r="L88" i="1"/>
  <c r="G88" i="1"/>
  <c r="BV88" i="1" s="1"/>
  <c r="AB87" i="1"/>
  <c r="AB86" i="1"/>
  <c r="BT85" i="1"/>
  <c r="BV85" i="1" s="1"/>
  <c r="BK85" i="1"/>
  <c r="BM85" i="1" s="1"/>
  <c r="BC85" i="1"/>
  <c r="BE85" i="1" s="1"/>
  <c r="AT85" i="1"/>
  <c r="AL85" i="1"/>
  <c r="AN85" i="1" s="1"/>
  <c r="AE85" i="1"/>
  <c r="AF85" i="1" s="1"/>
  <c r="AC85" i="1"/>
  <c r="AB85" i="1"/>
  <c r="U85" i="1"/>
  <c r="L85" i="1"/>
  <c r="N85" i="1" s="1"/>
  <c r="G85" i="1"/>
  <c r="AB84" i="1"/>
  <c r="AB83" i="1"/>
  <c r="BT82" i="1"/>
  <c r="BK82" i="1"/>
  <c r="BM82" i="1" s="1"/>
  <c r="BC82" i="1"/>
  <c r="AT82" i="1"/>
  <c r="AL82" i="1"/>
  <c r="AC82" i="1"/>
  <c r="AB82" i="1"/>
  <c r="U82" i="1"/>
  <c r="L82" i="1"/>
  <c r="G82" i="1"/>
  <c r="N82" i="1" s="1"/>
  <c r="AB81" i="1"/>
  <c r="AB80" i="1"/>
  <c r="BT79" i="1"/>
  <c r="BK79" i="1"/>
  <c r="BC79" i="1"/>
  <c r="BE79" i="1" s="1"/>
  <c r="AT79" i="1"/>
  <c r="AV79" i="1" s="1"/>
  <c r="AL79" i="1"/>
  <c r="AN79" i="1" s="1"/>
  <c r="AC79" i="1"/>
  <c r="AB79" i="1"/>
  <c r="U79" i="1"/>
  <c r="W79" i="1" s="1"/>
  <c r="N79" i="1"/>
  <c r="L79" i="1"/>
  <c r="G79" i="1"/>
  <c r="AE79" i="1" s="1"/>
  <c r="AF79" i="1" s="1"/>
  <c r="AB78" i="1"/>
  <c r="AB77" i="1"/>
  <c r="BT76" i="1"/>
  <c r="BV76" i="1" s="1"/>
  <c r="BK76" i="1"/>
  <c r="BC76" i="1"/>
  <c r="AT76" i="1"/>
  <c r="AL76" i="1"/>
  <c r="AC76" i="1"/>
  <c r="AE76" i="1" s="1"/>
  <c r="AB76" i="1"/>
  <c r="U76" i="1"/>
  <c r="L76" i="1"/>
  <c r="N76" i="1" s="1"/>
  <c r="G76" i="1"/>
  <c r="AB74" i="1"/>
  <c r="BT73" i="1"/>
  <c r="BK73" i="1"/>
  <c r="BM73" i="1" s="1"/>
  <c r="BC73" i="1"/>
  <c r="BE73" i="1" s="1"/>
  <c r="AT73" i="1"/>
  <c r="AV73" i="1" s="1"/>
  <c r="AL73" i="1"/>
  <c r="AC73" i="1"/>
  <c r="AE73" i="1" s="1"/>
  <c r="AB73" i="1"/>
  <c r="U73" i="1"/>
  <c r="W73" i="1" s="1"/>
  <c r="L73" i="1"/>
  <c r="N73" i="1" s="1"/>
  <c r="O73" i="1" s="1"/>
  <c r="G73" i="1"/>
  <c r="AB72" i="1"/>
  <c r="AB71" i="1"/>
  <c r="BT70" i="1"/>
  <c r="BV70" i="1" s="1"/>
  <c r="BK70" i="1"/>
  <c r="BM70" i="1" s="1"/>
  <c r="BC70" i="1"/>
  <c r="BE70" i="1" s="1"/>
  <c r="AT70" i="1"/>
  <c r="AV70" i="1" s="1"/>
  <c r="AW70" i="1" s="1"/>
  <c r="AL70" i="1"/>
  <c r="AC70" i="1"/>
  <c r="AE70" i="1" s="1"/>
  <c r="AB70" i="1"/>
  <c r="U70" i="1"/>
  <c r="W70" i="1" s="1"/>
  <c r="L70" i="1"/>
  <c r="G70" i="1"/>
  <c r="AB69" i="1"/>
  <c r="AB68" i="1"/>
  <c r="BT67" i="1"/>
  <c r="BK67" i="1"/>
  <c r="BM67" i="1" s="1"/>
  <c r="BC67" i="1"/>
  <c r="BE67" i="1" s="1"/>
  <c r="AT67" i="1"/>
  <c r="AV67" i="1" s="1"/>
  <c r="AW67" i="1" s="1"/>
  <c r="AL67" i="1"/>
  <c r="AC67" i="1"/>
  <c r="AE67" i="1" s="1"/>
  <c r="AB67" i="1"/>
  <c r="U67" i="1"/>
  <c r="L67" i="1"/>
  <c r="N67" i="1" s="1"/>
  <c r="G67" i="1"/>
  <c r="AB66" i="1"/>
  <c r="AB65" i="1"/>
  <c r="BT64" i="1"/>
  <c r="BK64" i="1"/>
  <c r="BC64" i="1"/>
  <c r="AT64" i="1"/>
  <c r="AV64" i="1" s="1"/>
  <c r="AL64" i="1"/>
  <c r="AC64" i="1"/>
  <c r="AB64" i="1"/>
  <c r="U64" i="1"/>
  <c r="L64" i="1"/>
  <c r="G64" i="1"/>
  <c r="AB63" i="1"/>
  <c r="AB62" i="1"/>
  <c r="BT61" i="1"/>
  <c r="BK61" i="1"/>
  <c r="BM61" i="1" s="1"/>
  <c r="BC61" i="1"/>
  <c r="BE61" i="1" s="1"/>
  <c r="AT61" i="1"/>
  <c r="AV61" i="1" s="1"/>
  <c r="AW61" i="1" s="1"/>
  <c r="AL61" i="1"/>
  <c r="AC61" i="1"/>
  <c r="AE61" i="1" s="1"/>
  <c r="AB61" i="1"/>
  <c r="U61" i="1"/>
  <c r="W61" i="1" s="1"/>
  <c r="L61" i="1"/>
  <c r="N61" i="1" s="1"/>
  <c r="O61" i="1" s="1"/>
  <c r="G61" i="1"/>
  <c r="AB60" i="1"/>
  <c r="AB59" i="1"/>
  <c r="BT58" i="1"/>
  <c r="BV58" i="1" s="1"/>
  <c r="BK58" i="1"/>
  <c r="BC58" i="1"/>
  <c r="AT58" i="1"/>
  <c r="AV58" i="1" s="1"/>
  <c r="AL58" i="1"/>
  <c r="AN58" i="1" s="1"/>
  <c r="AC58" i="1"/>
  <c r="AE58" i="1" s="1"/>
  <c r="AF58" i="1" s="1"/>
  <c r="AB58" i="1"/>
  <c r="U58" i="1"/>
  <c r="L58" i="1"/>
  <c r="G58" i="1"/>
  <c r="AB57" i="1"/>
  <c r="AB56" i="1"/>
  <c r="BT55" i="1"/>
  <c r="BK55" i="1"/>
  <c r="BM55" i="1" s="1"/>
  <c r="BC55" i="1"/>
  <c r="BE55" i="1" s="1"/>
  <c r="AT55" i="1"/>
  <c r="AV55" i="1" s="1"/>
  <c r="AW55" i="1" s="1"/>
  <c r="AL55" i="1"/>
  <c r="AC55" i="1"/>
  <c r="AE55" i="1" s="1"/>
  <c r="AB55" i="1"/>
  <c r="U55" i="1"/>
  <c r="W55" i="1" s="1"/>
  <c r="L55" i="1"/>
  <c r="N55" i="1" s="1"/>
  <c r="O55" i="1" s="1"/>
  <c r="G55" i="1"/>
  <c r="AB54" i="1"/>
  <c r="AB53" i="1"/>
  <c r="BT52" i="1"/>
  <c r="BV52" i="1" s="1"/>
  <c r="BK52" i="1"/>
  <c r="BM52" i="1" s="1"/>
  <c r="BN52" i="1" s="1"/>
  <c r="BC52" i="1"/>
  <c r="BE52" i="1" s="1"/>
  <c r="AT52" i="1"/>
  <c r="AV52" i="1" s="1"/>
  <c r="AL52" i="1"/>
  <c r="AC52" i="1"/>
  <c r="AE52" i="1" s="1"/>
  <c r="AB52" i="1"/>
  <c r="U52" i="1"/>
  <c r="W52" i="1" s="1"/>
  <c r="L52" i="1"/>
  <c r="G52" i="1"/>
  <c r="AB51" i="1"/>
  <c r="AB50" i="1"/>
  <c r="BT49" i="1"/>
  <c r="BK49" i="1"/>
  <c r="BC49" i="1"/>
  <c r="BE49" i="1" s="1"/>
  <c r="AT49" i="1"/>
  <c r="AV49" i="1" s="1"/>
  <c r="AW49" i="1" s="1"/>
  <c r="AL49" i="1"/>
  <c r="AC49" i="1"/>
  <c r="AB49" i="1"/>
  <c r="U49" i="1"/>
  <c r="L49" i="1"/>
  <c r="N49" i="1" s="1"/>
  <c r="G49" i="1"/>
  <c r="AB48" i="1"/>
  <c r="AB47" i="1"/>
  <c r="BT46" i="1"/>
  <c r="BK46" i="1"/>
  <c r="BM46" i="1" s="1"/>
  <c r="BC46" i="1"/>
  <c r="BE46" i="1" s="1"/>
  <c r="AV46" i="1"/>
  <c r="AW46" i="1" s="1"/>
  <c r="AT46" i="1"/>
  <c r="AL46" i="1"/>
  <c r="AN46" i="1" s="1"/>
  <c r="AC46" i="1"/>
  <c r="AE46" i="1" s="1"/>
  <c r="AB46" i="1"/>
  <c r="U46" i="1"/>
  <c r="W46" i="1" s="1"/>
  <c r="L46" i="1"/>
  <c r="N46" i="1" s="1"/>
  <c r="O46" i="1" s="1"/>
  <c r="G46" i="1"/>
  <c r="AB45" i="1"/>
  <c r="AB44" i="1"/>
  <c r="BT43" i="1"/>
  <c r="BK43" i="1"/>
  <c r="BM43" i="1" s="1"/>
  <c r="BE43" i="1"/>
  <c r="BC43" i="1"/>
  <c r="AT43" i="1"/>
  <c r="AL43" i="1"/>
  <c r="AN43" i="1" s="1"/>
  <c r="AC43" i="1"/>
  <c r="AE43" i="1" s="1"/>
  <c r="AF43" i="1" s="1"/>
  <c r="AB43" i="1"/>
  <c r="U43" i="1"/>
  <c r="L43" i="1"/>
  <c r="G43" i="1"/>
  <c r="AV43" i="1" s="1"/>
  <c r="AB42" i="1"/>
  <c r="AB41" i="1"/>
  <c r="BT40" i="1"/>
  <c r="BK40" i="1"/>
  <c r="BC40" i="1"/>
  <c r="AT40" i="1"/>
  <c r="AV40" i="1" s="1"/>
  <c r="AL40" i="1"/>
  <c r="AN40" i="1" s="1"/>
  <c r="AC40" i="1"/>
  <c r="AB40" i="1"/>
  <c r="U40" i="1"/>
  <c r="L40" i="1"/>
  <c r="G40" i="1"/>
  <c r="AB39" i="1"/>
  <c r="AB38" i="1"/>
  <c r="BT37" i="1"/>
  <c r="BV37" i="1" s="1"/>
  <c r="BK37" i="1"/>
  <c r="BM37" i="1" s="1"/>
  <c r="BN37" i="1" s="1"/>
  <c r="BC37" i="1"/>
  <c r="BE37" i="1" s="1"/>
  <c r="AV37" i="1"/>
  <c r="AT37" i="1"/>
  <c r="AL37" i="1"/>
  <c r="AN37" i="1" s="1"/>
  <c r="AC37" i="1"/>
  <c r="AB37" i="1"/>
  <c r="U37" i="1"/>
  <c r="W37" i="1" s="1"/>
  <c r="L37" i="1"/>
  <c r="N37" i="1" s="1"/>
  <c r="G37" i="1"/>
  <c r="AB36" i="1"/>
  <c r="AB35" i="1"/>
  <c r="BT34" i="1"/>
  <c r="BK34" i="1"/>
  <c r="BM34" i="1" s="1"/>
  <c r="BC34" i="1"/>
  <c r="BE34" i="1" s="1"/>
  <c r="AT34" i="1"/>
  <c r="AV34" i="1" s="1"/>
  <c r="AW34" i="1" s="1"/>
  <c r="AL34" i="1"/>
  <c r="AN34" i="1" s="1"/>
  <c r="AC34" i="1"/>
  <c r="AE34" i="1" s="1"/>
  <c r="AB34" i="1"/>
  <c r="U34" i="1"/>
  <c r="W34" i="1" s="1"/>
  <c r="L34" i="1"/>
  <c r="G34" i="1"/>
  <c r="AB33" i="1"/>
  <c r="AB32" i="1"/>
  <c r="BT31" i="1"/>
  <c r="BK31" i="1"/>
  <c r="BC31" i="1"/>
  <c r="BE31" i="1" s="1"/>
  <c r="AT31" i="1"/>
  <c r="AV31" i="1" s="1"/>
  <c r="AW31" i="1" s="1"/>
  <c r="AL31" i="1"/>
  <c r="AC31" i="1"/>
  <c r="AB31" i="1"/>
  <c r="U31" i="1"/>
  <c r="L31" i="1"/>
  <c r="G31" i="1"/>
  <c r="AB30" i="1"/>
  <c r="AB29" i="1"/>
  <c r="BT28" i="1"/>
  <c r="BK28" i="1"/>
  <c r="BM28" i="1" s="1"/>
  <c r="BC28" i="1"/>
  <c r="BE28" i="1" s="1"/>
  <c r="AV28" i="1"/>
  <c r="AT28" i="1"/>
  <c r="AL28" i="1"/>
  <c r="AN28" i="1" s="1"/>
  <c r="AC28" i="1"/>
  <c r="AB28" i="1"/>
  <c r="U28" i="1"/>
  <c r="W28" i="1" s="1"/>
  <c r="L28" i="1"/>
  <c r="N28" i="1" s="1"/>
  <c r="O28" i="1" s="1"/>
  <c r="G28" i="1"/>
  <c r="AB27" i="1"/>
  <c r="AB26" i="1"/>
  <c r="BT25" i="1"/>
  <c r="BV25" i="1" s="1"/>
  <c r="BK25" i="1"/>
  <c r="BC25" i="1"/>
  <c r="AT25" i="1"/>
  <c r="AV25" i="1" s="1"/>
  <c r="AL25" i="1"/>
  <c r="AC25" i="1"/>
  <c r="AB25" i="1"/>
  <c r="U25" i="1"/>
  <c r="L25" i="1"/>
  <c r="N25" i="1" s="1"/>
  <c r="G25" i="1"/>
  <c r="AE25" i="1" s="1"/>
  <c r="AB24" i="1"/>
  <c r="AB23" i="1"/>
  <c r="BT22" i="1"/>
  <c r="BK22" i="1"/>
  <c r="BM22" i="1" s="1"/>
  <c r="BC22" i="1"/>
  <c r="BE22" i="1" s="1"/>
  <c r="AV22" i="1"/>
  <c r="AW22" i="1" s="1"/>
  <c r="AT22" i="1"/>
  <c r="AL22" i="1"/>
  <c r="AN22" i="1" s="1"/>
  <c r="AC22" i="1"/>
  <c r="AE22" i="1" s="1"/>
  <c r="AB22" i="1"/>
  <c r="U22" i="1"/>
  <c r="W22" i="1" s="1"/>
  <c r="L22" i="1"/>
  <c r="N22" i="1" s="1"/>
  <c r="O22" i="1" s="1"/>
  <c r="G22" i="1"/>
  <c r="AB21" i="1"/>
  <c r="AB20" i="1"/>
  <c r="BT19" i="1"/>
  <c r="BV19" i="1" s="1"/>
  <c r="BK19" i="1"/>
  <c r="BM19" i="1" s="1"/>
  <c r="BN19" i="1" s="1"/>
  <c r="BC19" i="1"/>
  <c r="AV19" i="1"/>
  <c r="AT19" i="1"/>
  <c r="AL19" i="1"/>
  <c r="AN19" i="1" s="1"/>
  <c r="AC19" i="1"/>
  <c r="AE19" i="1" s="1"/>
  <c r="AF19" i="1" s="1"/>
  <c r="AB19" i="1"/>
  <c r="U19" i="1"/>
  <c r="L19" i="1"/>
  <c r="N19" i="1" s="1"/>
  <c r="G19" i="1"/>
  <c r="AB18" i="1"/>
  <c r="AB17" i="1"/>
  <c r="BT16" i="1"/>
  <c r="BK16" i="1"/>
  <c r="BC16" i="1"/>
  <c r="AT16" i="1"/>
  <c r="AV16" i="1" s="1"/>
  <c r="AL16" i="1"/>
  <c r="AN16" i="1" s="1"/>
  <c r="AC16" i="1"/>
  <c r="AB16" i="1"/>
  <c r="U16" i="1"/>
  <c r="W16" i="1" s="1"/>
  <c r="L16" i="1"/>
  <c r="G16" i="1"/>
  <c r="AB15" i="1"/>
  <c r="AB14" i="1"/>
  <c r="BT13" i="1"/>
  <c r="BK13" i="1"/>
  <c r="BM13" i="1" s="1"/>
  <c r="BC13" i="1"/>
  <c r="BE13" i="1" s="1"/>
  <c r="AT13" i="1"/>
  <c r="AV13" i="1" s="1"/>
  <c r="AW13" i="1" s="1"/>
  <c r="AL13" i="1"/>
  <c r="AC13" i="1"/>
  <c r="AE13" i="1" s="1"/>
  <c r="AB13" i="1"/>
  <c r="U13" i="1"/>
  <c r="W13" i="1" s="1"/>
  <c r="L13" i="1"/>
  <c r="G13" i="1"/>
  <c r="AB12" i="1"/>
  <c r="AB11" i="1"/>
  <c r="BT10" i="1"/>
  <c r="BM10" i="1"/>
  <c r="BK10" i="1"/>
  <c r="BC10" i="1"/>
  <c r="AT10" i="1"/>
  <c r="AV10" i="1" s="1"/>
  <c r="AL10" i="1"/>
  <c r="AN10" i="1" s="1"/>
  <c r="AC10" i="1"/>
  <c r="AB10" i="1"/>
  <c r="U10" i="1"/>
  <c r="L10" i="1"/>
  <c r="G10" i="1"/>
  <c r="BE10" i="1" s="1"/>
  <c r="AB9" i="1"/>
  <c r="AB8" i="1"/>
  <c r="BT7" i="1"/>
  <c r="BV7" i="1" s="1"/>
  <c r="BK7" i="1"/>
  <c r="BC7" i="1"/>
  <c r="BE7" i="1" s="1"/>
  <c r="AT7" i="1"/>
  <c r="AV7" i="1" s="1"/>
  <c r="AL7" i="1"/>
  <c r="AC7" i="1"/>
  <c r="AE7" i="1" s="1"/>
  <c r="AB7" i="1"/>
  <c r="U7" i="1"/>
  <c r="W7" i="1" s="1"/>
  <c r="L7" i="1"/>
  <c r="N7" i="1" s="1"/>
  <c r="O7" i="1" s="1"/>
  <c r="G7" i="1"/>
  <c r="AB6" i="1"/>
  <c r="AB5" i="1"/>
  <c r="BT4" i="1"/>
  <c r="BV4" i="1" s="1"/>
  <c r="BK4" i="1"/>
  <c r="BM4" i="1" s="1"/>
  <c r="BC4" i="1"/>
  <c r="AT4" i="1"/>
  <c r="AV4" i="1" s="1"/>
  <c r="AL4" i="1"/>
  <c r="AN4" i="1" s="1"/>
  <c r="AE4" i="1"/>
  <c r="AF4" i="1" s="1"/>
  <c r="AC4" i="1"/>
  <c r="AB4" i="1"/>
  <c r="U4" i="1"/>
  <c r="L4" i="1"/>
  <c r="N4" i="1" s="1"/>
  <c r="G4" i="1"/>
  <c r="AW4" i="1" l="1"/>
  <c r="AW25" i="1"/>
  <c r="AW64" i="1"/>
  <c r="O67" i="1"/>
  <c r="AF91" i="1"/>
  <c r="AE94" i="1"/>
  <c r="BV94" i="1"/>
  <c r="O97" i="1"/>
  <c r="O106" i="1"/>
  <c r="BV16" i="1"/>
  <c r="BM25" i="1"/>
  <c r="BN25" i="1" s="1"/>
  <c r="AN25" i="1"/>
  <c r="AF25" i="1" s="1"/>
  <c r="N31" i="1"/>
  <c r="O31" i="1" s="1"/>
  <c r="AN49" i="1"/>
  <c r="BV49" i="1"/>
  <c r="N64" i="1"/>
  <c r="AN67" i="1"/>
  <c r="BV67" i="1"/>
  <c r="BN67" i="1" s="1"/>
  <c r="BN70" i="1"/>
  <c r="O79" i="1"/>
  <c r="AW79" i="1"/>
  <c r="AN94" i="1"/>
  <c r="BM49" i="1"/>
  <c r="BN49" i="1" s="1"/>
  <c r="AF34" i="1"/>
  <c r="N10" i="1"/>
  <c r="BV34" i="1"/>
  <c r="BE64" i="1"/>
  <c r="AN76" i="1"/>
  <c r="AE82" i="1"/>
  <c r="AF82" i="1" s="1"/>
  <c r="BV82" i="1"/>
  <c r="AV94" i="1"/>
  <c r="AN100" i="1"/>
  <c r="AF100" i="1" s="1"/>
  <c r="BV10" i="1"/>
  <c r="BN10" i="1" s="1"/>
  <c r="N40" i="1"/>
  <c r="O40" i="1" s="1"/>
  <c r="AF61" i="1"/>
  <c r="W64" i="1"/>
  <c r="W4" i="1"/>
  <c r="O4" i="1" s="1"/>
  <c r="BM7" i="1"/>
  <c r="BN7" i="1" s="1"/>
  <c r="W10" i="1"/>
  <c r="AN13" i="1"/>
  <c r="BV13" i="1"/>
  <c r="AF22" i="1"/>
  <c r="BV22" i="1"/>
  <c r="W25" i="1"/>
  <c r="O25" i="1" s="1"/>
  <c r="AE28" i="1"/>
  <c r="AF28" i="1" s="1"/>
  <c r="BV28" i="1"/>
  <c r="BN28" i="1" s="1"/>
  <c r="N34" i="1"/>
  <c r="O34" i="1" s="1"/>
  <c r="AE37" i="1"/>
  <c r="AF37" i="1" s="1"/>
  <c r="W40" i="1"/>
  <c r="BE40" i="1"/>
  <c r="AW40" i="1" s="1"/>
  <c r="AF46" i="1"/>
  <c r="BV46" i="1"/>
  <c r="BN46" i="1" s="1"/>
  <c r="W49" i="1"/>
  <c r="O49" i="1" s="1"/>
  <c r="AN52" i="1"/>
  <c r="N58" i="1"/>
  <c r="AN61" i="1"/>
  <c r="BV61" i="1"/>
  <c r="BN61" i="1" s="1"/>
  <c r="BM64" i="1"/>
  <c r="BN64" i="1" s="1"/>
  <c r="AN70" i="1"/>
  <c r="AF70" i="1" s="1"/>
  <c r="AV76" i="1"/>
  <c r="AN82" i="1"/>
  <c r="W85" i="1"/>
  <c r="O85" i="1" s="1"/>
  <c r="AV85" i="1"/>
  <c r="AW85" i="1" s="1"/>
  <c r="BV91" i="1"/>
  <c r="BN91" i="1" s="1"/>
  <c r="W94" i="1"/>
  <c r="O94" i="1" s="1"/>
  <c r="BE94" i="1"/>
  <c r="BM97" i="1"/>
  <c r="AV100" i="1"/>
  <c r="AW100" i="1" s="1"/>
  <c r="AE109" i="1"/>
  <c r="AF67" i="1"/>
  <c r="N16" i="1"/>
  <c r="BN34" i="1"/>
  <c r="BE16" i="1"/>
  <c r="AW16" i="1" s="1"/>
  <c r="O19" i="1"/>
  <c r="AW19" i="1"/>
  <c r="AE31" i="1"/>
  <c r="AF31" i="1" s="1"/>
  <c r="BM31" i="1"/>
  <c r="BM40" i="1"/>
  <c r="N43" i="1"/>
  <c r="O43" i="1" s="1"/>
  <c r="W58" i="1"/>
  <c r="BE58" i="1"/>
  <c r="AW58" i="1" s="1"/>
  <c r="AE64" i="1"/>
  <c r="AF64" i="1" s="1"/>
  <c r="BV64" i="1"/>
  <c r="W67" i="1"/>
  <c r="W76" i="1"/>
  <c r="O76" i="1" s="1"/>
  <c r="BE76" i="1"/>
  <c r="BM79" i="1"/>
  <c r="AV82" i="1"/>
  <c r="AE88" i="1"/>
  <c r="AN91" i="1"/>
  <c r="BM94" i="1"/>
  <c r="BN94" i="1" s="1"/>
  <c r="W100" i="1"/>
  <c r="O100" i="1" s="1"/>
  <c r="BE100" i="1"/>
  <c r="W31" i="1"/>
  <c r="BV43" i="1"/>
  <c r="BN43" i="1" s="1"/>
  <c r="AF52" i="1"/>
  <c r="AF7" i="1"/>
  <c r="BE4" i="1"/>
  <c r="AN7" i="1"/>
  <c r="AE10" i="1"/>
  <c r="N13" i="1"/>
  <c r="O13" i="1" s="1"/>
  <c r="AE16" i="1"/>
  <c r="AF16" i="1" s="1"/>
  <c r="BM16" i="1"/>
  <c r="BN16" i="1" s="1"/>
  <c r="W19" i="1"/>
  <c r="BE19" i="1"/>
  <c r="BE25" i="1"/>
  <c r="AN31" i="1"/>
  <c r="BV31" i="1"/>
  <c r="AE40" i="1"/>
  <c r="AF40" i="1" s="1"/>
  <c r="BV40" i="1"/>
  <c r="W43" i="1"/>
  <c r="AE49" i="1"/>
  <c r="N52" i="1"/>
  <c r="O52" i="1" s="1"/>
  <c r="AN55" i="1"/>
  <c r="AF55" i="1" s="1"/>
  <c r="BV55" i="1"/>
  <c r="BN55" i="1" s="1"/>
  <c r="BM58" i="1"/>
  <c r="BN58" i="1" s="1"/>
  <c r="AN64" i="1"/>
  <c r="N70" i="1"/>
  <c r="O70" i="1" s="1"/>
  <c r="AN73" i="1"/>
  <c r="AF73" i="1" s="1"/>
  <c r="BV73" i="1"/>
  <c r="BN73" i="1" s="1"/>
  <c r="BM76" i="1"/>
  <c r="BN76" i="1" s="1"/>
  <c r="BV79" i="1"/>
  <c r="W82" i="1"/>
  <c r="O82" i="1" s="1"/>
  <c r="BE82" i="1"/>
  <c r="AN88" i="1"/>
  <c r="W91" i="1"/>
  <c r="O91" i="1" s="1"/>
  <c r="AV91" i="1"/>
  <c r="AW91" i="1" s="1"/>
  <c r="AN97" i="1"/>
  <c r="AF97" i="1" s="1"/>
  <c r="BM100" i="1"/>
  <c r="AV109" i="1"/>
  <c r="AW109" i="1" s="1"/>
  <c r="AF10" i="1"/>
  <c r="AW7" i="1"/>
  <c r="O10" i="1"/>
  <c r="O16" i="1"/>
  <c r="AW43" i="1"/>
  <c r="BN4" i="1"/>
  <c r="AW10" i="1"/>
  <c r="AF13" i="1"/>
  <c r="BN13" i="1"/>
  <c r="BN22" i="1"/>
  <c r="AW28" i="1"/>
  <c r="O37" i="1"/>
  <c r="AW37" i="1"/>
  <c r="AW52" i="1"/>
  <c r="AW73" i="1"/>
  <c r="AF76" i="1"/>
  <c r="O88" i="1"/>
  <c r="AW88" i="1"/>
  <c r="AF94" i="1"/>
  <c r="BN79" i="1"/>
  <c r="BN82" i="1"/>
  <c r="BN88" i="1"/>
  <c r="BN100" i="1"/>
  <c r="AF106" i="1"/>
  <c r="BN85" i="1"/>
  <c r="AN109" i="1"/>
  <c r="AF109" i="1" s="1"/>
  <c r="BV109" i="1"/>
  <c r="BN109" i="1" s="1"/>
  <c r="N109" i="1"/>
  <c r="O109" i="1" s="1"/>
  <c r="BN97" i="1"/>
  <c r="AF88" i="1" l="1"/>
  <c r="AF49" i="1"/>
  <c r="AW82" i="1"/>
  <c r="O58" i="1"/>
  <c r="BN40" i="1"/>
  <c r="AW76" i="1"/>
  <c r="O64" i="1"/>
  <c r="BN31" i="1"/>
  <c r="AW9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Beth Douglass</author>
    <author>tc={5CFCF8FD-C493-304A-8372-C2219F55C706}</author>
    <author>tc={A1749BC0-D80D-EC40-A61B-D7572448EBB3}</author>
  </authors>
  <commentList>
    <comment ref="N1" authorId="0" shapeId="0" xr:uid="{A1B154AC-4568-C949-8E94-BFF5F23A35B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 would use this as the variable name with copy/g wood as the units.</t>
        </r>
      </text>
    </comment>
    <comment ref="E2" authorId="1" shapeId="0" xr:uid="{0EE34963-2A47-AB40-AFD3-0E01B190A05D}">
      <text>
        <r>
          <rPr>
            <b/>
            <sz val="9"/>
            <color indexed="81"/>
            <rFont val="Tahoma"/>
            <family val="2"/>
          </rPr>
          <t>Beth Douglass:</t>
        </r>
        <r>
          <rPr>
            <sz val="9"/>
            <color indexed="81"/>
            <rFont val="Tahoma"/>
            <family val="2"/>
          </rPr>
          <t xml:space="preserve">
wet weight of woodchips:  extract produced was 5 mL or 5000uL</t>
        </r>
      </text>
    </comment>
    <comment ref="F2" authorId="1" shapeId="0" xr:uid="{257B11D1-F36B-854A-986C-FB64C4A6D9D2}">
      <text>
        <r>
          <rPr>
            <b/>
            <sz val="9"/>
            <color indexed="81"/>
            <rFont val="Tahoma"/>
            <family val="2"/>
          </rPr>
          <t>Beth Douglass:</t>
        </r>
        <r>
          <rPr>
            <sz val="9"/>
            <color indexed="81"/>
            <rFont val="Tahoma"/>
            <family val="2"/>
          </rPr>
          <t xml:space="preserve">
X 100 = % Moisture</t>
        </r>
      </text>
    </comment>
    <comment ref="G2" authorId="0" shapeId="0" xr:uid="{6C7B91B2-4E20-804E-B57E-8CFC4331608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Wood dry wt. for DNA extraction</t>
        </r>
      </text>
    </comment>
    <comment ref="I2" authorId="1" shapeId="0" xr:uid="{382B8F06-2B54-6341-9FD2-62F934F0F605}">
      <text>
        <r>
          <rPr>
            <b/>
            <sz val="9"/>
            <color indexed="81"/>
            <rFont val="Tahoma"/>
            <family val="2"/>
          </rPr>
          <t>Beth Douglass:</t>
        </r>
        <r>
          <rPr>
            <sz val="9"/>
            <color indexed="81"/>
            <rFont val="Tahoma"/>
            <family val="2"/>
          </rPr>
          <t xml:space="preserve">
the gene listed first is the one assayed for..  nirK_EUB and EUB_nirK are the same string standard used for both assays.</t>
        </r>
      </text>
    </comment>
    <comment ref="J2" authorId="1" shapeId="0" xr:uid="{0CC1CEC8-3DFC-FA4D-98A4-415F90D300A6}">
      <text>
        <r>
          <rPr>
            <b/>
            <sz val="9"/>
            <color indexed="81"/>
            <rFont val="Tahoma"/>
            <family val="2"/>
          </rPr>
          <t>Beth Douglass:</t>
        </r>
        <r>
          <rPr>
            <sz val="9"/>
            <color indexed="81"/>
            <rFont val="Tahoma"/>
            <family val="2"/>
          </rPr>
          <t xml:space="preserve">
copies /25uL rxn  2.5 or 5 uLDNA added per reaction</t>
        </r>
      </text>
    </comment>
    <comment ref="L2" authorId="0" shapeId="0" xr:uid="{D57F3CFF-5B45-1640-ABC0-DE2C92AA30D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Mean copy no for 3 replicate wells</t>
        </r>
      </text>
    </comment>
    <comment ref="N2" authorId="0" shapeId="0" xr:uid="{05353E8F-A2F3-534A-84D7-AFAEE37F659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calculates copy no/g dry wood
</t>
        </r>
      </text>
    </comment>
    <comment ref="BI10" authorId="0" shapeId="0" xr:uid="{71DB10D3-0620-3C48-B001-73A5C4F76D9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Not detected</t>
        </r>
      </text>
    </comment>
    <comment ref="J75" authorId="2" shapeId="0" xr:uid="{5CFCF8FD-C493-304A-8372-C2219F55C706}">
      <text>
        <t>[Threaded comment]
Your version of Excel allows you to read this threaded comment; however, any edits to it will get removed if the file is opened in a newer version of Excel. Learn more: https://go.microsoft.com/fwlink/?linkid=870924
Comment:
    Cells colored red did are more than three standard deviations from the mean of the other two samples</t>
      </text>
    </comment>
    <comment ref="Q82" authorId="3" shapeId="0" xr:uid="{A1749BC0-D80D-EC40-A61B-D7572448EBB3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value was left blank!! I assumed it was equal to 5.0</t>
      </text>
    </comment>
  </commentList>
</comments>
</file>

<file path=xl/sharedStrings.xml><?xml version="1.0" encoding="utf-8"?>
<sst xmlns="http://schemas.openxmlformats.org/spreadsheetml/2006/main" count="1178" uniqueCount="115">
  <si>
    <t>nirK</t>
  </si>
  <si>
    <t>Copy No/rxn</t>
  </si>
  <si>
    <t>Log Copy No</t>
  </si>
  <si>
    <t>nirK/16S</t>
  </si>
  <si>
    <t>16S-rRNA</t>
  </si>
  <si>
    <t>16S-rRNA(K)</t>
  </si>
  <si>
    <t>Copy no / rxn</t>
  </si>
  <si>
    <t>16S</t>
  </si>
  <si>
    <t>nirS</t>
  </si>
  <si>
    <t>Copy No / rxn</t>
  </si>
  <si>
    <t>nirS/16S</t>
  </si>
  <si>
    <t>16S-rRNA(S)</t>
  </si>
  <si>
    <t>nosZ Clade 1</t>
  </si>
  <si>
    <t>nosZ1</t>
  </si>
  <si>
    <t>nosZ1 /16S</t>
  </si>
  <si>
    <t>16S-rRNA(Z1)</t>
  </si>
  <si>
    <t>nosZ Clade 2</t>
  </si>
  <si>
    <t>nosZ clade 2</t>
  </si>
  <si>
    <t>nosZ2</t>
  </si>
  <si>
    <t>nosZ2 /16S</t>
  </si>
  <si>
    <t>16S-rRNA(Z2)</t>
  </si>
  <si>
    <t>Year</t>
  </si>
  <si>
    <t>Content</t>
  </si>
  <si>
    <t>Bioreactor Sample ID</t>
  </si>
  <si>
    <t>[DNA]  ug/ml</t>
  </si>
  <si>
    <t>Woodchips extracted (g)</t>
  </si>
  <si>
    <t>Moisture</t>
  </si>
  <si>
    <t>DWE (g)</t>
  </si>
  <si>
    <t>uL DNA  /rxn</t>
  </si>
  <si>
    <t>String</t>
  </si>
  <si>
    <t xml:space="preserve">Starting Quantity (SQ) </t>
  </si>
  <si>
    <t>Log Starting Quantity</t>
  </si>
  <si>
    <t>Mean (SQ)</t>
  </si>
  <si>
    <t>Melt Temperature</t>
  </si>
  <si>
    <t>copy/g wood</t>
  </si>
  <si>
    <t>copy nirK/copy 16S</t>
  </si>
  <si>
    <t>Starting Quantity (SQ)</t>
  </si>
  <si>
    <t>Mean SQ</t>
  </si>
  <si>
    <t>Melt Temp</t>
  </si>
  <si>
    <t>Log SQ</t>
  </si>
  <si>
    <t>copy nirS/copy 16S</t>
  </si>
  <si>
    <t>Sample</t>
  </si>
  <si>
    <t>copy nosZ1/copy 16S</t>
  </si>
  <si>
    <t>copy nosZ2 /copy 16S</t>
  </si>
  <si>
    <t>Unkn-01</t>
  </si>
  <si>
    <t>BR1-IN</t>
  </si>
  <si>
    <t>nirK_EuBSet1RR</t>
  </si>
  <si>
    <t>EuB_nirKSet1RR</t>
  </si>
  <si>
    <t>None</t>
  </si>
  <si>
    <t>woodchip nirS</t>
  </si>
  <si>
    <t>EUB_nirS_Set 1</t>
  </si>
  <si>
    <t>nosZ1Woodchip</t>
  </si>
  <si>
    <t>EUB_nosZ1</t>
  </si>
  <si>
    <t>nosZ2_bd</t>
  </si>
  <si>
    <t>EUB_nosZ2bdSet1</t>
  </si>
  <si>
    <t>Unkn-02</t>
  </si>
  <si>
    <t>BR2-IN</t>
  </si>
  <si>
    <t>Unkn-03</t>
  </si>
  <si>
    <t>BR3-IN</t>
  </si>
  <si>
    <t>N/A</t>
  </si>
  <si>
    <t>Unkn-04</t>
  </si>
  <si>
    <t>BR4-IN</t>
  </si>
  <si>
    <t>Unkn-05</t>
  </si>
  <si>
    <t>BR5-IN</t>
  </si>
  <si>
    <t>Unkn-06</t>
  </si>
  <si>
    <t>BR6-IN</t>
  </si>
  <si>
    <t>Unkn-07</t>
  </si>
  <si>
    <t>BR7-IN</t>
  </si>
  <si>
    <t>Unkn-08</t>
  </si>
  <si>
    <t>BR8-IN</t>
  </si>
  <si>
    <t>Unkn-09</t>
  </si>
  <si>
    <t>BR9-IN</t>
  </si>
  <si>
    <t>Unkn-10</t>
  </si>
  <si>
    <t>BR1-OUT</t>
  </si>
  <si>
    <t>Unkn-11</t>
  </si>
  <si>
    <t>BR2-OUT</t>
  </si>
  <si>
    <t>Unkn-12</t>
  </si>
  <si>
    <t>BR3-OUT</t>
  </si>
  <si>
    <t>Unkn-13</t>
  </si>
  <si>
    <t>BR4-OUT</t>
  </si>
  <si>
    <t>Unkn-14</t>
  </si>
  <si>
    <t>BR5-OUT</t>
  </si>
  <si>
    <t>Unkn-15</t>
  </si>
  <si>
    <t>BR6-OUT</t>
  </si>
  <si>
    <t>Unkn-16</t>
  </si>
  <si>
    <t>BR7-OUT</t>
  </si>
  <si>
    <t>Unkn-17</t>
  </si>
  <si>
    <t>BR98-OUT</t>
  </si>
  <si>
    <t>Unkn-18</t>
  </si>
  <si>
    <t>BR9-OUT</t>
  </si>
  <si>
    <t>Unkn-19</t>
  </si>
  <si>
    <t>Unkn-20</t>
  </si>
  <si>
    <t>Unkn-21</t>
  </si>
  <si>
    <t>Unkn-22</t>
  </si>
  <si>
    <t>Unkn-23</t>
  </si>
  <si>
    <t>Unkn-24</t>
  </si>
  <si>
    <t>nd</t>
  </si>
  <si>
    <t>Unkn-25</t>
  </si>
  <si>
    <t>nirK set 2 RR</t>
  </si>
  <si>
    <t>EUBnirK2Set2</t>
  </si>
  <si>
    <t>EUB_nirS_Set 2</t>
  </si>
  <si>
    <t>nosZ2bd_Set2</t>
  </si>
  <si>
    <t>EUBnosZ2Se2</t>
  </si>
  <si>
    <t>Unkn-26</t>
  </si>
  <si>
    <t>Unkn-27</t>
  </si>
  <si>
    <t>BR9-1N</t>
  </si>
  <si>
    <t>Unkn-28</t>
  </si>
  <si>
    <t>Unkn-29</t>
  </si>
  <si>
    <t>Unkn-30</t>
  </si>
  <si>
    <t>Unkn-31</t>
  </si>
  <si>
    <t>Unkn-32</t>
  </si>
  <si>
    <t>Unkn-33</t>
  </si>
  <si>
    <t>Unkn-34</t>
  </si>
  <si>
    <t>Unkn-35</t>
  </si>
  <si>
    <t>Unkn-36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</si>
</sst>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###0.00;\-###0.00"/>
    <numFmt numFmtId="167" formatCode="0.0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Microsoft Sans Serif"/>
      <family val="2"/>
    </font>
    <font>
      <sz val="11"/>
      <name val="Calibri"/>
      <family val="2"/>
      <scheme val="minor"/>
    </font>
    <font>
      <sz val="10"/>
      <name val="Microsoft Sans Serif"/>
      <family val="2"/>
    </font>
    <font>
      <sz val="11"/>
      <color rgb="FF9C0006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2" borderId="0" applyNumberFormat="0" applyBorder="0" applyAlignment="0" applyProtection="0"/>
  </cellStyleXfs>
  <cellXfs count="44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center"/>
    </xf>
    <xf numFmtId="164" fontId="1" fillId="0" borderId="0" xfId="0" applyNumberFormat="1" applyFont="1" applyFill="1" applyAlignment="1">
      <alignment horizontal="center"/>
    </xf>
    <xf numFmtId="165" fontId="1" fillId="0" borderId="0" xfId="0" applyNumberFormat="1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165" fontId="1" fillId="0" borderId="0" xfId="0" applyNumberFormat="1" applyFont="1" applyFill="1"/>
    <xf numFmtId="2" fontId="1" fillId="0" borderId="0" xfId="0" applyNumberFormat="1" applyFont="1" applyFill="1"/>
    <xf numFmtId="0" fontId="1" fillId="0" borderId="0" xfId="0" applyFont="1" applyFill="1" applyAlignment="1">
      <alignment horizontal="center" wrapText="1"/>
    </xf>
    <xf numFmtId="164" fontId="1" fillId="0" borderId="0" xfId="0" applyNumberFormat="1" applyFont="1" applyFill="1" applyAlignment="1">
      <alignment horizontal="center" wrapText="1"/>
    </xf>
    <xf numFmtId="0" fontId="2" fillId="0" borderId="0" xfId="0" applyFont="1" applyFill="1" applyAlignment="1">
      <alignment horizontal="center" wrapText="1"/>
    </xf>
    <xf numFmtId="165" fontId="1" fillId="0" borderId="0" xfId="0" applyNumberFormat="1" applyFont="1" applyFill="1" applyAlignment="1">
      <alignment horizontal="center" wrapText="1"/>
    </xf>
    <xf numFmtId="2" fontId="1" fillId="0" borderId="0" xfId="0" applyNumberFormat="1" applyFont="1" applyFill="1" applyAlignment="1">
      <alignment horizontal="center" wrapText="1"/>
    </xf>
    <xf numFmtId="49" fontId="3" fillId="0" borderId="0" xfId="0" applyNumberFormat="1" applyFont="1" applyFill="1" applyAlignment="1">
      <alignment horizontal="center" vertical="center"/>
    </xf>
    <xf numFmtId="11" fontId="3" fillId="0" borderId="0" xfId="0" applyNumberFormat="1" applyFont="1" applyFill="1" applyAlignment="1">
      <alignment horizontal="center" vertical="center" wrapText="1"/>
    </xf>
    <xf numFmtId="49" fontId="3" fillId="0" borderId="0" xfId="0" applyNumberFormat="1" applyFont="1" applyFill="1" applyAlignment="1">
      <alignment horizontal="center" vertical="center" wrapText="1"/>
    </xf>
    <xf numFmtId="0" fontId="0" fillId="0" borderId="0" xfId="0" applyFill="1"/>
    <xf numFmtId="0" fontId="0" fillId="0" borderId="0" xfId="0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4" fillId="0" borderId="0" xfId="0" applyFont="1" applyFill="1" applyAlignment="1">
      <alignment horizontal="center"/>
    </xf>
    <xf numFmtId="165" fontId="0" fillId="0" borderId="0" xfId="0" applyNumberFormat="1" applyFill="1" applyAlignment="1">
      <alignment horizontal="center"/>
    </xf>
    <xf numFmtId="2" fontId="0" fillId="0" borderId="0" xfId="0" applyNumberFormat="1" applyFill="1" applyAlignment="1">
      <alignment horizontal="center"/>
    </xf>
    <xf numFmtId="49" fontId="5" fillId="0" borderId="0" xfId="0" applyNumberFormat="1" applyFont="1" applyFill="1" applyAlignment="1">
      <alignment horizontal="center" vertical="center"/>
    </xf>
    <xf numFmtId="11" fontId="5" fillId="0" borderId="0" xfId="0" applyNumberFormat="1" applyFont="1" applyFill="1" applyAlignment="1">
      <alignment horizontal="center" vertical="center"/>
    </xf>
    <xf numFmtId="166" fontId="5" fillId="0" borderId="0" xfId="0" applyNumberFormat="1" applyFont="1" applyFill="1" applyAlignment="1">
      <alignment horizontal="center" vertical="center"/>
    </xf>
    <xf numFmtId="11" fontId="0" fillId="0" borderId="0" xfId="0" applyNumberFormat="1" applyFill="1" applyAlignment="1">
      <alignment horizontal="center"/>
    </xf>
    <xf numFmtId="167" fontId="0" fillId="0" borderId="0" xfId="0" applyNumberFormat="1" applyFill="1" applyAlignment="1">
      <alignment horizontal="center"/>
    </xf>
    <xf numFmtId="165" fontId="5" fillId="0" borderId="0" xfId="0" applyNumberFormat="1" applyFont="1" applyFill="1" applyAlignment="1">
      <alignment horizontal="center" vertical="center"/>
    </xf>
    <xf numFmtId="165" fontId="0" fillId="0" borderId="0" xfId="0" applyNumberFormat="1" applyFill="1"/>
    <xf numFmtId="2" fontId="0" fillId="0" borderId="0" xfId="0" applyNumberFormat="1" applyFill="1"/>
    <xf numFmtId="11" fontId="4" fillId="0" borderId="0" xfId="1" applyNumberFormat="1" applyFont="1" applyFill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165" fontId="0" fillId="0" borderId="1" xfId="0" applyNumberFormat="1" applyFill="1" applyBorder="1"/>
    <xf numFmtId="2" fontId="0" fillId="0" borderId="1" xfId="0" applyNumberFormat="1" applyFill="1" applyBorder="1"/>
    <xf numFmtId="164" fontId="0" fillId="0" borderId="1" xfId="0" applyNumberForma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11" fontId="0" fillId="0" borderId="1" xfId="0" applyNumberFormat="1" applyFill="1" applyBorder="1" applyAlignment="1">
      <alignment horizontal="center"/>
    </xf>
    <xf numFmtId="165" fontId="0" fillId="0" borderId="1" xfId="0" applyNumberFormat="1" applyFill="1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49" fontId="5" fillId="0" borderId="1" xfId="0" applyNumberFormat="1" applyFont="1" applyFill="1" applyBorder="1" applyAlignment="1">
      <alignment horizontal="center" vertical="center"/>
    </xf>
    <xf numFmtId="11" fontId="5" fillId="0" borderId="1" xfId="0" applyNumberFormat="1" applyFont="1" applyFill="1" applyBorder="1" applyAlignment="1">
      <alignment horizontal="center" vertical="center"/>
    </xf>
    <xf numFmtId="165" fontId="5" fillId="0" borderId="1" xfId="0" applyNumberFormat="1" applyFont="1" applyFill="1" applyBorder="1" applyAlignment="1">
      <alignment horizontal="center" vertical="center"/>
    </xf>
    <xf numFmtId="166" fontId="5" fillId="0" borderId="1" xfId="0" applyNumberFormat="1" applyFont="1" applyFill="1" applyBorder="1" applyAlignment="1">
      <alignment horizontal="center" vertic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chaefer, Abby E" id="{C07A758D-869C-844E-99C1-A1D96CB7BA16}" userId="Schaefer, Abby E" providerId="None"/>
  <person displayName="Schaefer, Abby E" id="{17716800-AD2B-E24B-8497-B406AEE52507}" userId="S::aeschaef@iastate.edu::60c94e55-36fe-4f3a-86f8-62f68aa95ce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75" dT="2019-09-26T14:14:10.67" personId="{17716800-AD2B-E24B-8497-B406AEE52507}" id="{5CFCF8FD-C493-304A-8372-C2219F55C706}">
    <text>Cells colored red did are more than three standard deviations from the mean of the other two samples</text>
  </threadedComment>
  <threadedComment ref="Q82" dT="2019-09-23T14:53:13.65" personId="{C07A758D-869C-844E-99C1-A1D96CB7BA16}" id="{A1749BC0-D80D-EC40-A61B-D7572448EBB3}">
    <text>This value was left blank!! I assumed it was equal to 5.0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2AA75-A515-A74B-8489-E86DE05EC3CF}">
  <dimension ref="A1:BV122"/>
  <sheetViews>
    <sheetView tabSelected="1" zoomScale="80" zoomScaleNormal="80" workbookViewId="0">
      <pane xSplit="3" ySplit="1" topLeftCell="D2" activePane="bottomRight" state="frozen"/>
      <selection pane="topRight" activeCell="D1" sqref="D1"/>
      <selection pane="bottomLeft" activeCell="A3" sqref="A3"/>
      <selection pane="bottomRight" activeCell="D27" sqref="D27"/>
    </sheetView>
  </sheetViews>
  <sheetFormatPr baseColWidth="10" defaultColWidth="8.83203125" defaultRowHeight="15" x14ac:dyDescent="0.2"/>
  <cols>
    <col min="1" max="1" width="8.83203125" style="16"/>
    <col min="2" max="2" width="12.33203125" style="17" customWidth="1"/>
    <col min="3" max="3" width="17.33203125" style="17" customWidth="1"/>
    <col min="4" max="4" width="14.33203125" style="17" customWidth="1"/>
    <col min="5" max="5" width="16.5" style="17" customWidth="1"/>
    <col min="6" max="6" width="10.5" style="17" customWidth="1"/>
    <col min="7" max="7" width="11" style="17" customWidth="1"/>
    <col min="8" max="8" width="10.5" style="18" customWidth="1"/>
    <col min="9" max="9" width="22.5" style="17" customWidth="1"/>
    <col min="10" max="10" width="20.83203125" style="17" customWidth="1"/>
    <col min="11" max="12" width="14" style="20" customWidth="1"/>
    <col min="13" max="16" width="15.5" style="21" customWidth="1"/>
    <col min="17" max="17" width="14.33203125" style="18" customWidth="1"/>
    <col min="18" max="18" width="22.6640625" style="16" customWidth="1"/>
    <col min="19" max="19" width="21" style="16" bestFit="1" customWidth="1"/>
    <col min="20" max="21" width="15.33203125" style="28" customWidth="1"/>
    <col min="22" max="24" width="14.5" style="29" customWidth="1"/>
    <col min="25" max="25" width="12.1640625" style="21" customWidth="1"/>
    <col min="26" max="26" width="22.33203125" style="16" customWidth="1"/>
    <col min="27" max="27" width="16" style="16" customWidth="1"/>
    <col min="28" max="29" width="14.33203125" style="16" customWidth="1"/>
    <col min="30" max="33" width="14.83203125" style="16" customWidth="1"/>
    <col min="34" max="34" width="9.5" style="21" customWidth="1"/>
    <col min="35" max="35" width="21.1640625" style="16" customWidth="1"/>
    <col min="36" max="41" width="16" style="16" customWidth="1"/>
    <col min="42" max="42" width="9.5" style="21" customWidth="1"/>
    <col min="43" max="43" width="22.33203125" style="16" customWidth="1"/>
    <col min="44" max="50" width="16.5" style="16" customWidth="1"/>
    <col min="51" max="51" width="9.5" style="21" customWidth="1"/>
    <col min="52" max="52" width="23.1640625" style="16" customWidth="1"/>
    <col min="53" max="58" width="15.33203125" style="16" customWidth="1"/>
    <col min="59" max="59" width="9.5" style="21" customWidth="1"/>
    <col min="60" max="60" width="23.5" style="16" customWidth="1"/>
    <col min="61" max="67" width="16.5" style="16" customWidth="1"/>
    <col min="68" max="68" width="9.5" style="21" customWidth="1"/>
    <col min="69" max="69" width="23.5" style="16" customWidth="1"/>
    <col min="70" max="71" width="19.1640625" style="16" customWidth="1"/>
    <col min="72" max="72" width="16" style="16" customWidth="1"/>
    <col min="73" max="73" width="19.1640625" style="16" customWidth="1"/>
    <col min="74" max="74" width="17.5" style="16" customWidth="1"/>
    <col min="75" max="16384" width="8.83203125" style="16"/>
  </cols>
  <sheetData>
    <row r="1" spans="1:74" s="1" customFormat="1" x14ac:dyDescent="0.2">
      <c r="B1" s="2"/>
      <c r="C1" s="2"/>
      <c r="D1" s="2"/>
      <c r="E1" s="2"/>
      <c r="F1" s="2"/>
      <c r="G1" s="2"/>
      <c r="H1" s="3" t="s">
        <v>0</v>
      </c>
      <c r="I1" s="2" t="s">
        <v>0</v>
      </c>
      <c r="J1" s="2" t="s">
        <v>1</v>
      </c>
      <c r="K1" s="4" t="s">
        <v>2</v>
      </c>
      <c r="L1" s="4" t="s">
        <v>0</v>
      </c>
      <c r="M1" s="5"/>
      <c r="N1" s="5" t="s">
        <v>0</v>
      </c>
      <c r="O1" s="5" t="s">
        <v>3</v>
      </c>
      <c r="P1" s="5"/>
      <c r="Q1" s="3" t="s">
        <v>4</v>
      </c>
      <c r="R1" s="1" t="s">
        <v>5</v>
      </c>
      <c r="S1" s="1" t="s">
        <v>6</v>
      </c>
      <c r="T1" s="6"/>
      <c r="U1" s="4" t="s">
        <v>7</v>
      </c>
      <c r="V1" s="7"/>
      <c r="W1" s="7" t="s">
        <v>5</v>
      </c>
      <c r="X1" s="7"/>
      <c r="Y1" s="5"/>
      <c r="Z1" s="2" t="s">
        <v>8</v>
      </c>
      <c r="AA1" s="1" t="s">
        <v>9</v>
      </c>
      <c r="AE1" s="1" t="s">
        <v>8</v>
      </c>
      <c r="AF1" s="5" t="s">
        <v>10</v>
      </c>
      <c r="AH1" s="5"/>
      <c r="AI1" s="1" t="s">
        <v>11</v>
      </c>
      <c r="AK1" s="1" t="s">
        <v>4</v>
      </c>
      <c r="AN1" s="1" t="s">
        <v>11</v>
      </c>
      <c r="AP1" s="5"/>
      <c r="AQ1" s="1" t="s">
        <v>12</v>
      </c>
      <c r="AV1" s="1" t="s">
        <v>13</v>
      </c>
      <c r="AW1" s="5" t="s">
        <v>14</v>
      </c>
      <c r="AY1" s="5"/>
      <c r="AZ1" s="1" t="s">
        <v>15</v>
      </c>
      <c r="BE1" s="1" t="s">
        <v>15</v>
      </c>
      <c r="BG1" s="5"/>
      <c r="BH1" s="1" t="s">
        <v>16</v>
      </c>
      <c r="BK1" s="1" t="s">
        <v>17</v>
      </c>
      <c r="BM1" s="1" t="s">
        <v>18</v>
      </c>
      <c r="BN1" s="5" t="s">
        <v>19</v>
      </c>
      <c r="BP1" s="5"/>
      <c r="BQ1" s="1" t="s">
        <v>20</v>
      </c>
      <c r="BT1" s="1" t="s">
        <v>20</v>
      </c>
      <c r="BV1" s="1" t="s">
        <v>20</v>
      </c>
    </row>
    <row r="2" spans="1:74" s="1" customFormat="1" ht="32" x14ac:dyDescent="0.2">
      <c r="A2" s="1" t="s">
        <v>21</v>
      </c>
      <c r="B2" s="8" t="s">
        <v>22</v>
      </c>
      <c r="C2" s="8" t="s">
        <v>23</v>
      </c>
      <c r="D2" s="8" t="s">
        <v>24</v>
      </c>
      <c r="E2" s="8" t="s">
        <v>25</v>
      </c>
      <c r="F2" s="8" t="s">
        <v>26</v>
      </c>
      <c r="G2" s="8" t="s">
        <v>27</v>
      </c>
      <c r="H2" s="9" t="s">
        <v>28</v>
      </c>
      <c r="I2" s="10" t="s">
        <v>29</v>
      </c>
      <c r="J2" s="8" t="s">
        <v>30</v>
      </c>
      <c r="K2" s="11" t="s">
        <v>31</v>
      </c>
      <c r="L2" s="11" t="s">
        <v>32</v>
      </c>
      <c r="M2" s="12" t="s">
        <v>33</v>
      </c>
      <c r="N2" s="12" t="s">
        <v>34</v>
      </c>
      <c r="O2" s="12" t="s">
        <v>35</v>
      </c>
      <c r="P2" s="12"/>
      <c r="Q2" s="9" t="s">
        <v>28</v>
      </c>
      <c r="R2" s="8" t="s">
        <v>29</v>
      </c>
      <c r="S2" s="8" t="s">
        <v>36</v>
      </c>
      <c r="T2" s="11" t="s">
        <v>31</v>
      </c>
      <c r="U2" s="11" t="s">
        <v>37</v>
      </c>
      <c r="V2" s="12" t="s">
        <v>38</v>
      </c>
      <c r="W2" s="12" t="s">
        <v>34</v>
      </c>
      <c r="X2" s="12"/>
      <c r="Y2" s="8" t="s">
        <v>28</v>
      </c>
      <c r="Z2" s="13" t="s">
        <v>29</v>
      </c>
      <c r="AA2" s="14" t="s">
        <v>36</v>
      </c>
      <c r="AB2" s="11" t="s">
        <v>39</v>
      </c>
      <c r="AC2" s="11" t="s">
        <v>37</v>
      </c>
      <c r="AD2" s="15" t="s">
        <v>33</v>
      </c>
      <c r="AE2" s="15" t="s">
        <v>34</v>
      </c>
      <c r="AF2" s="12" t="s">
        <v>40</v>
      </c>
      <c r="AG2" s="15"/>
      <c r="AH2" s="8" t="s">
        <v>28</v>
      </c>
      <c r="AI2" s="13" t="s">
        <v>29</v>
      </c>
      <c r="AJ2" s="14" t="s">
        <v>36</v>
      </c>
      <c r="AK2" s="11" t="s">
        <v>31</v>
      </c>
      <c r="AL2" s="11" t="s">
        <v>32</v>
      </c>
      <c r="AM2" s="15" t="s">
        <v>33</v>
      </c>
      <c r="AN2" s="15" t="s">
        <v>34</v>
      </c>
      <c r="AO2" s="15"/>
      <c r="AP2" s="8" t="s">
        <v>28</v>
      </c>
      <c r="AQ2" s="8" t="s">
        <v>41</v>
      </c>
      <c r="AR2" s="8" t="s">
        <v>36</v>
      </c>
      <c r="AS2" s="11" t="s">
        <v>31</v>
      </c>
      <c r="AT2" s="11" t="s">
        <v>37</v>
      </c>
      <c r="AU2" s="12" t="s">
        <v>33</v>
      </c>
      <c r="AV2" s="15" t="s">
        <v>34</v>
      </c>
      <c r="AW2" s="12" t="s">
        <v>42</v>
      </c>
      <c r="AX2" s="12"/>
      <c r="AY2" s="8" t="s">
        <v>28</v>
      </c>
      <c r="AZ2" s="2" t="s">
        <v>41</v>
      </c>
      <c r="BA2" s="8" t="s">
        <v>36</v>
      </c>
      <c r="BB2" s="11" t="s">
        <v>31</v>
      </c>
      <c r="BC2" s="11" t="s">
        <v>32</v>
      </c>
      <c r="BD2" s="12" t="s">
        <v>33</v>
      </c>
      <c r="BE2" s="15" t="s">
        <v>34</v>
      </c>
      <c r="BF2" s="12"/>
      <c r="BG2" s="8" t="s">
        <v>28</v>
      </c>
      <c r="BH2" s="2" t="s">
        <v>41</v>
      </c>
      <c r="BI2" s="8" t="s">
        <v>36</v>
      </c>
      <c r="BJ2" s="11" t="s">
        <v>31</v>
      </c>
      <c r="BK2" s="11" t="s">
        <v>32</v>
      </c>
      <c r="BL2" s="12" t="s">
        <v>33</v>
      </c>
      <c r="BM2" s="15" t="s">
        <v>34</v>
      </c>
      <c r="BN2" s="12" t="s">
        <v>43</v>
      </c>
      <c r="BO2" s="12"/>
      <c r="BP2" s="8" t="s">
        <v>28</v>
      </c>
      <c r="BQ2" s="2" t="s">
        <v>41</v>
      </c>
      <c r="BR2" s="8" t="s">
        <v>36</v>
      </c>
      <c r="BS2" s="8" t="s">
        <v>31</v>
      </c>
      <c r="BT2" s="11" t="s">
        <v>32</v>
      </c>
      <c r="BU2" s="12" t="s">
        <v>33</v>
      </c>
      <c r="BV2" s="15" t="s">
        <v>34</v>
      </c>
    </row>
    <row r="3" spans="1:74" x14ac:dyDescent="0.2">
      <c r="I3" s="19"/>
      <c r="R3" s="17"/>
      <c r="S3" s="17"/>
      <c r="T3" s="20"/>
      <c r="U3" s="20"/>
      <c r="V3" s="21"/>
      <c r="W3" s="21"/>
      <c r="X3" s="21"/>
      <c r="Z3" s="22"/>
      <c r="AA3" s="23"/>
      <c r="AB3" s="23"/>
      <c r="AC3" s="23"/>
      <c r="AD3" s="24"/>
      <c r="AE3" s="24"/>
      <c r="AF3" s="24"/>
      <c r="AG3" s="24"/>
      <c r="AI3" s="17"/>
      <c r="AJ3" s="20"/>
      <c r="AK3" s="21"/>
      <c r="AL3" s="21"/>
      <c r="AQ3" s="17"/>
      <c r="AR3" s="17"/>
      <c r="AS3" s="20"/>
      <c r="AT3" s="20"/>
      <c r="AU3" s="21"/>
      <c r="AV3" s="21"/>
      <c r="AW3" s="21"/>
      <c r="AX3" s="21"/>
      <c r="AZ3" s="17"/>
      <c r="BA3" s="17"/>
      <c r="BB3" s="20"/>
      <c r="BC3" s="20"/>
      <c r="BD3" s="17"/>
      <c r="BE3" s="17"/>
      <c r="BF3" s="17"/>
      <c r="BH3" s="17"/>
      <c r="BI3" s="17"/>
      <c r="BJ3" s="20"/>
      <c r="BK3" s="20"/>
      <c r="BL3" s="21"/>
      <c r="BM3" s="21"/>
      <c r="BN3" s="21"/>
      <c r="BO3" s="21"/>
      <c r="BQ3" s="17"/>
      <c r="BR3" s="17"/>
      <c r="BS3" s="17"/>
      <c r="BT3" s="17"/>
      <c r="BU3" s="21"/>
    </row>
    <row r="4" spans="1:74" x14ac:dyDescent="0.2">
      <c r="A4" s="16">
        <v>2016</v>
      </c>
      <c r="B4" s="17" t="s">
        <v>44</v>
      </c>
      <c r="C4" s="17" t="s">
        <v>45</v>
      </c>
      <c r="D4" s="17">
        <v>7.5</v>
      </c>
      <c r="E4" s="20">
        <v>11.775000000000002</v>
      </c>
      <c r="F4" s="21">
        <v>2.3046503112413039</v>
      </c>
      <c r="G4" s="21">
        <f>(E4)/(1+F4)</f>
        <v>3.5631606648199448</v>
      </c>
      <c r="H4" s="18">
        <v>5</v>
      </c>
      <c r="I4" s="19" t="s">
        <v>46</v>
      </c>
      <c r="J4" s="25">
        <v>44550</v>
      </c>
      <c r="K4" s="20">
        <v>4.649</v>
      </c>
      <c r="L4" s="18">
        <f>AVERAGE(J4:J6)</f>
        <v>41880</v>
      </c>
      <c r="M4" s="21">
        <v>89</v>
      </c>
      <c r="N4" s="25">
        <f>((L4/5)*5000)/G4</f>
        <v>11753609.769408559</v>
      </c>
      <c r="O4" s="26">
        <f>N4/W4</f>
        <v>7.5251557259223773E-3</v>
      </c>
      <c r="Q4" s="18">
        <v>2.5</v>
      </c>
      <c r="R4" s="17" t="s">
        <v>47</v>
      </c>
      <c r="S4" s="25">
        <v>2354000</v>
      </c>
      <c r="T4" s="20">
        <v>6.3719999999999999</v>
      </c>
      <c r="U4" s="18">
        <f>AVERAGE(S4:S6)</f>
        <v>2782666.6666666665</v>
      </c>
      <c r="V4" s="21" t="s">
        <v>48</v>
      </c>
      <c r="W4" s="25">
        <f>((U4/Q4)*5000)/$G4</f>
        <v>1561909174.7058682</v>
      </c>
      <c r="X4" s="21"/>
      <c r="Y4" s="21">
        <v>2.5</v>
      </c>
      <c r="Z4" s="22" t="s">
        <v>49</v>
      </c>
      <c r="AA4" s="23">
        <v>2142914.1683901199</v>
      </c>
      <c r="AB4" s="27">
        <f>LOG(AA4)</f>
        <v>6.3310047762956509</v>
      </c>
      <c r="AC4" s="18">
        <f>AVERAGE(AA4:AA6)</f>
        <v>1984665.8367669433</v>
      </c>
      <c r="AD4" s="24">
        <v>90.5</v>
      </c>
      <c r="AE4" s="25">
        <f>((AC4/Y4)*5000)/$G4</f>
        <v>1113991774.9778109</v>
      </c>
      <c r="AF4" s="26">
        <f>AE4/AN4</f>
        <v>1.557822477839045</v>
      </c>
      <c r="AG4" s="24"/>
      <c r="AH4" s="18">
        <v>5</v>
      </c>
      <c r="AI4" s="17" t="s">
        <v>50</v>
      </c>
      <c r="AJ4" s="25">
        <v>2720000</v>
      </c>
      <c r="AK4" s="20">
        <v>6.4349999999999996</v>
      </c>
      <c r="AL4" s="18">
        <f>AVERAGE(AJ4:AJ6)</f>
        <v>2548000</v>
      </c>
      <c r="AM4" s="21">
        <v>85.5</v>
      </c>
      <c r="AN4" s="25">
        <f>((AL4/AH4)*5000)/$G4</f>
        <v>715095455.88474238</v>
      </c>
      <c r="AO4" s="21"/>
      <c r="AP4" s="18">
        <v>5</v>
      </c>
      <c r="AQ4" s="17" t="s">
        <v>51</v>
      </c>
      <c r="AR4" s="25">
        <v>22500</v>
      </c>
      <c r="AS4" s="20">
        <v>4.3520000000000003</v>
      </c>
      <c r="AT4" s="18">
        <f>AVERAGE(AR4:AR6)</f>
        <v>25100</v>
      </c>
      <c r="AU4" s="21">
        <v>88.5</v>
      </c>
      <c r="AV4" s="25">
        <f>((AT4/AP4)*5000)/$G4</f>
        <v>7044307.6698222263</v>
      </c>
      <c r="AW4" s="26">
        <f>AV4/BE4</f>
        <v>3.4396126438881788E-3</v>
      </c>
      <c r="AX4" s="21"/>
      <c r="AY4" s="18">
        <v>2.5</v>
      </c>
      <c r="AZ4" s="17" t="s">
        <v>52</v>
      </c>
      <c r="BA4" s="25">
        <v>5950000</v>
      </c>
      <c r="BB4" s="20">
        <v>6.774</v>
      </c>
      <c r="BC4" s="18">
        <f>AVERAGE(BA4:BA6)</f>
        <v>3648666.6666666665</v>
      </c>
      <c r="BD4" s="21">
        <v>85.5</v>
      </c>
      <c r="BE4" s="25">
        <f>((BC4/AY4)*5000)/$G4</f>
        <v>2047994468.894398</v>
      </c>
      <c r="BF4" s="21"/>
      <c r="BG4" s="18">
        <v>2.5</v>
      </c>
      <c r="BH4" s="17" t="s">
        <v>53</v>
      </c>
      <c r="BI4" s="25">
        <v>33920</v>
      </c>
      <c r="BJ4" s="20">
        <v>4.5309999999999997</v>
      </c>
      <c r="BK4" s="18">
        <f>AVERAGE(BI4:BI6)</f>
        <v>26960</v>
      </c>
      <c r="BL4" s="21">
        <v>89.5</v>
      </c>
      <c r="BM4" s="25">
        <f>((BK4/BG4)*5000)/$G4</f>
        <v>15132632.25325954</v>
      </c>
      <c r="BN4" s="26">
        <f>BM4/BV4</f>
        <v>7.9755448180652781E-3</v>
      </c>
      <c r="BO4" s="21"/>
      <c r="BP4" s="18">
        <v>5</v>
      </c>
      <c r="BQ4" s="17" t="s">
        <v>54</v>
      </c>
      <c r="BR4" s="25">
        <v>8227000</v>
      </c>
      <c r="BS4" s="20">
        <v>6.915</v>
      </c>
      <c r="BT4" s="20">
        <f>AVERAGE(BR4:BR6)</f>
        <v>6760666.666666667</v>
      </c>
      <c r="BU4" s="21">
        <v>85.5</v>
      </c>
      <c r="BV4" s="25">
        <f>((BT4/BP4)*5000)/$G4</f>
        <v>1897379125.6219709</v>
      </c>
    </row>
    <row r="5" spans="1:74" x14ac:dyDescent="0.2">
      <c r="B5" s="17" t="s">
        <v>44</v>
      </c>
      <c r="E5" s="20"/>
      <c r="I5" s="19" t="s">
        <v>46</v>
      </c>
      <c r="J5" s="25">
        <v>40860</v>
      </c>
      <c r="K5" s="20">
        <v>4.6109999999999998</v>
      </c>
      <c r="M5" s="21">
        <v>89</v>
      </c>
      <c r="N5" s="25"/>
      <c r="R5" s="17" t="s">
        <v>47</v>
      </c>
      <c r="S5" s="25">
        <v>3099000</v>
      </c>
      <c r="T5" s="20">
        <v>6.4909999999999997</v>
      </c>
      <c r="U5" s="20"/>
      <c r="V5" s="21">
        <v>85.5</v>
      </c>
      <c r="W5" s="21"/>
      <c r="X5" s="21"/>
      <c r="Z5" s="22" t="s">
        <v>49</v>
      </c>
      <c r="AA5" s="23">
        <v>2089311.1206950599</v>
      </c>
      <c r="AB5" s="27">
        <f t="shared" ref="AB5:AB6" si="0">LOG(AA5)</f>
        <v>6.3200031158732317</v>
      </c>
      <c r="AC5" s="20"/>
      <c r="AD5" s="24">
        <v>91</v>
      </c>
      <c r="AE5" s="24"/>
      <c r="AF5" s="24"/>
      <c r="AG5" s="24"/>
      <c r="AH5" s="18"/>
      <c r="AI5" s="17" t="s">
        <v>50</v>
      </c>
      <c r="AJ5" s="25">
        <v>2499000</v>
      </c>
      <c r="AK5" s="20">
        <v>6.3979999999999997</v>
      </c>
      <c r="AL5" s="20"/>
      <c r="AM5" s="21">
        <v>85.5</v>
      </c>
      <c r="AN5" s="21"/>
      <c r="AO5" s="21"/>
      <c r="AP5" s="18"/>
      <c r="AQ5" s="17" t="s">
        <v>51</v>
      </c>
      <c r="AR5" s="25">
        <v>29510</v>
      </c>
      <c r="AS5" s="20">
        <v>4.47</v>
      </c>
      <c r="AT5" s="20"/>
      <c r="AU5" s="21">
        <v>88.5</v>
      </c>
      <c r="AV5" s="21"/>
      <c r="AW5" s="21"/>
      <c r="AX5" s="21"/>
      <c r="AY5" s="18"/>
      <c r="AZ5" s="17" t="s">
        <v>52</v>
      </c>
      <c r="BA5" s="25">
        <v>2475000</v>
      </c>
      <c r="BB5" s="20">
        <v>6.3940000000000001</v>
      </c>
      <c r="BC5" s="20"/>
      <c r="BD5" s="21">
        <v>85.5</v>
      </c>
      <c r="BE5" s="21"/>
      <c r="BF5" s="21"/>
      <c r="BG5" s="18"/>
      <c r="BH5" s="17" t="s">
        <v>53</v>
      </c>
      <c r="BI5" s="25">
        <v>25170</v>
      </c>
      <c r="BJ5" s="20">
        <v>4.4009999999999998</v>
      </c>
      <c r="BK5" s="20"/>
      <c r="BL5" s="21">
        <v>89.5</v>
      </c>
      <c r="BM5" s="21"/>
      <c r="BN5" s="21"/>
      <c r="BO5" s="21"/>
      <c r="BP5" s="18"/>
      <c r="BQ5" s="17" t="s">
        <v>54</v>
      </c>
      <c r="BR5" s="25">
        <v>5273000</v>
      </c>
      <c r="BS5" s="20">
        <v>6.7220000000000004</v>
      </c>
      <c r="BT5" s="20"/>
      <c r="BU5" s="21">
        <v>85.5</v>
      </c>
    </row>
    <row r="6" spans="1:74" x14ac:dyDescent="0.2">
      <c r="B6" s="17" t="s">
        <v>44</v>
      </c>
      <c r="E6" s="20"/>
      <c r="I6" s="19" t="s">
        <v>46</v>
      </c>
      <c r="J6" s="25">
        <v>40230</v>
      </c>
      <c r="K6" s="20">
        <v>4.6050000000000004</v>
      </c>
      <c r="M6" s="21">
        <v>89</v>
      </c>
      <c r="N6" s="25"/>
      <c r="R6" s="17" t="s">
        <v>47</v>
      </c>
      <c r="S6" s="25">
        <v>2895000</v>
      </c>
      <c r="T6" s="20">
        <v>6.4619999999999997</v>
      </c>
      <c r="U6" s="20"/>
      <c r="V6" s="21">
        <v>85.5</v>
      </c>
      <c r="W6" s="21"/>
      <c r="X6" s="21"/>
      <c r="Z6" s="22" t="s">
        <v>49</v>
      </c>
      <c r="AA6" s="23">
        <v>1721772.22121565</v>
      </c>
      <c r="AB6" s="27">
        <f t="shared" si="0"/>
        <v>6.2359756967040036</v>
      </c>
      <c r="AC6" s="20"/>
      <c r="AD6" s="24">
        <v>91</v>
      </c>
      <c r="AE6" s="24"/>
      <c r="AF6" s="24"/>
      <c r="AG6" s="24"/>
      <c r="AH6" s="18"/>
      <c r="AI6" s="17" t="s">
        <v>50</v>
      </c>
      <c r="AJ6" s="25">
        <v>2425000</v>
      </c>
      <c r="AK6" s="20">
        <v>6.3849999999999998</v>
      </c>
      <c r="AL6" s="20"/>
      <c r="AM6" s="21">
        <v>85.5</v>
      </c>
      <c r="AN6" s="21"/>
      <c r="AO6" s="21"/>
      <c r="AP6" s="18"/>
      <c r="AQ6" s="17" t="s">
        <v>51</v>
      </c>
      <c r="AR6" s="25">
        <v>23290</v>
      </c>
      <c r="AS6" s="20">
        <v>4.367</v>
      </c>
      <c r="AT6" s="20"/>
      <c r="AU6" s="21">
        <v>88.5</v>
      </c>
      <c r="AV6" s="21"/>
      <c r="AW6" s="21"/>
      <c r="AX6" s="21"/>
      <c r="AY6" s="18"/>
      <c r="AZ6" s="17" t="s">
        <v>52</v>
      </c>
      <c r="BA6" s="25">
        <v>2521000</v>
      </c>
      <c r="BB6" s="20">
        <v>6.4009999999999998</v>
      </c>
      <c r="BC6" s="20"/>
      <c r="BD6" s="21">
        <v>85.5</v>
      </c>
      <c r="BE6" s="21"/>
      <c r="BF6" s="21"/>
      <c r="BG6" s="18"/>
      <c r="BH6" s="17" t="s">
        <v>53</v>
      </c>
      <c r="BI6" s="25">
        <v>21790</v>
      </c>
      <c r="BJ6" s="20">
        <v>4.3380000000000001</v>
      </c>
      <c r="BK6" s="20"/>
      <c r="BL6" s="21">
        <v>89.5</v>
      </c>
      <c r="BM6" s="21"/>
      <c r="BN6" s="21"/>
      <c r="BO6" s="21"/>
      <c r="BP6" s="18"/>
      <c r="BQ6" s="17" t="s">
        <v>54</v>
      </c>
      <c r="BR6" s="25">
        <v>6782000</v>
      </c>
      <c r="BS6" s="20">
        <v>6.8310000000000004</v>
      </c>
      <c r="BT6" s="20"/>
      <c r="BU6" s="21">
        <v>85.5</v>
      </c>
    </row>
    <row r="7" spans="1:74" x14ac:dyDescent="0.2">
      <c r="A7" s="16">
        <v>2016</v>
      </c>
      <c r="B7" s="17" t="s">
        <v>55</v>
      </c>
      <c r="C7" s="17" t="s">
        <v>56</v>
      </c>
      <c r="D7" s="17">
        <v>10</v>
      </c>
      <c r="E7" s="20">
        <v>17.590000000000003</v>
      </c>
      <c r="F7" s="21">
        <v>2.4528071602929207</v>
      </c>
      <c r="G7" s="21">
        <f>(E7)/(1+F7)</f>
        <v>5.0944055614469201</v>
      </c>
      <c r="H7" s="18">
        <v>5</v>
      </c>
      <c r="I7" s="19" t="s">
        <v>46</v>
      </c>
      <c r="J7" s="25">
        <v>60580</v>
      </c>
      <c r="K7" s="20">
        <v>4.782</v>
      </c>
      <c r="L7" s="18">
        <f>AVERAGE(J7:J9)</f>
        <v>59846.666666666664</v>
      </c>
      <c r="M7" s="21">
        <v>88.5</v>
      </c>
      <c r="N7" s="25">
        <f>((L7/5)*5000)/G7</f>
        <v>11747526.957722018</v>
      </c>
      <c r="O7" s="26">
        <f>N7/W7</f>
        <v>9.6635986866892721E-3</v>
      </c>
      <c r="Q7" s="18">
        <v>2.5</v>
      </c>
      <c r="R7" s="17" t="s">
        <v>47</v>
      </c>
      <c r="S7" s="25">
        <v>3201000</v>
      </c>
      <c r="T7" s="20">
        <v>6.5049999999999999</v>
      </c>
      <c r="U7" s="18">
        <f>AVERAGE(S7:S8)</f>
        <v>3096500</v>
      </c>
      <c r="V7" s="21">
        <v>84.5</v>
      </c>
      <c r="W7" s="25">
        <f>((U7/Q7)*5000)/G7</f>
        <v>1215647228.1804466</v>
      </c>
      <c r="X7" s="21"/>
      <c r="Y7" s="18">
        <v>2.5</v>
      </c>
      <c r="Z7" s="22" t="s">
        <v>49</v>
      </c>
      <c r="AA7" s="23">
        <v>1314234.76817575</v>
      </c>
      <c r="AB7" s="27">
        <f>LOG(AA7)</f>
        <v>6.1186729522983718</v>
      </c>
      <c r="AC7" s="18">
        <f>AVERAGE(AA8:AA9)</f>
        <v>785261.66716956743</v>
      </c>
      <c r="AD7" s="24">
        <v>90.5</v>
      </c>
      <c r="AE7" s="25">
        <f>((AC7/Y7)*5000)/$G7</f>
        <v>308283923.49137443</v>
      </c>
      <c r="AF7" s="26">
        <f>AE7/AN7</f>
        <v>0.38175093202215238</v>
      </c>
      <c r="AG7" s="24"/>
      <c r="AH7" s="18">
        <v>5</v>
      </c>
      <c r="AI7" s="17" t="s">
        <v>50</v>
      </c>
      <c r="AJ7" s="25">
        <v>4568000</v>
      </c>
      <c r="AK7" s="20">
        <v>6.66</v>
      </c>
      <c r="AL7" s="18">
        <f>AVERAGE(AJ7:AJ9)</f>
        <v>4114000</v>
      </c>
      <c r="AM7" s="21">
        <v>85</v>
      </c>
      <c r="AN7" s="25">
        <f>((AL7/AH7)*5000)/$G7</f>
        <v>807552510.37209058</v>
      </c>
      <c r="AO7" s="21"/>
      <c r="AP7" s="18">
        <v>5</v>
      </c>
      <c r="AQ7" s="17" t="s">
        <v>51</v>
      </c>
      <c r="AR7" s="25">
        <v>27580</v>
      </c>
      <c r="AS7" s="20">
        <v>4.4409999999999998</v>
      </c>
      <c r="AT7" s="18">
        <f>AVERAGE(AR7:AR9)</f>
        <v>24143.333333333332</v>
      </c>
      <c r="AU7" s="21">
        <v>88.5</v>
      </c>
      <c r="AV7" s="25">
        <f>((AT7/AP7)*5000)/$G7</f>
        <v>4739185.5717266668</v>
      </c>
      <c r="AW7" s="26">
        <f>AV7/BE7</f>
        <v>1.4072821947617936E-3</v>
      </c>
      <c r="AX7" s="21"/>
      <c r="AY7" s="18">
        <v>2.5</v>
      </c>
      <c r="AZ7" s="17" t="s">
        <v>52</v>
      </c>
      <c r="BA7" s="25">
        <v>2752000</v>
      </c>
      <c r="BB7" s="20">
        <v>6.44</v>
      </c>
      <c r="BC7" s="18">
        <f>AVERAGE(BA7:BA9)</f>
        <v>8578000</v>
      </c>
      <c r="BD7" s="21">
        <v>84.5</v>
      </c>
      <c r="BE7" s="25">
        <f>((BC7/AY7)*5000)/$G7</f>
        <v>3367615670.380065</v>
      </c>
      <c r="BF7" s="21"/>
      <c r="BG7" s="18">
        <v>2.5</v>
      </c>
      <c r="BH7" s="17" t="s">
        <v>53</v>
      </c>
      <c r="BI7" s="25">
        <v>34310</v>
      </c>
      <c r="BJ7" s="20">
        <v>4.5350000000000001</v>
      </c>
      <c r="BK7" s="18">
        <f>AVERAGE(BI7:BI9)</f>
        <v>33056.666666666664</v>
      </c>
      <c r="BL7" s="21">
        <v>90</v>
      </c>
      <c r="BM7" s="25">
        <f>((BK7/BG7)*5000)/$G7</f>
        <v>12977634.492562018</v>
      </c>
      <c r="BN7" s="26">
        <f>BM7/BV7</f>
        <v>9.682679164225735E-3</v>
      </c>
      <c r="BO7" s="21"/>
      <c r="BP7" s="18">
        <v>5</v>
      </c>
      <c r="BQ7" s="17" t="s">
        <v>54</v>
      </c>
      <c r="BR7" s="25">
        <v>15420000</v>
      </c>
      <c r="BS7" s="20">
        <v>7.1879999999999997</v>
      </c>
      <c r="BT7" s="20">
        <f>AVERAGE(BR8:BR9)</f>
        <v>6828000</v>
      </c>
      <c r="BU7" s="21">
        <v>85</v>
      </c>
      <c r="BV7" s="25">
        <f>((BT7/BP7)*5000)/$G7</f>
        <v>1340293762.9607766</v>
      </c>
    </row>
    <row r="8" spans="1:74" x14ac:dyDescent="0.2">
      <c r="B8" s="17" t="s">
        <v>55</v>
      </c>
      <c r="E8" s="28"/>
      <c r="F8" s="29"/>
      <c r="G8" s="16"/>
      <c r="I8" s="19" t="s">
        <v>46</v>
      </c>
      <c r="J8" s="25">
        <v>60430</v>
      </c>
      <c r="K8" s="20">
        <v>4.7809999999999997</v>
      </c>
      <c r="M8" s="21">
        <v>88.5</v>
      </c>
      <c r="R8" s="17" t="s">
        <v>47</v>
      </c>
      <c r="S8" s="25">
        <v>2992000</v>
      </c>
      <c r="T8" s="20">
        <v>6.476</v>
      </c>
      <c r="U8" s="20"/>
      <c r="V8" s="21">
        <v>85</v>
      </c>
      <c r="W8" s="21"/>
      <c r="X8" s="21"/>
      <c r="Z8" s="22" t="s">
        <v>49</v>
      </c>
      <c r="AA8" s="23">
        <v>813835.01149226597</v>
      </c>
      <c r="AB8" s="27">
        <f t="shared" ref="AB8:AB9" si="1">LOG(AA8)</f>
        <v>5.9105363694332418</v>
      </c>
      <c r="AC8" s="20"/>
      <c r="AD8" s="24">
        <v>90.5</v>
      </c>
      <c r="AE8" s="24"/>
      <c r="AF8" s="24"/>
      <c r="AG8" s="24"/>
      <c r="AI8" s="17" t="s">
        <v>50</v>
      </c>
      <c r="AJ8" s="25">
        <v>4158000</v>
      </c>
      <c r="AK8" s="20">
        <v>6.6189999999999998</v>
      </c>
      <c r="AL8" s="20"/>
      <c r="AM8" s="21">
        <v>85</v>
      </c>
      <c r="AN8" s="21"/>
      <c r="AO8" s="21"/>
      <c r="AQ8" s="17" t="s">
        <v>51</v>
      </c>
      <c r="AR8" s="25">
        <v>24540</v>
      </c>
      <c r="AS8" s="20">
        <v>4.3899999999999997</v>
      </c>
      <c r="AT8" s="20"/>
      <c r="AU8" s="21">
        <v>88.5</v>
      </c>
      <c r="AV8" s="21"/>
      <c r="AW8" s="21"/>
      <c r="AX8" s="21"/>
      <c r="AY8" s="18"/>
      <c r="AZ8" s="17" t="s">
        <v>52</v>
      </c>
      <c r="BA8" s="25">
        <v>20280000</v>
      </c>
      <c r="BB8" s="20">
        <v>7.3070000000000004</v>
      </c>
      <c r="BC8" s="20"/>
      <c r="BD8" s="21">
        <v>85</v>
      </c>
      <c r="BE8" s="21"/>
      <c r="BF8" s="21"/>
      <c r="BG8" s="18"/>
      <c r="BH8" s="17" t="s">
        <v>53</v>
      </c>
      <c r="BI8" s="25">
        <v>33310</v>
      </c>
      <c r="BJ8" s="20">
        <v>4.5229999999999997</v>
      </c>
      <c r="BK8" s="20"/>
      <c r="BL8" s="21">
        <v>90</v>
      </c>
      <c r="BM8" s="21"/>
      <c r="BN8" s="21"/>
      <c r="BO8" s="21"/>
      <c r="BQ8" s="17" t="s">
        <v>54</v>
      </c>
      <c r="BR8" s="25">
        <v>6835000</v>
      </c>
      <c r="BS8" s="20">
        <v>6.835</v>
      </c>
      <c r="BT8" s="20"/>
      <c r="BU8" s="21">
        <v>85</v>
      </c>
    </row>
    <row r="9" spans="1:74" x14ac:dyDescent="0.2">
      <c r="B9" s="17" t="s">
        <v>55</v>
      </c>
      <c r="E9" s="28"/>
      <c r="F9" s="29"/>
      <c r="G9" s="16"/>
      <c r="I9" s="19" t="s">
        <v>46</v>
      </c>
      <c r="J9" s="25">
        <v>58530</v>
      </c>
      <c r="K9" s="20">
        <v>4.7670000000000003</v>
      </c>
      <c r="M9" s="21">
        <v>88.5</v>
      </c>
      <c r="R9" s="17" t="s">
        <v>47</v>
      </c>
      <c r="S9" s="25">
        <v>5313000</v>
      </c>
      <c r="T9" s="20">
        <v>6.7249999999999996</v>
      </c>
      <c r="U9" s="20"/>
      <c r="V9" s="21">
        <v>85</v>
      </c>
      <c r="W9" s="21"/>
      <c r="X9" s="21"/>
      <c r="Z9" s="22" t="s">
        <v>49</v>
      </c>
      <c r="AA9" s="23">
        <v>756688.32284686901</v>
      </c>
      <c r="AB9" s="27">
        <f t="shared" si="1"/>
        <v>5.8789170320218833</v>
      </c>
      <c r="AC9" s="20"/>
      <c r="AD9" s="24">
        <v>90.5</v>
      </c>
      <c r="AE9" s="24"/>
      <c r="AF9" s="24"/>
      <c r="AG9" s="24"/>
      <c r="AI9" s="17" t="s">
        <v>50</v>
      </c>
      <c r="AJ9" s="25">
        <v>3616000</v>
      </c>
      <c r="AK9" s="20">
        <v>6.5579999999999998</v>
      </c>
      <c r="AL9" s="20"/>
      <c r="AM9" s="21">
        <v>85</v>
      </c>
      <c r="AN9" s="21"/>
      <c r="AO9" s="21"/>
      <c r="AQ9" s="17" t="s">
        <v>51</v>
      </c>
      <c r="AR9" s="25">
        <v>20310</v>
      </c>
      <c r="AS9" s="20">
        <v>4.3079999999999998</v>
      </c>
      <c r="AT9" s="20"/>
      <c r="AU9" s="21">
        <v>88.5</v>
      </c>
      <c r="AV9" s="21"/>
      <c r="AW9" s="21"/>
      <c r="AX9" s="21"/>
      <c r="AY9" s="18"/>
      <c r="AZ9" s="17" t="s">
        <v>52</v>
      </c>
      <c r="BA9" s="25">
        <v>2702000</v>
      </c>
      <c r="BB9" s="20">
        <v>6.4320000000000004</v>
      </c>
      <c r="BC9" s="20"/>
      <c r="BD9" s="21">
        <v>84.5</v>
      </c>
      <c r="BE9" s="21"/>
      <c r="BF9" s="21"/>
      <c r="BG9" s="18"/>
      <c r="BH9" s="17" t="s">
        <v>53</v>
      </c>
      <c r="BI9" s="25">
        <v>31550</v>
      </c>
      <c r="BJ9" s="20">
        <v>4.4989999999999997</v>
      </c>
      <c r="BK9" s="20"/>
      <c r="BL9" s="21">
        <v>90</v>
      </c>
      <c r="BN9" s="21"/>
      <c r="BO9" s="21"/>
      <c r="BQ9" s="17" t="s">
        <v>54</v>
      </c>
      <c r="BR9" s="25">
        <v>6821000</v>
      </c>
      <c r="BS9" s="20">
        <v>6.8339999999999996</v>
      </c>
      <c r="BT9" s="20"/>
      <c r="BU9" s="21">
        <v>85</v>
      </c>
    </row>
    <row r="10" spans="1:74" x14ac:dyDescent="0.2">
      <c r="A10" s="16">
        <v>2016</v>
      </c>
      <c r="B10" s="17" t="s">
        <v>57</v>
      </c>
      <c r="C10" s="17" t="s">
        <v>58</v>
      </c>
      <c r="D10" s="17">
        <v>11.3</v>
      </c>
      <c r="E10" s="20">
        <v>12.217000000000002</v>
      </c>
      <c r="F10" s="21">
        <v>2.564534661049406</v>
      </c>
      <c r="G10" s="21">
        <f>(E10)/(1+F10)</f>
        <v>3.4273758461373172</v>
      </c>
      <c r="H10" s="18">
        <v>5</v>
      </c>
      <c r="I10" s="19" t="s">
        <v>46</v>
      </c>
      <c r="J10" s="25">
        <v>21660</v>
      </c>
      <c r="K10" s="20">
        <v>4.3360000000000003</v>
      </c>
      <c r="L10" s="18">
        <f>AVERAGE(J10:J12)</f>
        <v>20236.666666666668</v>
      </c>
      <c r="M10" s="21">
        <v>89.5</v>
      </c>
      <c r="N10" s="25">
        <f>((L10/5)*5000)/G10</f>
        <v>5904420.0505391229</v>
      </c>
      <c r="O10" s="26">
        <f>N10/W10</f>
        <v>4.3494770024358788E-3</v>
      </c>
      <c r="Q10" s="18">
        <v>2.5</v>
      </c>
      <c r="R10" s="17" t="s">
        <v>47</v>
      </c>
      <c r="S10" s="25">
        <v>3152000</v>
      </c>
      <c r="T10" s="20">
        <v>6.4989999999999997</v>
      </c>
      <c r="U10" s="18">
        <f>AVERAGE(S10:S12)</f>
        <v>2326333.3333333335</v>
      </c>
      <c r="V10" s="21">
        <v>85</v>
      </c>
      <c r="W10" s="25">
        <f>((U10/Q10)*5000)/G10</f>
        <v>1357501154.1002319</v>
      </c>
      <c r="X10" s="21"/>
      <c r="Y10" s="18">
        <v>2.5</v>
      </c>
      <c r="Z10" s="22" t="s">
        <v>49</v>
      </c>
      <c r="AA10" s="23">
        <v>1489567.6663661399</v>
      </c>
      <c r="AB10" s="27">
        <f>LOG(AA10)</f>
        <v>6.1730602366292313</v>
      </c>
      <c r="AC10" s="18">
        <f>AVERAGE(AA10:AA12)</f>
        <v>1146405.3601674894</v>
      </c>
      <c r="AD10" s="24">
        <v>90</v>
      </c>
      <c r="AE10" s="25">
        <f>((AC10/Y10)*5000)/$G10</f>
        <v>668969737.56729865</v>
      </c>
      <c r="AF10" s="26">
        <f>AE10/AN10</f>
        <v>1.2331359198646359</v>
      </c>
      <c r="AG10" s="24"/>
      <c r="AH10" s="18">
        <v>5</v>
      </c>
      <c r="AI10" s="17" t="s">
        <v>50</v>
      </c>
      <c r="AJ10" s="25">
        <v>2178000</v>
      </c>
      <c r="AK10" s="20">
        <v>6.3380000000000001</v>
      </c>
      <c r="AL10" s="18">
        <f>AVERAGE(AJ10:AJ12)</f>
        <v>1859333.3333333333</v>
      </c>
      <c r="AM10" s="21">
        <v>85</v>
      </c>
      <c r="AN10" s="25">
        <f>((AL10/AH10)*5000)/$G10</f>
        <v>542494729.72998226</v>
      </c>
      <c r="AO10" s="21"/>
      <c r="AP10" s="18">
        <v>5</v>
      </c>
      <c r="AQ10" s="17" t="s">
        <v>51</v>
      </c>
      <c r="AR10" s="25">
        <v>13140</v>
      </c>
      <c r="AS10" s="20">
        <v>4.1189999999999998</v>
      </c>
      <c r="AT10" s="18">
        <f>AVERAGE(AR10:AR12)</f>
        <v>12533.333333333334</v>
      </c>
      <c r="AU10" s="21">
        <v>89</v>
      </c>
      <c r="AV10" s="25">
        <f>((AT10/AP10)*5000)/$G10</f>
        <v>3656830.7346445564</v>
      </c>
      <c r="AW10" s="26">
        <f>AV10/BE10</f>
        <v>2.5201072386058982E-3</v>
      </c>
      <c r="AX10" s="21"/>
      <c r="AY10" s="18">
        <v>2.5</v>
      </c>
      <c r="AZ10" s="17" t="s">
        <v>52</v>
      </c>
      <c r="BA10" s="25">
        <v>2483000</v>
      </c>
      <c r="BB10" s="20">
        <v>6.3949999999999996</v>
      </c>
      <c r="BC10" s="18">
        <f>AVERAGE(BA10:BA12)</f>
        <v>2486666.6666666665</v>
      </c>
      <c r="BD10" s="21">
        <v>85</v>
      </c>
      <c r="BE10" s="25">
        <f>((BC10/AY10)*5000)/$G10</f>
        <v>1451061557.470659</v>
      </c>
      <c r="BF10" s="21"/>
      <c r="BG10" s="18">
        <v>2.5</v>
      </c>
      <c r="BH10" s="17" t="s">
        <v>53</v>
      </c>
      <c r="BI10" s="17" t="s">
        <v>59</v>
      </c>
      <c r="BJ10" s="20" t="s">
        <v>59</v>
      </c>
      <c r="BK10" s="18" t="e">
        <f>AVERAGE(BI10:BI12)</f>
        <v>#DIV/0!</v>
      </c>
      <c r="BL10" s="21" t="s">
        <v>48</v>
      </c>
      <c r="BM10" s="25" t="e">
        <f>((BK9/BG9)*5000)/$G9</f>
        <v>#DIV/0!</v>
      </c>
      <c r="BN10" s="26" t="e">
        <f>BM10/BV10</f>
        <v>#DIV/0!</v>
      </c>
      <c r="BO10" s="21"/>
      <c r="BP10" s="18">
        <v>5</v>
      </c>
      <c r="BQ10" s="17" t="s">
        <v>54</v>
      </c>
      <c r="BR10" s="25">
        <v>8238000</v>
      </c>
      <c r="BS10" s="20">
        <v>6.9160000000000004</v>
      </c>
      <c r="BT10" s="20">
        <f>AVERAGE(BR10:BR12)</f>
        <v>6504333.333333333</v>
      </c>
      <c r="BU10" s="21">
        <v>85</v>
      </c>
      <c r="BV10" s="25">
        <f>((BT10/BP10)*5000)/$G10</f>
        <v>1897758992.6893411</v>
      </c>
    </row>
    <row r="11" spans="1:74" x14ac:dyDescent="0.2">
      <c r="B11" s="17" t="s">
        <v>57</v>
      </c>
      <c r="E11" s="20"/>
      <c r="F11" s="21"/>
      <c r="I11" s="19" t="s">
        <v>46</v>
      </c>
      <c r="J11" s="25">
        <v>19250</v>
      </c>
      <c r="K11" s="20">
        <v>4.2839999999999998</v>
      </c>
      <c r="M11" s="21">
        <v>89.5</v>
      </c>
      <c r="R11" s="17" t="s">
        <v>47</v>
      </c>
      <c r="S11" s="25">
        <v>1952000</v>
      </c>
      <c r="T11" s="20">
        <v>6.29</v>
      </c>
      <c r="U11" s="20"/>
      <c r="V11" s="21">
        <v>85</v>
      </c>
      <c r="W11" s="21"/>
      <c r="X11" s="21"/>
      <c r="Z11" s="22" t="s">
        <v>49</v>
      </c>
      <c r="AA11" s="23">
        <v>1016321.17551336</v>
      </c>
      <c r="AB11" s="27">
        <f t="shared" ref="AB11:AB12" si="2">LOG(AA11)</f>
        <v>6.0070309743957599</v>
      </c>
      <c r="AC11" s="20"/>
      <c r="AD11" s="24">
        <v>90.5</v>
      </c>
      <c r="AE11" s="24"/>
      <c r="AF11" s="24"/>
      <c r="AG11" s="24"/>
      <c r="AH11" s="18"/>
      <c r="AI11" s="17" t="s">
        <v>50</v>
      </c>
      <c r="AJ11" s="25">
        <v>1915000</v>
      </c>
      <c r="AK11" s="20">
        <v>6.282</v>
      </c>
      <c r="AL11" s="20"/>
      <c r="AM11" s="21">
        <v>85</v>
      </c>
      <c r="AN11" s="21"/>
      <c r="AO11" s="21"/>
      <c r="AP11" s="18"/>
      <c r="AQ11" s="17" t="s">
        <v>51</v>
      </c>
      <c r="AR11" s="25">
        <v>12130</v>
      </c>
      <c r="AS11" s="20">
        <v>4.0839999999999996</v>
      </c>
      <c r="AT11" s="20"/>
      <c r="AU11" s="21">
        <v>89</v>
      </c>
      <c r="AV11" s="21"/>
      <c r="AW11" s="21"/>
      <c r="AX11" s="21"/>
      <c r="AY11" s="18"/>
      <c r="AZ11" s="17" t="s">
        <v>52</v>
      </c>
      <c r="BA11" s="25">
        <v>2333000</v>
      </c>
      <c r="BB11" s="20">
        <v>6.3680000000000003</v>
      </c>
      <c r="BC11" s="20"/>
      <c r="BD11" s="21">
        <v>85</v>
      </c>
      <c r="BE11" s="21"/>
      <c r="BF11" s="21"/>
      <c r="BG11" s="18"/>
      <c r="BH11" s="17" t="s">
        <v>53</v>
      </c>
      <c r="BI11" s="17" t="s">
        <v>59</v>
      </c>
      <c r="BJ11" s="20" t="s">
        <v>59</v>
      </c>
      <c r="BK11" s="20"/>
      <c r="BL11" s="21" t="s">
        <v>48</v>
      </c>
      <c r="BM11" s="21"/>
      <c r="BN11" s="21"/>
      <c r="BO11" s="21"/>
      <c r="BP11" s="18"/>
      <c r="BQ11" s="17" t="s">
        <v>54</v>
      </c>
      <c r="BR11" s="25">
        <v>6555000</v>
      </c>
      <c r="BS11" s="20">
        <v>6.8170000000000002</v>
      </c>
      <c r="BT11" s="20"/>
      <c r="BU11" s="21">
        <v>85.5</v>
      </c>
    </row>
    <row r="12" spans="1:74" x14ac:dyDescent="0.2">
      <c r="B12" s="17" t="s">
        <v>57</v>
      </c>
      <c r="E12" s="20"/>
      <c r="F12" s="21"/>
      <c r="I12" s="19" t="s">
        <v>46</v>
      </c>
      <c r="J12" s="25">
        <v>19800</v>
      </c>
      <c r="K12" s="20">
        <v>4.2969999999999997</v>
      </c>
      <c r="M12" s="21">
        <v>89.5</v>
      </c>
      <c r="R12" s="17" t="s">
        <v>47</v>
      </c>
      <c r="S12" s="25">
        <v>1875000</v>
      </c>
      <c r="T12" s="20">
        <v>6.2729999999999997</v>
      </c>
      <c r="U12" s="20"/>
      <c r="V12" s="21">
        <v>85</v>
      </c>
      <c r="W12" s="21"/>
      <c r="X12" s="21"/>
      <c r="Z12" s="22" t="s">
        <v>49</v>
      </c>
      <c r="AA12" s="23">
        <v>933327.23862296797</v>
      </c>
      <c r="AB12" s="27">
        <f t="shared" si="2"/>
        <v>5.9700339406499969</v>
      </c>
      <c r="AC12" s="20"/>
      <c r="AD12" s="24">
        <v>90.5</v>
      </c>
      <c r="AE12" s="24"/>
      <c r="AF12" s="24"/>
      <c r="AG12" s="24"/>
      <c r="AH12" s="18"/>
      <c r="AI12" s="17" t="s">
        <v>50</v>
      </c>
      <c r="AJ12" s="25">
        <v>1485000</v>
      </c>
      <c r="AK12" s="20">
        <v>6.1719999999999997</v>
      </c>
      <c r="AL12" s="20"/>
      <c r="AM12" s="21">
        <v>85.5</v>
      </c>
      <c r="AN12" s="21"/>
      <c r="AO12" s="21"/>
      <c r="AP12" s="18"/>
      <c r="AQ12" s="17" t="s">
        <v>51</v>
      </c>
      <c r="AR12" s="25">
        <v>12330</v>
      </c>
      <c r="AS12" s="20">
        <v>4.0910000000000002</v>
      </c>
      <c r="AT12" s="20"/>
      <c r="AU12" s="21">
        <v>89</v>
      </c>
      <c r="AV12" s="21"/>
      <c r="AW12" s="21"/>
      <c r="AX12" s="21"/>
      <c r="AY12" s="18"/>
      <c r="AZ12" s="17" t="s">
        <v>52</v>
      </c>
      <c r="BA12" s="25">
        <v>2644000</v>
      </c>
      <c r="BB12" s="20">
        <v>6.4219999999999997</v>
      </c>
      <c r="BC12" s="20"/>
      <c r="BD12" s="21">
        <v>85</v>
      </c>
      <c r="BE12" s="21"/>
      <c r="BF12" s="21"/>
      <c r="BG12" s="18"/>
      <c r="BH12" s="17" t="s">
        <v>53</v>
      </c>
      <c r="BI12" s="17" t="s">
        <v>59</v>
      </c>
      <c r="BJ12" s="20" t="s">
        <v>59</v>
      </c>
      <c r="BK12" s="20"/>
      <c r="BL12" s="21" t="s">
        <v>48</v>
      </c>
      <c r="BM12" s="21"/>
      <c r="BN12" s="21"/>
      <c r="BO12" s="21"/>
      <c r="BP12" s="18"/>
      <c r="BQ12" s="17" t="s">
        <v>54</v>
      </c>
      <c r="BR12" s="25">
        <v>4720000</v>
      </c>
      <c r="BS12" s="20">
        <v>6.6740000000000004</v>
      </c>
      <c r="BT12" s="20"/>
      <c r="BU12" s="21">
        <v>85</v>
      </c>
    </row>
    <row r="13" spans="1:74" x14ac:dyDescent="0.2">
      <c r="A13" s="16">
        <v>2016</v>
      </c>
      <c r="B13" s="17" t="s">
        <v>60</v>
      </c>
      <c r="C13" s="17" t="s">
        <v>61</v>
      </c>
      <c r="D13" s="17">
        <v>8.9</v>
      </c>
      <c r="E13" s="20">
        <v>12.927999999999997</v>
      </c>
      <c r="F13" s="21">
        <v>2.0675725302974661</v>
      </c>
      <c r="G13" s="21">
        <f>(E13)/(1+F13)</f>
        <v>4.2144072788219793</v>
      </c>
      <c r="H13" s="18">
        <v>5</v>
      </c>
      <c r="I13" s="19" t="s">
        <v>46</v>
      </c>
      <c r="J13" s="25">
        <v>34030</v>
      </c>
      <c r="K13" s="20">
        <v>4.532</v>
      </c>
      <c r="L13" s="18">
        <f>AVERAGE(J13:J15)</f>
        <v>31373.333333333332</v>
      </c>
      <c r="M13" s="21">
        <v>89.5</v>
      </c>
      <c r="N13" s="25">
        <f>((L13/5)*5000)/G13</f>
        <v>7444305.0369120659</v>
      </c>
      <c r="O13" s="26">
        <f>N13/W13</f>
        <v>6.4616229575724295E-3</v>
      </c>
      <c r="Q13" s="18">
        <v>2.5</v>
      </c>
      <c r="R13" s="17" t="s">
        <v>47</v>
      </c>
      <c r="S13" s="25">
        <v>3296000</v>
      </c>
      <c r="T13" s="20">
        <v>6.5179999999999998</v>
      </c>
      <c r="U13" s="18">
        <f>AVERAGE(S13:S15)</f>
        <v>2427666.6666666665</v>
      </c>
      <c r="V13" s="21">
        <v>84.5</v>
      </c>
      <c r="W13" s="25">
        <f>((U13/Q13)*5000)/G13</f>
        <v>1152079761.662358</v>
      </c>
      <c r="X13" s="21"/>
      <c r="Y13" s="18">
        <v>2.5</v>
      </c>
      <c r="Z13" s="22" t="s">
        <v>49</v>
      </c>
      <c r="AA13" s="23">
        <v>1431745.7313008499</v>
      </c>
      <c r="AB13" s="27">
        <f>LOG(AA13)</f>
        <v>6.155865896953693</v>
      </c>
      <c r="AC13" s="18">
        <f>AVERAGE(AA13:AA15)</f>
        <v>1309161.9249555401</v>
      </c>
      <c r="AD13" s="24">
        <v>90</v>
      </c>
      <c r="AE13" s="25">
        <f>((AC13/Y13)*5000)/$G13</f>
        <v>621279263.41351616</v>
      </c>
      <c r="AF13" s="26">
        <f>AE13/AN13</f>
        <v>1.2165048086933934</v>
      </c>
      <c r="AG13" s="24"/>
      <c r="AH13" s="18">
        <v>5</v>
      </c>
      <c r="AI13" s="17" t="s">
        <v>50</v>
      </c>
      <c r="AJ13" s="25">
        <v>2320000</v>
      </c>
      <c r="AK13" s="20">
        <v>6.3650000000000002</v>
      </c>
      <c r="AL13" s="18">
        <f>AVERAGE(AJ13:AJ15)</f>
        <v>2152333.3333333335</v>
      </c>
      <c r="AM13" s="21">
        <v>84.5</v>
      </c>
      <c r="AN13" s="25">
        <f>((AL13/AH13)*5000)/$G13</f>
        <v>510708432.03719944</v>
      </c>
      <c r="AO13" s="21"/>
      <c r="AP13" s="18">
        <v>5</v>
      </c>
      <c r="AQ13" s="17" t="s">
        <v>51</v>
      </c>
      <c r="AR13" s="25">
        <v>12590</v>
      </c>
      <c r="AS13" s="20">
        <v>4.0999999999999996</v>
      </c>
      <c r="AT13" s="18">
        <f>AVERAGE(AR13:AR15)</f>
        <v>16510</v>
      </c>
      <c r="AU13" s="21">
        <v>88.5</v>
      </c>
      <c r="AV13" s="25">
        <f>((AT13/AP13)*5000)/$G13</f>
        <v>3917514.1147285872</v>
      </c>
      <c r="AW13" s="26">
        <f>AV13/BE13</f>
        <v>3.3398516520566426E-3</v>
      </c>
      <c r="AX13" s="21"/>
      <c r="AY13" s="18">
        <v>2.5</v>
      </c>
      <c r="AZ13" s="17" t="s">
        <v>52</v>
      </c>
      <c r="BA13" s="25">
        <v>2634000</v>
      </c>
      <c r="BB13" s="20">
        <v>6.4210000000000003</v>
      </c>
      <c r="BC13" s="18">
        <f>AVERAGE(BA13:BA15)</f>
        <v>2471666.6666666665</v>
      </c>
      <c r="BD13" s="21">
        <v>84.5</v>
      </c>
      <c r="BE13" s="25">
        <f>((BC13/AY13)*5000)/$G13</f>
        <v>1172960515.2720561</v>
      </c>
      <c r="BF13" s="21"/>
      <c r="BG13" s="18">
        <v>2.5</v>
      </c>
      <c r="BH13" s="17" t="s">
        <v>53</v>
      </c>
      <c r="BI13" s="17" t="s">
        <v>59</v>
      </c>
      <c r="BJ13" s="20" t="s">
        <v>59</v>
      </c>
      <c r="BK13" s="18" t="e">
        <f>AVERAGE(BI13:BI15)</f>
        <v>#DIV/0!</v>
      </c>
      <c r="BL13" s="21" t="s">
        <v>48</v>
      </c>
      <c r="BM13" s="25" t="e">
        <f>((BK13/BG13)*5000)/$G13</f>
        <v>#DIV/0!</v>
      </c>
      <c r="BN13" s="26" t="e">
        <f>BM13/BV13</f>
        <v>#DIV/0!</v>
      </c>
      <c r="BO13" s="21"/>
      <c r="BP13" s="18">
        <v>5</v>
      </c>
      <c r="BQ13" s="17" t="s">
        <v>54</v>
      </c>
      <c r="BR13" s="25">
        <v>8561000</v>
      </c>
      <c r="BS13" s="20">
        <v>6.9329999999999998</v>
      </c>
      <c r="BT13" s="20">
        <f>AVERAGE(BR13:BR15)</f>
        <v>7711666.666666667</v>
      </c>
      <c r="BU13" s="21">
        <v>84.5</v>
      </c>
      <c r="BV13" s="25">
        <f>((BT13/BP13)*5000)/$G13</f>
        <v>1829834222.5771425</v>
      </c>
    </row>
    <row r="14" spans="1:74" x14ac:dyDescent="0.2">
      <c r="B14" s="17" t="s">
        <v>60</v>
      </c>
      <c r="E14" s="28"/>
      <c r="F14" s="29"/>
      <c r="G14" s="16"/>
      <c r="I14" s="19" t="s">
        <v>46</v>
      </c>
      <c r="J14" s="25">
        <v>31360</v>
      </c>
      <c r="K14" s="20">
        <v>4.4960000000000004</v>
      </c>
      <c r="M14" s="21">
        <v>89.5</v>
      </c>
      <c r="R14" s="17" t="s">
        <v>47</v>
      </c>
      <c r="S14" s="25">
        <v>1985000</v>
      </c>
      <c r="T14" s="20">
        <v>6.298</v>
      </c>
      <c r="U14" s="20"/>
      <c r="V14" s="21">
        <v>84.5</v>
      </c>
      <c r="W14" s="21"/>
      <c r="X14" s="21"/>
      <c r="Z14" s="22" t="s">
        <v>49</v>
      </c>
      <c r="AA14" s="23">
        <v>1203926.3059391801</v>
      </c>
      <c r="AB14" s="27">
        <f t="shared" ref="AB14:AB15" si="3">LOG(AA14)</f>
        <v>6.0805999039454957</v>
      </c>
      <c r="AC14" s="20"/>
      <c r="AD14" s="24">
        <v>90</v>
      </c>
      <c r="AE14" s="24"/>
      <c r="AF14" s="24"/>
      <c r="AG14" s="24"/>
      <c r="AI14" s="17" t="s">
        <v>50</v>
      </c>
      <c r="AJ14" s="25">
        <v>2120000</v>
      </c>
      <c r="AK14" s="20">
        <v>6.3259999999999996</v>
      </c>
      <c r="AL14" s="20"/>
      <c r="AM14" s="21">
        <v>84.5</v>
      </c>
      <c r="AN14" s="21"/>
      <c r="AO14" s="21"/>
      <c r="AQ14" s="17" t="s">
        <v>51</v>
      </c>
      <c r="AR14" s="25">
        <v>17320</v>
      </c>
      <c r="AS14" s="20">
        <v>4.2380000000000004</v>
      </c>
      <c r="AT14" s="20"/>
      <c r="AU14" s="21">
        <v>88.5</v>
      </c>
      <c r="AV14" s="21"/>
      <c r="AW14" s="21"/>
      <c r="AX14" s="21"/>
      <c r="AY14" s="18"/>
      <c r="AZ14" s="17" t="s">
        <v>52</v>
      </c>
      <c r="BA14" s="25">
        <v>2322000</v>
      </c>
      <c r="BB14" s="20">
        <v>6.3659999999999997</v>
      </c>
      <c r="BC14" s="20"/>
      <c r="BD14" s="21">
        <v>84.5</v>
      </c>
      <c r="BE14" s="21"/>
      <c r="BF14" s="21"/>
      <c r="BG14" s="18"/>
      <c r="BH14" s="17" t="s">
        <v>53</v>
      </c>
      <c r="BI14" s="17" t="s">
        <v>59</v>
      </c>
      <c r="BJ14" s="20" t="s">
        <v>59</v>
      </c>
      <c r="BK14" s="20"/>
      <c r="BL14" s="21" t="s">
        <v>48</v>
      </c>
      <c r="BM14" s="21"/>
      <c r="BN14" s="21"/>
      <c r="BO14" s="21"/>
      <c r="BQ14" s="17" t="s">
        <v>54</v>
      </c>
      <c r="BR14" s="25">
        <v>7327000</v>
      </c>
      <c r="BS14" s="20">
        <v>6.8650000000000002</v>
      </c>
      <c r="BT14" s="20"/>
      <c r="BU14" s="21">
        <v>84.5</v>
      </c>
    </row>
    <row r="15" spans="1:74" x14ac:dyDescent="0.2">
      <c r="B15" s="17" t="s">
        <v>60</v>
      </c>
      <c r="E15" s="28"/>
      <c r="F15" s="29"/>
      <c r="G15" s="16"/>
      <c r="I15" s="19" t="s">
        <v>46</v>
      </c>
      <c r="J15" s="25">
        <v>28730</v>
      </c>
      <c r="K15" s="20">
        <v>4.4580000000000002</v>
      </c>
      <c r="M15" s="21">
        <v>89.5</v>
      </c>
      <c r="R15" s="17" t="s">
        <v>47</v>
      </c>
      <c r="S15" s="25">
        <v>2002000</v>
      </c>
      <c r="T15" s="20">
        <v>6.3010000000000002</v>
      </c>
      <c r="U15" s="20"/>
      <c r="V15" s="21">
        <v>84.5</v>
      </c>
      <c r="W15" s="21"/>
      <c r="X15" s="21"/>
      <c r="Z15" s="22" t="s">
        <v>49</v>
      </c>
      <c r="AA15" s="23">
        <v>1291813.7376265901</v>
      </c>
      <c r="AB15" s="27">
        <f t="shared" si="3"/>
        <v>6.1111998986803462</v>
      </c>
      <c r="AC15" s="20"/>
      <c r="AD15" s="24">
        <v>90</v>
      </c>
      <c r="AE15" s="24"/>
      <c r="AF15" s="24"/>
      <c r="AG15" s="24"/>
      <c r="AI15" s="17" t="s">
        <v>50</v>
      </c>
      <c r="AJ15" s="25">
        <v>2017000</v>
      </c>
      <c r="AK15" s="20">
        <v>6.3049999999999997</v>
      </c>
      <c r="AL15" s="20"/>
      <c r="AM15" s="21">
        <v>84.5</v>
      </c>
      <c r="AN15" s="21"/>
      <c r="AO15" s="21"/>
      <c r="AQ15" s="17" t="s">
        <v>51</v>
      </c>
      <c r="AR15" s="25">
        <v>19620</v>
      </c>
      <c r="AS15" s="20">
        <v>4.2930000000000001</v>
      </c>
      <c r="AT15" s="20"/>
      <c r="AU15" s="21">
        <v>88.5</v>
      </c>
      <c r="AV15" s="21"/>
      <c r="AW15" s="21"/>
      <c r="AX15" s="21"/>
      <c r="AY15" s="18"/>
      <c r="AZ15" s="17" t="s">
        <v>52</v>
      </c>
      <c r="BA15" s="25">
        <v>2459000</v>
      </c>
      <c r="BB15" s="20">
        <v>6.391</v>
      </c>
      <c r="BC15" s="20"/>
      <c r="BD15" s="21">
        <v>84.5</v>
      </c>
      <c r="BE15" s="21"/>
      <c r="BF15" s="21"/>
      <c r="BG15" s="18"/>
      <c r="BH15" s="17" t="s">
        <v>53</v>
      </c>
      <c r="BI15" s="17" t="s">
        <v>59</v>
      </c>
      <c r="BJ15" s="20" t="s">
        <v>59</v>
      </c>
      <c r="BK15" s="20"/>
      <c r="BL15" s="21" t="s">
        <v>48</v>
      </c>
      <c r="BM15" s="21"/>
      <c r="BN15" s="21"/>
      <c r="BO15" s="21"/>
      <c r="BQ15" s="17" t="s">
        <v>54</v>
      </c>
      <c r="BR15" s="25">
        <v>7247000</v>
      </c>
      <c r="BS15" s="20">
        <v>6.86</v>
      </c>
      <c r="BT15" s="20"/>
      <c r="BU15" s="21">
        <v>84.5</v>
      </c>
    </row>
    <row r="16" spans="1:74" x14ac:dyDescent="0.2">
      <c r="A16" s="16">
        <v>2016</v>
      </c>
      <c r="B16" s="17" t="s">
        <v>62</v>
      </c>
      <c r="C16" s="17" t="s">
        <v>63</v>
      </c>
      <c r="D16" s="17">
        <v>6.2</v>
      </c>
      <c r="E16" s="20">
        <v>11.697999999999997</v>
      </c>
      <c r="F16" s="21">
        <v>1.846497764530552</v>
      </c>
      <c r="G16" s="21">
        <f>(E16)/(1+F16)</f>
        <v>4.1096115183246056</v>
      </c>
      <c r="H16" s="18">
        <v>5</v>
      </c>
      <c r="I16" s="19" t="s">
        <v>46</v>
      </c>
      <c r="J16" s="25">
        <v>28720</v>
      </c>
      <c r="K16" s="20">
        <v>4.4580000000000002</v>
      </c>
      <c r="L16" s="18">
        <f>AVERAGE(J16:J18)</f>
        <v>24843.333333333332</v>
      </c>
      <c r="M16" s="21">
        <v>88</v>
      </c>
      <c r="N16" s="25">
        <f>((L16/5)*5000)/G16</f>
        <v>6045178.0472577102</v>
      </c>
      <c r="O16" s="26">
        <f>N16/W16</f>
        <v>6.5642064470671137E-3</v>
      </c>
      <c r="Q16" s="18">
        <v>2.5</v>
      </c>
      <c r="R16" s="17" t="s">
        <v>47</v>
      </c>
      <c r="S16" s="25">
        <v>2067000</v>
      </c>
      <c r="T16" s="20">
        <v>6.3150000000000004</v>
      </c>
      <c r="U16" s="18">
        <f>AVERAGE(S16:S18)</f>
        <v>1892333.3333333333</v>
      </c>
      <c r="V16" s="21">
        <v>85.5</v>
      </c>
      <c r="W16" s="25">
        <f>((U16/Q16)*5000)/G16</f>
        <v>920930518.56385398</v>
      </c>
      <c r="X16" s="21"/>
      <c r="Y16" s="18">
        <v>2.5</v>
      </c>
      <c r="Z16" s="22" t="s">
        <v>49</v>
      </c>
      <c r="AA16" s="23">
        <v>1291270.30623004</v>
      </c>
      <c r="AB16" s="27">
        <f>LOG(AA16)</f>
        <v>6.111017164199942</v>
      </c>
      <c r="AC16" s="18">
        <f>AVERAGE(AA16:AA18)</f>
        <v>1002041.2482178709</v>
      </c>
      <c r="AD16" s="24">
        <v>90</v>
      </c>
      <c r="AE16" s="25">
        <f>((AC16/Y16)*5000)/$G16</f>
        <v>487657406.91051018</v>
      </c>
      <c r="AF16" s="26">
        <f>AE16/AN16</f>
        <v>1.2468368911877283</v>
      </c>
      <c r="AG16" s="24"/>
      <c r="AH16" s="18">
        <v>5</v>
      </c>
      <c r="AI16" s="17" t="s">
        <v>50</v>
      </c>
      <c r="AJ16" s="25">
        <v>1978000</v>
      </c>
      <c r="AK16" s="20">
        <v>6.2960000000000003</v>
      </c>
      <c r="AL16" s="18">
        <f>AVERAGE(AJ16:AJ18)</f>
        <v>1607333.3333333333</v>
      </c>
      <c r="AM16" s="21">
        <v>85.5</v>
      </c>
      <c r="AN16" s="25">
        <f>((AL16/AH16)*5000)/$G16</f>
        <v>391115638.58683318</v>
      </c>
      <c r="AO16" s="21"/>
      <c r="AP16" s="18">
        <v>5</v>
      </c>
      <c r="AQ16" s="17" t="s">
        <v>51</v>
      </c>
      <c r="AR16" s="25">
        <v>16300</v>
      </c>
      <c r="AS16" s="20">
        <v>4.2119999999999997</v>
      </c>
      <c r="AT16" s="18">
        <f>AVERAGE(AR16:AR18)</f>
        <v>15713.333333333334</v>
      </c>
      <c r="AU16" s="21">
        <v>88.5</v>
      </c>
      <c r="AV16" s="25">
        <f>((AT16/AP16)*5000)/$G16</f>
        <v>3823556.8649903191</v>
      </c>
      <c r="AW16" s="26">
        <f>AV16/BE16</f>
        <v>3.5287072385657612E-3</v>
      </c>
      <c r="AX16" s="21"/>
      <c r="AY16" s="18">
        <v>2.5</v>
      </c>
      <c r="AZ16" s="17" t="s">
        <v>52</v>
      </c>
      <c r="BA16" s="25">
        <v>5166000</v>
      </c>
      <c r="BB16" s="20">
        <v>6.7130000000000001</v>
      </c>
      <c r="BC16" s="18">
        <f>AVERAGE(BA17:BA18)</f>
        <v>2226500</v>
      </c>
      <c r="BD16" s="21">
        <v>85.5</v>
      </c>
      <c r="BE16" s="25">
        <f>((BC16/AY16)*5000)/$G16</f>
        <v>1083557406.8605361</v>
      </c>
      <c r="BF16" s="21"/>
      <c r="BG16" s="18">
        <v>2.5</v>
      </c>
      <c r="BH16" s="17" t="s">
        <v>53</v>
      </c>
      <c r="BI16" s="17" t="s">
        <v>59</v>
      </c>
      <c r="BJ16" s="20" t="s">
        <v>59</v>
      </c>
      <c r="BK16" s="18" t="e">
        <f>AVERAGE(BI16:BI18)</f>
        <v>#DIV/0!</v>
      </c>
      <c r="BL16" s="21" t="s">
        <v>48</v>
      </c>
      <c r="BM16" s="25" t="e">
        <f>((BK16/BG16)*5000)/$G16</f>
        <v>#DIV/0!</v>
      </c>
      <c r="BN16" s="26" t="e">
        <f>BM16/BV16</f>
        <v>#DIV/0!</v>
      </c>
      <c r="BO16" s="21"/>
      <c r="BP16" s="18">
        <v>5</v>
      </c>
      <c r="BQ16" s="17" t="s">
        <v>54</v>
      </c>
      <c r="BR16" s="25">
        <v>8452000</v>
      </c>
      <c r="BS16" s="20">
        <v>6.9269999999999996</v>
      </c>
      <c r="BT16" s="20">
        <f>AVERAGE(BR16:BR18)</f>
        <v>6490333.333333333</v>
      </c>
      <c r="BU16" s="21">
        <v>85.5</v>
      </c>
      <c r="BV16" s="25">
        <f>((BT16/BP16)*5000)/$G16</f>
        <v>1579305806.4961073</v>
      </c>
    </row>
    <row r="17" spans="1:74" x14ac:dyDescent="0.2">
      <c r="B17" s="17" t="s">
        <v>62</v>
      </c>
      <c r="E17" s="20"/>
      <c r="F17" s="21"/>
      <c r="I17" s="19" t="s">
        <v>46</v>
      </c>
      <c r="J17" s="25">
        <v>23590</v>
      </c>
      <c r="K17" s="20">
        <v>4.3730000000000002</v>
      </c>
      <c r="M17" s="21">
        <v>88</v>
      </c>
      <c r="R17" s="17" t="s">
        <v>47</v>
      </c>
      <c r="S17" s="25">
        <v>1845000</v>
      </c>
      <c r="T17" s="20">
        <v>6.266</v>
      </c>
      <c r="U17" s="20"/>
      <c r="V17" s="21">
        <v>85.5</v>
      </c>
      <c r="W17" s="21"/>
      <c r="X17" s="21"/>
      <c r="Z17" s="22" t="s">
        <v>49</v>
      </c>
      <c r="AA17" s="23">
        <v>871224.80263789603</v>
      </c>
      <c r="AB17" s="27">
        <f t="shared" ref="AB17:AB18" si="4">LOG(AA17)</f>
        <v>5.9401302307232076</v>
      </c>
      <c r="AC17" s="20"/>
      <c r="AD17" s="24">
        <v>90</v>
      </c>
      <c r="AE17" s="24"/>
      <c r="AF17" s="24"/>
      <c r="AG17" s="24"/>
      <c r="AH17" s="18"/>
      <c r="AI17" s="17" t="s">
        <v>50</v>
      </c>
      <c r="AJ17" s="25">
        <v>1430000</v>
      </c>
      <c r="AK17" s="20">
        <v>6.1550000000000002</v>
      </c>
      <c r="AL17" s="20"/>
      <c r="AM17" s="21">
        <v>85.5</v>
      </c>
      <c r="AN17" s="21"/>
      <c r="AO17" s="21"/>
      <c r="AP17" s="18"/>
      <c r="AQ17" s="17" t="s">
        <v>51</v>
      </c>
      <c r="AR17" s="25">
        <v>16170</v>
      </c>
      <c r="AS17" s="20">
        <v>4.2089999999999996</v>
      </c>
      <c r="AT17" s="20"/>
      <c r="AU17" s="21">
        <v>88.5</v>
      </c>
      <c r="AV17" s="21"/>
      <c r="AW17" s="21"/>
      <c r="AX17" s="21"/>
      <c r="AY17" s="18"/>
      <c r="AZ17" s="17" t="s">
        <v>52</v>
      </c>
      <c r="BA17" s="25">
        <v>2218000</v>
      </c>
      <c r="BB17" s="20">
        <v>6.3460000000000001</v>
      </c>
      <c r="BC17" s="20"/>
      <c r="BD17" s="21">
        <v>85.5</v>
      </c>
      <c r="BE17" s="21"/>
      <c r="BF17" s="21"/>
      <c r="BG17" s="18"/>
      <c r="BH17" s="17" t="s">
        <v>53</v>
      </c>
      <c r="BI17" s="17" t="s">
        <v>59</v>
      </c>
      <c r="BJ17" s="20" t="s">
        <v>59</v>
      </c>
      <c r="BK17" s="20"/>
      <c r="BL17" s="21" t="s">
        <v>48</v>
      </c>
      <c r="BM17" s="21"/>
      <c r="BN17" s="21"/>
      <c r="BO17" s="21"/>
      <c r="BP17" s="18"/>
      <c r="BQ17" s="17" t="s">
        <v>54</v>
      </c>
      <c r="BR17" s="25">
        <v>6605000</v>
      </c>
      <c r="BS17" s="20">
        <v>6.82</v>
      </c>
      <c r="BT17" s="20"/>
      <c r="BU17" s="21">
        <v>85.5</v>
      </c>
    </row>
    <row r="18" spans="1:74" x14ac:dyDescent="0.2">
      <c r="B18" s="17" t="s">
        <v>62</v>
      </c>
      <c r="E18" s="20"/>
      <c r="F18" s="21"/>
      <c r="I18" s="19" t="s">
        <v>46</v>
      </c>
      <c r="J18" s="25">
        <v>22220</v>
      </c>
      <c r="K18" s="20">
        <v>4.3470000000000004</v>
      </c>
      <c r="M18" s="21">
        <v>88.5</v>
      </c>
      <c r="R18" s="17" t="s">
        <v>47</v>
      </c>
      <c r="S18" s="25">
        <v>1765000</v>
      </c>
      <c r="T18" s="20">
        <v>6.2469999999999999</v>
      </c>
      <c r="U18" s="20"/>
      <c r="V18" s="21">
        <v>85.5</v>
      </c>
      <c r="W18" s="21"/>
      <c r="X18" s="21"/>
      <c r="Z18" s="22" t="s">
        <v>49</v>
      </c>
      <c r="AA18" s="23">
        <v>843628.635785677</v>
      </c>
      <c r="AB18" s="27">
        <f t="shared" si="4"/>
        <v>5.9261513128320704</v>
      </c>
      <c r="AC18" s="20"/>
      <c r="AD18" s="24">
        <v>90</v>
      </c>
      <c r="AE18" s="24"/>
      <c r="AF18" s="24"/>
      <c r="AG18" s="24"/>
      <c r="AH18" s="18"/>
      <c r="AI18" s="17" t="s">
        <v>50</v>
      </c>
      <c r="AJ18" s="25">
        <v>1414000</v>
      </c>
      <c r="AK18" s="20">
        <v>6.15</v>
      </c>
      <c r="AL18" s="20"/>
      <c r="AM18" s="21">
        <v>85.5</v>
      </c>
      <c r="AN18" s="21"/>
      <c r="AO18" s="21"/>
      <c r="AP18" s="18"/>
      <c r="AQ18" s="17" t="s">
        <v>51</v>
      </c>
      <c r="AR18" s="25">
        <v>14670</v>
      </c>
      <c r="AS18" s="20">
        <v>4.1660000000000004</v>
      </c>
      <c r="AT18" s="20"/>
      <c r="AU18" s="21">
        <v>88.5</v>
      </c>
      <c r="AV18" s="21"/>
      <c r="AW18" s="21"/>
      <c r="AX18" s="21"/>
      <c r="AY18" s="18"/>
      <c r="AZ18" s="17" t="s">
        <v>52</v>
      </c>
      <c r="BA18" s="25">
        <v>2235000</v>
      </c>
      <c r="BB18" s="20">
        <v>6.3490000000000002</v>
      </c>
      <c r="BC18" s="20"/>
      <c r="BD18" s="21">
        <v>85.5</v>
      </c>
      <c r="BE18" s="21"/>
      <c r="BF18" s="21"/>
      <c r="BG18" s="18"/>
      <c r="BH18" s="17" t="s">
        <v>53</v>
      </c>
      <c r="BI18" s="17" t="s">
        <v>59</v>
      </c>
      <c r="BJ18" s="20" t="s">
        <v>59</v>
      </c>
      <c r="BK18" s="20"/>
      <c r="BL18" s="21" t="s">
        <v>48</v>
      </c>
      <c r="BM18" s="21"/>
      <c r="BN18" s="21"/>
      <c r="BO18" s="21"/>
      <c r="BP18" s="18"/>
      <c r="BQ18" s="17" t="s">
        <v>54</v>
      </c>
      <c r="BR18" s="25">
        <v>4414000</v>
      </c>
      <c r="BS18" s="20">
        <v>6.6449999999999996</v>
      </c>
      <c r="BT18" s="20"/>
      <c r="BU18" s="21">
        <v>85.5</v>
      </c>
    </row>
    <row r="19" spans="1:74" x14ac:dyDescent="0.2">
      <c r="A19" s="16">
        <v>2016</v>
      </c>
      <c r="B19" s="17" t="s">
        <v>64</v>
      </c>
      <c r="C19" s="17" t="s">
        <v>65</v>
      </c>
      <c r="D19" s="17">
        <v>10.3</v>
      </c>
      <c r="E19" s="20">
        <v>11.806999999999999</v>
      </c>
      <c r="F19" s="21">
        <v>2.5978039853599029</v>
      </c>
      <c r="G19" s="21">
        <f>(E19)/(1+F19)</f>
        <v>3.2817240872612179</v>
      </c>
      <c r="H19" s="18">
        <v>5</v>
      </c>
      <c r="I19" s="19" t="s">
        <v>46</v>
      </c>
      <c r="J19" s="25">
        <v>45170</v>
      </c>
      <c r="K19" s="20">
        <v>4.6550000000000002</v>
      </c>
      <c r="L19" s="18">
        <f>AVERAGE(J19:J21)</f>
        <v>42500</v>
      </c>
      <c r="M19" s="21">
        <v>89</v>
      </c>
      <c r="N19" s="25">
        <f>((L19/5)*5000)/G19</f>
        <v>12950509.814330133</v>
      </c>
      <c r="O19" s="26">
        <f>N19/W19</f>
        <v>7.3444700460829487E-3</v>
      </c>
      <c r="Q19" s="18">
        <v>2.5</v>
      </c>
      <c r="R19" s="17" t="s">
        <v>47</v>
      </c>
      <c r="S19" s="25">
        <v>2782000</v>
      </c>
      <c r="T19" s="20">
        <v>6.444</v>
      </c>
      <c r="U19" s="18">
        <f>AVERAGE(S19:S21)</f>
        <v>2893333.3333333335</v>
      </c>
      <c r="V19" s="21">
        <v>84.5</v>
      </c>
      <c r="W19" s="25">
        <f>((U19/Q19)*5000)/G19</f>
        <v>1763300787.2687931</v>
      </c>
      <c r="X19" s="21"/>
      <c r="Y19" s="18">
        <v>2.5</v>
      </c>
      <c r="Z19" s="22" t="s">
        <v>49</v>
      </c>
      <c r="AA19" s="23">
        <v>1678438.47740358</v>
      </c>
      <c r="AB19" s="27">
        <f>LOG(AA19)</f>
        <v>6.2249054269579851</v>
      </c>
      <c r="AC19" s="18">
        <f>AVERAGE(AA19:AA21)</f>
        <v>1310244.8580224568</v>
      </c>
      <c r="AD19" s="24">
        <v>90.5</v>
      </c>
      <c r="AE19" s="25">
        <f>((AC19/Y19)*5000)/$G19</f>
        <v>798510065.55272543</v>
      </c>
      <c r="AF19" s="26">
        <f>AE19/AN19</f>
        <v>1.0437425847231467</v>
      </c>
      <c r="AG19" s="24"/>
      <c r="AH19" s="18">
        <v>5</v>
      </c>
      <c r="AI19" s="17" t="s">
        <v>50</v>
      </c>
      <c r="AJ19" s="25">
        <v>2798000</v>
      </c>
      <c r="AK19" s="20">
        <v>6.4470000000000001</v>
      </c>
      <c r="AL19" s="18">
        <f>AVERAGE(AJ19:AJ21)</f>
        <v>2510666.6666666665</v>
      </c>
      <c r="AM19" s="21">
        <v>85</v>
      </c>
      <c r="AN19" s="25">
        <f>((AL19/AH19)*5000)/$G19</f>
        <v>765045018.99242783</v>
      </c>
      <c r="AO19" s="21"/>
      <c r="AP19" s="18">
        <v>5</v>
      </c>
      <c r="AQ19" s="17" t="s">
        <v>51</v>
      </c>
      <c r="AR19" s="25">
        <v>17680</v>
      </c>
      <c r="AS19" s="20">
        <v>4.2480000000000002</v>
      </c>
      <c r="AT19" s="18">
        <f>AVERAGE(AR19:AR21)</f>
        <v>18120</v>
      </c>
      <c r="AU19" s="21">
        <v>88.5</v>
      </c>
      <c r="AV19" s="25">
        <f>((AT19/AP19)*5000)/$G19</f>
        <v>5521487.9490744006</v>
      </c>
      <c r="AW19" s="26">
        <f>AV19/BE19</f>
        <v>3.3651108084684907E-3</v>
      </c>
      <c r="AX19" s="21"/>
      <c r="AY19" s="18">
        <v>2.5</v>
      </c>
      <c r="AZ19" s="17" t="s">
        <v>52</v>
      </c>
      <c r="BA19" s="25">
        <v>2800000</v>
      </c>
      <c r="BB19" s="20">
        <v>6.4470000000000001</v>
      </c>
      <c r="BC19" s="18">
        <f>AVERAGE(BA19:BA21)</f>
        <v>2692333.3333333335</v>
      </c>
      <c r="BD19" s="21">
        <v>85</v>
      </c>
      <c r="BE19" s="25">
        <f>((BC19/AY19)*5000)/$G19</f>
        <v>1640804200.3191292</v>
      </c>
      <c r="BF19" s="21"/>
      <c r="BG19" s="18">
        <v>2.5</v>
      </c>
      <c r="BH19" s="17" t="s">
        <v>53</v>
      </c>
      <c r="BI19" s="25">
        <v>33410</v>
      </c>
      <c r="BJ19" s="20">
        <v>4.524</v>
      </c>
      <c r="BK19" s="18">
        <f>AVERAGE(BI19:BI21)</f>
        <v>29863.333333333332</v>
      </c>
      <c r="BL19" s="21">
        <v>89.5</v>
      </c>
      <c r="BM19" s="25">
        <f>((BK19/BG19)*5000)/$G19</f>
        <v>18199783.125738613</v>
      </c>
      <c r="BN19" s="26">
        <f>BM19/BV19</f>
        <v>9.7928622178499215E-3</v>
      </c>
      <c r="BO19" s="21"/>
      <c r="BP19" s="18">
        <v>5</v>
      </c>
      <c r="BQ19" s="17" t="s">
        <v>54</v>
      </c>
      <c r="BR19" s="25">
        <v>11670000</v>
      </c>
      <c r="BS19" s="20">
        <v>7.0670000000000002</v>
      </c>
      <c r="BT19" s="20">
        <f>AVERAGE(BR20:BR21)</f>
        <v>6099000</v>
      </c>
      <c r="BU19" s="21">
        <v>85</v>
      </c>
      <c r="BV19" s="25">
        <f>((BT19/BP19)*5000)/$G19</f>
        <v>1858474337.82587</v>
      </c>
    </row>
    <row r="20" spans="1:74" x14ac:dyDescent="0.2">
      <c r="B20" s="17" t="s">
        <v>64</v>
      </c>
      <c r="E20" s="28"/>
      <c r="F20" s="29"/>
      <c r="G20" s="16"/>
      <c r="I20" s="19" t="s">
        <v>46</v>
      </c>
      <c r="J20" s="25">
        <v>40530</v>
      </c>
      <c r="K20" s="20">
        <v>4.6079999999999997</v>
      </c>
      <c r="M20" s="21">
        <v>89</v>
      </c>
      <c r="R20" s="17" t="s">
        <v>47</v>
      </c>
      <c r="S20" s="25">
        <v>3538000</v>
      </c>
      <c r="T20" s="20">
        <v>6.5490000000000004</v>
      </c>
      <c r="U20" s="20"/>
      <c r="V20" s="21">
        <v>85</v>
      </c>
      <c r="W20" s="21"/>
      <c r="X20" s="21"/>
      <c r="Z20" s="22" t="s">
        <v>49</v>
      </c>
      <c r="AA20" s="23">
        <v>1225466.3489899901</v>
      </c>
      <c r="AB20" s="27">
        <f t="shared" ref="AB20:AB21" si="5">LOG(AA20)</f>
        <v>6.0883013901302343</v>
      </c>
      <c r="AC20" s="20"/>
      <c r="AD20" s="24">
        <v>90.5</v>
      </c>
      <c r="AE20" s="24"/>
      <c r="AF20" s="24"/>
      <c r="AG20" s="24"/>
      <c r="AI20" s="17" t="s">
        <v>50</v>
      </c>
      <c r="AJ20" s="25">
        <v>2354000</v>
      </c>
      <c r="AK20" s="20">
        <v>6.3719999999999999</v>
      </c>
      <c r="AL20" s="20"/>
      <c r="AM20" s="21">
        <v>85</v>
      </c>
      <c r="AN20" s="21"/>
      <c r="AO20" s="21"/>
      <c r="AQ20" s="17" t="s">
        <v>51</v>
      </c>
      <c r="AR20" s="25">
        <v>17710</v>
      </c>
      <c r="AS20" s="20">
        <v>4.2480000000000002</v>
      </c>
      <c r="AT20" s="20"/>
      <c r="AU20" s="21">
        <v>88.5</v>
      </c>
      <c r="AV20" s="21"/>
      <c r="AW20" s="21"/>
      <c r="AX20" s="21"/>
      <c r="AZ20" s="17" t="s">
        <v>52</v>
      </c>
      <c r="BA20" s="25">
        <v>2558000</v>
      </c>
      <c r="BB20" s="20">
        <v>6.4080000000000004</v>
      </c>
      <c r="BC20" s="20"/>
      <c r="BD20" s="21">
        <v>85</v>
      </c>
      <c r="BE20" s="21"/>
      <c r="BF20" s="21"/>
      <c r="BH20" s="17" t="s">
        <v>53</v>
      </c>
      <c r="BI20" s="25">
        <v>28000</v>
      </c>
      <c r="BJ20" s="20">
        <v>4.4470000000000001</v>
      </c>
      <c r="BK20" s="20"/>
      <c r="BL20" s="21">
        <v>89.5</v>
      </c>
      <c r="BM20" s="21"/>
      <c r="BN20" s="21"/>
      <c r="BO20" s="21"/>
      <c r="BQ20" s="17" t="s">
        <v>54</v>
      </c>
      <c r="BR20" s="25">
        <v>6081000</v>
      </c>
      <c r="BS20" s="20">
        <v>6.7839999999999998</v>
      </c>
      <c r="BT20" s="20"/>
      <c r="BU20" s="21">
        <v>85</v>
      </c>
    </row>
    <row r="21" spans="1:74" x14ac:dyDescent="0.2">
      <c r="B21" s="17" t="s">
        <v>64</v>
      </c>
      <c r="E21" s="28"/>
      <c r="F21" s="29"/>
      <c r="G21" s="16"/>
      <c r="I21" s="19" t="s">
        <v>46</v>
      </c>
      <c r="J21" s="25">
        <v>41800</v>
      </c>
      <c r="K21" s="20">
        <v>4.6210000000000004</v>
      </c>
      <c r="M21" s="21">
        <v>89</v>
      </c>
      <c r="R21" s="17" t="s">
        <v>47</v>
      </c>
      <c r="S21" s="25">
        <v>2360000</v>
      </c>
      <c r="T21" s="20">
        <v>6.3730000000000002</v>
      </c>
      <c r="U21" s="20"/>
      <c r="V21" s="21">
        <v>84.5</v>
      </c>
      <c r="W21" s="21"/>
      <c r="X21" s="21"/>
      <c r="Z21" s="22" t="s">
        <v>49</v>
      </c>
      <c r="AA21" s="23">
        <v>1026829.7476738</v>
      </c>
      <c r="AB21" s="27">
        <f t="shared" si="5"/>
        <v>6.0114984418687483</v>
      </c>
      <c r="AC21" s="20"/>
      <c r="AD21" s="24">
        <v>90.5</v>
      </c>
      <c r="AE21" s="24"/>
      <c r="AF21" s="24"/>
      <c r="AG21" s="24"/>
      <c r="AI21" s="17" t="s">
        <v>50</v>
      </c>
      <c r="AJ21" s="25">
        <v>2380000</v>
      </c>
      <c r="AK21" s="20">
        <v>6.3760000000000003</v>
      </c>
      <c r="AL21" s="20"/>
      <c r="AM21" s="21">
        <v>85</v>
      </c>
      <c r="AN21" s="21"/>
      <c r="AO21" s="21"/>
      <c r="AQ21" s="17" t="s">
        <v>51</v>
      </c>
      <c r="AR21" s="25">
        <v>18970</v>
      </c>
      <c r="AS21" s="20">
        <v>4.2779999999999996</v>
      </c>
      <c r="AT21" s="20"/>
      <c r="AU21" s="21">
        <v>88.5</v>
      </c>
      <c r="AV21" s="21"/>
      <c r="AW21" s="21"/>
      <c r="AX21" s="21"/>
      <c r="AZ21" s="17" t="s">
        <v>52</v>
      </c>
      <c r="BA21" s="25">
        <v>2719000</v>
      </c>
      <c r="BB21" s="20">
        <v>6.4340000000000002</v>
      </c>
      <c r="BC21" s="20"/>
      <c r="BD21" s="21">
        <v>85</v>
      </c>
      <c r="BE21" s="21"/>
      <c r="BF21" s="21"/>
      <c r="BH21" s="17" t="s">
        <v>53</v>
      </c>
      <c r="BI21" s="25">
        <v>28180</v>
      </c>
      <c r="BJ21" s="20">
        <v>4.45</v>
      </c>
      <c r="BK21" s="20"/>
      <c r="BL21" s="21">
        <v>89.5</v>
      </c>
      <c r="BM21" s="21"/>
      <c r="BN21" s="21"/>
      <c r="BO21" s="21"/>
      <c r="BQ21" s="17" t="s">
        <v>54</v>
      </c>
      <c r="BR21" s="25">
        <v>6117000</v>
      </c>
      <c r="BS21" s="20">
        <v>6.7869999999999999</v>
      </c>
      <c r="BT21" s="20"/>
      <c r="BU21" s="21">
        <v>85</v>
      </c>
    </row>
    <row r="22" spans="1:74" x14ac:dyDescent="0.2">
      <c r="A22" s="16">
        <v>2016</v>
      </c>
      <c r="B22" s="17" t="s">
        <v>66</v>
      </c>
      <c r="C22" s="17" t="s">
        <v>67</v>
      </c>
      <c r="D22" s="17">
        <v>9.3000000000000007</v>
      </c>
      <c r="E22" s="20">
        <v>12.833000000000002</v>
      </c>
      <c r="F22" s="21">
        <v>1.7550702028081122</v>
      </c>
      <c r="G22" s="21">
        <f>(E22)/(1+F22)</f>
        <v>4.6579575311438282</v>
      </c>
      <c r="H22" s="18">
        <v>5</v>
      </c>
      <c r="I22" s="19" t="s">
        <v>46</v>
      </c>
      <c r="J22" s="25">
        <v>29150</v>
      </c>
      <c r="K22" s="20">
        <v>4.4649999999999999</v>
      </c>
      <c r="L22" s="18">
        <f>AVERAGE(J22:J24)</f>
        <v>26476.666666666668</v>
      </c>
      <c r="M22" s="21">
        <v>90</v>
      </c>
      <c r="N22" s="25">
        <f>((L22/5)*5000)/G22</f>
        <v>5684179.4906114014</v>
      </c>
      <c r="O22" s="26">
        <f>N22/W22</f>
        <v>5.9956219806763288E-3</v>
      </c>
      <c r="Q22" s="18">
        <v>2.5</v>
      </c>
      <c r="R22" s="17" t="s">
        <v>47</v>
      </c>
      <c r="S22" s="25">
        <v>2965000</v>
      </c>
      <c r="T22" s="20">
        <v>6.4720000000000004</v>
      </c>
      <c r="U22" s="18">
        <f>AVERAGE(S22:S24)</f>
        <v>2208000</v>
      </c>
      <c r="V22" s="21">
        <v>85.5</v>
      </c>
      <c r="W22" s="25">
        <f>((U22/Q22)*5000)/G22</f>
        <v>948055015.63162339</v>
      </c>
      <c r="X22" s="21"/>
      <c r="Y22" s="18">
        <v>2.5</v>
      </c>
      <c r="Z22" s="22" t="s">
        <v>49</v>
      </c>
      <c r="AA22" s="23">
        <v>1756739.38761788</v>
      </c>
      <c r="AB22" s="27">
        <f>LOG(AA22)</f>
        <v>6.2447073386641216</v>
      </c>
      <c r="AC22" s="18">
        <f>AVERAGE(AA22:AA24)</f>
        <v>1316716.5048831466</v>
      </c>
      <c r="AD22" s="24">
        <v>90.5</v>
      </c>
      <c r="AE22" s="25">
        <f>((AC22/Y22)*5000)/$G22</f>
        <v>565362176.91096377</v>
      </c>
      <c r="AF22" s="26">
        <f>AE22/AN22</f>
        <v>1.5322534967608374</v>
      </c>
      <c r="AG22" s="24"/>
      <c r="AH22" s="18">
        <v>5</v>
      </c>
      <c r="AI22" s="17" t="s">
        <v>50</v>
      </c>
      <c r="AJ22" s="25">
        <v>2148000</v>
      </c>
      <c r="AK22" s="20">
        <v>6.3319999999999999</v>
      </c>
      <c r="AL22" s="18">
        <f>AVERAGE(AJ22:AJ24)</f>
        <v>1718666.6666666667</v>
      </c>
      <c r="AM22" s="21">
        <v>85.5</v>
      </c>
      <c r="AN22" s="25">
        <f>((AL22/AH22)*5000)/$G22</f>
        <v>368974310.12957811</v>
      </c>
      <c r="AO22" s="21"/>
      <c r="AP22" s="18">
        <v>5</v>
      </c>
      <c r="AQ22" s="17" t="s">
        <v>51</v>
      </c>
      <c r="AR22" s="25">
        <v>15970</v>
      </c>
      <c r="AS22" s="20">
        <v>4.2030000000000003</v>
      </c>
      <c r="AT22" s="18">
        <f>AVERAGE(AR22:AR24)</f>
        <v>17533.333333333332</v>
      </c>
      <c r="AU22" s="21">
        <v>89</v>
      </c>
      <c r="AV22" s="25">
        <f>((AT22/AP22)*5000)/$G22</f>
        <v>3764167.7100108233</v>
      </c>
      <c r="AW22" s="26">
        <f>AV22/BE22</f>
        <v>3.8408178167214312E-3</v>
      </c>
      <c r="AX22" s="21"/>
      <c r="AY22" s="18">
        <v>2.5</v>
      </c>
      <c r="AZ22" s="17" t="s">
        <v>52</v>
      </c>
      <c r="BA22" s="25">
        <v>2313000</v>
      </c>
      <c r="BB22" s="20">
        <v>6.3639999999999999</v>
      </c>
      <c r="BC22" s="18">
        <f>AVERAGE(BA22:BA23)</f>
        <v>2282500</v>
      </c>
      <c r="BD22" s="21">
        <v>85.5</v>
      </c>
      <c r="BE22" s="25">
        <f>((BC22/AY22)*5000)/$G22</f>
        <v>980043284.95433891</v>
      </c>
      <c r="BF22" s="21"/>
      <c r="BG22" s="18">
        <v>2.5</v>
      </c>
      <c r="BH22" s="17" t="s">
        <v>53</v>
      </c>
      <c r="BI22" s="25">
        <v>49950</v>
      </c>
      <c r="BJ22" s="20">
        <v>4.6989999999999998</v>
      </c>
      <c r="BK22" s="18">
        <f>AVERAGE(BI23:BI24)</f>
        <v>32885</v>
      </c>
      <c r="BL22" s="21">
        <v>89.5</v>
      </c>
      <c r="BM22" s="25">
        <f>((BK22/BG22)*5000)/$G22</f>
        <v>14119922.639966456</v>
      </c>
      <c r="BN22" s="26">
        <f>BM22/BV22</f>
        <v>1.4273003472222221E-2</v>
      </c>
      <c r="BO22" s="21"/>
      <c r="BP22" s="18">
        <v>5</v>
      </c>
      <c r="BQ22" s="17" t="s">
        <v>54</v>
      </c>
      <c r="BR22" s="25">
        <v>7539000</v>
      </c>
      <c r="BS22" s="20">
        <v>6.8769999999999998</v>
      </c>
      <c r="BT22" s="20">
        <f>AVERAGE(BR23:BR24)</f>
        <v>4608000</v>
      </c>
      <c r="BU22" s="21">
        <v>85.5</v>
      </c>
      <c r="BV22" s="25">
        <f>((BT22/BP22)*5000)/$G22</f>
        <v>989274798.9199549</v>
      </c>
    </row>
    <row r="23" spans="1:74" x14ac:dyDescent="0.2">
      <c r="B23" s="17" t="s">
        <v>66</v>
      </c>
      <c r="E23" s="20"/>
      <c r="F23" s="21"/>
      <c r="I23" s="19" t="s">
        <v>46</v>
      </c>
      <c r="J23" s="25">
        <v>26830</v>
      </c>
      <c r="K23" s="20">
        <v>4.4290000000000003</v>
      </c>
      <c r="M23" s="21">
        <v>90</v>
      </c>
      <c r="R23" s="17" t="s">
        <v>47</v>
      </c>
      <c r="S23" s="25">
        <v>1846000</v>
      </c>
      <c r="T23" s="20">
        <v>6.266</v>
      </c>
      <c r="U23" s="20"/>
      <c r="V23" s="21">
        <v>85.5</v>
      </c>
      <c r="W23" s="21"/>
      <c r="X23" s="21"/>
      <c r="Z23" s="22" t="s">
        <v>49</v>
      </c>
      <c r="AA23" s="23">
        <v>1148195.8693424701</v>
      </c>
      <c r="AB23" s="27">
        <f t="shared" ref="AB23:AB24" si="6">LOG(AA23)</f>
        <v>6.0600159801513547</v>
      </c>
      <c r="AC23" s="20"/>
      <c r="AD23" s="24">
        <v>90.5</v>
      </c>
      <c r="AE23" s="24"/>
      <c r="AF23" s="24"/>
      <c r="AG23" s="24"/>
      <c r="AH23" s="18"/>
      <c r="AI23" s="17" t="s">
        <v>50</v>
      </c>
      <c r="AJ23" s="25">
        <v>1534000</v>
      </c>
      <c r="AK23" s="20">
        <v>6.1859999999999999</v>
      </c>
      <c r="AL23" s="20"/>
      <c r="AM23" s="21">
        <v>85.5</v>
      </c>
      <c r="AN23" s="21"/>
      <c r="AO23" s="21"/>
      <c r="AP23" s="18"/>
      <c r="AQ23" s="17" t="s">
        <v>51</v>
      </c>
      <c r="AR23" s="25">
        <v>18140</v>
      </c>
      <c r="AS23" s="20">
        <v>4.2590000000000003</v>
      </c>
      <c r="AT23" s="20"/>
      <c r="AU23" s="21">
        <v>89</v>
      </c>
      <c r="AV23" s="21"/>
      <c r="AW23" s="21"/>
      <c r="AX23" s="21"/>
      <c r="AY23" s="18"/>
      <c r="AZ23" s="17" t="s">
        <v>52</v>
      </c>
      <c r="BA23" s="25">
        <v>2252000</v>
      </c>
      <c r="BB23" s="20">
        <v>6.3529999999999998</v>
      </c>
      <c r="BC23" s="20"/>
      <c r="BD23" s="21">
        <v>85.5</v>
      </c>
      <c r="BE23" s="21"/>
      <c r="BF23" s="21"/>
      <c r="BG23" s="18"/>
      <c r="BH23" s="17" t="s">
        <v>53</v>
      </c>
      <c r="BI23" s="25">
        <v>31890</v>
      </c>
      <c r="BJ23" s="20">
        <v>4.5039999999999996</v>
      </c>
      <c r="BK23" s="20"/>
      <c r="BL23" s="21">
        <v>89.5</v>
      </c>
      <c r="BM23" s="21"/>
      <c r="BN23" s="21"/>
      <c r="BO23" s="21"/>
      <c r="BP23" s="18"/>
      <c r="BQ23" s="17" t="s">
        <v>54</v>
      </c>
      <c r="BR23" s="25">
        <v>4709000</v>
      </c>
      <c r="BS23" s="20">
        <v>6.673</v>
      </c>
      <c r="BT23" s="20"/>
      <c r="BU23" s="21">
        <v>85.5</v>
      </c>
    </row>
    <row r="24" spans="1:74" x14ac:dyDescent="0.2">
      <c r="B24" s="17" t="s">
        <v>66</v>
      </c>
      <c r="E24" s="20"/>
      <c r="F24" s="21"/>
      <c r="I24" s="19" t="s">
        <v>46</v>
      </c>
      <c r="J24" s="25">
        <v>23450</v>
      </c>
      <c r="K24" s="20">
        <v>4.37</v>
      </c>
      <c r="M24" s="21">
        <v>90</v>
      </c>
      <c r="R24" s="17" t="s">
        <v>47</v>
      </c>
      <c r="S24" s="25">
        <v>1813000</v>
      </c>
      <c r="T24" s="20">
        <v>6.258</v>
      </c>
      <c r="U24" s="20"/>
      <c r="V24" s="21">
        <v>85.5</v>
      </c>
      <c r="W24" s="21"/>
      <c r="X24" s="21"/>
      <c r="Z24" s="22" t="s">
        <v>49</v>
      </c>
      <c r="AA24" s="23">
        <v>1045214.25768909</v>
      </c>
      <c r="AB24" s="27">
        <f t="shared" si="6"/>
        <v>6.0192053252740632</v>
      </c>
      <c r="AC24" s="20"/>
      <c r="AD24" s="24">
        <v>90</v>
      </c>
      <c r="AE24" s="24"/>
      <c r="AF24" s="24"/>
      <c r="AG24" s="24"/>
      <c r="AH24" s="18"/>
      <c r="AI24" s="17" t="s">
        <v>50</v>
      </c>
      <c r="AJ24" s="25">
        <v>1474000</v>
      </c>
      <c r="AK24" s="20">
        <v>6.1680000000000001</v>
      </c>
      <c r="AL24" s="20"/>
      <c r="AM24" s="21">
        <v>85.5</v>
      </c>
      <c r="AN24" s="21"/>
      <c r="AO24" s="21"/>
      <c r="AP24" s="18"/>
      <c r="AQ24" s="17" t="s">
        <v>51</v>
      </c>
      <c r="AR24" s="25">
        <v>18490</v>
      </c>
      <c r="AS24" s="20">
        <v>4.2670000000000003</v>
      </c>
      <c r="AT24" s="20"/>
      <c r="AU24" s="21">
        <v>89</v>
      </c>
      <c r="AV24" s="21"/>
      <c r="AW24" s="21"/>
      <c r="AX24" s="21"/>
      <c r="AY24" s="18"/>
      <c r="AZ24" s="17" t="s">
        <v>52</v>
      </c>
      <c r="BA24" s="25">
        <v>4694000</v>
      </c>
      <c r="BB24" s="20">
        <v>6.6719999999999997</v>
      </c>
      <c r="BC24" s="20"/>
      <c r="BD24" s="21">
        <v>85.5</v>
      </c>
      <c r="BE24" s="21"/>
      <c r="BF24" s="21"/>
      <c r="BG24" s="18"/>
      <c r="BH24" s="17" t="s">
        <v>53</v>
      </c>
      <c r="BI24" s="25">
        <v>33880</v>
      </c>
      <c r="BJ24" s="20">
        <v>4.53</v>
      </c>
      <c r="BK24" s="20"/>
      <c r="BL24" s="21">
        <v>89.5</v>
      </c>
      <c r="BM24" s="21"/>
      <c r="BN24" s="21"/>
      <c r="BO24" s="21"/>
      <c r="BP24" s="18"/>
      <c r="BQ24" s="17" t="s">
        <v>54</v>
      </c>
      <c r="BR24" s="25">
        <v>4507000</v>
      </c>
      <c r="BS24" s="20">
        <v>6.6539999999999999</v>
      </c>
      <c r="BT24" s="20"/>
      <c r="BU24" s="21">
        <v>85.5</v>
      </c>
    </row>
    <row r="25" spans="1:74" x14ac:dyDescent="0.2">
      <c r="A25" s="16">
        <v>2016</v>
      </c>
      <c r="B25" s="17" t="s">
        <v>68</v>
      </c>
      <c r="C25" s="17" t="s">
        <v>69</v>
      </c>
      <c r="D25" s="17">
        <v>9.6999999999999993</v>
      </c>
      <c r="E25" s="20">
        <v>10.863</v>
      </c>
      <c r="F25" s="21">
        <v>1.9015829318651072</v>
      </c>
      <c r="G25" s="21">
        <f>(E25)/(1+F25)</f>
        <v>3.7438185483870958</v>
      </c>
      <c r="H25" s="18">
        <v>5</v>
      </c>
      <c r="I25" s="19" t="s">
        <v>46</v>
      </c>
      <c r="J25" s="25">
        <v>64810</v>
      </c>
      <c r="K25" s="20">
        <v>4.8120000000000003</v>
      </c>
      <c r="L25" s="18">
        <f>AVERAGE(J25:J27)</f>
        <v>58540</v>
      </c>
      <c r="M25" s="21">
        <v>89</v>
      </c>
      <c r="N25" s="25">
        <f>((L25/5)*5000)/G25</f>
        <v>15636441.575198691</v>
      </c>
      <c r="O25" s="26">
        <f>N25/W25</f>
        <v>8.5618174726989089E-3</v>
      </c>
      <c r="Q25" s="18">
        <v>2.5</v>
      </c>
      <c r="R25" s="17" t="s">
        <v>47</v>
      </c>
      <c r="S25" s="25">
        <v>4374000</v>
      </c>
      <c r="T25" s="20">
        <v>6.641</v>
      </c>
      <c r="U25" s="18">
        <f>AVERAGE(S25:S27)</f>
        <v>3418666.6666666665</v>
      </c>
      <c r="V25" s="21" t="s">
        <v>48</v>
      </c>
      <c r="W25" s="25">
        <f>((U25/Q25)*5000)/G25</f>
        <v>1826299337.1510963</v>
      </c>
      <c r="X25" s="21"/>
      <c r="Y25" s="18">
        <v>2.5</v>
      </c>
      <c r="Z25" s="22" t="s">
        <v>49</v>
      </c>
      <c r="AA25" s="23">
        <v>2960645.95266602</v>
      </c>
      <c r="AB25" s="27">
        <f>LOG(AA25)</f>
        <v>6.4713864756105703</v>
      </c>
      <c r="AC25" s="18">
        <f>AVERAGE(AA25:AA27)</f>
        <v>2313182.1488386202</v>
      </c>
      <c r="AD25" s="24">
        <v>90</v>
      </c>
      <c r="AE25" s="25">
        <f>((AC25/Y25)*5000)/$G25</f>
        <v>1235734114.216182</v>
      </c>
      <c r="AF25" s="26">
        <f>AE25/AN25</f>
        <v>1.7438237081331476</v>
      </c>
      <c r="AG25" s="24"/>
      <c r="AH25" s="18">
        <v>5</v>
      </c>
      <c r="AI25" s="17" t="s">
        <v>50</v>
      </c>
      <c r="AJ25" s="25">
        <v>2865000</v>
      </c>
      <c r="AK25" s="20">
        <v>6.4569999999999999</v>
      </c>
      <c r="AL25" s="18">
        <f>AVERAGE(AJ25:AJ27)</f>
        <v>2653000</v>
      </c>
      <c r="AM25" s="21">
        <v>85</v>
      </c>
      <c r="AN25" s="25">
        <f>((AL25/AH25)*5000)/$G25</f>
        <v>708634771.07964003</v>
      </c>
      <c r="AO25" s="21"/>
      <c r="AP25" s="18">
        <v>5</v>
      </c>
      <c r="AQ25" s="17" t="s">
        <v>51</v>
      </c>
      <c r="AR25" s="30">
        <v>3267</v>
      </c>
      <c r="AS25" s="20">
        <v>3.5139999999999998</v>
      </c>
      <c r="AT25" s="18">
        <f>AVERAGE(AR25:AR27)</f>
        <v>9566</v>
      </c>
      <c r="AU25" s="21" t="s">
        <v>48</v>
      </c>
      <c r="AV25" s="25">
        <f>((AT25/AP25)*5000)/$G25</f>
        <v>2555145.2017142242</v>
      </c>
      <c r="AW25" s="26">
        <f>AV25/BE25</f>
        <v>1.80241175731692E-3</v>
      </c>
      <c r="AX25" s="21"/>
      <c r="AY25" s="18">
        <v>2.5</v>
      </c>
      <c r="AZ25" s="17" t="s">
        <v>52</v>
      </c>
      <c r="BA25" s="25">
        <v>2776000</v>
      </c>
      <c r="BB25" s="20">
        <v>6.4429999999999996</v>
      </c>
      <c r="BC25" s="18">
        <f>AVERAGE(BA25:BA27)</f>
        <v>2653666.6666666665</v>
      </c>
      <c r="BD25" s="21">
        <v>84.5</v>
      </c>
      <c r="BE25" s="25">
        <f>((BC25/AY25)*5000)/$G25</f>
        <v>1417625684.7757292</v>
      </c>
      <c r="BF25" s="21"/>
      <c r="BG25" s="18">
        <v>2.5</v>
      </c>
      <c r="BH25" s="17" t="s">
        <v>53</v>
      </c>
      <c r="BI25" s="25">
        <v>36160</v>
      </c>
      <c r="BJ25" s="20">
        <v>4.5579999999999998</v>
      </c>
      <c r="BK25" s="18">
        <f>AVERAGE(BI25:BI27)</f>
        <v>32150</v>
      </c>
      <c r="BL25" s="21" t="s">
        <v>48</v>
      </c>
      <c r="BM25" s="25">
        <f>((BK25/BG25)*5000)/$G25</f>
        <v>17174977.6782589</v>
      </c>
      <c r="BN25" s="26">
        <f>BM25/BV25</f>
        <v>6.5603319276288947E-3</v>
      </c>
      <c r="BO25" s="21"/>
      <c r="BP25" s="18">
        <v>5</v>
      </c>
      <c r="BQ25" s="17" t="s">
        <v>54</v>
      </c>
      <c r="BR25" s="25">
        <v>11400000</v>
      </c>
      <c r="BS25" s="20">
        <v>7.0570000000000004</v>
      </c>
      <c r="BT25" s="20">
        <f>AVERAGE(BR25:BR27)</f>
        <v>9801333.333333334</v>
      </c>
      <c r="BU25" s="21">
        <v>84.5</v>
      </c>
      <c r="BV25" s="25">
        <f>((BT25/BP25)*5000)/$G25</f>
        <v>2618004373.5174942</v>
      </c>
    </row>
    <row r="26" spans="1:74" x14ac:dyDescent="0.2">
      <c r="B26" s="17" t="s">
        <v>68</v>
      </c>
      <c r="E26" s="28"/>
      <c r="F26" s="29"/>
      <c r="G26" s="16"/>
      <c r="I26" s="19" t="s">
        <v>46</v>
      </c>
      <c r="J26" s="25">
        <v>58040</v>
      </c>
      <c r="K26" s="20">
        <v>4.7640000000000002</v>
      </c>
      <c r="M26" s="21">
        <v>89</v>
      </c>
      <c r="R26" s="17" t="s">
        <v>47</v>
      </c>
      <c r="S26" s="25">
        <v>3576000</v>
      </c>
      <c r="T26" s="20">
        <v>6.5529999999999999</v>
      </c>
      <c r="U26" s="20"/>
      <c r="V26" s="21" t="s">
        <v>48</v>
      </c>
      <c r="W26" s="21"/>
      <c r="X26" s="21"/>
      <c r="Z26" s="22" t="s">
        <v>49</v>
      </c>
      <c r="AA26" s="23">
        <v>2037173.3396471201</v>
      </c>
      <c r="AB26" s="27">
        <f t="shared" ref="AB26:AB27" si="7">LOG(AA26)</f>
        <v>6.3090279839581438</v>
      </c>
      <c r="AC26" s="20"/>
      <c r="AD26" s="24">
        <v>90</v>
      </c>
      <c r="AE26" s="24"/>
      <c r="AF26" s="24"/>
      <c r="AG26" s="24"/>
      <c r="AI26" s="17" t="s">
        <v>50</v>
      </c>
      <c r="AJ26" s="25">
        <v>2617000</v>
      </c>
      <c r="AK26" s="20">
        <v>6.4180000000000001</v>
      </c>
      <c r="AL26" s="20"/>
      <c r="AM26" s="21">
        <v>85</v>
      </c>
      <c r="AN26" s="21"/>
      <c r="AO26" s="21"/>
      <c r="AQ26" s="17" t="s">
        <v>51</v>
      </c>
      <c r="AR26" s="30">
        <v>681</v>
      </c>
      <c r="AS26" s="20">
        <v>2.8330000000000002</v>
      </c>
      <c r="AT26" s="20"/>
      <c r="AU26" s="21" t="s">
        <v>48</v>
      </c>
      <c r="AV26" s="21"/>
      <c r="AW26" s="21"/>
      <c r="AX26" s="21"/>
      <c r="AY26" s="18"/>
      <c r="AZ26" s="17" t="s">
        <v>52</v>
      </c>
      <c r="BA26" s="25">
        <v>2699000</v>
      </c>
      <c r="BB26" s="20">
        <v>6.431</v>
      </c>
      <c r="BC26" s="20"/>
      <c r="BD26" s="21" t="s">
        <v>48</v>
      </c>
      <c r="BE26" s="21"/>
      <c r="BF26" s="21"/>
      <c r="BG26" s="18"/>
      <c r="BH26" s="17" t="s">
        <v>53</v>
      </c>
      <c r="BI26" s="25">
        <v>32580</v>
      </c>
      <c r="BJ26" s="20">
        <v>4.5129999999999999</v>
      </c>
      <c r="BK26" s="20"/>
      <c r="BL26" s="21">
        <v>89.5</v>
      </c>
      <c r="BM26" s="21"/>
      <c r="BN26" s="21"/>
      <c r="BO26" s="21"/>
      <c r="BQ26" s="17" t="s">
        <v>54</v>
      </c>
      <c r="BR26" s="25">
        <v>9112000</v>
      </c>
      <c r="BS26" s="20">
        <v>6.96</v>
      </c>
      <c r="BT26" s="20"/>
      <c r="BU26" s="21">
        <v>84.5</v>
      </c>
    </row>
    <row r="27" spans="1:74" x14ac:dyDescent="0.2">
      <c r="B27" s="17" t="s">
        <v>68</v>
      </c>
      <c r="E27" s="28"/>
      <c r="F27" s="29"/>
      <c r="G27" s="16"/>
      <c r="I27" s="19" t="s">
        <v>46</v>
      </c>
      <c r="J27" s="25">
        <v>52770</v>
      </c>
      <c r="K27" s="20">
        <v>4.7220000000000004</v>
      </c>
      <c r="M27" s="21">
        <v>89</v>
      </c>
      <c r="R27" s="17" t="s">
        <v>47</v>
      </c>
      <c r="S27" s="25">
        <v>2306000</v>
      </c>
      <c r="T27" s="20">
        <v>6.3630000000000004</v>
      </c>
      <c r="U27" s="20"/>
      <c r="V27" s="21">
        <v>84.5</v>
      </c>
      <c r="W27" s="21"/>
      <c r="X27" s="21"/>
      <c r="Z27" s="22" t="s">
        <v>49</v>
      </c>
      <c r="AA27" s="23">
        <v>1941727.1542027199</v>
      </c>
      <c r="AB27" s="27">
        <f t="shared" si="7"/>
        <v>6.2881882040739976</v>
      </c>
      <c r="AC27" s="20"/>
      <c r="AD27" s="24">
        <v>90</v>
      </c>
      <c r="AE27" s="24"/>
      <c r="AF27" s="24"/>
      <c r="AG27" s="24"/>
      <c r="AI27" s="17" t="s">
        <v>50</v>
      </c>
      <c r="AJ27" s="25">
        <v>2477000</v>
      </c>
      <c r="AK27" s="20">
        <v>6.3940000000000001</v>
      </c>
      <c r="AL27" s="20"/>
      <c r="AM27" s="21">
        <v>85.5</v>
      </c>
      <c r="AN27" s="21"/>
      <c r="AO27" s="21"/>
      <c r="AQ27" s="17" t="s">
        <v>51</v>
      </c>
      <c r="AR27" s="30">
        <v>24750</v>
      </c>
      <c r="AS27" s="20">
        <v>4.3940000000000001</v>
      </c>
      <c r="AT27" s="20"/>
      <c r="AU27" s="21">
        <v>88.5</v>
      </c>
      <c r="AV27" s="21"/>
      <c r="AW27" s="21"/>
      <c r="AX27" s="21"/>
      <c r="AY27" s="18"/>
      <c r="AZ27" s="17" t="s">
        <v>52</v>
      </c>
      <c r="BA27" s="25">
        <v>2486000</v>
      </c>
      <c r="BB27" s="20">
        <v>6.3959999999999999</v>
      </c>
      <c r="BC27" s="20"/>
      <c r="BD27" s="21" t="s">
        <v>48</v>
      </c>
      <c r="BE27" s="21"/>
      <c r="BF27" s="21"/>
      <c r="BG27" s="18"/>
      <c r="BH27" s="17" t="s">
        <v>53</v>
      </c>
      <c r="BI27" s="25">
        <v>27710</v>
      </c>
      <c r="BJ27" s="20">
        <v>4.4429999999999996</v>
      </c>
      <c r="BK27" s="20"/>
      <c r="BL27" s="21">
        <v>90</v>
      </c>
      <c r="BM27" s="21"/>
      <c r="BN27" s="21"/>
      <c r="BO27" s="21"/>
      <c r="BQ27" s="17" t="s">
        <v>54</v>
      </c>
      <c r="BR27" s="25">
        <v>8892000</v>
      </c>
      <c r="BS27" s="20">
        <v>6.9489999999999998</v>
      </c>
      <c r="BT27" s="20"/>
      <c r="BU27" s="21">
        <v>84.5</v>
      </c>
    </row>
    <row r="28" spans="1:74" x14ac:dyDescent="0.2">
      <c r="A28" s="16">
        <v>2016</v>
      </c>
      <c r="B28" s="17" t="s">
        <v>70</v>
      </c>
      <c r="C28" s="17" t="s">
        <v>71</v>
      </c>
      <c r="D28" s="17">
        <v>7.9</v>
      </c>
      <c r="E28" s="20">
        <v>12.145999999999997</v>
      </c>
      <c r="F28" s="21">
        <v>2.1537911301859811</v>
      </c>
      <c r="G28" s="21">
        <f>(E28)/(1+F28)</f>
        <v>3.851237922431388</v>
      </c>
      <c r="H28" s="18">
        <v>5</v>
      </c>
      <c r="I28" s="19" t="s">
        <v>46</v>
      </c>
      <c r="J28" s="25">
        <v>21350</v>
      </c>
      <c r="K28" s="20">
        <v>4.3289999999999997</v>
      </c>
      <c r="L28" s="18">
        <f>AVERAGE(J28:J30)</f>
        <v>19453.333333333332</v>
      </c>
      <c r="M28" s="21">
        <v>89.5</v>
      </c>
      <c r="N28" s="25">
        <f>((L28/5)*5000)/G28</f>
        <v>5051189.7018951066</v>
      </c>
      <c r="O28" s="26">
        <f>N28/W28</f>
        <v>6.3105536332179928E-3</v>
      </c>
      <c r="Q28" s="18">
        <v>2.5</v>
      </c>
      <c r="R28" s="17" t="s">
        <v>47</v>
      </c>
      <c r="S28" s="25">
        <v>1732000</v>
      </c>
      <c r="T28" s="20">
        <v>6.2389999999999999</v>
      </c>
      <c r="U28" s="18">
        <f>AVERAGE(S28:S30)</f>
        <v>1541333.3333333333</v>
      </c>
      <c r="V28" s="21">
        <v>85</v>
      </c>
      <c r="W28" s="25">
        <f>((U28/Q28)*5000)/G28</f>
        <v>800435270.10154128</v>
      </c>
      <c r="X28" s="21"/>
      <c r="Y28" s="18">
        <v>2.5</v>
      </c>
      <c r="Z28" s="22" t="s">
        <v>49</v>
      </c>
      <c r="AA28" s="23">
        <v>698794.82844468195</v>
      </c>
      <c r="AB28" s="27">
        <f>LOG(AA28)</f>
        <v>5.8443496822492902</v>
      </c>
      <c r="AC28" s="18">
        <f>AVERAGE(AA28:AA29)</f>
        <v>716990.76897798455</v>
      </c>
      <c r="AD28" s="24">
        <v>90.5</v>
      </c>
      <c r="AE28" s="25">
        <f>((AC28/Y28)*5000)/$G28</f>
        <v>372343014.59377474</v>
      </c>
      <c r="AF28" s="26">
        <f>AE28/AN28</f>
        <v>0.91628213287921334</v>
      </c>
      <c r="AG28" s="24"/>
      <c r="AH28" s="18">
        <v>5</v>
      </c>
      <c r="AI28" s="17" t="s">
        <v>50</v>
      </c>
      <c r="AJ28" s="25">
        <v>1910000</v>
      </c>
      <c r="AK28" s="20">
        <v>6.2809999999999997</v>
      </c>
      <c r="AL28" s="18">
        <f>AVERAGE(AJ28:AJ30)</f>
        <v>1565000</v>
      </c>
      <c r="AM28" s="21">
        <v>85</v>
      </c>
      <c r="AN28" s="25">
        <f>((AL28/AH28)*5000)/$G28</f>
        <v>406362845.27754503</v>
      </c>
      <c r="AO28" s="21"/>
      <c r="AP28" s="18">
        <v>5</v>
      </c>
      <c r="AQ28" s="17" t="s">
        <v>51</v>
      </c>
      <c r="AR28" s="25">
        <v>11920</v>
      </c>
      <c r="AS28" s="20">
        <v>4.0759999999999996</v>
      </c>
      <c r="AT28" s="18">
        <f>AVERAGE(AR28:AR30)</f>
        <v>13353.333333333334</v>
      </c>
      <c r="AU28" s="21">
        <v>88.5</v>
      </c>
      <c r="AV28" s="25">
        <f>((AT28/AP28)*5000)/$G28</f>
        <v>3467283.4040081906</v>
      </c>
      <c r="AW28" s="26">
        <f>AV28/BE28</f>
        <v>3.3692178301093357E-3</v>
      </c>
      <c r="AX28" s="21"/>
      <c r="AY28" s="18">
        <v>2.5</v>
      </c>
      <c r="AZ28" s="17" t="s">
        <v>52</v>
      </c>
      <c r="BA28" s="25">
        <v>2065000</v>
      </c>
      <c r="BB28" s="20">
        <v>6.3150000000000004</v>
      </c>
      <c r="BC28" s="18">
        <f>AVERAGE(BA28:BA30)</f>
        <v>1981666.6666666667</v>
      </c>
      <c r="BD28" s="21">
        <v>85</v>
      </c>
      <c r="BE28" s="25">
        <f>((BC28/AY28)*5000)/$G28</f>
        <v>1029106332.3429202</v>
      </c>
      <c r="BF28" s="21"/>
      <c r="BG28" s="18">
        <v>2.5</v>
      </c>
      <c r="BH28" s="17" t="s">
        <v>53</v>
      </c>
      <c r="BI28" s="25">
        <v>30280</v>
      </c>
      <c r="BJ28" s="20">
        <v>4.4809999999999999</v>
      </c>
      <c r="BK28" s="18">
        <f>AVERAGE(BI28:BI30)</f>
        <v>25223.333333333332</v>
      </c>
      <c r="BL28" s="21">
        <v>89.5</v>
      </c>
      <c r="BM28" s="25">
        <f>((BK28/BG28)*5000)/$G28</f>
        <v>13098818.531268084</v>
      </c>
      <c r="BN28" s="26">
        <f>BM28/BV28</f>
        <v>1.2287581699346404E-2</v>
      </c>
      <c r="BO28" s="21"/>
      <c r="BP28" s="18">
        <v>5</v>
      </c>
      <c r="BQ28" s="17" t="s">
        <v>54</v>
      </c>
      <c r="BR28" s="25">
        <v>6667000</v>
      </c>
      <c r="BS28" s="20">
        <v>6.8239999999999998</v>
      </c>
      <c r="BT28" s="20">
        <f>AVERAGE(BR29:BR30)</f>
        <v>4105500</v>
      </c>
      <c r="BU28" s="21">
        <v>85</v>
      </c>
      <c r="BV28" s="25">
        <f>((BT28/BP28)*5000)/$G28</f>
        <v>1066020869.831924</v>
      </c>
    </row>
    <row r="29" spans="1:74" x14ac:dyDescent="0.2">
      <c r="B29" s="17" t="s">
        <v>70</v>
      </c>
      <c r="E29" s="20"/>
      <c r="F29" s="21"/>
      <c r="I29" s="19" t="s">
        <v>46</v>
      </c>
      <c r="J29" s="25">
        <v>19050</v>
      </c>
      <c r="K29" s="20">
        <v>4.28</v>
      </c>
      <c r="M29" s="21">
        <v>89.5</v>
      </c>
      <c r="R29" s="17" t="s">
        <v>47</v>
      </c>
      <c r="S29" s="25">
        <v>1555000</v>
      </c>
      <c r="T29" s="20">
        <v>6.1920000000000002</v>
      </c>
      <c r="U29" s="20"/>
      <c r="V29" s="21">
        <v>85</v>
      </c>
      <c r="W29" s="21"/>
      <c r="X29" s="21"/>
      <c r="Z29" s="22" t="s">
        <v>49</v>
      </c>
      <c r="AA29" s="23">
        <v>735186.70951128704</v>
      </c>
      <c r="AB29" s="27">
        <f t="shared" ref="AB29:AB30" si="8">LOG(AA29)</f>
        <v>5.8663976474013388</v>
      </c>
      <c r="AC29" s="20"/>
      <c r="AD29" s="24">
        <v>90.5</v>
      </c>
      <c r="AE29" s="24"/>
      <c r="AF29" s="24"/>
      <c r="AG29" s="24"/>
      <c r="AH29" s="18"/>
      <c r="AI29" s="17" t="s">
        <v>50</v>
      </c>
      <c r="AJ29" s="25">
        <v>1474000</v>
      </c>
      <c r="AK29" s="20">
        <v>6.1689999999999996</v>
      </c>
      <c r="AL29" s="20"/>
      <c r="AM29" s="21">
        <v>85</v>
      </c>
      <c r="AN29" s="21"/>
      <c r="AO29" s="21"/>
      <c r="AP29" s="18"/>
      <c r="AQ29" s="17" t="s">
        <v>51</v>
      </c>
      <c r="AR29" s="25">
        <v>13130</v>
      </c>
      <c r="AS29" s="20">
        <v>4.1180000000000003</v>
      </c>
      <c r="AT29" s="20"/>
      <c r="AU29" s="21">
        <v>88.5</v>
      </c>
      <c r="AV29" s="21"/>
      <c r="AW29" s="21"/>
      <c r="AX29" s="21"/>
      <c r="AY29" s="18"/>
      <c r="AZ29" s="17" t="s">
        <v>52</v>
      </c>
      <c r="BA29" s="25">
        <v>1958000</v>
      </c>
      <c r="BB29" s="20">
        <v>6.2919999999999998</v>
      </c>
      <c r="BC29" s="20"/>
      <c r="BD29" s="21">
        <v>85</v>
      </c>
      <c r="BE29" s="21"/>
      <c r="BF29" s="21"/>
      <c r="BG29" s="18"/>
      <c r="BH29" s="17" t="s">
        <v>53</v>
      </c>
      <c r="BI29" s="25">
        <v>25110</v>
      </c>
      <c r="BJ29" s="20">
        <v>4.4000000000000004</v>
      </c>
      <c r="BK29" s="20"/>
      <c r="BL29" s="21">
        <v>89.5</v>
      </c>
      <c r="BM29" s="21"/>
      <c r="BN29" s="21"/>
      <c r="BO29" s="21"/>
      <c r="BP29" s="18"/>
      <c r="BQ29" s="17" t="s">
        <v>54</v>
      </c>
      <c r="BR29" s="25">
        <v>4629000</v>
      </c>
      <c r="BS29" s="20">
        <v>6.665</v>
      </c>
      <c r="BT29" s="20"/>
      <c r="BU29" s="21">
        <v>85</v>
      </c>
    </row>
    <row r="30" spans="1:74" x14ac:dyDescent="0.2">
      <c r="B30" s="17" t="s">
        <v>70</v>
      </c>
      <c r="E30" s="20"/>
      <c r="F30" s="21"/>
      <c r="I30" s="19" t="s">
        <v>46</v>
      </c>
      <c r="J30" s="25">
        <v>17960</v>
      </c>
      <c r="K30" s="20">
        <v>4.2539999999999996</v>
      </c>
      <c r="M30" s="21">
        <v>89.5</v>
      </c>
      <c r="R30" s="17" t="s">
        <v>47</v>
      </c>
      <c r="S30" s="25">
        <v>1337000</v>
      </c>
      <c r="T30" s="20">
        <v>6.1260000000000003</v>
      </c>
      <c r="U30" s="20"/>
      <c r="V30" s="21">
        <v>85</v>
      </c>
      <c r="W30" s="21"/>
      <c r="X30" s="21"/>
      <c r="Z30" s="22" t="s">
        <v>49</v>
      </c>
      <c r="AA30" s="23">
        <v>990941.16378018598</v>
      </c>
      <c r="AB30" s="27">
        <f t="shared" si="8"/>
        <v>5.9960478694154906</v>
      </c>
      <c r="AC30" s="20"/>
      <c r="AD30" s="24">
        <v>90.5</v>
      </c>
      <c r="AE30" s="24"/>
      <c r="AF30" s="24"/>
      <c r="AG30" s="24"/>
      <c r="AH30" s="18"/>
      <c r="AI30" s="17" t="s">
        <v>50</v>
      </c>
      <c r="AJ30" s="25">
        <v>1311000</v>
      </c>
      <c r="AK30" s="20">
        <v>6.1180000000000003</v>
      </c>
      <c r="AL30" s="20"/>
      <c r="AM30" s="21">
        <v>85.5</v>
      </c>
      <c r="AN30" s="21"/>
      <c r="AO30" s="21"/>
      <c r="AP30" s="18"/>
      <c r="AQ30" s="17" t="s">
        <v>51</v>
      </c>
      <c r="AR30" s="25">
        <v>15010</v>
      </c>
      <c r="AS30" s="20">
        <v>4.1760000000000002</v>
      </c>
      <c r="AT30" s="20"/>
      <c r="AU30" s="21">
        <v>88.5</v>
      </c>
      <c r="AV30" s="21"/>
      <c r="AW30" s="21"/>
      <c r="AX30" s="21"/>
      <c r="AY30" s="18"/>
      <c r="AZ30" s="17" t="s">
        <v>52</v>
      </c>
      <c r="BA30" s="25">
        <v>1922000</v>
      </c>
      <c r="BB30" s="20">
        <v>6.2839999999999998</v>
      </c>
      <c r="BC30" s="20"/>
      <c r="BD30" s="21">
        <v>85</v>
      </c>
      <c r="BE30" s="21"/>
      <c r="BF30" s="21"/>
      <c r="BG30" s="18"/>
      <c r="BH30" s="17" t="s">
        <v>53</v>
      </c>
      <c r="BI30" s="25">
        <v>20280</v>
      </c>
      <c r="BJ30" s="20">
        <v>4.3070000000000004</v>
      </c>
      <c r="BK30" s="20"/>
      <c r="BL30" s="21">
        <v>89.5</v>
      </c>
      <c r="BM30" s="21"/>
      <c r="BN30" s="21"/>
      <c r="BO30" s="21"/>
      <c r="BP30" s="18"/>
      <c r="BQ30" s="17" t="s">
        <v>54</v>
      </c>
      <c r="BR30" s="25">
        <v>3582000</v>
      </c>
      <c r="BS30" s="20">
        <v>6.5540000000000003</v>
      </c>
      <c r="BT30" s="20"/>
      <c r="BU30" s="21">
        <v>85</v>
      </c>
    </row>
    <row r="31" spans="1:74" x14ac:dyDescent="0.2">
      <c r="A31" s="16">
        <v>2016</v>
      </c>
      <c r="B31" s="17" t="s">
        <v>72</v>
      </c>
      <c r="C31" s="17" t="s">
        <v>73</v>
      </c>
      <c r="D31" s="17">
        <v>8.4</v>
      </c>
      <c r="E31" s="20">
        <v>11.040000000000003</v>
      </c>
      <c r="F31" s="21">
        <v>2.3344310281741678</v>
      </c>
      <c r="G31" s="21">
        <f>(E31)/(1+F31)</f>
        <v>3.3109096894546259</v>
      </c>
      <c r="H31" s="18">
        <v>5</v>
      </c>
      <c r="I31" s="19" t="s">
        <v>46</v>
      </c>
      <c r="J31" s="25">
        <v>10140</v>
      </c>
      <c r="K31" s="20">
        <v>4.0060000000000002</v>
      </c>
      <c r="L31" s="18">
        <f>AVERAGE(J31:J33)</f>
        <v>9572</v>
      </c>
      <c r="M31" s="21">
        <v>89</v>
      </c>
      <c r="N31" s="25">
        <f>((L31/5)*5000)/G31</f>
        <v>2891048.3516017324</v>
      </c>
      <c r="O31" s="26">
        <f>N31/W31</f>
        <v>1.9958298582151792E-3</v>
      </c>
      <c r="Q31" s="18">
        <v>2.5</v>
      </c>
      <c r="R31" s="17" t="s">
        <v>47</v>
      </c>
      <c r="S31" s="25">
        <v>2845000</v>
      </c>
      <c r="T31" s="20">
        <v>6.4539999999999997</v>
      </c>
      <c r="U31" s="18">
        <f>AVERAGE(S31:S33)</f>
        <v>2398000</v>
      </c>
      <c r="V31" s="21">
        <v>85.5</v>
      </c>
      <c r="W31" s="25">
        <f>((U31/Q31)*5000)/G31</f>
        <v>1448544493.761169</v>
      </c>
      <c r="X31" s="21"/>
      <c r="Y31" s="18">
        <v>2.5</v>
      </c>
      <c r="Z31" s="22" t="s">
        <v>49</v>
      </c>
      <c r="AA31" s="23">
        <v>885719.57710871601</v>
      </c>
      <c r="AB31" s="27">
        <f>LOG(AA31)</f>
        <v>5.9472962440187986</v>
      </c>
      <c r="AC31" s="18">
        <f>AVERAGE(AA31:AA33)</f>
        <v>793807.7033794896</v>
      </c>
      <c r="AD31" s="24">
        <v>90</v>
      </c>
      <c r="AE31" s="25">
        <f>((AC31/Y31)*5000)/$G31</f>
        <v>479510332.70874012</v>
      </c>
      <c r="AF31" s="26">
        <f>AE31/AN31</f>
        <v>0.86502837273464173</v>
      </c>
      <c r="AG31" s="24"/>
      <c r="AH31" s="18">
        <v>5</v>
      </c>
      <c r="AI31" s="17" t="s">
        <v>50</v>
      </c>
      <c r="AJ31" s="25">
        <v>2139000</v>
      </c>
      <c r="AK31" s="20">
        <v>6.33</v>
      </c>
      <c r="AL31" s="18">
        <f>AVERAGE(AJ31:AJ33)</f>
        <v>1835333.3333333333</v>
      </c>
      <c r="AM31" s="21">
        <v>85.5</v>
      </c>
      <c r="AN31" s="25">
        <f>((AL31/AH31)*5000)/$G31</f>
        <v>554329022.98088658</v>
      </c>
      <c r="AO31" s="21"/>
      <c r="AP31" s="18">
        <v>5</v>
      </c>
      <c r="AQ31" s="17" t="s">
        <v>51</v>
      </c>
      <c r="AR31" s="25">
        <v>8072</v>
      </c>
      <c r="AS31" s="20">
        <v>3.907</v>
      </c>
      <c r="AT31" s="18">
        <f>AVERAGE(AR31:AR33)</f>
        <v>8378</v>
      </c>
      <c r="AU31" s="21">
        <v>88.5</v>
      </c>
      <c r="AV31" s="25">
        <f>((AT31/AP31)*5000)/$G31</f>
        <v>2530422.3871415914</v>
      </c>
      <c r="AW31" s="26">
        <f>AV31/BE31</f>
        <v>1.7116589485153908E-3</v>
      </c>
      <c r="AX31" s="21"/>
      <c r="AY31" s="18">
        <v>2.5</v>
      </c>
      <c r="AZ31" s="17" t="s">
        <v>52</v>
      </c>
      <c r="BA31" s="25">
        <v>2306000</v>
      </c>
      <c r="BB31" s="20">
        <v>6.3630000000000004</v>
      </c>
      <c r="BC31" s="18">
        <f>AVERAGE(BA31:BA33)</f>
        <v>2447333.3333333335</v>
      </c>
      <c r="BD31" s="21">
        <v>85</v>
      </c>
      <c r="BE31" s="25">
        <f>((BC31/AY31)*5000)/$G31</f>
        <v>1478344964.3028221</v>
      </c>
      <c r="BF31" s="21"/>
      <c r="BG31" s="18">
        <v>2.5</v>
      </c>
      <c r="BH31" s="17" t="s">
        <v>53</v>
      </c>
      <c r="BI31" s="25">
        <v>25480</v>
      </c>
      <c r="BJ31" s="20">
        <v>4.4059999999999997</v>
      </c>
      <c r="BK31" s="18">
        <f>AVERAGE(BI31:BI33)</f>
        <v>20420</v>
      </c>
      <c r="BL31" s="21">
        <v>90.5</v>
      </c>
      <c r="BM31" s="25">
        <f>((BK31/BG31)*5000)/$G31</f>
        <v>12334978.549876176</v>
      </c>
      <c r="BN31" s="26">
        <f>BM31/BV31</f>
        <v>8.717802760779849E-3</v>
      </c>
      <c r="BO31" s="21"/>
      <c r="BP31" s="18">
        <v>5</v>
      </c>
      <c r="BQ31" s="17" t="s">
        <v>54</v>
      </c>
      <c r="BR31" s="25">
        <v>5049000</v>
      </c>
      <c r="BS31" s="20">
        <v>6.7030000000000003</v>
      </c>
      <c r="BT31" s="20">
        <f>AVERAGE(BR31:BR33)</f>
        <v>4684666.666666667</v>
      </c>
      <c r="BU31" s="21">
        <v>86</v>
      </c>
      <c r="BV31" s="25">
        <f>((BT31/BP31)*5000)/$G31</f>
        <v>1414918287.1364658</v>
      </c>
    </row>
    <row r="32" spans="1:74" x14ac:dyDescent="0.2">
      <c r="B32" s="17" t="s">
        <v>72</v>
      </c>
      <c r="E32" s="28"/>
      <c r="F32" s="29"/>
      <c r="G32" s="16"/>
      <c r="I32" s="19" t="s">
        <v>46</v>
      </c>
      <c r="J32" s="25">
        <v>9838</v>
      </c>
      <c r="K32" s="20">
        <v>3.9929999999999999</v>
      </c>
      <c r="M32" s="21">
        <v>89.5</v>
      </c>
      <c r="R32" s="17" t="s">
        <v>47</v>
      </c>
      <c r="S32" s="25">
        <v>2558000</v>
      </c>
      <c r="T32" s="20">
        <v>6.4080000000000004</v>
      </c>
      <c r="U32" s="20"/>
      <c r="V32" s="21">
        <v>86</v>
      </c>
      <c r="W32" s="21"/>
      <c r="X32" s="21"/>
      <c r="Z32" s="22" t="s">
        <v>49</v>
      </c>
      <c r="AA32" s="23">
        <v>686003.238516254</v>
      </c>
      <c r="AB32" s="27">
        <f t="shared" ref="AB32:AB33" si="9">LOG(AA32)</f>
        <v>5.8363261659493446</v>
      </c>
      <c r="AC32" s="20"/>
      <c r="AD32" s="24">
        <v>90</v>
      </c>
      <c r="AE32" s="24"/>
      <c r="AF32" s="24"/>
      <c r="AG32" s="24"/>
      <c r="AI32" s="17" t="s">
        <v>50</v>
      </c>
      <c r="AJ32" s="25">
        <v>1896000</v>
      </c>
      <c r="AK32" s="20">
        <v>6.2779999999999996</v>
      </c>
      <c r="AL32" s="20"/>
      <c r="AM32" s="21">
        <v>86</v>
      </c>
      <c r="AN32" s="21"/>
      <c r="AO32" s="21"/>
      <c r="AQ32" s="17" t="s">
        <v>51</v>
      </c>
      <c r="AR32" s="25">
        <v>8669</v>
      </c>
      <c r="AS32" s="20">
        <v>3.9380000000000002</v>
      </c>
      <c r="AT32" s="20"/>
      <c r="AU32" s="21">
        <v>88.5</v>
      </c>
      <c r="AV32" s="21"/>
      <c r="AW32" s="21"/>
      <c r="AX32" s="21"/>
      <c r="AY32" s="18"/>
      <c r="AZ32" s="17" t="s">
        <v>52</v>
      </c>
      <c r="BA32" s="25">
        <v>2300000</v>
      </c>
      <c r="BB32" s="20">
        <v>6.3620000000000001</v>
      </c>
      <c r="BC32" s="20"/>
      <c r="BD32" s="21" t="s">
        <v>48</v>
      </c>
      <c r="BE32" s="21"/>
      <c r="BF32" s="21"/>
      <c r="BG32" s="18"/>
      <c r="BH32" s="17" t="s">
        <v>53</v>
      </c>
      <c r="BI32" s="25">
        <v>17640</v>
      </c>
      <c r="BJ32" s="20">
        <v>4.2460000000000004</v>
      </c>
      <c r="BK32" s="20"/>
      <c r="BL32" s="21">
        <v>90.5</v>
      </c>
      <c r="BM32" s="21"/>
      <c r="BN32" s="21"/>
      <c r="BO32" s="21"/>
      <c r="BQ32" s="17" t="s">
        <v>54</v>
      </c>
      <c r="BR32" s="25">
        <v>4604000</v>
      </c>
      <c r="BS32" s="20">
        <v>6.6630000000000003</v>
      </c>
      <c r="BT32" s="20"/>
      <c r="BU32" s="21">
        <v>86</v>
      </c>
    </row>
    <row r="33" spans="1:74" x14ac:dyDescent="0.2">
      <c r="B33" s="17" t="s">
        <v>72</v>
      </c>
      <c r="E33" s="28"/>
      <c r="F33" s="29"/>
      <c r="G33" s="16"/>
      <c r="I33" s="19" t="s">
        <v>46</v>
      </c>
      <c r="J33" s="25">
        <v>8738</v>
      </c>
      <c r="K33" s="20">
        <v>3.9409999999999998</v>
      </c>
      <c r="M33" s="21">
        <v>89.5</v>
      </c>
      <c r="R33" s="17" t="s">
        <v>47</v>
      </c>
      <c r="S33" s="25">
        <v>1791000</v>
      </c>
      <c r="T33" s="20">
        <v>6.2530000000000001</v>
      </c>
      <c r="U33" s="20"/>
      <c r="V33" s="21">
        <v>86</v>
      </c>
      <c r="W33" s="21"/>
      <c r="X33" s="21"/>
      <c r="Z33" s="22" t="s">
        <v>49</v>
      </c>
      <c r="AA33" s="23">
        <v>809700.29451349902</v>
      </c>
      <c r="AB33" s="27">
        <f t="shared" si="9"/>
        <v>5.908324297242789</v>
      </c>
      <c r="AC33" s="20"/>
      <c r="AD33" s="24">
        <v>90</v>
      </c>
      <c r="AE33" s="24"/>
      <c r="AF33" s="24"/>
      <c r="AG33" s="24"/>
      <c r="AI33" s="17" t="s">
        <v>50</v>
      </c>
      <c r="AJ33" s="25">
        <v>1471000</v>
      </c>
      <c r="AK33" s="20">
        <v>6.1680000000000001</v>
      </c>
      <c r="AL33" s="20"/>
      <c r="AM33" s="21">
        <v>85.5</v>
      </c>
      <c r="AN33" s="21"/>
      <c r="AO33" s="21"/>
      <c r="AQ33" s="17" t="s">
        <v>51</v>
      </c>
      <c r="AR33" s="25">
        <v>8393</v>
      </c>
      <c r="AS33" s="20">
        <v>3.9239999999999999</v>
      </c>
      <c r="AT33" s="20"/>
      <c r="AU33" s="21">
        <v>88.5</v>
      </c>
      <c r="AV33" s="21"/>
      <c r="AW33" s="21"/>
      <c r="AX33" s="21"/>
      <c r="AY33" s="18"/>
      <c r="AZ33" s="17" t="s">
        <v>52</v>
      </c>
      <c r="BA33" s="25">
        <v>2736000</v>
      </c>
      <c r="BB33" s="20">
        <v>6.4370000000000003</v>
      </c>
      <c r="BC33" s="20"/>
      <c r="BD33" s="21">
        <v>85</v>
      </c>
      <c r="BE33" s="21"/>
      <c r="BF33" s="21"/>
      <c r="BG33" s="18"/>
      <c r="BH33" s="17" t="s">
        <v>53</v>
      </c>
      <c r="BI33" s="25">
        <v>18140</v>
      </c>
      <c r="BJ33" s="20">
        <v>4.2590000000000003</v>
      </c>
      <c r="BK33" s="20"/>
      <c r="BL33" s="21">
        <v>90</v>
      </c>
      <c r="BM33" s="21"/>
      <c r="BN33" s="21"/>
      <c r="BO33" s="21"/>
      <c r="BQ33" s="17" t="s">
        <v>54</v>
      </c>
      <c r="BR33" s="25">
        <v>4401000</v>
      </c>
      <c r="BS33" s="20">
        <v>6.6440000000000001</v>
      </c>
      <c r="BT33" s="20"/>
      <c r="BU33" s="21">
        <v>86</v>
      </c>
    </row>
    <row r="34" spans="1:74" x14ac:dyDescent="0.2">
      <c r="A34" s="16">
        <v>2016</v>
      </c>
      <c r="B34" s="17" t="s">
        <v>74</v>
      </c>
      <c r="C34" s="17" t="s">
        <v>75</v>
      </c>
      <c r="D34" s="17">
        <v>7.8</v>
      </c>
      <c r="E34" s="20">
        <v>14.073999999999998</v>
      </c>
      <c r="F34" s="21">
        <v>2.019791666666666</v>
      </c>
      <c r="G34" s="21">
        <f>(E34)/(1+F34)</f>
        <v>4.6605864091065889</v>
      </c>
      <c r="H34" s="18">
        <v>5</v>
      </c>
      <c r="I34" s="19" t="s">
        <v>46</v>
      </c>
      <c r="J34" s="25">
        <v>44720</v>
      </c>
      <c r="K34" s="20">
        <v>4.6500000000000004</v>
      </c>
      <c r="L34" s="18">
        <f>AVERAGE(J34:J36)</f>
        <v>41830</v>
      </c>
      <c r="M34" s="21">
        <v>89</v>
      </c>
      <c r="N34" s="25">
        <f>((L34/5)*5000)/G34</f>
        <v>8975265.4125811178</v>
      </c>
      <c r="O34" s="26">
        <f>N34/W34</f>
        <v>6.9415864586790579E-3</v>
      </c>
      <c r="Q34" s="18">
        <v>2.5</v>
      </c>
      <c r="R34" s="17" t="s">
        <v>47</v>
      </c>
      <c r="S34" s="25">
        <v>3101000</v>
      </c>
      <c r="T34" s="20">
        <v>6.492</v>
      </c>
      <c r="U34" s="18">
        <f>AVERAGE(S34:S36)</f>
        <v>3013000</v>
      </c>
      <c r="V34" s="21">
        <v>85</v>
      </c>
      <c r="W34" s="25">
        <f>((U34/Q34)*5000)/G34</f>
        <v>1292970341.2912698</v>
      </c>
      <c r="X34" s="21"/>
      <c r="Y34" s="18">
        <v>2.5</v>
      </c>
      <c r="Z34" s="22" t="s">
        <v>49</v>
      </c>
      <c r="AA34" s="23">
        <v>2528086.5931285201</v>
      </c>
      <c r="AB34" s="27">
        <f>LOG(AA34)</f>
        <v>6.4027919455097999</v>
      </c>
      <c r="AC34" s="18">
        <f>AVERAGE(AA34:AA36)</f>
        <v>2021703.5381478798</v>
      </c>
      <c r="AD34" s="24">
        <v>90</v>
      </c>
      <c r="AE34" s="25">
        <f>((AC34/Y34)*5000)/$G34</f>
        <v>867574747.33117557</v>
      </c>
      <c r="AF34" s="26">
        <f>AE34/AN34</f>
        <v>1.664867036630151</v>
      </c>
      <c r="AG34" s="24"/>
      <c r="AH34" s="18">
        <v>5</v>
      </c>
      <c r="AI34" s="17" t="s">
        <v>50</v>
      </c>
      <c r="AJ34" s="25">
        <v>2615000</v>
      </c>
      <c r="AK34" s="20">
        <v>6.4180000000000001</v>
      </c>
      <c r="AL34" s="18">
        <f>AVERAGE(AJ34:AJ36)</f>
        <v>2428666.6666666665</v>
      </c>
      <c r="AM34" s="21">
        <v>85</v>
      </c>
      <c r="AN34" s="25">
        <f>((AL34/AH34)*5000)/$G34</f>
        <v>521107528.85541493</v>
      </c>
      <c r="AO34" s="21"/>
      <c r="AP34" s="18">
        <v>5</v>
      </c>
      <c r="AQ34" s="17" t="s">
        <v>51</v>
      </c>
      <c r="AR34" s="25">
        <v>27190</v>
      </c>
      <c r="AS34" s="20">
        <v>4.4340000000000002</v>
      </c>
      <c r="AT34" s="18">
        <f>AVERAGE(AR34:AR36)</f>
        <v>28376.666666666668</v>
      </c>
      <c r="AU34" s="21">
        <v>88</v>
      </c>
      <c r="AV34" s="25">
        <f>((AT34/AP34)*5000)/$G34</f>
        <v>6088647.2593276799</v>
      </c>
      <c r="AW34" s="26">
        <f>AV34/BE34</f>
        <v>5.6958383513983669E-3</v>
      </c>
      <c r="AX34" s="21"/>
      <c r="AY34" s="18">
        <v>2.5</v>
      </c>
      <c r="AZ34" s="17" t="s">
        <v>52</v>
      </c>
      <c r="BA34" s="25">
        <v>2653000</v>
      </c>
      <c r="BB34" s="20">
        <v>6.4240000000000004</v>
      </c>
      <c r="BC34" s="18">
        <f>AVERAGE(BA34:BA35)</f>
        <v>2491000</v>
      </c>
      <c r="BD34" s="21">
        <v>85.5</v>
      </c>
      <c r="BE34" s="25">
        <f>((BC34/AY34)*5000)/$G34</f>
        <v>1068964195.2062905</v>
      </c>
      <c r="BF34" s="21"/>
      <c r="BG34" s="18">
        <v>2.5</v>
      </c>
      <c r="BH34" s="17" t="s">
        <v>53</v>
      </c>
      <c r="BI34" s="25">
        <v>32300</v>
      </c>
      <c r="BJ34" s="20">
        <v>4.5090000000000003</v>
      </c>
      <c r="BK34" s="18">
        <f>AVERAGE(BI34:BI36)</f>
        <v>28653.333333333332</v>
      </c>
      <c r="BL34" s="21">
        <v>89.5</v>
      </c>
      <c r="BM34" s="25">
        <f>((BK34/BG34)*5000)/$G34</f>
        <v>12296020.636950718</v>
      </c>
      <c r="BN34" s="26">
        <f>BM34/BV34</f>
        <v>6.0837255387664107E-3</v>
      </c>
      <c r="BO34" s="21"/>
      <c r="BP34" s="18">
        <v>5</v>
      </c>
      <c r="BQ34" s="17" t="s">
        <v>54</v>
      </c>
      <c r="BR34" s="25">
        <v>11350000</v>
      </c>
      <c r="BS34" s="20">
        <v>7.0549999999999997</v>
      </c>
      <c r="BT34" s="20">
        <f>AVERAGE(BR34:BR36)</f>
        <v>9419666.666666666</v>
      </c>
      <c r="BU34" s="21">
        <v>85</v>
      </c>
      <c r="BV34" s="25">
        <f>((BT34/BP34)*5000)/$G34</f>
        <v>2021133359.5834711</v>
      </c>
    </row>
    <row r="35" spans="1:74" x14ac:dyDescent="0.2">
      <c r="B35" s="17" t="s">
        <v>74</v>
      </c>
      <c r="E35" s="20"/>
      <c r="F35" s="21"/>
      <c r="I35" s="19" t="s">
        <v>46</v>
      </c>
      <c r="J35" s="25">
        <v>39690</v>
      </c>
      <c r="K35" s="20">
        <v>4.5990000000000002</v>
      </c>
      <c r="M35" s="21">
        <v>89</v>
      </c>
      <c r="R35" s="17" t="s">
        <v>47</v>
      </c>
      <c r="S35" s="25">
        <v>3520000</v>
      </c>
      <c r="T35" s="20">
        <v>6.5460000000000003</v>
      </c>
      <c r="U35" s="20"/>
      <c r="V35" s="21">
        <v>85</v>
      </c>
      <c r="W35" s="21"/>
      <c r="X35" s="21"/>
      <c r="Z35" s="22" t="s">
        <v>49</v>
      </c>
      <c r="AA35" s="23">
        <v>1849571.37421334</v>
      </c>
      <c r="AB35" s="27">
        <f t="shared" ref="AB35:AB36" si="10">LOG(AA35)</f>
        <v>6.2670710952236792</v>
      </c>
      <c r="AC35" s="20"/>
      <c r="AD35" s="24">
        <v>90</v>
      </c>
      <c r="AE35" s="24"/>
      <c r="AF35" s="24"/>
      <c r="AG35" s="24"/>
      <c r="AH35" s="18"/>
      <c r="AI35" s="17" t="s">
        <v>50</v>
      </c>
      <c r="AJ35" s="25">
        <v>2344000</v>
      </c>
      <c r="AK35" s="20">
        <v>6.37</v>
      </c>
      <c r="AL35" s="20"/>
      <c r="AM35" s="21">
        <v>85</v>
      </c>
      <c r="AN35" s="21"/>
      <c r="AO35" s="21"/>
      <c r="AP35" s="18"/>
      <c r="AQ35" s="17" t="s">
        <v>51</v>
      </c>
      <c r="AR35" s="25">
        <v>27170</v>
      </c>
      <c r="AS35" s="20">
        <v>4.4340000000000002</v>
      </c>
      <c r="AT35" s="20"/>
      <c r="AU35" s="21">
        <v>88</v>
      </c>
      <c r="AV35" s="21"/>
      <c r="AW35" s="21"/>
      <c r="AX35" s="21"/>
      <c r="AY35" s="18"/>
      <c r="AZ35" s="17" t="s">
        <v>52</v>
      </c>
      <c r="BA35" s="25">
        <v>2329000</v>
      </c>
      <c r="BB35" s="20">
        <v>6.367</v>
      </c>
      <c r="BC35" s="20"/>
      <c r="BD35" s="21">
        <v>85.5</v>
      </c>
      <c r="BE35" s="21"/>
      <c r="BF35" s="21"/>
      <c r="BG35" s="18"/>
      <c r="BH35" s="17" t="s">
        <v>53</v>
      </c>
      <c r="BI35" s="25">
        <v>26230</v>
      </c>
      <c r="BJ35" s="20">
        <v>4.4189999999999996</v>
      </c>
      <c r="BK35" s="20"/>
      <c r="BL35" s="21">
        <v>89.5</v>
      </c>
      <c r="BM35" s="21"/>
      <c r="BN35" s="21"/>
      <c r="BO35" s="21"/>
      <c r="BP35" s="18"/>
      <c r="BQ35" s="17" t="s">
        <v>54</v>
      </c>
      <c r="BR35" s="25">
        <v>8513000</v>
      </c>
      <c r="BS35" s="20">
        <v>6.93</v>
      </c>
      <c r="BT35" s="20"/>
      <c r="BU35" s="21">
        <v>85</v>
      </c>
    </row>
    <row r="36" spans="1:74" x14ac:dyDescent="0.2">
      <c r="B36" s="17" t="s">
        <v>74</v>
      </c>
      <c r="E36" s="20"/>
      <c r="F36" s="21"/>
      <c r="I36" s="19" t="s">
        <v>46</v>
      </c>
      <c r="J36" s="25">
        <v>41080</v>
      </c>
      <c r="K36" s="20">
        <v>4.6139999999999999</v>
      </c>
      <c r="M36" s="21">
        <v>89</v>
      </c>
      <c r="R36" s="17" t="s">
        <v>47</v>
      </c>
      <c r="S36" s="25">
        <v>2418000</v>
      </c>
      <c r="T36" s="20">
        <v>6.383</v>
      </c>
      <c r="U36" s="20"/>
      <c r="V36" s="21">
        <v>85</v>
      </c>
      <c r="W36" s="21"/>
      <c r="X36" s="21"/>
      <c r="Z36" s="22" t="s">
        <v>49</v>
      </c>
      <c r="AA36" s="23">
        <v>1687452.6471017799</v>
      </c>
      <c r="AB36" s="27">
        <f t="shared" si="10"/>
        <v>6.2272315946047261</v>
      </c>
      <c r="AC36" s="20"/>
      <c r="AD36" s="24">
        <v>90</v>
      </c>
      <c r="AE36" s="24"/>
      <c r="AF36" s="24"/>
      <c r="AG36" s="24"/>
      <c r="AH36" s="18"/>
      <c r="AI36" s="17" t="s">
        <v>50</v>
      </c>
      <c r="AJ36" s="25">
        <v>2327000</v>
      </c>
      <c r="AK36" s="20">
        <v>6.367</v>
      </c>
      <c r="AL36" s="20"/>
      <c r="AM36" s="21">
        <v>85</v>
      </c>
      <c r="AN36" s="21"/>
      <c r="AO36" s="21"/>
      <c r="AP36" s="18"/>
      <c r="AQ36" s="17" t="s">
        <v>51</v>
      </c>
      <c r="AR36" s="25">
        <v>30770</v>
      </c>
      <c r="AS36" s="20">
        <v>4.4880000000000004</v>
      </c>
      <c r="AT36" s="20"/>
      <c r="AU36" s="21">
        <v>88</v>
      </c>
      <c r="AV36" s="21"/>
      <c r="AW36" s="21"/>
      <c r="AX36" s="21"/>
      <c r="AY36" s="18"/>
      <c r="AZ36" s="17" t="s">
        <v>52</v>
      </c>
      <c r="BA36" s="25">
        <v>4019000</v>
      </c>
      <c r="BB36" s="20">
        <v>6.6040000000000001</v>
      </c>
      <c r="BC36" s="20"/>
      <c r="BD36" s="21">
        <v>85.5</v>
      </c>
      <c r="BE36" s="21"/>
      <c r="BF36" s="21"/>
      <c r="BG36" s="18"/>
      <c r="BH36" s="17" t="s">
        <v>53</v>
      </c>
      <c r="BI36" s="25">
        <v>27430</v>
      </c>
      <c r="BJ36" s="20">
        <v>4.4379999999999997</v>
      </c>
      <c r="BK36" s="20"/>
      <c r="BL36" s="21">
        <v>89.5</v>
      </c>
      <c r="BM36" s="21"/>
      <c r="BN36" s="21"/>
      <c r="BO36" s="21"/>
      <c r="BP36" s="18"/>
      <c r="BQ36" s="17" t="s">
        <v>54</v>
      </c>
      <c r="BR36" s="25">
        <v>8396000</v>
      </c>
      <c r="BS36" s="20">
        <v>6.9240000000000004</v>
      </c>
      <c r="BT36" s="20"/>
      <c r="BU36" s="21">
        <v>85</v>
      </c>
    </row>
    <row r="37" spans="1:74" x14ac:dyDescent="0.2">
      <c r="A37" s="16">
        <v>2016</v>
      </c>
      <c r="B37" s="17" t="s">
        <v>76</v>
      </c>
      <c r="C37" s="17" t="s">
        <v>77</v>
      </c>
      <c r="D37" s="17">
        <v>8.4</v>
      </c>
      <c r="E37" s="20">
        <v>11.574999999999999</v>
      </c>
      <c r="F37" s="21">
        <v>2.1144674085850559</v>
      </c>
      <c r="G37" s="21">
        <f>(E37)/(1+F37)</f>
        <v>3.7165262889229194</v>
      </c>
      <c r="H37" s="18">
        <v>5</v>
      </c>
      <c r="I37" s="19" t="s">
        <v>46</v>
      </c>
      <c r="J37" s="25">
        <v>23960</v>
      </c>
      <c r="K37" s="20">
        <v>4.38</v>
      </c>
      <c r="L37" s="18">
        <f>AVERAGE(J37:J39)</f>
        <v>22426.666666666668</v>
      </c>
      <c r="M37" s="21">
        <v>89.5</v>
      </c>
      <c r="N37" s="25">
        <f>((L37/5)*5000)/G37</f>
        <v>6034308.6320979865</v>
      </c>
      <c r="O37" s="26">
        <f>N37/W37</f>
        <v>6.1952117863720074E-3</v>
      </c>
      <c r="Q37" s="18">
        <v>2.5</v>
      </c>
      <c r="R37" s="17" t="s">
        <v>47</v>
      </c>
      <c r="S37" s="25">
        <v>2044000</v>
      </c>
      <c r="T37" s="20">
        <v>6.3109999999999999</v>
      </c>
      <c r="U37" s="18">
        <f>AVERAGE(S37:S39)</f>
        <v>1810000</v>
      </c>
      <c r="V37" s="21">
        <v>85</v>
      </c>
      <c r="W37" s="25">
        <f>((U37/Q37)*5000)/G37</f>
        <v>974027820.22271299</v>
      </c>
      <c r="X37" s="21"/>
      <c r="Y37" s="18">
        <v>2.5</v>
      </c>
      <c r="Z37" s="22" t="s">
        <v>49</v>
      </c>
      <c r="AA37" s="23">
        <v>1394783.2938612001</v>
      </c>
      <c r="AB37" s="27">
        <f>LOG(AA37)</f>
        <v>6.1445067369349786</v>
      </c>
      <c r="AC37" s="18">
        <f>AVERAGE(AA37:AA39)</f>
        <v>1131774.9437784862</v>
      </c>
      <c r="AD37" s="24">
        <v>91</v>
      </c>
      <c r="AE37" s="25">
        <f>((AC37/Y37)*5000)/$G37</f>
        <v>609049879.26587987</v>
      </c>
      <c r="AF37" s="26">
        <f>AE37/AN37</f>
        <v>1.3821798621353383</v>
      </c>
      <c r="AG37" s="24"/>
      <c r="AH37" s="18">
        <v>5</v>
      </c>
      <c r="AI37" s="17" t="s">
        <v>50</v>
      </c>
      <c r="AJ37" s="25">
        <v>2051000</v>
      </c>
      <c r="AK37" s="20">
        <v>6.3120000000000003</v>
      </c>
      <c r="AL37" s="18">
        <f>AVERAGE(AJ37:AJ39)</f>
        <v>1637666.6666666667</v>
      </c>
      <c r="AM37" s="21">
        <v>85</v>
      </c>
      <c r="AN37" s="25">
        <f>((AL37/AH37)*5000)/$G37</f>
        <v>440644445.74163806</v>
      </c>
      <c r="AO37" s="21"/>
      <c r="AP37" s="18">
        <v>5</v>
      </c>
      <c r="AQ37" s="17" t="s">
        <v>51</v>
      </c>
      <c r="AR37" s="25">
        <v>12910</v>
      </c>
      <c r="AS37" s="20">
        <v>4.1109999999999998</v>
      </c>
      <c r="AT37" s="18">
        <f>AVERAGE(AR37:AR39)</f>
        <v>12470</v>
      </c>
      <c r="AU37" s="21">
        <v>88</v>
      </c>
      <c r="AV37" s="25">
        <f>((AT37/AP37)*5000)/$G37</f>
        <v>3355283.6790544838</v>
      </c>
      <c r="AW37" s="26">
        <f>AV37/BE37</f>
        <v>2.7085143353605561E-3</v>
      </c>
      <c r="AX37" s="21"/>
      <c r="AY37" s="18">
        <v>2.5</v>
      </c>
      <c r="AZ37" s="17" t="s">
        <v>52</v>
      </c>
      <c r="BA37" s="25">
        <v>2299000</v>
      </c>
      <c r="BB37" s="20">
        <v>6.3609999999999998</v>
      </c>
      <c r="BC37" s="18">
        <f>AVERAGE(BA37:BA39)</f>
        <v>2302000</v>
      </c>
      <c r="BD37" s="21">
        <v>85</v>
      </c>
      <c r="BE37" s="25">
        <f>((BC37/AY37)*5000)/$G37</f>
        <v>1238791183.5097709</v>
      </c>
      <c r="BF37" s="21"/>
      <c r="BG37" s="18">
        <v>2.5</v>
      </c>
      <c r="BH37" s="17" t="s">
        <v>53</v>
      </c>
      <c r="BI37" s="25">
        <v>45440</v>
      </c>
      <c r="BJ37" s="20">
        <v>4.657</v>
      </c>
      <c r="BK37" s="18">
        <f>AVERAGE(BI37:BI39)</f>
        <v>34906.666666666664</v>
      </c>
      <c r="BL37" s="21">
        <v>89.5</v>
      </c>
      <c r="BM37" s="25">
        <f>((BK37/BG37)*5000)/$G37</f>
        <v>18784565.991477441</v>
      </c>
      <c r="BN37" s="26">
        <f>BM37/BV37</f>
        <v>1.1574468085106383E-2</v>
      </c>
      <c r="BO37" s="21"/>
      <c r="BP37" s="18">
        <v>5</v>
      </c>
      <c r="BQ37" s="17" t="s">
        <v>54</v>
      </c>
      <c r="BR37" s="25">
        <v>7507000</v>
      </c>
      <c r="BS37" s="20">
        <v>6.875</v>
      </c>
      <c r="BT37" s="20">
        <f>AVERAGE(BR37:BR39)</f>
        <v>6031666.666666667</v>
      </c>
      <c r="BU37" s="21">
        <v>85</v>
      </c>
      <c r="BV37" s="25">
        <f>((BT37/BP37)*5000)/$G37</f>
        <v>1622931252.9401467</v>
      </c>
    </row>
    <row r="38" spans="1:74" x14ac:dyDescent="0.2">
      <c r="B38" s="17" t="s">
        <v>76</v>
      </c>
      <c r="E38" s="28"/>
      <c r="F38" s="29"/>
      <c r="G38" s="16"/>
      <c r="I38" s="19" t="s">
        <v>46</v>
      </c>
      <c r="J38" s="25">
        <v>22690</v>
      </c>
      <c r="K38" s="20">
        <v>4.3559999999999999</v>
      </c>
      <c r="M38" s="21">
        <v>89.5</v>
      </c>
      <c r="R38" s="17" t="s">
        <v>47</v>
      </c>
      <c r="S38" s="25">
        <v>1801000</v>
      </c>
      <c r="T38" s="20">
        <v>6.2549999999999999</v>
      </c>
      <c r="U38" s="20"/>
      <c r="V38" s="21">
        <v>85</v>
      </c>
      <c r="W38" s="21"/>
      <c r="X38" s="21"/>
      <c r="Z38" s="22" t="s">
        <v>49</v>
      </c>
      <c r="AA38" s="23">
        <v>1036592.64110969</v>
      </c>
      <c r="AB38" s="27">
        <f t="shared" ref="AB38:AB39" si="11">LOG(AA38)</f>
        <v>6.0156081214080093</v>
      </c>
      <c r="AC38" s="20"/>
      <c r="AD38" s="24">
        <v>91</v>
      </c>
      <c r="AE38" s="24"/>
      <c r="AF38" s="24"/>
      <c r="AG38" s="24"/>
      <c r="AI38" s="17" t="s">
        <v>50</v>
      </c>
      <c r="AJ38" s="25">
        <v>1442000</v>
      </c>
      <c r="AK38" s="20">
        <v>6.1589999999999998</v>
      </c>
      <c r="AL38" s="20"/>
      <c r="AM38" s="21">
        <v>85</v>
      </c>
      <c r="AN38" s="21"/>
      <c r="AO38" s="21"/>
      <c r="AQ38" s="17" t="s">
        <v>51</v>
      </c>
      <c r="AR38" s="25">
        <v>11860</v>
      </c>
      <c r="AS38" s="20">
        <v>4.0739999999999998</v>
      </c>
      <c r="AT38" s="20"/>
      <c r="AU38" s="21">
        <v>88</v>
      </c>
      <c r="AV38" s="21"/>
      <c r="AW38" s="21"/>
      <c r="AX38" s="21"/>
      <c r="AZ38" s="17" t="s">
        <v>52</v>
      </c>
      <c r="BA38" s="25">
        <v>2505000</v>
      </c>
      <c r="BB38" s="20">
        <v>6.399</v>
      </c>
      <c r="BC38" s="20"/>
      <c r="BD38" s="21">
        <v>85</v>
      </c>
      <c r="BE38" s="21"/>
      <c r="BF38" s="21"/>
      <c r="BH38" s="17" t="s">
        <v>53</v>
      </c>
      <c r="BI38" s="25">
        <v>28910</v>
      </c>
      <c r="BJ38" s="20">
        <v>4.4610000000000003</v>
      </c>
      <c r="BK38" s="20"/>
      <c r="BL38" s="21">
        <v>89.5</v>
      </c>
      <c r="BM38" s="21"/>
      <c r="BN38" s="21"/>
      <c r="BO38" s="21"/>
      <c r="BQ38" s="17" t="s">
        <v>54</v>
      </c>
      <c r="BR38" s="25">
        <v>6268000</v>
      </c>
      <c r="BS38" s="20">
        <v>6.7969999999999997</v>
      </c>
      <c r="BT38" s="20"/>
      <c r="BU38" s="21">
        <v>85</v>
      </c>
    </row>
    <row r="39" spans="1:74" x14ac:dyDescent="0.2">
      <c r="B39" s="17" t="s">
        <v>76</v>
      </c>
      <c r="E39" s="28"/>
      <c r="F39" s="29"/>
      <c r="G39" s="16"/>
      <c r="I39" s="19" t="s">
        <v>46</v>
      </c>
      <c r="J39" s="25">
        <v>20630</v>
      </c>
      <c r="K39" s="20">
        <v>4.3150000000000004</v>
      </c>
      <c r="M39" s="21">
        <v>89</v>
      </c>
      <c r="R39" s="17" t="s">
        <v>47</v>
      </c>
      <c r="S39" s="25">
        <v>1585000</v>
      </c>
      <c r="T39" s="20">
        <v>6.2</v>
      </c>
      <c r="U39" s="20"/>
      <c r="V39" s="21">
        <v>85</v>
      </c>
      <c r="W39" s="21"/>
      <c r="X39" s="21"/>
      <c r="Z39" s="22" t="s">
        <v>49</v>
      </c>
      <c r="AA39" s="23">
        <v>963948.89636456897</v>
      </c>
      <c r="AB39" s="27">
        <f t="shared" si="11"/>
        <v>5.9840540104431117</v>
      </c>
      <c r="AC39" s="20"/>
      <c r="AD39" s="24">
        <v>91</v>
      </c>
      <c r="AE39" s="24"/>
      <c r="AF39" s="24"/>
      <c r="AG39" s="24"/>
      <c r="AI39" s="17" t="s">
        <v>50</v>
      </c>
      <c r="AJ39" s="25">
        <v>1420000</v>
      </c>
      <c r="AK39" s="20">
        <v>6.1520000000000001</v>
      </c>
      <c r="AL39" s="20"/>
      <c r="AM39" s="21">
        <v>85</v>
      </c>
      <c r="AN39" s="21"/>
      <c r="AO39" s="21"/>
      <c r="AQ39" s="17" t="s">
        <v>51</v>
      </c>
      <c r="AR39" s="25">
        <v>12640</v>
      </c>
      <c r="AS39" s="20">
        <v>4.1020000000000003</v>
      </c>
      <c r="AT39" s="20"/>
      <c r="AU39" s="21">
        <v>88</v>
      </c>
      <c r="AV39" s="21"/>
      <c r="AW39" s="21"/>
      <c r="AX39" s="21"/>
      <c r="AZ39" s="17" t="s">
        <v>52</v>
      </c>
      <c r="BA39" s="25">
        <v>2102000</v>
      </c>
      <c r="BB39" s="20">
        <v>6.3230000000000004</v>
      </c>
      <c r="BC39" s="20"/>
      <c r="BD39" s="21" t="s">
        <v>48</v>
      </c>
      <c r="BE39" s="21"/>
      <c r="BF39" s="21"/>
      <c r="BH39" s="17" t="s">
        <v>53</v>
      </c>
      <c r="BI39" s="25">
        <v>30370</v>
      </c>
      <c r="BJ39" s="20">
        <v>4.4829999999999997</v>
      </c>
      <c r="BK39" s="20"/>
      <c r="BL39" s="21">
        <v>89.5</v>
      </c>
      <c r="BM39" s="21"/>
      <c r="BN39" s="21"/>
      <c r="BO39" s="21"/>
      <c r="BQ39" s="17" t="s">
        <v>54</v>
      </c>
      <c r="BR39" s="25">
        <v>4320000</v>
      </c>
      <c r="BS39" s="20">
        <v>6.6349999999999998</v>
      </c>
      <c r="BT39" s="20"/>
      <c r="BU39" s="21">
        <v>85</v>
      </c>
    </row>
    <row r="40" spans="1:74" x14ac:dyDescent="0.2">
      <c r="A40" s="16">
        <v>2016</v>
      </c>
      <c r="B40" s="17" t="s">
        <v>78</v>
      </c>
      <c r="C40" s="17" t="s">
        <v>79</v>
      </c>
      <c r="D40" s="17">
        <v>10.199999999999999</v>
      </c>
      <c r="E40" s="20">
        <v>9.5719999999999992</v>
      </c>
      <c r="F40" s="21">
        <v>1.6348870056497176</v>
      </c>
      <c r="G40" s="21">
        <f>(E40)/(1+F40)</f>
        <v>3.6327933529884744</v>
      </c>
      <c r="H40" s="18">
        <v>5</v>
      </c>
      <c r="I40" s="19" t="s">
        <v>46</v>
      </c>
      <c r="J40" s="25">
        <v>19740</v>
      </c>
      <c r="K40" s="20">
        <v>4.2949999999999999</v>
      </c>
      <c r="L40" s="18">
        <f>AVERAGE(J40:J42)</f>
        <v>18020</v>
      </c>
      <c r="M40" s="21">
        <v>89.5</v>
      </c>
      <c r="N40" s="25">
        <f>((L40/5)*5000)/G40</f>
        <v>4960370.2300259005</v>
      </c>
      <c r="O40" s="26">
        <f>N40/W40</f>
        <v>3.9639243290805109E-3</v>
      </c>
      <c r="Q40" s="18">
        <v>2.5</v>
      </c>
      <c r="R40" s="17" t="s">
        <v>47</v>
      </c>
      <c r="S40" s="25">
        <v>2614000</v>
      </c>
      <c r="T40" s="20">
        <v>6.4169999999999998</v>
      </c>
      <c r="U40" s="18">
        <f>AVERAGE(S40:S42)</f>
        <v>2273000</v>
      </c>
      <c r="V40" s="21">
        <v>85</v>
      </c>
      <c r="W40" s="25">
        <f>((U40/Q40)*5000)/G40</f>
        <v>1251378638.49599</v>
      </c>
      <c r="X40" s="21"/>
      <c r="Y40" s="18">
        <v>2.5</v>
      </c>
      <c r="Z40" s="22" t="s">
        <v>49</v>
      </c>
      <c r="AA40" s="23">
        <v>1293143.73295968</v>
      </c>
      <c r="AB40" s="27">
        <f>LOG(AA40)</f>
        <v>6.1116467994063033</v>
      </c>
      <c r="AC40" s="18">
        <f>AVERAGE(AA40:AA42)</f>
        <v>1113244.9804545708</v>
      </c>
      <c r="AD40" s="24">
        <v>90</v>
      </c>
      <c r="AE40" s="25">
        <f>((AC40/Y40)*5000)/$G40</f>
        <v>612886488.3210454</v>
      </c>
      <c r="AF40" s="26">
        <f>AE40/AN40</f>
        <v>1.0587208563524213</v>
      </c>
      <c r="AG40" s="24"/>
      <c r="AH40" s="18">
        <v>5</v>
      </c>
      <c r="AI40" s="17" t="s">
        <v>50</v>
      </c>
      <c r="AJ40" s="25">
        <v>2318000</v>
      </c>
      <c r="AK40" s="20">
        <v>6.3650000000000002</v>
      </c>
      <c r="AL40" s="18">
        <f>AVERAGE(AJ40:AJ42)</f>
        <v>2103000</v>
      </c>
      <c r="AM40" s="21">
        <v>85</v>
      </c>
      <c r="AN40" s="25">
        <f>((AL40/AH40)*5000)/$G40</f>
        <v>578893373.68171299</v>
      </c>
      <c r="AO40" s="21"/>
      <c r="AP40" s="18">
        <v>5</v>
      </c>
      <c r="AQ40" s="17" t="s">
        <v>51</v>
      </c>
      <c r="AR40" s="25">
        <v>11550</v>
      </c>
      <c r="AS40" s="20">
        <v>4.0620000000000003</v>
      </c>
      <c r="AT40" s="18">
        <f>AVERAGE(AR40:AR42)</f>
        <v>11220</v>
      </c>
      <c r="AU40" s="21">
        <v>88.5</v>
      </c>
      <c r="AV40" s="25">
        <f>((AT40/AP40)*5000)/$G40</f>
        <v>3088532.4073746172</v>
      </c>
      <c r="AW40" s="26">
        <f>AV40/BE40</f>
        <v>1.6100640964316463E-3</v>
      </c>
      <c r="AX40" s="21"/>
      <c r="AY40" s="18">
        <v>2.5</v>
      </c>
      <c r="AZ40" s="17" t="s">
        <v>52</v>
      </c>
      <c r="BA40" s="25">
        <v>3771000</v>
      </c>
      <c r="BB40" s="20">
        <v>6.577</v>
      </c>
      <c r="BC40" s="18">
        <f>AVERAGE(BA40:BA42)</f>
        <v>3484333.3333333335</v>
      </c>
      <c r="BD40" s="21">
        <v>84.5</v>
      </c>
      <c r="BE40" s="25">
        <f>((BC40/AY40)*5000)/$G40</f>
        <v>1918266741.193516</v>
      </c>
      <c r="BF40" s="21"/>
      <c r="BG40" s="18">
        <v>2.5</v>
      </c>
      <c r="BH40" s="17" t="s">
        <v>53</v>
      </c>
      <c r="BI40" s="25">
        <v>58360</v>
      </c>
      <c r="BJ40" s="20">
        <v>4.766</v>
      </c>
      <c r="BK40" s="18">
        <f>AVERAGE(BI40:BI42)</f>
        <v>45120</v>
      </c>
      <c r="BL40" s="21">
        <v>90</v>
      </c>
      <c r="BM40" s="25">
        <f>((BK40/BG40)*5000)/$G40</f>
        <v>24840388.987654675</v>
      </c>
      <c r="BN40" s="26">
        <f>BM40/BV40</f>
        <v>1.4018227009113506E-2</v>
      </c>
      <c r="BO40" s="21"/>
      <c r="BP40" s="18">
        <v>5</v>
      </c>
      <c r="BQ40" s="17" t="s">
        <v>54</v>
      </c>
      <c r="BR40" s="25">
        <v>6524000</v>
      </c>
      <c r="BS40" s="20">
        <v>6.8150000000000004</v>
      </c>
      <c r="BT40" s="20">
        <f>AVERAGE(BR40:BR42)</f>
        <v>6437333.333333333</v>
      </c>
      <c r="BU40" s="21">
        <v>85</v>
      </c>
      <c r="BV40" s="25">
        <f>((BT40/BP40)*5000)/$G40</f>
        <v>1772006472.1098812</v>
      </c>
    </row>
    <row r="41" spans="1:74" x14ac:dyDescent="0.2">
      <c r="B41" s="17" t="s">
        <v>78</v>
      </c>
      <c r="E41" s="20"/>
      <c r="F41" s="21"/>
      <c r="I41" s="19" t="s">
        <v>46</v>
      </c>
      <c r="J41" s="25">
        <v>17760</v>
      </c>
      <c r="K41" s="20">
        <v>4.2489999999999997</v>
      </c>
      <c r="M41" s="21">
        <v>89.5</v>
      </c>
      <c r="R41" s="17" t="s">
        <v>47</v>
      </c>
      <c r="S41" s="25">
        <v>2193000</v>
      </c>
      <c r="T41" s="20">
        <v>6.3410000000000002</v>
      </c>
      <c r="U41" s="20"/>
      <c r="V41" s="21">
        <v>85</v>
      </c>
      <c r="W41" s="21"/>
      <c r="X41" s="21"/>
      <c r="Z41" s="22" t="s">
        <v>49</v>
      </c>
      <c r="AA41" s="23">
        <v>1087414.3508665301</v>
      </c>
      <c r="AB41" s="27">
        <f t="shared" ref="AB41:AB42" si="12">LOG(AA41)</f>
        <v>6.0363950601913663</v>
      </c>
      <c r="AC41" s="20"/>
      <c r="AD41" s="24">
        <v>90</v>
      </c>
      <c r="AE41" s="24"/>
      <c r="AF41" s="24"/>
      <c r="AG41" s="24"/>
      <c r="AH41" s="18"/>
      <c r="AI41" s="17" t="s">
        <v>50</v>
      </c>
      <c r="AJ41" s="25">
        <v>1967000</v>
      </c>
      <c r="AK41" s="20">
        <v>6.2939999999999996</v>
      </c>
      <c r="AL41" s="20"/>
      <c r="AM41" s="21">
        <v>85</v>
      </c>
      <c r="AN41" s="21"/>
      <c r="AO41" s="21"/>
      <c r="AP41" s="18"/>
      <c r="AQ41" s="17" t="s">
        <v>51</v>
      </c>
      <c r="AR41" s="25">
        <v>10550</v>
      </c>
      <c r="AS41" s="20">
        <v>4.0229999999999997</v>
      </c>
      <c r="AT41" s="20"/>
      <c r="AU41" s="21">
        <v>88.5</v>
      </c>
      <c r="AV41" s="21"/>
      <c r="AW41" s="21"/>
      <c r="AX41" s="21"/>
      <c r="AY41" s="18"/>
      <c r="AZ41" s="17" t="s">
        <v>52</v>
      </c>
      <c r="BA41" s="25">
        <v>3334000</v>
      </c>
      <c r="BB41" s="20">
        <v>6.5229999999999997</v>
      </c>
      <c r="BC41" s="20"/>
      <c r="BD41" s="21">
        <v>85</v>
      </c>
      <c r="BE41" s="21"/>
      <c r="BF41" s="21"/>
      <c r="BG41" s="18"/>
      <c r="BH41" s="17" t="s">
        <v>53</v>
      </c>
      <c r="BI41" s="25">
        <v>38450</v>
      </c>
      <c r="BJ41" s="20">
        <v>4.585</v>
      </c>
      <c r="BK41" s="20"/>
      <c r="BL41" s="21">
        <v>90</v>
      </c>
      <c r="BM41" s="21"/>
      <c r="BN41" s="21"/>
      <c r="BO41" s="21"/>
      <c r="BP41" s="18"/>
      <c r="BQ41" s="17" t="s">
        <v>54</v>
      </c>
      <c r="BR41" s="25">
        <v>7525000</v>
      </c>
      <c r="BS41" s="20">
        <v>6.8769999999999998</v>
      </c>
      <c r="BT41" s="20"/>
      <c r="BU41" s="21">
        <v>85</v>
      </c>
    </row>
    <row r="42" spans="1:74" x14ac:dyDescent="0.2">
      <c r="B42" s="17" t="s">
        <v>78</v>
      </c>
      <c r="E42" s="20"/>
      <c r="F42" s="21"/>
      <c r="I42" s="19" t="s">
        <v>46</v>
      </c>
      <c r="J42" s="25">
        <v>16560</v>
      </c>
      <c r="K42" s="20">
        <v>4.2190000000000003</v>
      </c>
      <c r="M42" s="21">
        <v>89.5</v>
      </c>
      <c r="R42" s="17" t="s">
        <v>47</v>
      </c>
      <c r="S42" s="25">
        <v>2012000</v>
      </c>
      <c r="T42" s="20">
        <v>6.3040000000000003</v>
      </c>
      <c r="U42" s="20"/>
      <c r="V42" s="21">
        <v>85</v>
      </c>
      <c r="W42" s="21"/>
      <c r="X42" s="21"/>
      <c r="Z42" s="22" t="s">
        <v>49</v>
      </c>
      <c r="AA42" s="23">
        <v>959176.85753750196</v>
      </c>
      <c r="AB42" s="27">
        <f t="shared" si="12"/>
        <v>5.9818986918120105</v>
      </c>
      <c r="AC42" s="20"/>
      <c r="AD42" s="24">
        <v>90</v>
      </c>
      <c r="AE42" s="24"/>
      <c r="AF42" s="24"/>
      <c r="AG42" s="24"/>
      <c r="AH42" s="18"/>
      <c r="AI42" s="17" t="s">
        <v>50</v>
      </c>
      <c r="AJ42" s="25">
        <v>2024000</v>
      </c>
      <c r="AK42" s="20">
        <v>6.306</v>
      </c>
      <c r="AL42" s="20"/>
      <c r="AM42" s="21">
        <v>85</v>
      </c>
      <c r="AN42" s="21"/>
      <c r="AO42" s="21"/>
      <c r="AP42" s="18"/>
      <c r="AQ42" s="17" t="s">
        <v>51</v>
      </c>
      <c r="AR42" s="25">
        <v>11560</v>
      </c>
      <c r="AS42" s="20">
        <v>4.0629999999999997</v>
      </c>
      <c r="AT42" s="20"/>
      <c r="AU42" s="21">
        <v>88</v>
      </c>
      <c r="AV42" s="21"/>
      <c r="AW42" s="21"/>
      <c r="AX42" s="21"/>
      <c r="AY42" s="18"/>
      <c r="AZ42" s="17" t="s">
        <v>52</v>
      </c>
      <c r="BA42" s="25">
        <v>3348000</v>
      </c>
      <c r="BB42" s="20">
        <v>6.5250000000000004</v>
      </c>
      <c r="BC42" s="20"/>
      <c r="BD42" s="21">
        <v>85</v>
      </c>
      <c r="BE42" s="21"/>
      <c r="BF42" s="21"/>
      <c r="BG42" s="18"/>
      <c r="BH42" s="17" t="s">
        <v>53</v>
      </c>
      <c r="BI42" s="25">
        <v>38550</v>
      </c>
      <c r="BJ42" s="20">
        <v>4.5860000000000003</v>
      </c>
      <c r="BK42" s="20"/>
      <c r="BL42" s="21">
        <v>90</v>
      </c>
      <c r="BM42" s="21"/>
      <c r="BN42" s="21"/>
      <c r="BO42" s="21"/>
      <c r="BP42" s="18"/>
      <c r="BQ42" s="17" t="s">
        <v>54</v>
      </c>
      <c r="BR42" s="25">
        <v>5263000</v>
      </c>
      <c r="BS42" s="20">
        <v>6.7210000000000001</v>
      </c>
      <c r="BT42" s="20"/>
      <c r="BU42" s="21">
        <v>85</v>
      </c>
    </row>
    <row r="43" spans="1:74" x14ac:dyDescent="0.2">
      <c r="A43" s="16">
        <v>2016</v>
      </c>
      <c r="B43" s="17" t="s">
        <v>80</v>
      </c>
      <c r="C43" s="17" t="s">
        <v>81</v>
      </c>
      <c r="D43" s="17">
        <v>9.4</v>
      </c>
      <c r="E43" s="20">
        <v>11.328999999999997</v>
      </c>
      <c r="F43" s="21">
        <v>2.5481171548117163</v>
      </c>
      <c r="G43" s="21">
        <f>(E43)/(1+F43)</f>
        <v>3.1929610849056589</v>
      </c>
      <c r="H43" s="18">
        <v>5</v>
      </c>
      <c r="I43" s="19" t="s">
        <v>46</v>
      </c>
      <c r="J43" s="25">
        <v>18240</v>
      </c>
      <c r="K43" s="20">
        <v>4.2610000000000001</v>
      </c>
      <c r="L43" s="18">
        <f>AVERAGE(J43:J45)</f>
        <v>16313.333333333334</v>
      </c>
      <c r="M43" s="21">
        <v>89.5</v>
      </c>
      <c r="N43" s="25">
        <f>((L43/5)*5000)/G43</f>
        <v>5109155.0756608536</v>
      </c>
      <c r="O43" s="26">
        <f>N43/W43</f>
        <v>1.6759126087254295E-3</v>
      </c>
      <c r="Q43" s="18">
        <v>2.5</v>
      </c>
      <c r="R43" s="17" t="s">
        <v>47</v>
      </c>
      <c r="S43" s="25">
        <v>4026000</v>
      </c>
      <c r="T43" s="20">
        <v>6.6050000000000004</v>
      </c>
      <c r="U43" s="18">
        <f>AVERAGE(S43:S45)</f>
        <v>4867000</v>
      </c>
      <c r="V43" s="21">
        <v>86</v>
      </c>
      <c r="W43" s="25">
        <f>((U43/Q43)*5000)/G43</f>
        <v>3048580844.287868</v>
      </c>
      <c r="X43" s="21"/>
      <c r="Y43" s="21">
        <v>2.5</v>
      </c>
      <c r="Z43" s="22" t="s">
        <v>49</v>
      </c>
      <c r="AA43" s="23">
        <v>882477.33428954706</v>
      </c>
      <c r="AB43" s="27">
        <f>LOG(AA43)</f>
        <v>5.9457035597036114</v>
      </c>
      <c r="AC43" s="18">
        <f>AVERAGE(AA43:AA45)</f>
        <v>770404.97476013994</v>
      </c>
      <c r="AD43" s="24">
        <v>90.5</v>
      </c>
      <c r="AE43" s="25">
        <f>((AC43/Y43)*5000)/$G43</f>
        <v>482564587.71272671</v>
      </c>
      <c r="AF43" s="26">
        <f>AE43/AN43</f>
        <v>0.53883894020642764</v>
      </c>
      <c r="AG43" s="24"/>
      <c r="AH43" s="18">
        <v>5</v>
      </c>
      <c r="AI43" s="17" t="s">
        <v>50</v>
      </c>
      <c r="AJ43" s="25">
        <v>4182000</v>
      </c>
      <c r="AK43" s="20">
        <v>6.6210000000000004</v>
      </c>
      <c r="AL43" s="18">
        <f>AVERAGE(AJ44:AJ45)</f>
        <v>2859500</v>
      </c>
      <c r="AM43" s="21">
        <v>86</v>
      </c>
      <c r="AN43" s="25">
        <f>((AL43/AH43)*5000)/$G43</f>
        <v>895563686.48460639</v>
      </c>
      <c r="AO43" s="21"/>
      <c r="AP43" s="18">
        <v>5</v>
      </c>
      <c r="AQ43" s="17" t="s">
        <v>51</v>
      </c>
      <c r="AR43" s="25">
        <v>10680</v>
      </c>
      <c r="AS43" s="20">
        <v>4.0289999999999999</v>
      </c>
      <c r="AT43" s="18">
        <f>AVERAGE(AR43:AR45)</f>
        <v>10450</v>
      </c>
      <c r="AU43" s="21">
        <v>88.5</v>
      </c>
      <c r="AV43" s="25">
        <f>((AT43/AP43)*5000)/$G43</f>
        <v>3272824.1034321161</v>
      </c>
      <c r="AW43" s="26">
        <f>AV43/BE43</f>
        <v>9.1322205715284441E-4</v>
      </c>
      <c r="AX43" s="21"/>
      <c r="AY43" s="18">
        <v>2.5</v>
      </c>
      <c r="AZ43" s="17" t="s">
        <v>52</v>
      </c>
      <c r="BA43" s="25">
        <v>6264000</v>
      </c>
      <c r="BB43" s="20">
        <v>6.7969999999999997</v>
      </c>
      <c r="BC43" s="18">
        <f>AVERAGE(BA43:BA44)</f>
        <v>5721500</v>
      </c>
      <c r="BD43" s="21">
        <v>85</v>
      </c>
      <c r="BE43" s="25">
        <f>((BC43/AY43)*5000)/$G43</f>
        <v>3583820690.4855223</v>
      </c>
      <c r="BF43" s="21"/>
      <c r="BG43" s="18">
        <v>2.5</v>
      </c>
      <c r="BH43" s="17" t="s">
        <v>53</v>
      </c>
      <c r="BI43" s="25">
        <v>61870</v>
      </c>
      <c r="BJ43" s="20">
        <v>4.7910000000000004</v>
      </c>
      <c r="BK43" s="18">
        <f>AVERAGE(BI44:BI45)</f>
        <v>48600</v>
      </c>
      <c r="BL43" s="21">
        <v>89.5</v>
      </c>
      <c r="BM43" s="25">
        <f>((BK43/BG43)*5000)/$G43</f>
        <v>30441961.995559972</v>
      </c>
      <c r="BN43" s="26">
        <f>BM43/BV43</f>
        <v>6.7250922509225087E-3</v>
      </c>
      <c r="BO43" s="21"/>
      <c r="BP43" s="18">
        <v>5</v>
      </c>
      <c r="BQ43" s="17" t="s">
        <v>54</v>
      </c>
      <c r="BR43" s="25">
        <v>16280000</v>
      </c>
      <c r="BS43" s="20">
        <v>7.2119999999999997</v>
      </c>
      <c r="BT43" s="20">
        <f>AVERAGE(BR43:BR45)</f>
        <v>14453333.333333334</v>
      </c>
      <c r="BU43" s="21">
        <v>86</v>
      </c>
      <c r="BV43" s="25">
        <f>((BT43/BP43)*5000)/$G43</f>
        <v>4526623704.1408796</v>
      </c>
    </row>
    <row r="44" spans="1:74" x14ac:dyDescent="0.2">
      <c r="B44" s="17" t="s">
        <v>80</v>
      </c>
      <c r="E44" s="28"/>
      <c r="F44" s="29"/>
      <c r="G44" s="16"/>
      <c r="I44" s="19" t="s">
        <v>46</v>
      </c>
      <c r="J44" s="25">
        <v>14810</v>
      </c>
      <c r="K44" s="20">
        <v>4.1710000000000003</v>
      </c>
      <c r="M44" s="21">
        <v>89</v>
      </c>
      <c r="R44" s="17" t="s">
        <v>47</v>
      </c>
      <c r="S44" s="25">
        <v>5328000</v>
      </c>
      <c r="T44" s="20">
        <v>6.7270000000000003</v>
      </c>
      <c r="U44" s="20"/>
      <c r="V44" s="21">
        <v>86</v>
      </c>
      <c r="W44" s="21"/>
      <c r="X44" s="21"/>
      <c r="Z44" s="22" t="s">
        <v>49</v>
      </c>
      <c r="AA44" s="23">
        <v>768997.55630598601</v>
      </c>
      <c r="AB44" s="27">
        <f t="shared" ref="AB44:AB45" si="13">LOG(AA44)</f>
        <v>5.8859249597175403</v>
      </c>
      <c r="AC44" s="20"/>
      <c r="AD44" s="24">
        <v>90.5</v>
      </c>
      <c r="AE44" s="24"/>
      <c r="AF44" s="24"/>
      <c r="AG44" s="24"/>
      <c r="AI44" s="17" t="s">
        <v>50</v>
      </c>
      <c r="AJ44" s="25">
        <v>2865000</v>
      </c>
      <c r="AK44" s="20">
        <v>6.4569999999999999</v>
      </c>
      <c r="AL44" s="20"/>
      <c r="AM44" s="21">
        <v>86</v>
      </c>
      <c r="AN44" s="21"/>
      <c r="AO44" s="21"/>
      <c r="AQ44" s="17" t="s">
        <v>51</v>
      </c>
      <c r="AR44" s="25">
        <v>10310</v>
      </c>
      <c r="AS44" s="20">
        <v>4.0129999999999999</v>
      </c>
      <c r="AT44" s="20"/>
      <c r="AU44" s="21">
        <v>88.5</v>
      </c>
      <c r="AV44" s="21"/>
      <c r="AW44" s="21"/>
      <c r="AX44" s="21"/>
      <c r="AY44" s="18"/>
      <c r="AZ44" s="17" t="s">
        <v>52</v>
      </c>
      <c r="BA44" s="25">
        <v>5179000</v>
      </c>
      <c r="BB44" s="20">
        <v>6.7140000000000004</v>
      </c>
      <c r="BC44" s="20"/>
      <c r="BD44" s="21">
        <v>85</v>
      </c>
      <c r="BE44" s="21"/>
      <c r="BF44" s="21"/>
      <c r="BG44" s="18"/>
      <c r="BH44" s="17" t="s">
        <v>53</v>
      </c>
      <c r="BI44" s="25">
        <v>48540</v>
      </c>
      <c r="BJ44" s="20">
        <v>4.6859999999999999</v>
      </c>
      <c r="BK44" s="20"/>
      <c r="BL44" s="21">
        <v>89.5</v>
      </c>
      <c r="BM44" s="21"/>
      <c r="BN44" s="21"/>
      <c r="BO44" s="21"/>
      <c r="BQ44" s="17" t="s">
        <v>54</v>
      </c>
      <c r="BR44" s="25">
        <v>13930000</v>
      </c>
      <c r="BS44" s="20">
        <v>7.1440000000000001</v>
      </c>
      <c r="BT44" s="20"/>
      <c r="BU44" s="21">
        <v>86</v>
      </c>
    </row>
    <row r="45" spans="1:74" x14ac:dyDescent="0.2">
      <c r="B45" s="17" t="s">
        <v>80</v>
      </c>
      <c r="E45" s="28"/>
      <c r="F45" s="29"/>
      <c r="G45" s="16"/>
      <c r="I45" s="19" t="s">
        <v>46</v>
      </c>
      <c r="J45" s="25">
        <v>15890</v>
      </c>
      <c r="K45" s="20">
        <v>4.2009999999999996</v>
      </c>
      <c r="M45" s="21">
        <v>89.5</v>
      </c>
      <c r="R45" s="17" t="s">
        <v>47</v>
      </c>
      <c r="S45" s="25">
        <v>5247000</v>
      </c>
      <c r="T45" s="20">
        <v>6.72</v>
      </c>
      <c r="U45" s="20"/>
      <c r="V45" s="21">
        <v>86</v>
      </c>
      <c r="W45" s="21"/>
      <c r="X45" s="21"/>
      <c r="Z45" s="22" t="s">
        <v>49</v>
      </c>
      <c r="AA45" s="23">
        <v>659740.03368488699</v>
      </c>
      <c r="AB45" s="27">
        <f t="shared" si="13"/>
        <v>5.8193728383034538</v>
      </c>
      <c r="AC45" s="20"/>
      <c r="AD45" s="24">
        <v>90.5</v>
      </c>
      <c r="AE45" s="24"/>
      <c r="AF45" s="24"/>
      <c r="AG45" s="24"/>
      <c r="AI45" s="17" t="s">
        <v>50</v>
      </c>
      <c r="AJ45" s="25">
        <v>2854000</v>
      </c>
      <c r="AK45" s="20">
        <v>6.4550000000000001</v>
      </c>
      <c r="AL45" s="20"/>
      <c r="AM45" s="21">
        <v>86</v>
      </c>
      <c r="AN45" s="21"/>
      <c r="AO45" s="21"/>
      <c r="AQ45" s="17" t="s">
        <v>51</v>
      </c>
      <c r="AR45" s="25">
        <v>10360</v>
      </c>
      <c r="AS45" s="20">
        <v>4.0149999999999997</v>
      </c>
      <c r="AT45" s="20"/>
      <c r="AU45" s="21">
        <v>88.5</v>
      </c>
      <c r="AV45" s="21"/>
      <c r="AW45" s="21"/>
      <c r="AX45" s="21"/>
      <c r="AY45" s="18"/>
      <c r="AZ45" s="17" t="s">
        <v>52</v>
      </c>
      <c r="BA45" s="25">
        <v>16240000</v>
      </c>
      <c r="BB45" s="20">
        <v>7.2110000000000003</v>
      </c>
      <c r="BC45" s="20"/>
      <c r="BD45" s="21" t="s">
        <v>48</v>
      </c>
      <c r="BE45" s="21"/>
      <c r="BF45" s="21"/>
      <c r="BG45" s="18"/>
      <c r="BH45" s="17" t="s">
        <v>53</v>
      </c>
      <c r="BI45" s="25">
        <v>48660</v>
      </c>
      <c r="BJ45" s="20">
        <v>4.6870000000000003</v>
      </c>
      <c r="BK45" s="20"/>
      <c r="BL45" s="21">
        <v>89.5</v>
      </c>
      <c r="BM45" s="21"/>
      <c r="BN45" s="21"/>
      <c r="BO45" s="21"/>
      <c r="BQ45" s="17" t="s">
        <v>54</v>
      </c>
      <c r="BR45" s="25">
        <v>13150000</v>
      </c>
      <c r="BS45" s="20">
        <v>7.1189999999999998</v>
      </c>
      <c r="BT45" s="20"/>
      <c r="BU45" s="21">
        <v>86</v>
      </c>
    </row>
    <row r="46" spans="1:74" x14ac:dyDescent="0.2">
      <c r="A46" s="16">
        <v>2016</v>
      </c>
      <c r="B46" s="17" t="s">
        <v>82</v>
      </c>
      <c r="C46" s="17" t="s">
        <v>83</v>
      </c>
      <c r="D46" s="17">
        <v>10.5</v>
      </c>
      <c r="E46" s="20">
        <v>12.086000000000002</v>
      </c>
      <c r="F46" s="21">
        <v>2.2790032679738559</v>
      </c>
      <c r="G46" s="21">
        <f>(E46)/(1+F46)</f>
        <v>3.6858761679332264</v>
      </c>
      <c r="H46" s="18">
        <v>5</v>
      </c>
      <c r="I46" s="19" t="s">
        <v>46</v>
      </c>
      <c r="J46" s="25">
        <v>37120</v>
      </c>
      <c r="K46" s="20">
        <v>4.57</v>
      </c>
      <c r="L46" s="18">
        <f>AVERAGE(J46:J48)</f>
        <v>34640</v>
      </c>
      <c r="M46" s="21">
        <v>89</v>
      </c>
      <c r="N46" s="25">
        <f>((L46/5)*5000)/G46</f>
        <v>9398036.8362249173</v>
      </c>
      <c r="O46" s="26">
        <f>N46/W46</f>
        <v>4.5527030579164112E-3</v>
      </c>
      <c r="Q46" s="18">
        <v>2.5</v>
      </c>
      <c r="R46" s="17" t="s">
        <v>47</v>
      </c>
      <c r="S46" s="25">
        <v>4321000</v>
      </c>
      <c r="T46" s="20">
        <v>6.6360000000000001</v>
      </c>
      <c r="U46" s="18">
        <f>AVERAGE(S46:S48)</f>
        <v>3804333.3333333335</v>
      </c>
      <c r="V46" s="21">
        <v>85</v>
      </c>
      <c r="W46" s="25">
        <f>((U46/Q46)*5000)/G46</f>
        <v>2064276258.8882792</v>
      </c>
      <c r="X46" s="21"/>
      <c r="Y46" s="18">
        <v>2.5</v>
      </c>
      <c r="Z46" s="22" t="s">
        <v>49</v>
      </c>
      <c r="AA46" s="23">
        <v>2613141.6456879</v>
      </c>
      <c r="AB46" s="27">
        <f>LOG(AA46)</f>
        <v>6.4171629513550981</v>
      </c>
      <c r="AC46" s="18">
        <f>AVERAGE(AA46:AA48)</f>
        <v>2190730.6483482462</v>
      </c>
      <c r="AD46" s="24">
        <v>90</v>
      </c>
      <c r="AE46" s="25">
        <f>((AC46/Y46)*5000)/$G46</f>
        <v>1188716358.6272352</v>
      </c>
      <c r="AF46" s="26">
        <f>AE46/AN46</f>
        <v>1.7514169074069925</v>
      </c>
      <c r="AG46" s="24"/>
      <c r="AH46" s="18">
        <v>5</v>
      </c>
      <c r="AI46" s="17" t="s">
        <v>50</v>
      </c>
      <c r="AJ46" s="25">
        <v>2631000</v>
      </c>
      <c r="AK46" s="20">
        <v>6.42</v>
      </c>
      <c r="AL46" s="18">
        <f>AVERAGE(AJ46:AJ48)</f>
        <v>2501666.6666666665</v>
      </c>
      <c r="AM46" s="21">
        <v>85</v>
      </c>
      <c r="AN46" s="25">
        <f>((AL46/AH46)*5000)/$G46</f>
        <v>678716959.73698997</v>
      </c>
      <c r="AO46" s="21"/>
      <c r="AP46" s="18">
        <v>5</v>
      </c>
      <c r="AQ46" s="17" t="s">
        <v>51</v>
      </c>
      <c r="AR46" s="25">
        <v>29490</v>
      </c>
      <c r="AS46" s="20">
        <v>4.47</v>
      </c>
      <c r="AT46" s="18">
        <f>AVERAGE(AR46:AR48)</f>
        <v>26720</v>
      </c>
      <c r="AU46" s="21">
        <v>88</v>
      </c>
      <c r="AV46" s="25">
        <f>((AT46/AP46)*5000)/$G46</f>
        <v>7249294.0030002827</v>
      </c>
      <c r="AW46" s="26">
        <f>AV46/BE46</f>
        <v>5.9549810563851134E-3</v>
      </c>
      <c r="AX46" s="21"/>
      <c r="AY46" s="18">
        <v>2.5</v>
      </c>
      <c r="AZ46" s="17" t="s">
        <v>52</v>
      </c>
      <c r="BA46" s="25">
        <v>5123000</v>
      </c>
      <c r="BB46" s="20">
        <v>6.71</v>
      </c>
      <c r="BC46" s="18">
        <f>AVERAGE(BA47:BA48)</f>
        <v>2243500</v>
      </c>
      <c r="BD46" s="21">
        <v>85</v>
      </c>
      <c r="BE46" s="25">
        <f>((BC46/AY46)*5000)/$G46</f>
        <v>1217349632.9140069</v>
      </c>
      <c r="BF46" s="21"/>
      <c r="BG46" s="18">
        <v>2.5</v>
      </c>
      <c r="BH46" s="17" t="s">
        <v>53</v>
      </c>
      <c r="BI46" s="25">
        <v>34770</v>
      </c>
      <c r="BJ46" s="20">
        <v>4.5410000000000004</v>
      </c>
      <c r="BK46" s="18">
        <f>AVERAGE(BI46:BI48)</f>
        <v>29133.333333333332</v>
      </c>
      <c r="BL46" s="21">
        <v>89.5</v>
      </c>
      <c r="BM46" s="25">
        <f>((BK46/BG46)*5000)/$G46</f>
        <v>15808091.214127362</v>
      </c>
      <c r="BN46" s="26">
        <f>BM46/BV46</f>
        <v>9.0850029884878246E-3</v>
      </c>
      <c r="BO46" s="21"/>
      <c r="BP46" s="18">
        <v>5</v>
      </c>
      <c r="BQ46" s="17" t="s">
        <v>54</v>
      </c>
      <c r="BR46" s="25">
        <v>11910000</v>
      </c>
      <c r="BS46" s="20">
        <v>7.0759999999999996</v>
      </c>
      <c r="BT46" s="20">
        <f>AVERAGE(BR47:BR48)</f>
        <v>6413500</v>
      </c>
      <c r="BU46" s="21">
        <v>85</v>
      </c>
      <c r="BV46" s="25">
        <f>((BT46/BP46)*5000)/$G46</f>
        <v>1740020474.8593678</v>
      </c>
    </row>
    <row r="47" spans="1:74" x14ac:dyDescent="0.2">
      <c r="B47" s="17" t="s">
        <v>82</v>
      </c>
      <c r="E47" s="20"/>
      <c r="F47" s="21"/>
      <c r="I47" s="19" t="s">
        <v>46</v>
      </c>
      <c r="J47" s="25">
        <v>33320</v>
      </c>
      <c r="K47" s="20">
        <v>4.5229999999999997</v>
      </c>
      <c r="M47" s="21">
        <v>89</v>
      </c>
      <c r="R47" s="17" t="s">
        <v>47</v>
      </c>
      <c r="S47" s="25">
        <v>3613000</v>
      </c>
      <c r="T47" s="20">
        <v>6.5579999999999998</v>
      </c>
      <c r="U47" s="20"/>
      <c r="V47" s="21">
        <v>85</v>
      </c>
      <c r="W47" s="21"/>
      <c r="X47" s="21"/>
      <c r="Z47" s="22" t="s">
        <v>49</v>
      </c>
      <c r="AA47" s="23">
        <v>2018288.5949653599</v>
      </c>
      <c r="AB47" s="27">
        <f t="shared" ref="AB47:AB48" si="14">LOG(AA47)</f>
        <v>6.3049832660831004</v>
      </c>
      <c r="AC47" s="20"/>
      <c r="AD47" s="24">
        <v>90</v>
      </c>
      <c r="AE47" s="24"/>
      <c r="AF47" s="24"/>
      <c r="AG47" s="24"/>
      <c r="AH47" s="18"/>
      <c r="AI47" s="17" t="s">
        <v>50</v>
      </c>
      <c r="AJ47" s="25">
        <v>2464000</v>
      </c>
      <c r="AK47" s="20">
        <v>6.3920000000000003</v>
      </c>
      <c r="AL47" s="20"/>
      <c r="AM47" s="21">
        <v>85</v>
      </c>
      <c r="AN47" s="21"/>
      <c r="AO47" s="21"/>
      <c r="AP47" s="18"/>
      <c r="AQ47" s="17" t="s">
        <v>51</v>
      </c>
      <c r="AR47" s="25">
        <v>22680</v>
      </c>
      <c r="AS47" s="20">
        <v>4.3559999999999999</v>
      </c>
      <c r="AT47" s="20"/>
      <c r="AU47" s="21">
        <v>88</v>
      </c>
      <c r="AV47" s="21"/>
      <c r="AW47" s="21"/>
      <c r="AX47" s="21"/>
      <c r="AY47" s="18"/>
      <c r="AZ47" s="17" t="s">
        <v>52</v>
      </c>
      <c r="BA47" s="25">
        <v>2246000</v>
      </c>
      <c r="BB47" s="20">
        <v>6.351</v>
      </c>
      <c r="BC47" s="20"/>
      <c r="BD47" s="21">
        <v>85</v>
      </c>
      <c r="BE47" s="21"/>
      <c r="BF47" s="21"/>
      <c r="BG47" s="18"/>
      <c r="BH47" s="17" t="s">
        <v>53</v>
      </c>
      <c r="BI47" s="25">
        <v>25600</v>
      </c>
      <c r="BJ47" s="20">
        <v>4.4080000000000004</v>
      </c>
      <c r="BK47" s="20"/>
      <c r="BL47" s="21">
        <v>89.5</v>
      </c>
      <c r="BM47" s="21"/>
      <c r="BN47" s="21"/>
      <c r="BO47" s="21"/>
      <c r="BP47" s="18"/>
      <c r="BQ47" s="17" t="s">
        <v>54</v>
      </c>
      <c r="BR47" s="25">
        <v>6655000</v>
      </c>
      <c r="BS47" s="20">
        <v>6.8230000000000004</v>
      </c>
      <c r="BT47" s="20"/>
      <c r="BU47" s="21">
        <v>85</v>
      </c>
    </row>
    <row r="48" spans="1:74" x14ac:dyDescent="0.2">
      <c r="B48" s="17" t="s">
        <v>82</v>
      </c>
      <c r="E48" s="20"/>
      <c r="F48" s="21"/>
      <c r="I48" s="19" t="s">
        <v>46</v>
      </c>
      <c r="J48" s="25">
        <v>33480</v>
      </c>
      <c r="K48" s="20">
        <v>4.5250000000000004</v>
      </c>
      <c r="M48" s="21">
        <v>89</v>
      </c>
      <c r="R48" s="17" t="s">
        <v>47</v>
      </c>
      <c r="S48" s="25">
        <v>3479000</v>
      </c>
      <c r="T48" s="20">
        <v>6.5410000000000004</v>
      </c>
      <c r="U48" s="20"/>
      <c r="V48" s="21">
        <v>85.5</v>
      </c>
      <c r="W48" s="21"/>
      <c r="X48" s="21"/>
      <c r="Z48" s="22" t="s">
        <v>49</v>
      </c>
      <c r="AA48" s="23">
        <v>1940761.70439148</v>
      </c>
      <c r="AB48" s="27">
        <f t="shared" si="14"/>
        <v>6.2879722139967615</v>
      </c>
      <c r="AC48" s="20"/>
      <c r="AD48" s="24">
        <v>90</v>
      </c>
      <c r="AE48" s="24"/>
      <c r="AF48" s="24"/>
      <c r="AG48" s="24"/>
      <c r="AH48" s="18"/>
      <c r="AI48" s="17" t="s">
        <v>50</v>
      </c>
      <c r="AJ48" s="25">
        <v>2410000</v>
      </c>
      <c r="AK48" s="20">
        <v>6.3819999999999997</v>
      </c>
      <c r="AL48" s="20"/>
      <c r="AM48" s="21">
        <v>85</v>
      </c>
      <c r="AN48" s="21"/>
      <c r="AO48" s="21"/>
      <c r="AP48" s="18"/>
      <c r="AQ48" s="17" t="s">
        <v>51</v>
      </c>
      <c r="AR48" s="25">
        <v>27990</v>
      </c>
      <c r="AS48" s="20">
        <v>4.4470000000000001</v>
      </c>
      <c r="AT48" s="20"/>
      <c r="AU48" s="21">
        <v>88</v>
      </c>
      <c r="AV48" s="21"/>
      <c r="AW48" s="21"/>
      <c r="AX48" s="21"/>
      <c r="AY48" s="18"/>
      <c r="AZ48" s="17" t="s">
        <v>52</v>
      </c>
      <c r="BA48" s="25">
        <v>2241000</v>
      </c>
      <c r="BB48" s="20">
        <v>6.351</v>
      </c>
      <c r="BC48" s="20"/>
      <c r="BD48" s="21">
        <v>85</v>
      </c>
      <c r="BE48" s="21"/>
      <c r="BF48" s="21"/>
      <c r="BG48" s="18"/>
      <c r="BH48" s="17" t="s">
        <v>53</v>
      </c>
      <c r="BI48" s="25">
        <v>27030</v>
      </c>
      <c r="BJ48" s="20">
        <v>4.4320000000000004</v>
      </c>
      <c r="BK48" s="20"/>
      <c r="BL48" s="21">
        <v>89.5</v>
      </c>
      <c r="BM48" s="21"/>
      <c r="BN48" s="21"/>
      <c r="BO48" s="21"/>
      <c r="BP48" s="18"/>
      <c r="BQ48" s="17" t="s">
        <v>54</v>
      </c>
      <c r="BR48" s="25">
        <v>6172000</v>
      </c>
      <c r="BS48" s="20">
        <v>6.79</v>
      </c>
      <c r="BT48" s="20"/>
      <c r="BU48" s="21">
        <v>85.5</v>
      </c>
    </row>
    <row r="49" spans="1:74" x14ac:dyDescent="0.2">
      <c r="A49" s="16">
        <v>2016</v>
      </c>
      <c r="B49" s="17" t="s">
        <v>84</v>
      </c>
      <c r="C49" s="17" t="s">
        <v>85</v>
      </c>
      <c r="D49" s="17">
        <v>9.1</v>
      </c>
      <c r="E49" s="20">
        <v>10.283000000000001</v>
      </c>
      <c r="F49" s="21">
        <v>2.0644276901987664</v>
      </c>
      <c r="G49" s="21">
        <f>(E49)/(1+F49)</f>
        <v>3.3556021024379334</v>
      </c>
      <c r="H49" s="18">
        <v>5</v>
      </c>
      <c r="I49" s="19" t="s">
        <v>46</v>
      </c>
      <c r="J49" s="25">
        <v>10130</v>
      </c>
      <c r="K49" s="20">
        <v>4.0060000000000002</v>
      </c>
      <c r="L49" s="18">
        <f>AVERAGE(J49:J51)</f>
        <v>9404</v>
      </c>
      <c r="M49" s="21">
        <v>89.5</v>
      </c>
      <c r="N49" s="25">
        <f>((L49/5)*5000)/G49</f>
        <v>2802477.6814771174</v>
      </c>
      <c r="O49" s="26">
        <f>N49/W49</f>
        <v>2.5954001839926404E-3</v>
      </c>
      <c r="Q49" s="18">
        <v>2.5</v>
      </c>
      <c r="R49" s="17" t="s">
        <v>47</v>
      </c>
      <c r="S49" s="25">
        <v>1962000</v>
      </c>
      <c r="T49" s="20">
        <v>6.2930000000000001</v>
      </c>
      <c r="U49" s="18">
        <f>AVERAGE(S49:S51)</f>
        <v>1811666.6666666667</v>
      </c>
      <c r="V49" s="21">
        <v>85</v>
      </c>
      <c r="W49" s="25">
        <f>((U49/Q49)*5000)/G49</f>
        <v>1079786346.1525686</v>
      </c>
      <c r="X49" s="21"/>
      <c r="Y49" s="18">
        <v>2.5</v>
      </c>
      <c r="Z49" s="22" t="s">
        <v>49</v>
      </c>
      <c r="AA49" s="23">
        <v>1130272.1913457599</v>
      </c>
      <c r="AB49" s="27">
        <f>LOG(AA49)</f>
        <v>6.053183042567114</v>
      </c>
      <c r="AC49" s="18">
        <f>AVERAGE(AA49:AA51)</f>
        <v>1084453.1875834998</v>
      </c>
      <c r="AD49" s="24">
        <v>90.5</v>
      </c>
      <c r="AE49" s="25">
        <f>((AC49/Y49)*5000)/$G49</f>
        <v>646353861.08240664</v>
      </c>
      <c r="AF49" s="26">
        <f>AE49/AN49</f>
        <v>1.2992650010984423</v>
      </c>
      <c r="AG49" s="24"/>
      <c r="AH49" s="18">
        <v>5</v>
      </c>
      <c r="AI49" s="17" t="s">
        <v>50</v>
      </c>
      <c r="AJ49" s="25">
        <v>2182000</v>
      </c>
      <c r="AK49" s="20">
        <v>6.3390000000000004</v>
      </c>
      <c r="AL49" s="18">
        <f>AVERAGE(AJ49:AJ51)</f>
        <v>1669333.3333333333</v>
      </c>
      <c r="AM49" s="21">
        <v>85</v>
      </c>
      <c r="AN49" s="25">
        <f>((AL49/AH49)*5000)/$G49</f>
        <v>497476542.91923302</v>
      </c>
      <c r="AO49" s="21"/>
      <c r="AP49" s="18">
        <v>5</v>
      </c>
      <c r="AQ49" s="17" t="s">
        <v>51</v>
      </c>
      <c r="AR49" s="25">
        <v>8911</v>
      </c>
      <c r="AS49" s="20">
        <v>3.95</v>
      </c>
      <c r="AT49" s="18">
        <f>AVERAGE(AR49:AR51)</f>
        <v>8669.3333333333339</v>
      </c>
      <c r="AU49" s="21">
        <v>88.5</v>
      </c>
      <c r="AV49" s="25">
        <f>((AT49/AP49)*5000)/$G49</f>
        <v>2583540.3211348671</v>
      </c>
      <c r="AW49" s="26">
        <f>AV49/BE49</f>
        <v>9.816932774695203E-4</v>
      </c>
      <c r="AX49" s="21"/>
      <c r="AY49" s="18">
        <v>2.5</v>
      </c>
      <c r="AZ49" s="17" t="s">
        <v>52</v>
      </c>
      <c r="BA49" s="25">
        <v>792500000</v>
      </c>
      <c r="BB49" s="20">
        <v>8.8989999999999991</v>
      </c>
      <c r="BC49" s="18">
        <f>AVERAGE(BA50:BA51)</f>
        <v>4415500</v>
      </c>
      <c r="BD49" s="21">
        <v>85</v>
      </c>
      <c r="BE49" s="25">
        <f>((BC49/AY49)*5000)/$G49</f>
        <v>2631718460.7746091</v>
      </c>
      <c r="BF49" s="21"/>
      <c r="BG49" s="18">
        <v>2.5</v>
      </c>
      <c r="BH49" s="17" t="s">
        <v>53</v>
      </c>
      <c r="BI49" s="25">
        <v>185</v>
      </c>
      <c r="BJ49" s="20">
        <v>2.2669999999999999</v>
      </c>
      <c r="BK49" s="18">
        <f>AVERAGE(BI49:BI51)</f>
        <v>185</v>
      </c>
      <c r="BL49" s="21">
        <v>89.5</v>
      </c>
      <c r="BM49" s="25">
        <f>((BK49/BG49)*5000)/$G49</f>
        <v>110263.37113425494</v>
      </c>
      <c r="BN49" s="26">
        <f>BM49/BV49</f>
        <v>6.7695310117704447E-5</v>
      </c>
      <c r="BO49" s="21"/>
      <c r="BP49" s="18">
        <v>5</v>
      </c>
      <c r="BQ49" s="17" t="s">
        <v>54</v>
      </c>
      <c r="BR49" s="25">
        <v>6792000</v>
      </c>
      <c r="BS49" s="20">
        <v>6.8319999999999999</v>
      </c>
      <c r="BT49" s="20">
        <f>AVERAGE(BR49:BR51)</f>
        <v>5465666.666666667</v>
      </c>
      <c r="BU49" s="21">
        <v>85</v>
      </c>
      <c r="BV49" s="25">
        <f>((BT49/BP49)*5000)/$G49</f>
        <v>1628818465.3048453</v>
      </c>
    </row>
    <row r="50" spans="1:74" x14ac:dyDescent="0.2">
      <c r="B50" s="17" t="s">
        <v>84</v>
      </c>
      <c r="E50" s="28"/>
      <c r="F50" s="29"/>
      <c r="G50" s="16"/>
      <c r="I50" s="19" t="s">
        <v>46</v>
      </c>
      <c r="J50" s="25">
        <v>9175</v>
      </c>
      <c r="K50" s="20">
        <v>3.9630000000000001</v>
      </c>
      <c r="M50" s="21">
        <v>89.5</v>
      </c>
      <c r="R50" s="17" t="s">
        <v>47</v>
      </c>
      <c r="S50" s="25">
        <v>1767000</v>
      </c>
      <c r="T50" s="20">
        <v>6.2469999999999999</v>
      </c>
      <c r="U50" s="20"/>
      <c r="V50" s="21">
        <v>85</v>
      </c>
      <c r="W50" s="21"/>
      <c r="X50" s="21"/>
      <c r="Z50" s="22" t="s">
        <v>49</v>
      </c>
      <c r="AA50" s="23">
        <v>1076713.4099125899</v>
      </c>
      <c r="AB50" s="27">
        <f t="shared" ref="AB50:AB51" si="15">LOG(AA50)</f>
        <v>6.0321001220013315</v>
      </c>
      <c r="AC50" s="20"/>
      <c r="AD50" s="24">
        <v>90.5</v>
      </c>
      <c r="AE50" s="24"/>
      <c r="AF50" s="24"/>
      <c r="AG50" s="24"/>
      <c r="AI50" s="17" t="s">
        <v>50</v>
      </c>
      <c r="AJ50" s="25">
        <v>1424000</v>
      </c>
      <c r="AK50" s="20">
        <v>6.1539999999999999</v>
      </c>
      <c r="AL50" s="20"/>
      <c r="AM50" s="21">
        <v>85.5</v>
      </c>
      <c r="AN50" s="21"/>
      <c r="AO50" s="21"/>
      <c r="AQ50" s="17" t="s">
        <v>51</v>
      </c>
      <c r="AR50" s="25">
        <v>7932</v>
      </c>
      <c r="AS50" s="20">
        <v>3.899</v>
      </c>
      <c r="AT50" s="20"/>
      <c r="AU50" s="21">
        <v>88.5</v>
      </c>
      <c r="AV50" s="21"/>
      <c r="AW50" s="21"/>
      <c r="AX50" s="21"/>
      <c r="AY50" s="18"/>
      <c r="AZ50" s="17" t="s">
        <v>52</v>
      </c>
      <c r="BA50" s="25">
        <v>3937000</v>
      </c>
      <c r="BB50" s="20">
        <v>6.5949999999999998</v>
      </c>
      <c r="BC50" s="20"/>
      <c r="BD50" s="21">
        <v>85</v>
      </c>
      <c r="BE50" s="21"/>
      <c r="BF50" s="21"/>
      <c r="BG50" s="18"/>
      <c r="BH50" s="17" t="s">
        <v>53</v>
      </c>
      <c r="BI50" s="17" t="s">
        <v>59</v>
      </c>
      <c r="BJ50" s="20" t="s">
        <v>59</v>
      </c>
      <c r="BK50" s="20"/>
      <c r="BL50" s="21" t="s">
        <v>48</v>
      </c>
      <c r="BM50" s="21"/>
      <c r="BN50" s="21"/>
      <c r="BO50" s="21"/>
      <c r="BQ50" s="17" t="s">
        <v>54</v>
      </c>
      <c r="BR50" s="25">
        <v>4262000</v>
      </c>
      <c r="BS50" s="20">
        <v>6.63</v>
      </c>
      <c r="BT50" s="20"/>
      <c r="BU50" s="21">
        <v>85</v>
      </c>
    </row>
    <row r="51" spans="1:74" x14ac:dyDescent="0.2">
      <c r="B51" s="17" t="s">
        <v>84</v>
      </c>
      <c r="E51" s="28"/>
      <c r="F51" s="29"/>
      <c r="G51" s="16"/>
      <c r="I51" s="19" t="s">
        <v>46</v>
      </c>
      <c r="J51" s="25">
        <v>8907</v>
      </c>
      <c r="K51" s="20">
        <v>3.95</v>
      </c>
      <c r="M51" s="21">
        <v>89.5</v>
      </c>
      <c r="R51" s="17" t="s">
        <v>47</v>
      </c>
      <c r="S51" s="25">
        <v>1706000</v>
      </c>
      <c r="T51" s="20">
        <v>6.2320000000000002</v>
      </c>
      <c r="U51" s="20"/>
      <c r="V51" s="21">
        <v>85</v>
      </c>
      <c r="W51" s="21"/>
      <c r="X51" s="21"/>
      <c r="Z51" s="22" t="s">
        <v>49</v>
      </c>
      <c r="AA51" s="23">
        <v>1046373.96149215</v>
      </c>
      <c r="AB51" s="27">
        <f t="shared" si="15"/>
        <v>6.0196869239073933</v>
      </c>
      <c r="AC51" s="20"/>
      <c r="AD51" s="24">
        <v>91</v>
      </c>
      <c r="AE51" s="24"/>
      <c r="AF51" s="24"/>
      <c r="AG51" s="24"/>
      <c r="AI51" s="17" t="s">
        <v>50</v>
      </c>
      <c r="AJ51" s="25">
        <v>1402000</v>
      </c>
      <c r="AK51" s="20">
        <v>6.1470000000000002</v>
      </c>
      <c r="AL51" s="20"/>
      <c r="AM51" s="21">
        <v>85.5</v>
      </c>
      <c r="AN51" s="21"/>
      <c r="AO51" s="21"/>
      <c r="AQ51" s="17" t="s">
        <v>51</v>
      </c>
      <c r="AR51" s="25">
        <v>9165</v>
      </c>
      <c r="AS51" s="20">
        <v>3.9620000000000002</v>
      </c>
      <c r="AT51" s="20"/>
      <c r="AU51" s="21">
        <v>88.5</v>
      </c>
      <c r="AV51" s="21"/>
      <c r="AW51" s="21"/>
      <c r="AX51" s="21"/>
      <c r="AY51" s="18"/>
      <c r="AZ51" s="17" t="s">
        <v>52</v>
      </c>
      <c r="BA51" s="25">
        <v>4894000</v>
      </c>
      <c r="BB51" s="20">
        <v>6.69</v>
      </c>
      <c r="BC51" s="20"/>
      <c r="BD51" s="21">
        <v>85</v>
      </c>
      <c r="BE51" s="21"/>
      <c r="BF51" s="21"/>
      <c r="BG51" s="18"/>
      <c r="BH51" s="17" t="s">
        <v>53</v>
      </c>
      <c r="BI51" s="17" t="s">
        <v>59</v>
      </c>
      <c r="BJ51" s="20" t="s">
        <v>59</v>
      </c>
      <c r="BK51" s="20"/>
      <c r="BL51" s="21" t="s">
        <v>48</v>
      </c>
      <c r="BM51" s="21"/>
      <c r="BN51" s="21"/>
      <c r="BO51" s="21"/>
      <c r="BQ51" s="17" t="s">
        <v>54</v>
      </c>
      <c r="BR51" s="25">
        <v>5343000</v>
      </c>
      <c r="BS51" s="20">
        <v>6.7279999999999998</v>
      </c>
      <c r="BT51" s="20"/>
      <c r="BU51" s="21">
        <v>85</v>
      </c>
    </row>
    <row r="52" spans="1:74" x14ac:dyDescent="0.2">
      <c r="A52" s="16">
        <v>2016</v>
      </c>
      <c r="B52" s="17" t="s">
        <v>86</v>
      </c>
      <c r="C52" s="17" t="s">
        <v>87</v>
      </c>
      <c r="D52" s="17">
        <v>7.8</v>
      </c>
      <c r="E52" s="20">
        <v>10.632999999999999</v>
      </c>
      <c r="F52" s="21">
        <v>1.820974247595408</v>
      </c>
      <c r="G52" s="21">
        <f>(E52)/(1+F52)</f>
        <v>3.7692651781786184</v>
      </c>
      <c r="H52" s="18">
        <v>5</v>
      </c>
      <c r="I52" s="19" t="s">
        <v>46</v>
      </c>
      <c r="J52" s="25">
        <v>22700</v>
      </c>
      <c r="K52" s="20">
        <v>4.3559999999999999</v>
      </c>
      <c r="L52" s="18">
        <f>AVERAGE(J52:J53)</f>
        <v>21985</v>
      </c>
      <c r="M52" s="21">
        <v>89.5</v>
      </c>
      <c r="N52" s="25">
        <f>((L52/5)*5000)/G52</f>
        <v>5832701.8558624135</v>
      </c>
      <c r="O52" s="26">
        <f>N52/W52</f>
        <v>5.1362822210108249E-3</v>
      </c>
      <c r="Q52" s="18">
        <v>2.5</v>
      </c>
      <c r="R52" s="17" t="s">
        <v>47</v>
      </c>
      <c r="S52" s="25">
        <v>3388000</v>
      </c>
      <c r="T52" s="20">
        <v>6.53</v>
      </c>
      <c r="U52" s="18">
        <f>AVERAGE(S52:S54)</f>
        <v>2140166.6666666665</v>
      </c>
      <c r="V52" s="21" t="s">
        <v>48</v>
      </c>
      <c r="W52" s="25">
        <f>((U52/Q52)*5000)/G52</f>
        <v>1135588272.7788529</v>
      </c>
      <c r="X52" s="21"/>
      <c r="Y52" s="18">
        <v>2.5</v>
      </c>
      <c r="Z52" s="22" t="s">
        <v>49</v>
      </c>
      <c r="AA52" s="23">
        <v>1862181.86736136</v>
      </c>
      <c r="AB52" s="27">
        <f>LOG(AA52)</f>
        <v>6.2700220934736919</v>
      </c>
      <c r="AC52" s="18">
        <f>AVERAGE(AA52:AA54)</f>
        <v>1496735.6731690664</v>
      </c>
      <c r="AD52" s="24">
        <v>90</v>
      </c>
      <c r="AE52" s="25">
        <f>((AC52/Y52)*5000)/$G52</f>
        <v>794179025.57459116</v>
      </c>
      <c r="AF52" s="26">
        <f>AE52/AN52</f>
        <v>1.4883019620507789</v>
      </c>
      <c r="AG52" s="24"/>
      <c r="AH52" s="18">
        <v>5</v>
      </c>
      <c r="AI52" s="17" t="s">
        <v>50</v>
      </c>
      <c r="AJ52" s="25">
        <v>2389000</v>
      </c>
      <c r="AK52" s="20">
        <v>6.3780000000000001</v>
      </c>
      <c r="AL52" s="18">
        <f>AVERAGE(AJ52:AJ54)</f>
        <v>2011333.3333333333</v>
      </c>
      <c r="AM52" s="21">
        <v>85.5</v>
      </c>
      <c r="AN52" s="25">
        <f>((AL52/AH52)*5000)/$G52</f>
        <v>533614176.30617547</v>
      </c>
      <c r="AO52" s="21"/>
      <c r="AP52" s="18">
        <v>5</v>
      </c>
      <c r="AQ52" s="17" t="s">
        <v>51</v>
      </c>
      <c r="AR52" s="25">
        <v>15810</v>
      </c>
      <c r="AS52" s="20">
        <v>4.1989999999999998</v>
      </c>
      <c r="AT52" s="18">
        <f>AVERAGE(AR52:AR54)</f>
        <v>18443.333333333332</v>
      </c>
      <c r="AU52" s="21">
        <v>89</v>
      </c>
      <c r="AV52" s="25">
        <f>((AT52/AP52)*5000)/$G52</f>
        <v>4893084.5831986554</v>
      </c>
      <c r="AW52" s="26">
        <f>AV52/BE52</f>
        <v>3.1157788039193599E-3</v>
      </c>
      <c r="AX52" s="21"/>
      <c r="AY52" s="18">
        <v>2.5</v>
      </c>
      <c r="AZ52" s="17" t="s">
        <v>52</v>
      </c>
      <c r="BA52" s="25">
        <v>3093000</v>
      </c>
      <c r="BB52" s="20">
        <v>6.49</v>
      </c>
      <c r="BC52" s="18">
        <f>AVERAGE(BA52:BA54)</f>
        <v>2959666.6666666665</v>
      </c>
      <c r="BD52" s="21">
        <v>85</v>
      </c>
      <c r="BE52" s="25">
        <f>((BC52/AY52)*5000)/$G52</f>
        <v>1570421037.9259305</v>
      </c>
      <c r="BF52" s="21"/>
      <c r="BG52" s="18">
        <v>2.5</v>
      </c>
      <c r="BH52" s="17" t="s">
        <v>53</v>
      </c>
      <c r="BI52" s="25">
        <v>39810</v>
      </c>
      <c r="BJ52" s="20">
        <v>4.5999999999999996</v>
      </c>
      <c r="BK52" s="18">
        <f>AVERAGE(BI52:BI54)</f>
        <v>24427.333333333332</v>
      </c>
      <c r="BL52" s="21">
        <v>89.5</v>
      </c>
      <c r="BM52" s="25">
        <f>((BK52/BG52)*5000)/$G52</f>
        <v>12961323.854182683</v>
      </c>
      <c r="BN52" s="26">
        <f>BM52/BV52</f>
        <v>9.0931877404144441E-3</v>
      </c>
      <c r="BO52" s="21"/>
      <c r="BP52" s="18">
        <v>5</v>
      </c>
      <c r="BQ52" s="17" t="s">
        <v>54</v>
      </c>
      <c r="BR52" s="25">
        <v>5369000</v>
      </c>
      <c r="BS52" s="20">
        <v>6.73</v>
      </c>
      <c r="BT52" s="20">
        <f>AVERAGE(BR52:BR54)</f>
        <v>5372666.666666667</v>
      </c>
      <c r="BU52" s="21">
        <v>85</v>
      </c>
      <c r="BV52" s="25">
        <f>((BT52/BP52)*5000)/$G52</f>
        <v>1425388348.3100657</v>
      </c>
    </row>
    <row r="53" spans="1:74" x14ac:dyDescent="0.2">
      <c r="B53" s="17" t="s">
        <v>86</v>
      </c>
      <c r="E53" s="20"/>
      <c r="F53" s="21"/>
      <c r="I53" s="19" t="s">
        <v>46</v>
      </c>
      <c r="J53" s="25">
        <v>21270</v>
      </c>
      <c r="K53" s="20">
        <v>4.3280000000000003</v>
      </c>
      <c r="M53" s="21">
        <v>89.5</v>
      </c>
      <c r="R53" s="17" t="s">
        <v>47</v>
      </c>
      <c r="S53" s="25">
        <v>2050000</v>
      </c>
      <c r="T53" s="20">
        <v>6.3120000000000003</v>
      </c>
      <c r="U53" s="20"/>
      <c r="V53" s="21" t="s">
        <v>48</v>
      </c>
      <c r="W53" s="21"/>
      <c r="X53" s="21"/>
      <c r="Z53" s="22" t="s">
        <v>49</v>
      </c>
      <c r="AA53" s="23">
        <v>1466200.1404655001</v>
      </c>
      <c r="AB53" s="27">
        <f t="shared" ref="AB53:AB54" si="16">LOG(AA53)</f>
        <v>6.1661932567765252</v>
      </c>
      <c r="AC53" s="20"/>
      <c r="AD53" s="24">
        <v>90</v>
      </c>
      <c r="AE53" s="24"/>
      <c r="AF53" s="24"/>
      <c r="AG53" s="24"/>
      <c r="AH53" s="18"/>
      <c r="AI53" s="17" t="s">
        <v>50</v>
      </c>
      <c r="AJ53" s="25">
        <v>1343000</v>
      </c>
      <c r="AK53" s="20">
        <v>6.1280000000000001</v>
      </c>
      <c r="AL53" s="20"/>
      <c r="AM53" s="21">
        <v>85.5</v>
      </c>
      <c r="AN53" s="21"/>
      <c r="AO53" s="21"/>
      <c r="AP53" s="18"/>
      <c r="AQ53" s="17" t="s">
        <v>51</v>
      </c>
      <c r="AR53" s="25">
        <v>18640</v>
      </c>
      <c r="AS53" s="20">
        <v>4.2699999999999996</v>
      </c>
      <c r="AT53" s="20"/>
      <c r="AU53" s="21">
        <v>88.5</v>
      </c>
      <c r="AV53" s="21"/>
      <c r="AW53" s="21"/>
      <c r="AX53" s="21"/>
      <c r="AY53" s="18"/>
      <c r="AZ53" s="17" t="s">
        <v>52</v>
      </c>
      <c r="BA53" s="25">
        <v>2882000</v>
      </c>
      <c r="BB53" s="20">
        <v>6.46</v>
      </c>
      <c r="BC53" s="20"/>
      <c r="BD53" s="21">
        <v>85</v>
      </c>
      <c r="BE53" s="21"/>
      <c r="BF53" s="21"/>
      <c r="BG53" s="18"/>
      <c r="BH53" s="17" t="s">
        <v>53</v>
      </c>
      <c r="BI53" s="25">
        <v>23620</v>
      </c>
      <c r="BJ53" s="20">
        <v>4.3730000000000002</v>
      </c>
      <c r="BK53" s="20"/>
      <c r="BL53" s="21">
        <v>89.5</v>
      </c>
      <c r="BM53" s="21"/>
      <c r="BN53" s="21"/>
      <c r="BO53" s="21"/>
      <c r="BP53" s="18"/>
      <c r="BQ53" s="17" t="s">
        <v>54</v>
      </c>
      <c r="BR53" s="25">
        <v>5149000</v>
      </c>
      <c r="BS53" s="20">
        <v>6.7119999999999997</v>
      </c>
      <c r="BT53" s="20"/>
      <c r="BU53" s="21">
        <v>85</v>
      </c>
    </row>
    <row r="54" spans="1:74" x14ac:dyDescent="0.2">
      <c r="B54" s="17" t="s">
        <v>86</v>
      </c>
      <c r="E54" s="20"/>
      <c r="F54" s="21"/>
      <c r="I54" s="19" t="s">
        <v>46</v>
      </c>
      <c r="J54" s="25">
        <v>5318</v>
      </c>
      <c r="K54" s="20">
        <v>3.726</v>
      </c>
      <c r="M54" s="21" t="s">
        <v>48</v>
      </c>
      <c r="R54" s="17" t="s">
        <v>47</v>
      </c>
      <c r="S54" s="25">
        <v>982500</v>
      </c>
      <c r="T54" s="20">
        <v>5.992</v>
      </c>
      <c r="U54" s="20"/>
      <c r="V54" s="21">
        <v>85</v>
      </c>
      <c r="W54" s="21"/>
      <c r="X54" s="21"/>
      <c r="Z54" s="22" t="s">
        <v>49</v>
      </c>
      <c r="AA54" s="23">
        <v>1161825.0116803399</v>
      </c>
      <c r="AB54" s="27">
        <f t="shared" si="16"/>
        <v>6.0651407216993691</v>
      </c>
      <c r="AC54" s="20"/>
      <c r="AD54" s="24">
        <v>90</v>
      </c>
      <c r="AE54" s="24"/>
      <c r="AF54" s="24"/>
      <c r="AG54" s="24"/>
      <c r="AH54" s="18"/>
      <c r="AI54" s="17" t="s">
        <v>50</v>
      </c>
      <c r="AJ54" s="25">
        <v>2302000</v>
      </c>
      <c r="AK54" s="20">
        <v>6.3620000000000001</v>
      </c>
      <c r="AL54" s="20"/>
      <c r="AM54" s="21">
        <v>85.5</v>
      </c>
      <c r="AN54" s="21"/>
      <c r="AO54" s="21"/>
      <c r="AP54" s="18"/>
      <c r="AQ54" s="17" t="s">
        <v>51</v>
      </c>
      <c r="AR54" s="25">
        <v>20880</v>
      </c>
      <c r="AS54" s="20">
        <v>4.32</v>
      </c>
      <c r="AT54" s="20"/>
      <c r="AU54" s="21">
        <v>89</v>
      </c>
      <c r="AV54" s="21"/>
      <c r="AW54" s="21"/>
      <c r="AX54" s="21"/>
      <c r="AY54" s="18"/>
      <c r="AZ54" s="17" t="s">
        <v>52</v>
      </c>
      <c r="BA54" s="25">
        <v>2904000</v>
      </c>
      <c r="BB54" s="20">
        <v>6.4630000000000001</v>
      </c>
      <c r="BC54" s="20"/>
      <c r="BD54" s="21">
        <v>85</v>
      </c>
      <c r="BE54" s="21"/>
      <c r="BF54" s="21"/>
      <c r="BG54" s="18"/>
      <c r="BH54" s="17" t="s">
        <v>53</v>
      </c>
      <c r="BI54" s="25">
        <v>9852</v>
      </c>
      <c r="BJ54" s="20">
        <v>3.9940000000000002</v>
      </c>
      <c r="BK54" s="20"/>
      <c r="BL54" s="21">
        <v>90</v>
      </c>
      <c r="BM54" s="21"/>
      <c r="BN54" s="21"/>
      <c r="BO54" s="21"/>
      <c r="BP54" s="18"/>
      <c r="BQ54" s="17" t="s">
        <v>54</v>
      </c>
      <c r="BR54" s="25">
        <v>5600000</v>
      </c>
      <c r="BS54" s="20">
        <v>6.7480000000000002</v>
      </c>
      <c r="BT54" s="20"/>
      <c r="BU54" s="21">
        <v>85.5</v>
      </c>
    </row>
    <row r="55" spans="1:74" x14ac:dyDescent="0.2">
      <c r="A55" s="16">
        <v>2016</v>
      </c>
      <c r="B55" s="17" t="s">
        <v>88</v>
      </c>
      <c r="C55" s="17" t="s">
        <v>89</v>
      </c>
      <c r="D55" s="17">
        <v>12.3</v>
      </c>
      <c r="E55" s="20">
        <v>10.870999999999999</v>
      </c>
      <c r="F55" s="21">
        <v>1.9032833690221274</v>
      </c>
      <c r="G55" s="21">
        <f>(E55)/(1+F55)</f>
        <v>3.7443813153042398</v>
      </c>
      <c r="H55" s="18">
        <v>5</v>
      </c>
      <c r="I55" s="19" t="s">
        <v>46</v>
      </c>
      <c r="J55" s="25">
        <v>17460</v>
      </c>
      <c r="K55" s="20">
        <v>4.242</v>
      </c>
      <c r="L55" s="18">
        <f>AVERAGE(J55:J57)</f>
        <v>14663.333333333334</v>
      </c>
      <c r="M55" s="21">
        <v>87.5</v>
      </c>
      <c r="N55" s="25">
        <f>((L55/5)*5000)/G55</f>
        <v>3916089.761852127</v>
      </c>
      <c r="O55" s="26">
        <f>N55/W55</f>
        <v>3.8040470425458324E-3</v>
      </c>
      <c r="Q55" s="18">
        <v>2.5</v>
      </c>
      <c r="R55" s="17" t="s">
        <v>47</v>
      </c>
      <c r="S55" s="25">
        <v>2135000</v>
      </c>
      <c r="T55" s="20">
        <v>6.3289999999999997</v>
      </c>
      <c r="U55" s="18">
        <f>AVERAGE(S55:S57)</f>
        <v>1927333.3333333333</v>
      </c>
      <c r="V55" s="21">
        <v>85</v>
      </c>
      <c r="W55" s="25">
        <f>((U55/Q55)*5000)/G55</f>
        <v>1029453557.7644463</v>
      </c>
      <c r="X55" s="21"/>
      <c r="Y55" s="18">
        <v>2.5</v>
      </c>
      <c r="Z55" s="22" t="s">
        <v>49</v>
      </c>
      <c r="AA55" s="23">
        <v>1121317.3875472301</v>
      </c>
      <c r="AB55" s="27">
        <f>LOG(AA55)</f>
        <v>6.049728556529737</v>
      </c>
      <c r="AC55" s="18">
        <f>AVERAGE(AA55:AA57)</f>
        <v>949357.7250015781</v>
      </c>
      <c r="AD55" s="24">
        <v>90</v>
      </c>
      <c r="AE55" s="25">
        <f>((AC55/Y55)*5000)/$G55</f>
        <v>507083891.86823004</v>
      </c>
      <c r="AF55" s="26">
        <f>AE55/AN55</f>
        <v>0.87137010096519329</v>
      </c>
      <c r="AG55" s="24"/>
      <c r="AH55" s="18">
        <v>5</v>
      </c>
      <c r="AI55" s="17" t="s">
        <v>50</v>
      </c>
      <c r="AJ55" s="25">
        <v>2297000</v>
      </c>
      <c r="AK55" s="20">
        <v>6.3609999999999998</v>
      </c>
      <c r="AL55" s="18">
        <f>AVERAGE(AJ55:AJ56)</f>
        <v>2179000</v>
      </c>
      <c r="AM55" s="21">
        <v>85</v>
      </c>
      <c r="AN55" s="25">
        <f>((AL55/AH55)*5000)/$G55</f>
        <v>581938594.52665043</v>
      </c>
      <c r="AO55" s="21"/>
      <c r="AP55" s="18">
        <v>5</v>
      </c>
      <c r="AQ55" s="17" t="s">
        <v>51</v>
      </c>
      <c r="AR55" s="25">
        <v>12340</v>
      </c>
      <c r="AS55" s="20">
        <v>4.0910000000000002</v>
      </c>
      <c r="AT55" s="18">
        <f>AVERAGE(AR55:AR57)</f>
        <v>14016.666666666666</v>
      </c>
      <c r="AU55" s="21">
        <v>88.5</v>
      </c>
      <c r="AV55" s="25">
        <f>((AT55/AP55)*5000)/$G55</f>
        <v>3743386.5534412805</v>
      </c>
      <c r="AW55" s="26">
        <f>AV55/BE55</f>
        <v>1.6107408258637863E-3</v>
      </c>
      <c r="AX55" s="21"/>
      <c r="AY55" s="18">
        <v>2.5</v>
      </c>
      <c r="AZ55" s="17" t="s">
        <v>52</v>
      </c>
      <c r="BA55" s="25">
        <v>4927000</v>
      </c>
      <c r="BB55" s="20">
        <v>6.6929999999999996</v>
      </c>
      <c r="BC55" s="18">
        <f>AVERAGE(BA55,BA57)</f>
        <v>4351000</v>
      </c>
      <c r="BD55" s="21">
        <v>85</v>
      </c>
      <c r="BE55" s="25">
        <f>((BC55/AY55)*5000)/$G55</f>
        <v>2324015442.666779</v>
      </c>
      <c r="BF55" s="21"/>
      <c r="BG55" s="18">
        <v>2.5</v>
      </c>
      <c r="BH55" s="17" t="s">
        <v>53</v>
      </c>
      <c r="BI55" s="25">
        <v>35580</v>
      </c>
      <c r="BJ55" s="20">
        <v>4.5510000000000002</v>
      </c>
      <c r="BK55" s="18">
        <f>AVERAGE(BI56:BI57)</f>
        <v>21195</v>
      </c>
      <c r="BL55" s="21">
        <v>89.5</v>
      </c>
      <c r="BM55" s="25">
        <f>((BK55/BG55)*5000)/$G55</f>
        <v>11320962.378148101</v>
      </c>
      <c r="BN55" s="26">
        <f>BM55/BV55</f>
        <v>8.7366034624896949E-3</v>
      </c>
      <c r="BO55" s="21"/>
      <c r="BP55" s="18">
        <v>5</v>
      </c>
      <c r="BQ55" s="17" t="s">
        <v>54</v>
      </c>
      <c r="BR55" s="25">
        <v>5267000</v>
      </c>
      <c r="BS55" s="20">
        <v>6.7220000000000004</v>
      </c>
      <c r="BT55" s="20">
        <f>AVERAGE(BR55:BR57)</f>
        <v>4852000</v>
      </c>
      <c r="BU55" s="21">
        <v>85</v>
      </c>
      <c r="BV55" s="25">
        <f>((BT55/BP55)*5000)/$G55</f>
        <v>1295808196.7156072</v>
      </c>
    </row>
    <row r="56" spans="1:74" x14ac:dyDescent="0.2">
      <c r="B56" s="17" t="s">
        <v>88</v>
      </c>
      <c r="E56" s="28"/>
      <c r="F56" s="29"/>
      <c r="G56" s="16"/>
      <c r="I56" s="19" t="s">
        <v>46</v>
      </c>
      <c r="J56" s="25">
        <v>14960</v>
      </c>
      <c r="K56" s="20">
        <v>4.1749999999999998</v>
      </c>
      <c r="M56" s="21">
        <v>87.5</v>
      </c>
      <c r="R56" s="17" t="s">
        <v>47</v>
      </c>
      <c r="S56" s="25">
        <v>1965000</v>
      </c>
      <c r="T56" s="20">
        <v>6.2930000000000001</v>
      </c>
      <c r="U56" s="20"/>
      <c r="V56" s="21">
        <v>85</v>
      </c>
      <c r="W56" s="21"/>
      <c r="X56" s="21"/>
      <c r="Z56" s="22" t="s">
        <v>49</v>
      </c>
      <c r="AA56" s="23">
        <v>973965.05751402501</v>
      </c>
      <c r="AB56" s="27">
        <f t="shared" ref="AB56:AB57" si="17">LOG(AA56)</f>
        <v>5.9885433761793765</v>
      </c>
      <c r="AC56" s="20"/>
      <c r="AD56" s="24">
        <v>90</v>
      </c>
      <c r="AE56" s="24"/>
      <c r="AF56" s="24"/>
      <c r="AG56" s="24"/>
      <c r="AI56" s="17" t="s">
        <v>50</v>
      </c>
      <c r="AJ56" s="25">
        <v>2061000</v>
      </c>
      <c r="AK56" s="20">
        <v>6.3140000000000001</v>
      </c>
      <c r="AL56" s="20"/>
      <c r="AM56" s="21">
        <v>85</v>
      </c>
      <c r="AN56" s="21"/>
      <c r="AO56" s="21"/>
      <c r="AQ56" s="17" t="s">
        <v>51</v>
      </c>
      <c r="AR56" s="25">
        <v>15670</v>
      </c>
      <c r="AS56" s="20">
        <v>4.1950000000000003</v>
      </c>
      <c r="AT56" s="20"/>
      <c r="AU56" s="21">
        <v>88.5</v>
      </c>
      <c r="AV56" s="21"/>
      <c r="AW56" s="21"/>
      <c r="AX56" s="21"/>
      <c r="AZ56" s="17" t="s">
        <v>52</v>
      </c>
      <c r="BA56" s="25">
        <v>15700000</v>
      </c>
      <c r="BB56" s="20">
        <v>7.1959999999999997</v>
      </c>
      <c r="BC56" s="20"/>
      <c r="BD56" s="21">
        <v>85</v>
      </c>
      <c r="BE56" s="21"/>
      <c r="BF56" s="21"/>
      <c r="BH56" s="17" t="s">
        <v>53</v>
      </c>
      <c r="BI56" s="25">
        <v>23290</v>
      </c>
      <c r="BJ56" s="20">
        <v>4.367</v>
      </c>
      <c r="BK56" s="20"/>
      <c r="BL56" s="21">
        <v>89.5</v>
      </c>
      <c r="BM56" s="21"/>
      <c r="BN56" s="21"/>
      <c r="BO56" s="21"/>
      <c r="BQ56" s="17" t="s">
        <v>54</v>
      </c>
      <c r="BR56" s="25">
        <v>4535000</v>
      </c>
      <c r="BS56" s="20">
        <v>6.657</v>
      </c>
      <c r="BT56" s="20"/>
      <c r="BU56" s="21">
        <v>85</v>
      </c>
    </row>
    <row r="57" spans="1:74" x14ac:dyDescent="0.2">
      <c r="A57" s="31"/>
      <c r="B57" s="32" t="s">
        <v>88</v>
      </c>
      <c r="C57" s="32"/>
      <c r="D57" s="32"/>
      <c r="E57" s="33"/>
      <c r="F57" s="34"/>
      <c r="G57" s="31"/>
      <c r="H57" s="35"/>
      <c r="I57" s="36" t="s">
        <v>46</v>
      </c>
      <c r="J57" s="37">
        <v>11570</v>
      </c>
      <c r="K57" s="38">
        <v>4.0629999999999997</v>
      </c>
      <c r="L57" s="38"/>
      <c r="M57" s="39">
        <v>88</v>
      </c>
      <c r="N57" s="39"/>
      <c r="O57" s="39"/>
      <c r="P57" s="39"/>
      <c r="Q57" s="35"/>
      <c r="R57" s="32" t="s">
        <v>47</v>
      </c>
      <c r="S57" s="37">
        <v>1682000</v>
      </c>
      <c r="T57" s="38">
        <v>6.226</v>
      </c>
      <c r="U57" s="38"/>
      <c r="V57" s="39">
        <v>85</v>
      </c>
      <c r="W57" s="39"/>
      <c r="X57" s="39"/>
      <c r="Y57" s="39"/>
      <c r="Z57" s="40" t="s">
        <v>49</v>
      </c>
      <c r="AA57" s="41">
        <v>752790.72994347895</v>
      </c>
      <c r="AB57" s="42">
        <f t="shared" si="17"/>
        <v>5.8766742624394155</v>
      </c>
      <c r="AC57" s="38"/>
      <c r="AD57" s="43">
        <v>90</v>
      </c>
      <c r="AE57" s="43"/>
      <c r="AF57" s="43"/>
      <c r="AG57" s="43"/>
      <c r="AH57" s="39"/>
      <c r="AI57" s="32" t="s">
        <v>50</v>
      </c>
      <c r="AJ57" s="37">
        <v>755100</v>
      </c>
      <c r="AK57" s="38">
        <v>5.8780000000000001</v>
      </c>
      <c r="AL57" s="38"/>
      <c r="AM57" s="39">
        <v>85.5</v>
      </c>
      <c r="AN57" s="39"/>
      <c r="AO57" s="39"/>
      <c r="AP57" s="39"/>
      <c r="AQ57" s="32" t="s">
        <v>51</v>
      </c>
      <c r="AR57" s="37">
        <v>14040</v>
      </c>
      <c r="AS57" s="38">
        <v>4.1470000000000002</v>
      </c>
      <c r="AT57" s="38"/>
      <c r="AU57" s="39">
        <v>88.5</v>
      </c>
      <c r="AV57" s="39"/>
      <c r="AW57" s="39"/>
      <c r="AX57" s="39"/>
      <c r="AY57" s="39"/>
      <c r="AZ57" s="32" t="s">
        <v>52</v>
      </c>
      <c r="BA57" s="37">
        <v>3775000</v>
      </c>
      <c r="BB57" s="38">
        <v>6.577</v>
      </c>
      <c r="BC57" s="38"/>
      <c r="BD57" s="39">
        <v>85.5</v>
      </c>
      <c r="BE57" s="39"/>
      <c r="BF57" s="39"/>
      <c r="BG57" s="39"/>
      <c r="BH57" s="32" t="s">
        <v>53</v>
      </c>
      <c r="BI57" s="37">
        <v>19100</v>
      </c>
      <c r="BJ57" s="38">
        <v>4.2809999999999997</v>
      </c>
      <c r="BK57" s="38"/>
      <c r="BL57" s="39">
        <v>89.5</v>
      </c>
      <c r="BM57" s="39"/>
      <c r="BN57" s="39"/>
      <c r="BO57" s="39"/>
      <c r="BP57" s="39"/>
      <c r="BQ57" s="32" t="s">
        <v>54</v>
      </c>
      <c r="BR57" s="37">
        <v>4754000</v>
      </c>
      <c r="BS57" s="38">
        <v>6.6769999999999996</v>
      </c>
      <c r="BT57" s="38"/>
      <c r="BU57" s="39">
        <v>85.5</v>
      </c>
    </row>
    <row r="58" spans="1:74" x14ac:dyDescent="0.2">
      <c r="A58" s="16">
        <v>2018</v>
      </c>
      <c r="B58" s="17" t="s">
        <v>90</v>
      </c>
      <c r="C58" s="17" t="s">
        <v>45</v>
      </c>
      <c r="D58" s="17">
        <v>8.3000000000000007</v>
      </c>
      <c r="E58" s="20">
        <v>9.713000000000001</v>
      </c>
      <c r="F58" s="21">
        <v>2.3686514886164627</v>
      </c>
      <c r="G58" s="21">
        <f>(E58)/(1+F58)</f>
        <v>2.8833496230829216</v>
      </c>
      <c r="H58" s="18">
        <v>5</v>
      </c>
      <c r="I58" s="19" t="s">
        <v>46</v>
      </c>
      <c r="J58" s="25">
        <v>69990</v>
      </c>
      <c r="K58" s="20">
        <v>4.8449999999999998</v>
      </c>
      <c r="L58" s="18">
        <f>AVERAGE(J58:J60)</f>
        <v>59393.333333333336</v>
      </c>
      <c r="M58" s="21">
        <v>88.5</v>
      </c>
      <c r="N58" s="25">
        <f>((L58/5)*5000)/G58</f>
        <v>20598727.555567499</v>
      </c>
      <c r="O58" s="26">
        <f>N58/W58</f>
        <v>3.7502894066637205E-3</v>
      </c>
      <c r="Q58" s="18">
        <v>2.5</v>
      </c>
      <c r="R58" s="17" t="s">
        <v>47</v>
      </c>
      <c r="S58" s="25">
        <v>12970000</v>
      </c>
      <c r="T58" s="20">
        <v>7.1130000000000004</v>
      </c>
      <c r="U58" s="18">
        <f>AVERAGE(S59:S60)</f>
        <v>7918500</v>
      </c>
      <c r="V58" s="21">
        <v>85</v>
      </c>
      <c r="W58" s="25">
        <f>((U58/Q58)*5000)/$G58</f>
        <v>5492570125.1126242</v>
      </c>
      <c r="X58" s="21"/>
      <c r="Y58" s="18">
        <v>2.5</v>
      </c>
      <c r="Z58" s="22" t="s">
        <v>49</v>
      </c>
      <c r="AA58" s="23">
        <v>2959528.6630776301</v>
      </c>
      <c r="AB58" s="27">
        <f>LOG(AA58)</f>
        <v>6.471222550476539</v>
      </c>
      <c r="AC58" s="18">
        <f>AVERAGE(AA58:AA60)</f>
        <v>3104777.9915211932</v>
      </c>
      <c r="AD58" s="24">
        <v>90</v>
      </c>
      <c r="AE58" s="25">
        <f>((AC58/Y58)*5000)/$G58</f>
        <v>2153591064.1329141</v>
      </c>
      <c r="AF58" s="26">
        <f>AE58/AN58</f>
        <v>1.3960332695688817</v>
      </c>
      <c r="AG58" s="24"/>
      <c r="AH58" s="18">
        <v>5</v>
      </c>
      <c r="AI58" s="17" t="s">
        <v>50</v>
      </c>
      <c r="AJ58" s="25">
        <v>8452000</v>
      </c>
      <c r="AK58" s="20">
        <v>6.9269999999999996</v>
      </c>
      <c r="AL58" s="18">
        <f>AVERAGE(AJ59:AJ60)</f>
        <v>4448000</v>
      </c>
      <c r="AM58" s="21">
        <v>85</v>
      </c>
      <c r="AN58" s="25">
        <f>((AL58/AH58)*5000)/$G58</f>
        <v>1542650244.1435215</v>
      </c>
      <c r="AO58" s="21"/>
      <c r="AP58" s="18">
        <v>5</v>
      </c>
      <c r="AQ58" s="17" t="s">
        <v>51</v>
      </c>
      <c r="AR58" s="25">
        <v>34140</v>
      </c>
      <c r="AS58" s="20">
        <v>4.5330000000000004</v>
      </c>
      <c r="AT58" s="18">
        <f>AVERAGE(AR58:AR60)</f>
        <v>38763.333333333336</v>
      </c>
      <c r="AU58" s="21">
        <v>87.5</v>
      </c>
      <c r="AV58" s="25">
        <f>((AT58/AP58)*5000)/$G58</f>
        <v>13443854.683112271</v>
      </c>
      <c r="AW58" s="26">
        <f>AV58/BE58</f>
        <v>4.7994222038794882E-3</v>
      </c>
      <c r="AX58" s="21"/>
      <c r="AY58" s="18">
        <v>2.5</v>
      </c>
      <c r="AZ58" s="17" t="s">
        <v>52</v>
      </c>
      <c r="BA58" s="25">
        <v>4189000</v>
      </c>
      <c r="BB58" s="20">
        <v>6.6219999999999999</v>
      </c>
      <c r="BC58" s="18">
        <f>AVERAGE(BA58:BA60)</f>
        <v>4038333.3333333335</v>
      </c>
      <c r="BD58" s="21">
        <v>86</v>
      </c>
      <c r="BE58" s="25">
        <f>((BC58/AY58)*5000)/$G58</f>
        <v>2801140243.9746351</v>
      </c>
      <c r="BF58" s="21"/>
      <c r="BG58" s="18">
        <v>2.5</v>
      </c>
      <c r="BH58" s="17" t="s">
        <v>53</v>
      </c>
      <c r="BI58" s="25">
        <v>61980</v>
      </c>
      <c r="BJ58" s="20">
        <v>4.7919999999999998</v>
      </c>
      <c r="BK58" s="18">
        <f>AVERAGE(BI59:BI60)</f>
        <v>36480</v>
      </c>
      <c r="BL58" s="21">
        <v>89.5</v>
      </c>
      <c r="BM58" s="25">
        <f>((BK58/BG58)*5000)/$G58</f>
        <v>25303903.285231866</v>
      </c>
      <c r="BN58" s="26">
        <f>BM58/BV58</f>
        <v>6.4281938325991194E-3</v>
      </c>
      <c r="BO58" s="21"/>
      <c r="BP58" s="18">
        <v>5</v>
      </c>
      <c r="BQ58" s="17" t="s">
        <v>54</v>
      </c>
      <c r="BR58" s="25">
        <v>30510000</v>
      </c>
      <c r="BS58" s="20">
        <v>7.484</v>
      </c>
      <c r="BT58" s="20">
        <f>AVERAGE(BR59:BR60)</f>
        <v>11350000</v>
      </c>
      <c r="BU58" s="21">
        <v>85</v>
      </c>
      <c r="BV58" s="25">
        <f>((BT58/BP58)*5000)/$G58</f>
        <v>3936393945.8248582</v>
      </c>
    </row>
    <row r="59" spans="1:74" x14ac:dyDescent="0.2">
      <c r="B59" s="17" t="s">
        <v>90</v>
      </c>
      <c r="E59" s="20"/>
      <c r="F59" s="21"/>
      <c r="I59" s="19" t="s">
        <v>46</v>
      </c>
      <c r="J59" s="25">
        <v>64410</v>
      </c>
      <c r="K59" s="20">
        <v>4.8090000000000002</v>
      </c>
      <c r="M59" s="21">
        <v>88.5</v>
      </c>
      <c r="R59" s="17" t="s">
        <v>47</v>
      </c>
      <c r="S59" s="25">
        <v>8993000</v>
      </c>
      <c r="T59" s="20">
        <v>6.9539999999999997</v>
      </c>
      <c r="U59" s="20"/>
      <c r="V59" s="21">
        <v>85</v>
      </c>
      <c r="W59" s="21"/>
      <c r="X59" s="21"/>
      <c r="Z59" s="22" t="s">
        <v>49</v>
      </c>
      <c r="AA59" s="23">
        <v>4040035.7036373601</v>
      </c>
      <c r="AB59" s="27">
        <f t="shared" ref="AB59:AB60" si="18">LOG(AA59)</f>
        <v>6.6063852031858952</v>
      </c>
      <c r="AC59" s="20"/>
      <c r="AD59" s="24">
        <v>90</v>
      </c>
      <c r="AE59" s="24"/>
      <c r="AF59" s="24"/>
      <c r="AG59" s="24"/>
      <c r="AH59" s="18"/>
      <c r="AI59" s="17" t="s">
        <v>50</v>
      </c>
      <c r="AJ59" s="25">
        <v>5044000</v>
      </c>
      <c r="AK59" s="20">
        <v>6.7030000000000003</v>
      </c>
      <c r="AL59" s="20"/>
      <c r="AM59" s="21">
        <v>85.5</v>
      </c>
      <c r="AN59" s="21"/>
      <c r="AO59" s="21"/>
      <c r="AP59" s="18"/>
      <c r="AQ59" s="17" t="s">
        <v>51</v>
      </c>
      <c r="AR59" s="25">
        <v>35380</v>
      </c>
      <c r="AS59" s="20">
        <v>4.5490000000000004</v>
      </c>
      <c r="AT59" s="20"/>
      <c r="AU59" s="21">
        <v>87.5</v>
      </c>
      <c r="AV59" s="21"/>
      <c r="AW59" s="21"/>
      <c r="AX59" s="21"/>
      <c r="AY59" s="18"/>
      <c r="AZ59" s="17" t="s">
        <v>52</v>
      </c>
      <c r="BA59" s="25">
        <v>3897000</v>
      </c>
      <c r="BB59" s="20">
        <v>6.5910000000000002</v>
      </c>
      <c r="BC59" s="20"/>
      <c r="BD59" s="21">
        <v>86</v>
      </c>
      <c r="BE59" s="21"/>
      <c r="BF59" s="21"/>
      <c r="BG59" s="18"/>
      <c r="BH59" s="17" t="s">
        <v>53</v>
      </c>
      <c r="BI59" s="25">
        <v>42240</v>
      </c>
      <c r="BJ59" s="20">
        <v>4.6260000000000003</v>
      </c>
      <c r="BK59" s="20"/>
      <c r="BL59" s="21">
        <v>89.5</v>
      </c>
      <c r="BM59" s="21"/>
      <c r="BN59" s="21"/>
      <c r="BO59" s="21"/>
      <c r="BP59" s="18"/>
      <c r="BQ59" s="17" t="s">
        <v>54</v>
      </c>
      <c r="BR59" s="25">
        <v>12100000</v>
      </c>
      <c r="BS59" s="20">
        <v>7.0830000000000002</v>
      </c>
      <c r="BT59" s="20"/>
      <c r="BU59" s="21">
        <v>85</v>
      </c>
    </row>
    <row r="60" spans="1:74" x14ac:dyDescent="0.2">
      <c r="B60" s="17" t="s">
        <v>90</v>
      </c>
      <c r="E60" s="20"/>
      <c r="F60" s="21"/>
      <c r="I60" s="19" t="s">
        <v>46</v>
      </c>
      <c r="J60" s="25">
        <v>43780</v>
      </c>
      <c r="K60" s="20">
        <v>4.641</v>
      </c>
      <c r="M60" s="21">
        <v>88.5</v>
      </c>
      <c r="R60" s="17" t="s">
        <v>47</v>
      </c>
      <c r="S60" s="25">
        <v>6844000</v>
      </c>
      <c r="T60" s="20">
        <v>6.835</v>
      </c>
      <c r="U60" s="20"/>
      <c r="V60" s="21">
        <v>85</v>
      </c>
      <c r="W60" s="21"/>
      <c r="X60" s="21"/>
      <c r="Z60" s="22" t="s">
        <v>49</v>
      </c>
      <c r="AA60" s="23">
        <v>2314769.6078485898</v>
      </c>
      <c r="AB60" s="27">
        <f t="shared" si="18"/>
        <v>6.364507771587526</v>
      </c>
      <c r="AC60" s="20"/>
      <c r="AD60" s="24">
        <v>90.5</v>
      </c>
      <c r="AE60" s="24"/>
      <c r="AF60" s="24"/>
      <c r="AG60" s="24"/>
      <c r="AH60" s="18"/>
      <c r="AI60" s="17" t="s">
        <v>50</v>
      </c>
      <c r="AJ60" s="25">
        <v>3852000</v>
      </c>
      <c r="AK60" s="20">
        <v>6.5860000000000003</v>
      </c>
      <c r="AL60" s="20"/>
      <c r="AM60" s="21">
        <v>85.5</v>
      </c>
      <c r="AN60" s="21"/>
      <c r="AO60" s="21"/>
      <c r="AP60" s="18"/>
      <c r="AQ60" s="17" t="s">
        <v>51</v>
      </c>
      <c r="AR60" s="25">
        <v>46770</v>
      </c>
      <c r="AS60" s="20">
        <v>4.67</v>
      </c>
      <c r="AT60" s="20"/>
      <c r="AU60" s="21">
        <v>88</v>
      </c>
      <c r="AV60" s="21"/>
      <c r="AW60" s="21"/>
      <c r="AX60" s="21"/>
      <c r="AY60" s="18"/>
      <c r="AZ60" s="17" t="s">
        <v>52</v>
      </c>
      <c r="BA60" s="25">
        <v>4029000</v>
      </c>
      <c r="BB60" s="20">
        <v>6.6050000000000004</v>
      </c>
      <c r="BC60" s="20"/>
      <c r="BD60" s="21">
        <v>86</v>
      </c>
      <c r="BE60" s="21"/>
      <c r="BF60" s="21"/>
      <c r="BG60" s="18"/>
      <c r="BH60" s="17" t="s">
        <v>53</v>
      </c>
      <c r="BI60" s="25">
        <v>30720</v>
      </c>
      <c r="BJ60" s="20">
        <v>4.4870000000000001</v>
      </c>
      <c r="BK60" s="20"/>
      <c r="BL60" s="21">
        <v>89.5</v>
      </c>
      <c r="BM60" s="21"/>
      <c r="BN60" s="21"/>
      <c r="BO60" s="21"/>
      <c r="BP60" s="18"/>
      <c r="BQ60" s="17" t="s">
        <v>54</v>
      </c>
      <c r="BR60" s="25">
        <v>10600000</v>
      </c>
      <c r="BS60" s="20">
        <v>7.0250000000000004</v>
      </c>
      <c r="BT60" s="20"/>
      <c r="BU60" s="21">
        <v>85.5</v>
      </c>
    </row>
    <row r="61" spans="1:74" x14ac:dyDescent="0.2">
      <c r="A61" s="16">
        <v>2018</v>
      </c>
      <c r="B61" s="17" t="s">
        <v>91</v>
      </c>
      <c r="C61" s="17" t="s">
        <v>56</v>
      </c>
      <c r="D61" s="17">
        <v>17.7</v>
      </c>
      <c r="E61" s="20">
        <v>12.315000000000001</v>
      </c>
      <c r="F61" s="21">
        <v>3.9555000000000002</v>
      </c>
      <c r="G61" s="21">
        <f>(E61)/(1+F61)</f>
        <v>2.4851175461608315</v>
      </c>
      <c r="H61" s="18">
        <v>5</v>
      </c>
      <c r="I61" s="19" t="s">
        <v>46</v>
      </c>
      <c r="J61" s="25">
        <v>115200</v>
      </c>
      <c r="K61" s="20">
        <v>5.0620000000000003</v>
      </c>
      <c r="L61" s="18">
        <f>AVERAGE(J61:J63)</f>
        <v>104316.66666666667</v>
      </c>
      <c r="M61" s="21">
        <v>88</v>
      </c>
      <c r="N61" s="25">
        <f>((L61/5)*5000)/G61</f>
        <v>41976552.307484098</v>
      </c>
      <c r="O61" s="26">
        <f>N61/W61</f>
        <v>1.8550681683461765E-3</v>
      </c>
      <c r="Q61" s="18">
        <v>2.5</v>
      </c>
      <c r="R61" s="17" t="s">
        <v>47</v>
      </c>
      <c r="S61" s="25">
        <v>35000000</v>
      </c>
      <c r="T61" s="20">
        <v>7.5439999999999996</v>
      </c>
      <c r="U61" s="18">
        <f>AVERAGE(S61:S63)</f>
        <v>28116666.666666668</v>
      </c>
      <c r="V61" s="21">
        <v>85</v>
      </c>
      <c r="W61" s="25">
        <f>((U61/Q61)*5000)/G61</f>
        <v>22628037623.494385</v>
      </c>
      <c r="X61" s="21"/>
      <c r="Y61" s="18">
        <v>2.5</v>
      </c>
      <c r="Z61" s="22" t="s">
        <v>49</v>
      </c>
      <c r="AA61" s="23">
        <v>588644.64890626504</v>
      </c>
      <c r="AB61" s="27">
        <f>LOG(AA61)</f>
        <v>5.7698532004040892</v>
      </c>
      <c r="AC61" s="18">
        <f>AVERAGE(AA61:AA63)</f>
        <v>665535.223358972</v>
      </c>
      <c r="AD61" s="24">
        <v>90.5</v>
      </c>
      <c r="AE61" s="25">
        <f>((AC61/Y61)*5000)/$G61</f>
        <v>535616694.98260421</v>
      </c>
      <c r="AF61" s="26">
        <f>AE61/AN61</f>
        <v>7.3317017169812385E-2</v>
      </c>
      <c r="AG61" s="24"/>
      <c r="AH61" s="18">
        <v>5</v>
      </c>
      <c r="AI61" s="17" t="s">
        <v>50</v>
      </c>
      <c r="AJ61" s="25">
        <v>31640000</v>
      </c>
      <c r="AK61" s="20">
        <v>7.5</v>
      </c>
      <c r="AL61" s="18">
        <f>AVERAGE(AJ62:AJ63)</f>
        <v>18155000</v>
      </c>
      <c r="AM61" s="21">
        <v>85</v>
      </c>
      <c r="AN61" s="25">
        <f>((AL61/AH61)*5000)/$G61</f>
        <v>7305489443.7677631</v>
      </c>
      <c r="AO61" s="21"/>
      <c r="AP61" s="18">
        <v>5</v>
      </c>
      <c r="AQ61" s="17" t="s">
        <v>51</v>
      </c>
      <c r="AR61" s="25">
        <v>39870</v>
      </c>
      <c r="AS61" s="20">
        <v>4.601</v>
      </c>
      <c r="AT61" s="18">
        <f>AVERAGE(AR61:AR62)</f>
        <v>32900</v>
      </c>
      <c r="AU61" s="21">
        <v>87.5</v>
      </c>
      <c r="AV61" s="25">
        <f>((AT61/AP61)*5000)/$G61</f>
        <v>13238810.393828664</v>
      </c>
      <c r="AW61" s="26">
        <f>AV61/BE61</f>
        <v>2.6421458400256986E-3</v>
      </c>
      <c r="AX61" s="21"/>
      <c r="AY61" s="18">
        <v>2.5</v>
      </c>
      <c r="AZ61" s="17" t="s">
        <v>52</v>
      </c>
      <c r="BA61" s="25">
        <v>6576000</v>
      </c>
      <c r="BB61" s="20">
        <v>6.8179999999999996</v>
      </c>
      <c r="BC61" s="18">
        <f>AVERAGE(BA61:BA62)</f>
        <v>6226000</v>
      </c>
      <c r="BD61" s="21">
        <v>85</v>
      </c>
      <c r="BE61" s="25">
        <f>((BC61/AY61)*5000)/$G61</f>
        <v>5010628177.0198946</v>
      </c>
      <c r="BF61" s="21"/>
      <c r="BG61" s="18">
        <v>2.5</v>
      </c>
      <c r="BH61" s="17" t="s">
        <v>53</v>
      </c>
      <c r="BI61" s="25">
        <v>55080</v>
      </c>
      <c r="BJ61" s="20">
        <v>4.7409999999999997</v>
      </c>
      <c r="BK61" s="18">
        <f>AVERAGE(BI62:BI63)</f>
        <v>38690</v>
      </c>
      <c r="BL61" s="21">
        <v>90</v>
      </c>
      <c r="BM61" s="25">
        <f>((BK61/BG61)*5000)/$G61</f>
        <v>31137360.129922856</v>
      </c>
      <c r="BN61" s="26">
        <f>BM61/BV61</f>
        <v>8.3231149833279557E-4</v>
      </c>
      <c r="BO61" s="21"/>
      <c r="BP61" s="18">
        <v>5</v>
      </c>
      <c r="BQ61" s="17" t="s">
        <v>54</v>
      </c>
      <c r="BR61" s="25">
        <v>150200000</v>
      </c>
      <c r="BS61" s="20">
        <v>8.1769999999999996</v>
      </c>
      <c r="BT61" s="20">
        <f>AVERAGE(BR61:BR63)</f>
        <v>92970000</v>
      </c>
      <c r="BU61" s="21">
        <v>85</v>
      </c>
      <c r="BV61" s="25">
        <f>((BT61/BP61)*5000)/$G61</f>
        <v>37410705237.515221</v>
      </c>
    </row>
    <row r="62" spans="1:74" x14ac:dyDescent="0.2">
      <c r="B62" s="17" t="s">
        <v>91</v>
      </c>
      <c r="E62" s="28"/>
      <c r="F62" s="29"/>
      <c r="G62" s="16"/>
      <c r="I62" s="19" t="s">
        <v>46</v>
      </c>
      <c r="J62" s="25">
        <v>109000</v>
      </c>
      <c r="K62" s="20">
        <v>5.0380000000000003</v>
      </c>
      <c r="M62" s="21">
        <v>88</v>
      </c>
      <c r="R62" s="17" t="s">
        <v>47</v>
      </c>
      <c r="S62" s="25">
        <v>28710000</v>
      </c>
      <c r="T62" s="20">
        <v>7.4580000000000002</v>
      </c>
      <c r="U62" s="20"/>
      <c r="V62" s="21">
        <v>85</v>
      </c>
      <c r="W62" s="21"/>
      <c r="X62" s="21"/>
      <c r="Z62" s="22" t="s">
        <v>49</v>
      </c>
      <c r="AA62" s="23">
        <v>754198.84729112301</v>
      </c>
      <c r="AB62" s="27">
        <f t="shared" ref="AB62:AB63" si="19">LOG(AA62)</f>
        <v>5.8774858642993983</v>
      </c>
      <c r="AC62" s="20"/>
      <c r="AD62" s="24">
        <v>90.5</v>
      </c>
      <c r="AE62" s="24"/>
      <c r="AF62" s="24"/>
      <c r="AG62" s="24"/>
      <c r="AI62" s="17" t="s">
        <v>50</v>
      </c>
      <c r="AJ62" s="25">
        <v>20370000</v>
      </c>
      <c r="AK62" s="20">
        <v>7.3090000000000002</v>
      </c>
      <c r="AL62" s="20"/>
      <c r="AM62" s="21">
        <v>85</v>
      </c>
      <c r="AN62" s="21"/>
      <c r="AO62" s="21"/>
      <c r="AQ62" s="17" t="s">
        <v>51</v>
      </c>
      <c r="AR62" s="25">
        <v>25930</v>
      </c>
      <c r="AS62" s="20">
        <v>4.4139999999999997</v>
      </c>
      <c r="AT62" s="20"/>
      <c r="AU62" s="21">
        <v>87.5</v>
      </c>
      <c r="AV62" s="21"/>
      <c r="AW62" s="21"/>
      <c r="AX62" s="21"/>
      <c r="AY62" s="18"/>
      <c r="AZ62" s="17" t="s">
        <v>52</v>
      </c>
      <c r="BA62" s="25">
        <v>5876000</v>
      </c>
      <c r="BB62" s="20">
        <v>6.7690000000000001</v>
      </c>
      <c r="BC62" s="20"/>
      <c r="BD62" s="21">
        <v>85</v>
      </c>
      <c r="BE62" s="21"/>
      <c r="BF62" s="21"/>
      <c r="BH62" s="17" t="s">
        <v>53</v>
      </c>
      <c r="BI62" s="25">
        <v>40890</v>
      </c>
      <c r="BJ62" s="20">
        <v>4.6120000000000001</v>
      </c>
      <c r="BK62" s="20"/>
      <c r="BL62" s="21">
        <v>90</v>
      </c>
      <c r="BM62" s="21"/>
      <c r="BN62" s="21"/>
      <c r="BO62" s="21"/>
      <c r="BQ62" s="17" t="s">
        <v>54</v>
      </c>
      <c r="BR62" s="25">
        <v>83460000</v>
      </c>
      <c r="BS62" s="20">
        <v>7.9210000000000003</v>
      </c>
      <c r="BT62" s="20"/>
      <c r="BU62" s="21">
        <v>85</v>
      </c>
    </row>
    <row r="63" spans="1:74" x14ac:dyDescent="0.2">
      <c r="B63" s="17" t="s">
        <v>91</v>
      </c>
      <c r="E63" s="28"/>
      <c r="F63" s="29"/>
      <c r="G63" s="16"/>
      <c r="I63" s="19" t="s">
        <v>46</v>
      </c>
      <c r="J63" s="25">
        <v>88750</v>
      </c>
      <c r="K63" s="20">
        <v>4.9480000000000004</v>
      </c>
      <c r="M63" s="21">
        <v>88</v>
      </c>
      <c r="R63" s="17" t="s">
        <v>47</v>
      </c>
      <c r="S63" s="25">
        <v>20640000</v>
      </c>
      <c r="T63" s="20">
        <v>7.3150000000000004</v>
      </c>
      <c r="U63" s="20"/>
      <c r="V63" s="21">
        <v>85.5</v>
      </c>
      <c r="W63" s="21"/>
      <c r="X63" s="21"/>
      <c r="Z63" s="22" t="s">
        <v>49</v>
      </c>
      <c r="AA63" s="23">
        <v>653762.17387952795</v>
      </c>
      <c r="AB63" s="27">
        <f t="shared" si="19"/>
        <v>5.8154197890638217</v>
      </c>
      <c r="AC63" s="20"/>
      <c r="AD63" s="24">
        <v>90.5</v>
      </c>
      <c r="AE63" s="24"/>
      <c r="AF63" s="24"/>
      <c r="AG63" s="24"/>
      <c r="AI63" s="17" t="s">
        <v>50</v>
      </c>
      <c r="AJ63" s="25">
        <v>15940000</v>
      </c>
      <c r="AK63" s="20">
        <v>7.2030000000000003</v>
      </c>
      <c r="AL63" s="20"/>
      <c r="AM63" s="21">
        <v>85.5</v>
      </c>
      <c r="AN63" s="21"/>
      <c r="AO63" s="21"/>
      <c r="AQ63" s="17" t="s">
        <v>51</v>
      </c>
      <c r="AR63" s="25">
        <v>67050</v>
      </c>
      <c r="AS63" s="20">
        <v>4.8259999999999996</v>
      </c>
      <c r="AT63" s="20"/>
      <c r="AU63" s="21">
        <v>88</v>
      </c>
      <c r="AV63" s="21"/>
      <c r="AW63" s="21"/>
      <c r="AX63" s="21"/>
      <c r="AY63" s="18"/>
      <c r="AZ63" s="17" t="s">
        <v>52</v>
      </c>
      <c r="BA63" s="25">
        <v>18010000</v>
      </c>
      <c r="BB63" s="20">
        <v>7.2560000000000002</v>
      </c>
      <c r="BC63" s="20"/>
      <c r="BD63" s="21">
        <v>85.5</v>
      </c>
      <c r="BE63" s="21"/>
      <c r="BF63" s="21"/>
      <c r="BH63" s="17" t="s">
        <v>53</v>
      </c>
      <c r="BI63" s="25">
        <v>36490</v>
      </c>
      <c r="BJ63" s="20">
        <v>4.5620000000000003</v>
      </c>
      <c r="BK63" s="20"/>
      <c r="BL63" s="21">
        <v>90.5</v>
      </c>
      <c r="BM63" s="21"/>
      <c r="BN63" s="21"/>
      <c r="BO63" s="21"/>
      <c r="BQ63" s="17" t="s">
        <v>54</v>
      </c>
      <c r="BR63" s="25">
        <v>45250000</v>
      </c>
      <c r="BS63" s="20">
        <v>7.6559999999999997</v>
      </c>
      <c r="BT63" s="20"/>
      <c r="BU63" s="21">
        <v>85.5</v>
      </c>
    </row>
    <row r="64" spans="1:74" x14ac:dyDescent="0.2">
      <c r="A64" s="16">
        <v>2018</v>
      </c>
      <c r="B64" s="17" t="s">
        <v>92</v>
      </c>
      <c r="C64" s="17" t="s">
        <v>58</v>
      </c>
      <c r="D64" s="17">
        <v>12.2</v>
      </c>
      <c r="E64" s="20">
        <v>16.672999999999998</v>
      </c>
      <c r="F64" s="21">
        <v>2.5862933556205601</v>
      </c>
      <c r="G64" s="21">
        <f>(E64)/(1+F64)</f>
        <v>4.6490898391983215</v>
      </c>
      <c r="H64" s="18">
        <v>5</v>
      </c>
      <c r="I64" s="19" t="s">
        <v>46</v>
      </c>
      <c r="J64" s="25">
        <v>50190</v>
      </c>
      <c r="K64" s="20">
        <v>4.7009999999999996</v>
      </c>
      <c r="L64" s="18">
        <f>AVERAGE(J64:J66)</f>
        <v>41710</v>
      </c>
      <c r="M64" s="21">
        <v>87.5</v>
      </c>
      <c r="N64" s="25">
        <f>((L64/5)*5000)/G64</f>
        <v>8971648.5253363866</v>
      </c>
      <c r="O64" s="26">
        <f>N64/W64</f>
        <v>3.3753236944324555E-3</v>
      </c>
      <c r="Q64" s="18">
        <v>2.5</v>
      </c>
      <c r="R64" s="17" t="s">
        <v>47</v>
      </c>
      <c r="S64" s="25">
        <v>7410000</v>
      </c>
      <c r="T64" s="20">
        <v>6.87</v>
      </c>
      <c r="U64" s="18">
        <f>AVERAGE(S64:S66)</f>
        <v>6178666.666666667</v>
      </c>
      <c r="V64" s="21">
        <v>85</v>
      </c>
      <c r="W64" s="25">
        <f>((U64/Q64)*5000)/G64</f>
        <v>2658011301.2968159</v>
      </c>
      <c r="X64" s="21"/>
      <c r="Y64" s="18">
        <v>2.5</v>
      </c>
      <c r="Z64" s="22" t="s">
        <v>49</v>
      </c>
      <c r="AA64" s="23">
        <v>2531828.5003139698</v>
      </c>
      <c r="AB64" s="27">
        <f>LOG(AA64)</f>
        <v>6.4034342843272194</v>
      </c>
      <c r="AC64" s="18">
        <f>AVERAGE(AA64,AA66)</f>
        <v>2442392.187030145</v>
      </c>
      <c r="AD64" s="24">
        <v>90.5</v>
      </c>
      <c r="AE64" s="25">
        <f>((AC64/Y64)*5000)/$G64</f>
        <v>1050696919.8303577</v>
      </c>
      <c r="AF64" s="26">
        <f>AE64/AN64</f>
        <v>1.0939349897119193</v>
      </c>
      <c r="AG64" s="24"/>
      <c r="AH64" s="18">
        <v>5</v>
      </c>
      <c r="AI64" s="17" t="s">
        <v>50</v>
      </c>
      <c r="AJ64" s="25">
        <v>4643000</v>
      </c>
      <c r="AK64" s="20">
        <v>6.6669999999999998</v>
      </c>
      <c r="AL64" s="18">
        <f>AVERAGE(AJ64:AJ66)</f>
        <v>4465333.333333333</v>
      </c>
      <c r="AM64" s="21">
        <v>85</v>
      </c>
      <c r="AN64" s="25">
        <f>((AL64/AH64)*5000)/$G64</f>
        <v>960474735.43839383</v>
      </c>
      <c r="AO64" s="21"/>
      <c r="AP64" s="18">
        <v>5</v>
      </c>
      <c r="AQ64" s="17" t="s">
        <v>51</v>
      </c>
      <c r="AR64" s="25">
        <v>26930</v>
      </c>
      <c r="AS64" s="20">
        <v>4.43</v>
      </c>
      <c r="AT64" s="18">
        <f>AVERAGE(AR64:AR66)</f>
        <v>29266.666666666668</v>
      </c>
      <c r="AU64" s="21">
        <v>88</v>
      </c>
      <c r="AV64" s="25">
        <f>((AT64/AP64)*5000)/$G64</f>
        <v>6295138.9796574349</v>
      </c>
      <c r="AW64" s="26">
        <f>AV64/BE64</f>
        <v>4.488752556237219E-3</v>
      </c>
      <c r="AX64" s="21"/>
      <c r="AY64" s="18">
        <v>2.5</v>
      </c>
      <c r="AZ64" s="17" t="s">
        <v>52</v>
      </c>
      <c r="BA64" s="25">
        <v>3501000</v>
      </c>
      <c r="BB64" s="20">
        <v>6.5439999999999996</v>
      </c>
      <c r="BC64" s="18">
        <f>AVERAGE(BA64:BA66)</f>
        <v>3260000</v>
      </c>
      <c r="BD64" s="21">
        <v>85</v>
      </c>
      <c r="BE64" s="25">
        <f>((BC64/AY64)*5000)/$G64</f>
        <v>1402425039.2038658</v>
      </c>
      <c r="BF64" s="21"/>
      <c r="BG64" s="18">
        <v>2.5</v>
      </c>
      <c r="BH64" s="17" t="s">
        <v>53</v>
      </c>
      <c r="BI64" s="25">
        <v>60260</v>
      </c>
      <c r="BJ64" s="20">
        <v>4.78</v>
      </c>
      <c r="BK64" s="18">
        <f>AVERAGE(BI64:BI65)</f>
        <v>57060</v>
      </c>
      <c r="BL64" s="21">
        <v>89</v>
      </c>
      <c r="BM64" s="25">
        <f>((BK64/BG64)*5000)/$G64</f>
        <v>24546740.103365824</v>
      </c>
      <c r="BN64" s="26">
        <f>BM64/BV64</f>
        <v>1.0492828245678558E-2</v>
      </c>
      <c r="BO64" s="21"/>
      <c r="BP64" s="18">
        <v>5</v>
      </c>
      <c r="BQ64" s="17" t="s">
        <v>54</v>
      </c>
      <c r="BR64" s="25">
        <v>20050000</v>
      </c>
      <c r="BS64" s="20">
        <v>7.3019999999999996</v>
      </c>
      <c r="BT64" s="20">
        <f>AVERAGE(BR65:BR66)</f>
        <v>10876000</v>
      </c>
      <c r="BU64" s="21">
        <v>85</v>
      </c>
      <c r="BV64" s="25">
        <f>((BT64/BP64)*5000)/$G64</f>
        <v>2339382626.7455897</v>
      </c>
    </row>
    <row r="65" spans="1:74" x14ac:dyDescent="0.2">
      <c r="B65" s="17" t="s">
        <v>92</v>
      </c>
      <c r="E65" s="20"/>
      <c r="F65" s="21"/>
      <c r="I65" s="19" t="s">
        <v>46</v>
      </c>
      <c r="J65" s="25">
        <v>42060</v>
      </c>
      <c r="K65" s="20">
        <v>4.6239999999999997</v>
      </c>
      <c r="M65" s="21">
        <v>88</v>
      </c>
      <c r="R65" s="17" t="s">
        <v>47</v>
      </c>
      <c r="S65" s="25">
        <v>6359000</v>
      </c>
      <c r="T65" s="20">
        <v>6.8029999999999999</v>
      </c>
      <c r="U65" s="20"/>
      <c r="V65" s="21">
        <v>85</v>
      </c>
      <c r="W65" s="21"/>
      <c r="X65" s="21"/>
      <c r="Z65" s="22" t="s">
        <v>49</v>
      </c>
      <c r="AA65" s="23">
        <v>4746511.5915898001</v>
      </c>
      <c r="AB65" s="27">
        <f t="shared" ref="AB65:AB66" si="20">LOG(AA65)</f>
        <v>6.6763745458135491</v>
      </c>
      <c r="AC65" s="20"/>
      <c r="AD65" s="24">
        <v>90.5</v>
      </c>
      <c r="AE65" s="24"/>
      <c r="AF65" s="24"/>
      <c r="AG65" s="24"/>
      <c r="AH65" s="18"/>
      <c r="AI65" s="17" t="s">
        <v>50</v>
      </c>
      <c r="AJ65" s="25">
        <v>4431000</v>
      </c>
      <c r="AK65" s="20">
        <v>6.6470000000000002</v>
      </c>
      <c r="AL65" s="20"/>
      <c r="AM65" s="21">
        <v>85.5</v>
      </c>
      <c r="AN65" s="21"/>
      <c r="AO65" s="21"/>
      <c r="AP65" s="18"/>
      <c r="AQ65" s="17" t="s">
        <v>51</v>
      </c>
      <c r="AR65" s="25">
        <v>26650</v>
      </c>
      <c r="AS65" s="20">
        <v>4.4260000000000002</v>
      </c>
      <c r="AT65" s="20"/>
      <c r="AU65" s="21">
        <v>88</v>
      </c>
      <c r="AV65" s="21"/>
      <c r="AW65" s="21"/>
      <c r="AX65" s="21"/>
      <c r="AY65" s="18"/>
      <c r="AZ65" s="17" t="s">
        <v>52</v>
      </c>
      <c r="BA65" s="25">
        <v>3170000</v>
      </c>
      <c r="BB65" s="20">
        <v>6.5010000000000003</v>
      </c>
      <c r="BC65" s="20"/>
      <c r="BD65" s="21">
        <v>85</v>
      </c>
      <c r="BE65" s="21"/>
      <c r="BF65" s="21"/>
      <c r="BG65" s="18"/>
      <c r="BH65" s="17" t="s">
        <v>53</v>
      </c>
      <c r="BI65" s="25">
        <v>53860</v>
      </c>
      <c r="BJ65" s="20">
        <v>4.7309999999999999</v>
      </c>
      <c r="BK65" s="20"/>
      <c r="BL65" s="21">
        <v>89</v>
      </c>
      <c r="BM65" s="21"/>
      <c r="BN65" s="21"/>
      <c r="BO65" s="21"/>
      <c r="BP65" s="18"/>
      <c r="BQ65" s="17" t="s">
        <v>54</v>
      </c>
      <c r="BR65" s="25">
        <v>9552000</v>
      </c>
      <c r="BS65" s="20">
        <v>6.98</v>
      </c>
      <c r="BT65" s="20"/>
      <c r="BU65" s="21">
        <v>85</v>
      </c>
    </row>
    <row r="66" spans="1:74" x14ac:dyDescent="0.2">
      <c r="B66" s="17" t="s">
        <v>92</v>
      </c>
      <c r="E66" s="20"/>
      <c r="F66" s="21"/>
      <c r="I66" s="19" t="s">
        <v>46</v>
      </c>
      <c r="J66" s="25">
        <v>32880</v>
      </c>
      <c r="K66" s="20">
        <v>4.5170000000000003</v>
      </c>
      <c r="M66" s="21">
        <v>88</v>
      </c>
      <c r="R66" s="17" t="s">
        <v>47</v>
      </c>
      <c r="S66" s="25">
        <v>4767000</v>
      </c>
      <c r="T66" s="20">
        <v>6.6779999999999999</v>
      </c>
      <c r="U66" s="20"/>
      <c r="V66" s="21">
        <v>85.5</v>
      </c>
      <c r="W66" s="21"/>
      <c r="X66" s="21"/>
      <c r="Z66" s="22" t="s">
        <v>49</v>
      </c>
      <c r="AA66" s="23">
        <v>2352955.8737463201</v>
      </c>
      <c r="AB66" s="27">
        <f t="shared" si="20"/>
        <v>6.37161378269316</v>
      </c>
      <c r="AC66" s="20"/>
      <c r="AD66" s="24">
        <v>90.5</v>
      </c>
      <c r="AE66" s="24"/>
      <c r="AF66" s="24"/>
      <c r="AG66" s="24"/>
      <c r="AH66" s="18"/>
      <c r="AI66" s="17" t="s">
        <v>50</v>
      </c>
      <c r="AJ66" s="25">
        <v>4322000</v>
      </c>
      <c r="AK66" s="20">
        <v>6.6360000000000001</v>
      </c>
      <c r="AL66" s="20"/>
      <c r="AM66" s="21">
        <v>85.5</v>
      </c>
      <c r="AN66" s="21"/>
      <c r="AO66" s="21"/>
      <c r="AP66" s="18"/>
      <c r="AQ66" s="17" t="s">
        <v>51</v>
      </c>
      <c r="AR66" s="25">
        <v>34220</v>
      </c>
      <c r="AS66" s="20">
        <v>4.5339999999999998</v>
      </c>
      <c r="AT66" s="20"/>
      <c r="AU66" s="21">
        <v>88.5</v>
      </c>
      <c r="AV66" s="21"/>
      <c r="AW66" s="21"/>
      <c r="AX66" s="21"/>
      <c r="AY66" s="18"/>
      <c r="AZ66" s="17" t="s">
        <v>52</v>
      </c>
      <c r="BA66" s="25">
        <v>3109000</v>
      </c>
      <c r="BB66" s="20">
        <v>6.4930000000000003</v>
      </c>
      <c r="BC66" s="20"/>
      <c r="BD66" s="21">
        <v>85</v>
      </c>
      <c r="BE66" s="21"/>
      <c r="BF66" s="21"/>
      <c r="BG66" s="18"/>
      <c r="BH66" s="17" t="s">
        <v>53</v>
      </c>
      <c r="BI66" s="25">
        <v>24480</v>
      </c>
      <c r="BJ66" s="20">
        <v>4.3890000000000002</v>
      </c>
      <c r="BK66" s="20"/>
      <c r="BL66" s="21">
        <v>89.5</v>
      </c>
      <c r="BM66" s="21"/>
      <c r="BN66" s="21"/>
      <c r="BO66" s="21"/>
      <c r="BP66" s="18"/>
      <c r="BQ66" s="17" t="s">
        <v>54</v>
      </c>
      <c r="BR66" s="25">
        <v>12200000</v>
      </c>
      <c r="BS66" s="20">
        <v>7.0860000000000003</v>
      </c>
      <c r="BT66" s="20"/>
      <c r="BU66" s="21">
        <v>85.5</v>
      </c>
    </row>
    <row r="67" spans="1:74" x14ac:dyDescent="0.2">
      <c r="A67" s="16">
        <v>2018</v>
      </c>
      <c r="B67" s="17" t="s">
        <v>93</v>
      </c>
      <c r="C67" s="17" t="s">
        <v>61</v>
      </c>
      <c r="D67" s="17">
        <v>16.5</v>
      </c>
      <c r="E67" s="20">
        <v>14.016000000000002</v>
      </c>
      <c r="F67" s="21">
        <v>2.9619819258335927</v>
      </c>
      <c r="G67" s="21">
        <f>(E67)/(1+F67)</f>
        <v>3.5376234072675796</v>
      </c>
      <c r="H67" s="18">
        <v>5</v>
      </c>
      <c r="I67" s="19" t="s">
        <v>46</v>
      </c>
      <c r="J67" s="25">
        <v>87660</v>
      </c>
      <c r="K67" s="20">
        <v>4.9429999999999996</v>
      </c>
      <c r="L67" s="18">
        <f>AVERAGE(J67:J69)</f>
        <v>64506.666666666664</v>
      </c>
      <c r="M67" s="21">
        <v>87.5</v>
      </c>
      <c r="N67" s="25">
        <f>((L67/5)*5000)/G67</f>
        <v>18234464.00036427</v>
      </c>
      <c r="O67" s="26">
        <f>N67/W67</f>
        <v>2.0291496277655449E-3</v>
      </c>
      <c r="Q67" s="18">
        <v>2.5</v>
      </c>
      <c r="R67" s="17" t="s">
        <v>47</v>
      </c>
      <c r="S67" s="25">
        <v>17360000</v>
      </c>
      <c r="T67" s="20">
        <v>7.2389999999999999</v>
      </c>
      <c r="U67" s="18">
        <f>AVERAGE(S67:S68)</f>
        <v>15895000</v>
      </c>
      <c r="V67" s="21">
        <v>85</v>
      </c>
      <c r="W67" s="25">
        <f>((U67/Q67)*5000)/G67</f>
        <v>8986258948.5052719</v>
      </c>
      <c r="X67" s="21"/>
      <c r="Y67" s="18">
        <v>2.5</v>
      </c>
      <c r="Z67" s="22" t="s">
        <v>49</v>
      </c>
      <c r="AA67" s="23">
        <v>4243401.7559650904</v>
      </c>
      <c r="AB67" s="27">
        <f>LOG(AA67)</f>
        <v>6.6277141517616052</v>
      </c>
      <c r="AC67" s="18">
        <f>AVERAGE(AA67:AA68)</f>
        <v>4644268.4971137503</v>
      </c>
      <c r="AD67" s="24">
        <v>90</v>
      </c>
      <c r="AE67" s="25">
        <f>((AC67/Y67)*5000)/$G67</f>
        <v>2625643242.6202941</v>
      </c>
      <c r="AF67" s="26">
        <f>AE67/AN67</f>
        <v>0.79550118423827409</v>
      </c>
      <c r="AG67" s="24"/>
      <c r="AH67" s="18">
        <v>5</v>
      </c>
      <c r="AI67" s="17" t="s">
        <v>50</v>
      </c>
      <c r="AJ67" s="25">
        <v>14560000</v>
      </c>
      <c r="AK67" s="20">
        <v>7.1630000000000003</v>
      </c>
      <c r="AL67" s="18">
        <f>AVERAGE(AJ67:AJ69)</f>
        <v>11676333.333333334</v>
      </c>
      <c r="AM67" s="21">
        <v>85</v>
      </c>
      <c r="AN67" s="25">
        <f>((AL67/AH67)*5000)/$G67</f>
        <v>3300615127.4739561</v>
      </c>
      <c r="AO67" s="21"/>
      <c r="AP67" s="18">
        <v>5</v>
      </c>
      <c r="AQ67" s="17" t="s">
        <v>51</v>
      </c>
      <c r="AR67" s="25">
        <v>30620</v>
      </c>
      <c r="AS67" s="20">
        <v>4.4859999999999998</v>
      </c>
      <c r="AT67" s="18">
        <f>AVERAGE(AR67:AR68)</f>
        <v>33775</v>
      </c>
      <c r="AU67" s="21">
        <v>87.5</v>
      </c>
      <c r="AV67" s="25">
        <f>((AT67/AP67)*5000)/$G67</f>
        <v>9547370.1159410384</v>
      </c>
      <c r="AW67" s="26">
        <f>AV67/BE67</f>
        <v>4.2800118273211129E-3</v>
      </c>
      <c r="AX67" s="21"/>
      <c r="AY67" s="18">
        <v>2.5</v>
      </c>
      <c r="AZ67" s="17" t="s">
        <v>52</v>
      </c>
      <c r="BA67" s="25">
        <v>3582000</v>
      </c>
      <c r="BB67" s="20">
        <v>6.5540000000000003</v>
      </c>
      <c r="BC67" s="18">
        <f>AVERAGE(BA67:BA69)</f>
        <v>3945666.6666666665</v>
      </c>
      <c r="BD67" s="21">
        <v>85</v>
      </c>
      <c r="BE67" s="25">
        <f>((BC67/AY67)*5000)/$G67</f>
        <v>2230687788.0561371</v>
      </c>
      <c r="BF67" s="21"/>
      <c r="BG67" s="18">
        <v>2.5</v>
      </c>
      <c r="BH67" s="17" t="s">
        <v>53</v>
      </c>
      <c r="BI67" s="25">
        <v>54190</v>
      </c>
      <c r="BJ67" s="20">
        <v>4.734</v>
      </c>
      <c r="BK67" s="18">
        <f>AVERAGE(BI67:BI69)</f>
        <v>37980</v>
      </c>
      <c r="BL67" s="21">
        <v>89</v>
      </c>
      <c r="BM67" s="25">
        <f>((BK67/BG67)*5000)/$G67</f>
        <v>21472042.457642671</v>
      </c>
      <c r="BN67" s="26">
        <f>BM67/BV67</f>
        <v>1.8325693606755127E-3</v>
      </c>
      <c r="BO67" s="21"/>
      <c r="BP67" s="18">
        <v>5</v>
      </c>
      <c r="BQ67" s="17" t="s">
        <v>54</v>
      </c>
      <c r="BR67" s="25">
        <v>45740000</v>
      </c>
      <c r="BS67" s="20">
        <v>7.66</v>
      </c>
      <c r="BT67" s="20">
        <f>AVERAGE(BR67:BR68)</f>
        <v>41450000</v>
      </c>
      <c r="BU67" s="21">
        <v>85</v>
      </c>
      <c r="BV67" s="25">
        <f>((BT67/BP67)*5000)/$G67</f>
        <v>11716905738.142294</v>
      </c>
    </row>
    <row r="68" spans="1:74" x14ac:dyDescent="0.2">
      <c r="B68" s="17" t="s">
        <v>93</v>
      </c>
      <c r="E68" s="28"/>
      <c r="F68" s="29"/>
      <c r="G68" s="16"/>
      <c r="I68" s="19" t="s">
        <v>46</v>
      </c>
      <c r="J68" s="25">
        <v>75790</v>
      </c>
      <c r="K68" s="20">
        <v>4.88</v>
      </c>
      <c r="M68" s="21">
        <v>88</v>
      </c>
      <c r="R68" s="17" t="s">
        <v>47</v>
      </c>
      <c r="S68" s="25">
        <v>14430000</v>
      </c>
      <c r="T68" s="20">
        <v>7.1589999999999998</v>
      </c>
      <c r="U68" s="20"/>
      <c r="V68" s="21">
        <v>85</v>
      </c>
      <c r="W68" s="21"/>
      <c r="X68" s="21"/>
      <c r="Z68" s="22" t="s">
        <v>49</v>
      </c>
      <c r="AA68" s="23">
        <v>5045135.2382624103</v>
      </c>
      <c r="AB68" s="27">
        <f t="shared" ref="AB68:AB69" si="21">LOG(AA68)</f>
        <v>6.7028728122862908</v>
      </c>
      <c r="AC68" s="20"/>
      <c r="AD68" s="24">
        <v>90</v>
      </c>
      <c r="AE68" s="24"/>
      <c r="AF68" s="24"/>
      <c r="AG68" s="24"/>
      <c r="AI68" s="17" t="s">
        <v>50</v>
      </c>
      <c r="AJ68" s="25">
        <v>12060000</v>
      </c>
      <c r="AK68" s="20">
        <v>7.0810000000000004</v>
      </c>
      <c r="AL68" s="20"/>
      <c r="AM68" s="21">
        <v>85.5</v>
      </c>
      <c r="AN68" s="21"/>
      <c r="AO68" s="21"/>
      <c r="AQ68" s="17" t="s">
        <v>51</v>
      </c>
      <c r="AR68" s="25">
        <v>36930</v>
      </c>
      <c r="AS68" s="20">
        <v>4.5670000000000002</v>
      </c>
      <c r="AT68" s="20"/>
      <c r="AU68" s="21">
        <v>88</v>
      </c>
      <c r="AV68" s="21"/>
      <c r="AW68" s="21"/>
      <c r="AX68" s="21"/>
      <c r="AY68" s="18"/>
      <c r="AZ68" s="17" t="s">
        <v>52</v>
      </c>
      <c r="BA68" s="25">
        <v>3277000</v>
      </c>
      <c r="BB68" s="20">
        <v>6.5149999999999997</v>
      </c>
      <c r="BC68" s="20"/>
      <c r="BD68" s="21">
        <v>85</v>
      </c>
      <c r="BE68" s="21"/>
      <c r="BF68" s="21"/>
      <c r="BH68" s="17" t="s">
        <v>53</v>
      </c>
      <c r="BI68" s="25">
        <v>38820</v>
      </c>
      <c r="BJ68" s="20">
        <v>4.5890000000000004</v>
      </c>
      <c r="BK68" s="20"/>
      <c r="BL68" s="21">
        <v>89</v>
      </c>
      <c r="BM68" s="21"/>
      <c r="BN68" s="21"/>
      <c r="BO68" s="21"/>
      <c r="BQ68" s="17" t="s">
        <v>54</v>
      </c>
      <c r="BR68" s="25">
        <v>37160000</v>
      </c>
      <c r="BS68" s="20">
        <v>7.57</v>
      </c>
      <c r="BT68" s="20"/>
      <c r="BU68" s="21">
        <v>85.5</v>
      </c>
    </row>
    <row r="69" spans="1:74" x14ac:dyDescent="0.2">
      <c r="B69" s="17" t="s">
        <v>93</v>
      </c>
      <c r="E69" s="28"/>
      <c r="F69" s="29"/>
      <c r="G69" s="16"/>
      <c r="I69" s="19" t="s">
        <v>46</v>
      </c>
      <c r="J69" s="25">
        <v>30070</v>
      </c>
      <c r="K69" s="20">
        <v>4.4779999999999998</v>
      </c>
      <c r="M69" s="21">
        <v>88</v>
      </c>
      <c r="R69" s="17" t="s">
        <v>47</v>
      </c>
      <c r="S69" s="25">
        <v>5692000</v>
      </c>
      <c r="T69" s="20">
        <v>6.7549999999999999</v>
      </c>
      <c r="U69" s="20"/>
      <c r="V69" s="21">
        <v>85.5</v>
      </c>
      <c r="W69" s="21"/>
      <c r="X69" s="21"/>
      <c r="Z69" s="22" t="s">
        <v>49</v>
      </c>
      <c r="AA69" s="23">
        <v>2825881.28350463</v>
      </c>
      <c r="AB69" s="27">
        <f t="shared" si="21"/>
        <v>6.4511539129966797</v>
      </c>
      <c r="AC69" s="20"/>
      <c r="AD69" s="24">
        <v>90.5</v>
      </c>
      <c r="AE69" s="24"/>
      <c r="AF69" s="24"/>
      <c r="AG69" s="24"/>
      <c r="AI69" s="17" t="s">
        <v>50</v>
      </c>
      <c r="AJ69" s="25">
        <v>8409000</v>
      </c>
      <c r="AK69" s="20">
        <v>6.9249999999999998</v>
      </c>
      <c r="AL69" s="20"/>
      <c r="AM69" s="21">
        <v>86</v>
      </c>
      <c r="AN69" s="21"/>
      <c r="AO69" s="21"/>
      <c r="AQ69" s="17" t="s">
        <v>51</v>
      </c>
      <c r="AR69" s="25">
        <v>94120</v>
      </c>
      <c r="AS69" s="20">
        <v>4.9740000000000002</v>
      </c>
      <c r="AT69" s="20"/>
      <c r="AU69" s="21">
        <v>88.5</v>
      </c>
      <c r="AV69" s="21"/>
      <c r="AW69" s="21"/>
      <c r="AX69" s="21"/>
      <c r="AY69" s="18"/>
      <c r="AZ69" s="17" t="s">
        <v>52</v>
      </c>
      <c r="BA69" s="25">
        <v>4978000</v>
      </c>
      <c r="BB69" s="20">
        <v>6.6970000000000001</v>
      </c>
      <c r="BC69" s="20"/>
      <c r="BD69" s="21">
        <v>85.5</v>
      </c>
      <c r="BE69" s="21"/>
      <c r="BF69" s="21"/>
      <c r="BH69" s="17" t="s">
        <v>53</v>
      </c>
      <c r="BI69" s="25">
        <v>20930</v>
      </c>
      <c r="BJ69" s="20">
        <v>4.3209999999999997</v>
      </c>
      <c r="BK69" s="20"/>
      <c r="BL69" s="21">
        <v>89.5</v>
      </c>
      <c r="BM69" s="21"/>
      <c r="BN69" s="21"/>
      <c r="BO69" s="21"/>
      <c r="BQ69" s="17" t="s">
        <v>54</v>
      </c>
      <c r="BR69" s="25">
        <v>20960000</v>
      </c>
      <c r="BS69" s="20">
        <v>7.3209999999999997</v>
      </c>
      <c r="BT69" s="20"/>
      <c r="BU69" s="21">
        <v>86</v>
      </c>
    </row>
    <row r="70" spans="1:74" x14ac:dyDescent="0.2">
      <c r="A70" s="16">
        <v>2018</v>
      </c>
      <c r="B70" s="17" t="s">
        <v>94</v>
      </c>
      <c r="C70" s="17" t="s">
        <v>63</v>
      </c>
      <c r="D70" s="17">
        <v>7.2</v>
      </c>
      <c r="E70" s="20">
        <v>12.949000000000002</v>
      </c>
      <c r="F70" s="21">
        <v>2.3653923541247486</v>
      </c>
      <c r="G70" s="21">
        <f>(E70)/(1+F70)</f>
        <v>3.8476940093267968</v>
      </c>
      <c r="H70" s="18">
        <v>5</v>
      </c>
      <c r="I70" s="19" t="s">
        <v>46</v>
      </c>
      <c r="J70" s="25">
        <v>56740</v>
      </c>
      <c r="K70" s="20">
        <v>4.7539999999999996</v>
      </c>
      <c r="L70" s="18">
        <f>AVERAGE(J70:J72)</f>
        <v>40873.333333333336</v>
      </c>
      <c r="M70" s="21">
        <v>88</v>
      </c>
      <c r="N70" s="25">
        <f>((L70/5)*5000)/G70</f>
        <v>10622812.841732351</v>
      </c>
      <c r="O70" s="26">
        <f>N70/W70</f>
        <v>6.7292284052244541E-3</v>
      </c>
      <c r="Q70" s="18">
        <v>2.5</v>
      </c>
      <c r="R70" s="17" t="s">
        <v>47</v>
      </c>
      <c r="S70" s="25">
        <v>3193000</v>
      </c>
      <c r="T70" s="20">
        <v>6.5039999999999996</v>
      </c>
      <c r="U70" s="18">
        <f>AVERAGE(S70:S72)</f>
        <v>3037000</v>
      </c>
      <c r="V70" s="21">
        <v>85</v>
      </c>
      <c r="W70" s="25">
        <f>((U70/Q70)*5000)/G70</f>
        <v>1578607858.4410937</v>
      </c>
      <c r="X70" s="21"/>
      <c r="Y70" s="18">
        <v>2.5</v>
      </c>
      <c r="Z70" s="22" t="s">
        <v>49</v>
      </c>
      <c r="AA70" s="23">
        <v>2933224.3109092899</v>
      </c>
      <c r="AB70" s="27">
        <f>LOG(AA70)</f>
        <v>6.4673452758224146</v>
      </c>
      <c r="AC70" s="18">
        <f>AVERAGE(AA70:AA72)</f>
        <v>2514400.97975657</v>
      </c>
      <c r="AD70" s="24">
        <v>90.5</v>
      </c>
      <c r="AE70" s="25">
        <f>((AC70/Y70)*5000)/$G70</f>
        <v>1306965145.1813323</v>
      </c>
      <c r="AF70" s="26">
        <f>AE70/AN70</f>
        <v>1.8182964780691118</v>
      </c>
      <c r="AG70" s="24"/>
      <c r="AH70" s="18">
        <v>5</v>
      </c>
      <c r="AI70" s="17" t="s">
        <v>50</v>
      </c>
      <c r="AJ70" s="25">
        <v>3780000</v>
      </c>
      <c r="AK70" s="20">
        <v>6.577</v>
      </c>
      <c r="AL70" s="18">
        <f>AVERAGE(AJ70:AJ72)</f>
        <v>2765666.6666666665</v>
      </c>
      <c r="AM70" s="21">
        <v>85</v>
      </c>
      <c r="AN70" s="25">
        <f>((AL70/AH70)*5000)/$G70</f>
        <v>718785501.12423182</v>
      </c>
      <c r="AO70" s="21"/>
      <c r="AP70" s="18">
        <v>5</v>
      </c>
      <c r="AQ70" s="17" t="s">
        <v>51</v>
      </c>
      <c r="AR70" s="25">
        <v>25500</v>
      </c>
      <c r="AS70" s="20">
        <v>4.407</v>
      </c>
      <c r="AT70" s="18">
        <f>AVERAGE(AR70:AR72)</f>
        <v>29846.666666666668</v>
      </c>
      <c r="AU70" s="21">
        <v>88</v>
      </c>
      <c r="AV70" s="25">
        <f>((AT70/AP70)*5000)/$G70</f>
        <v>7757027.09059464</v>
      </c>
      <c r="AW70" s="26">
        <f>AV70/BE70</f>
        <v>5.7375368448032808E-3</v>
      </c>
      <c r="AX70" s="21"/>
      <c r="AY70" s="18">
        <v>2.5</v>
      </c>
      <c r="AZ70" s="17" t="s">
        <v>52</v>
      </c>
      <c r="BA70" s="25">
        <v>2292000</v>
      </c>
      <c r="BB70" s="20">
        <v>6.36</v>
      </c>
      <c r="BC70" s="18">
        <f>AVERAGE(BA70:BA72)</f>
        <v>2601000</v>
      </c>
      <c r="BD70" s="21">
        <v>85</v>
      </c>
      <c r="BE70" s="25">
        <f>((BC70/AY70)*5000)/$G70</f>
        <v>1351978610.406745</v>
      </c>
      <c r="BF70" s="21"/>
      <c r="BG70" s="21">
        <v>2.5</v>
      </c>
      <c r="BH70" s="17" t="s">
        <v>53</v>
      </c>
      <c r="BI70" s="25">
        <v>39590</v>
      </c>
      <c r="BJ70" s="20">
        <v>4.5979999999999999</v>
      </c>
      <c r="BK70" s="18">
        <f>AVERAGE(BI70:BI71)</f>
        <v>36570</v>
      </c>
      <c r="BL70" s="21">
        <v>89</v>
      </c>
      <c r="BM70" s="25">
        <f>((BK70/BG70)*5000)/$G70</f>
        <v>19008788.074807636</v>
      </c>
      <c r="BN70" s="26">
        <f>BM70/BV70</f>
        <v>1.1570953962980541E-2</v>
      </c>
      <c r="BO70" s="21"/>
      <c r="BP70" s="18">
        <v>5</v>
      </c>
      <c r="BQ70" s="17" t="s">
        <v>54</v>
      </c>
      <c r="BR70" s="25">
        <v>11710000</v>
      </c>
      <c r="BS70" s="20">
        <v>7.0679999999999996</v>
      </c>
      <c r="BT70" s="20">
        <f>AVERAGE(BR71:BR72)</f>
        <v>6321000</v>
      </c>
      <c r="BU70" s="21">
        <v>85.5</v>
      </c>
      <c r="BV70" s="25">
        <f>((BT70/BP70)*5000)/$G70</f>
        <v>1642802152.3223827</v>
      </c>
    </row>
    <row r="71" spans="1:74" x14ac:dyDescent="0.2">
      <c r="B71" s="17" t="s">
        <v>94</v>
      </c>
      <c r="E71" s="20"/>
      <c r="F71" s="21"/>
      <c r="I71" s="19" t="s">
        <v>46</v>
      </c>
      <c r="J71" s="25">
        <v>48990</v>
      </c>
      <c r="K71" s="20">
        <v>4.6900000000000004</v>
      </c>
      <c r="M71" s="21">
        <v>88</v>
      </c>
      <c r="R71" s="17" t="s">
        <v>47</v>
      </c>
      <c r="S71" s="25">
        <v>3873000</v>
      </c>
      <c r="T71" s="20">
        <v>6.5880000000000001</v>
      </c>
      <c r="U71" s="20"/>
      <c r="V71" s="21">
        <v>85.5</v>
      </c>
      <c r="W71" s="21"/>
      <c r="X71" s="21"/>
      <c r="Z71" s="22" t="s">
        <v>49</v>
      </c>
      <c r="AA71" s="23">
        <v>2701621.8777959398</v>
      </c>
      <c r="AB71" s="27">
        <f t="shared" ref="AB71:AB72" si="22">LOG(AA71)</f>
        <v>6.4316245645682724</v>
      </c>
      <c r="AC71" s="20"/>
      <c r="AD71" s="24">
        <v>90.5</v>
      </c>
      <c r="AE71" s="24"/>
      <c r="AF71" s="24"/>
      <c r="AG71" s="24"/>
      <c r="AH71" s="18"/>
      <c r="AI71" s="17" t="s">
        <v>50</v>
      </c>
      <c r="AJ71" s="25">
        <v>2687000</v>
      </c>
      <c r="AK71" s="20">
        <v>6.4290000000000003</v>
      </c>
      <c r="AL71" s="20"/>
      <c r="AM71" s="21">
        <v>85.5</v>
      </c>
      <c r="AN71" s="21"/>
      <c r="AO71" s="21"/>
      <c r="AP71" s="18"/>
      <c r="AQ71" s="17" t="s">
        <v>51</v>
      </c>
      <c r="AR71" s="25">
        <v>25570</v>
      </c>
      <c r="AS71" s="20">
        <v>4.4080000000000004</v>
      </c>
      <c r="AT71" s="20"/>
      <c r="AU71" s="21">
        <v>88</v>
      </c>
      <c r="AV71" s="21"/>
      <c r="AW71" s="21"/>
      <c r="AX71" s="21"/>
      <c r="AY71" s="18"/>
      <c r="AZ71" s="17" t="s">
        <v>52</v>
      </c>
      <c r="BA71" s="25">
        <v>2213000</v>
      </c>
      <c r="BB71" s="20">
        <v>6.3449999999999998</v>
      </c>
      <c r="BC71" s="20"/>
      <c r="BD71" s="21">
        <v>85</v>
      </c>
      <c r="BE71" s="21"/>
      <c r="BF71" s="21"/>
      <c r="BH71" s="17" t="s">
        <v>53</v>
      </c>
      <c r="BI71" s="25">
        <v>33550</v>
      </c>
      <c r="BJ71" s="20">
        <v>4.5259999999999998</v>
      </c>
      <c r="BK71" s="20"/>
      <c r="BL71" s="21">
        <v>89</v>
      </c>
      <c r="BM71" s="21"/>
      <c r="BN71" s="21"/>
      <c r="BO71" s="21"/>
      <c r="BP71" s="18"/>
      <c r="BQ71" s="17" t="s">
        <v>54</v>
      </c>
      <c r="BR71" s="25">
        <v>6955000</v>
      </c>
      <c r="BS71" s="20">
        <v>6.8419999999999996</v>
      </c>
      <c r="BT71" s="20"/>
      <c r="BU71" s="21">
        <v>85.5</v>
      </c>
    </row>
    <row r="72" spans="1:74" x14ac:dyDescent="0.2">
      <c r="B72" s="17" t="s">
        <v>94</v>
      </c>
      <c r="E72" s="20"/>
      <c r="F72" s="21"/>
      <c r="I72" s="19" t="s">
        <v>46</v>
      </c>
      <c r="J72" s="25">
        <v>16890</v>
      </c>
      <c r="K72" s="20">
        <v>4.2279999999999998</v>
      </c>
      <c r="M72" s="21">
        <v>87.5</v>
      </c>
      <c r="R72" s="17" t="s">
        <v>47</v>
      </c>
      <c r="S72" s="25">
        <v>2045000</v>
      </c>
      <c r="T72" s="20">
        <v>6.3109999999999999</v>
      </c>
      <c r="U72" s="20"/>
      <c r="V72" s="21">
        <v>85.5</v>
      </c>
      <c r="W72" s="21"/>
      <c r="X72" s="21"/>
      <c r="Z72" s="22" t="s">
        <v>49</v>
      </c>
      <c r="AA72" s="23">
        <v>1908356.75056448</v>
      </c>
      <c r="AB72" s="27">
        <f t="shared" si="22"/>
        <v>6.2806595655037238</v>
      </c>
      <c r="AC72" s="20"/>
      <c r="AD72" s="24">
        <v>90.5</v>
      </c>
      <c r="AE72" s="24"/>
      <c r="AF72" s="24"/>
      <c r="AG72" s="24"/>
      <c r="AH72" s="18"/>
      <c r="AI72" s="17" t="s">
        <v>50</v>
      </c>
      <c r="AJ72" s="25">
        <v>1830000</v>
      </c>
      <c r="AK72" s="20">
        <v>6.2619999999999996</v>
      </c>
      <c r="AL72" s="20"/>
      <c r="AM72" s="21">
        <v>85.5</v>
      </c>
      <c r="AN72" s="21"/>
      <c r="AO72" s="21"/>
      <c r="AP72" s="18"/>
      <c r="AQ72" s="17" t="s">
        <v>51</v>
      </c>
      <c r="AR72" s="25">
        <v>38470</v>
      </c>
      <c r="AS72" s="20">
        <v>4.585</v>
      </c>
      <c r="AT72" s="20"/>
      <c r="AU72" s="21">
        <v>88.5</v>
      </c>
      <c r="AV72" s="21"/>
      <c r="AW72" s="21"/>
      <c r="AX72" s="21"/>
      <c r="AY72" s="18"/>
      <c r="AZ72" s="17" t="s">
        <v>52</v>
      </c>
      <c r="BA72" s="25">
        <v>3298000</v>
      </c>
      <c r="BB72" s="20">
        <v>6.5179999999999998</v>
      </c>
      <c r="BC72" s="20"/>
      <c r="BD72" s="21">
        <v>85</v>
      </c>
      <c r="BE72" s="21"/>
      <c r="BF72" s="21"/>
      <c r="BH72" s="17" t="s">
        <v>53</v>
      </c>
      <c r="BI72" s="25">
        <v>17640</v>
      </c>
      <c r="BJ72" s="20">
        <v>4.2460000000000004</v>
      </c>
      <c r="BK72" s="20"/>
      <c r="BL72" s="21">
        <v>89.5</v>
      </c>
      <c r="BM72" s="21"/>
      <c r="BN72" s="21"/>
      <c r="BO72" s="21"/>
      <c r="BP72" s="18"/>
      <c r="BQ72" s="17" t="s">
        <v>54</v>
      </c>
      <c r="BR72" s="25">
        <v>5687000</v>
      </c>
      <c r="BS72" s="20">
        <v>6.7549999999999999</v>
      </c>
      <c r="BT72" s="20"/>
      <c r="BU72" s="21">
        <v>86</v>
      </c>
    </row>
    <row r="73" spans="1:74" x14ac:dyDescent="0.2">
      <c r="A73" s="16">
        <v>2018</v>
      </c>
      <c r="B73" s="17" t="s">
        <v>95</v>
      </c>
      <c r="C73" s="17" t="s">
        <v>65</v>
      </c>
      <c r="D73" s="17">
        <v>13.5</v>
      </c>
      <c r="E73" s="20">
        <v>12.370000000000001</v>
      </c>
      <c r="F73" s="21">
        <v>2.9909867172675519</v>
      </c>
      <c r="G73" s="21">
        <f>(E73)/(1+F73)</f>
        <v>3.0994841317009394</v>
      </c>
      <c r="H73" s="18">
        <v>5</v>
      </c>
      <c r="I73" s="19" t="s">
        <v>46</v>
      </c>
      <c r="J73" s="25">
        <v>79580</v>
      </c>
      <c r="K73" s="20">
        <v>4.9009999999999998</v>
      </c>
      <c r="L73" s="18">
        <f>AVERAGE(J73:J74)</f>
        <v>75790</v>
      </c>
      <c r="M73" s="21">
        <v>88.5</v>
      </c>
      <c r="N73" s="25">
        <f>((L73/5)*5000)/G73</f>
        <v>24452456.208707172</v>
      </c>
      <c r="O73" s="26">
        <f>N73/W73</f>
        <v>2.1987235277052507E-3</v>
      </c>
      <c r="Q73" s="18">
        <v>2.5</v>
      </c>
      <c r="R73" s="17" t="s">
        <v>47</v>
      </c>
      <c r="S73" s="25">
        <v>18280000</v>
      </c>
      <c r="T73" s="20">
        <v>7.2619999999999996</v>
      </c>
      <c r="U73" s="18">
        <f>AVERAGE(S73:S74)</f>
        <v>17235000</v>
      </c>
      <c r="V73" s="21">
        <v>85</v>
      </c>
      <c r="W73" s="25">
        <f>((U73/Q73)*5000)/G73</f>
        <v>11121205508.828821</v>
      </c>
      <c r="X73" s="21"/>
      <c r="Y73" s="18">
        <v>2.5</v>
      </c>
      <c r="Z73" s="22" t="s">
        <v>49</v>
      </c>
      <c r="AA73" s="23">
        <v>6533131.3420371003</v>
      </c>
      <c r="AB73" s="27">
        <f>LOG(AA73)</f>
        <v>6.8151213893314893</v>
      </c>
      <c r="AC73" s="18">
        <f>AVERAGE(AA73:AA75)</f>
        <v>6035249.5284789745</v>
      </c>
      <c r="AD73" s="24">
        <v>90</v>
      </c>
      <c r="AE73" s="25">
        <f>((AC73/Y73)*5000)/$G73</f>
        <v>3894357429.8391013</v>
      </c>
      <c r="AF73" s="26">
        <f>AE73/AN73</f>
        <v>0.89510560303729692</v>
      </c>
      <c r="AG73" s="24"/>
      <c r="AH73" s="18">
        <v>5</v>
      </c>
      <c r="AI73" s="17" t="s">
        <v>50</v>
      </c>
      <c r="AJ73" s="25">
        <v>14750000</v>
      </c>
      <c r="AK73" s="20">
        <v>7.1689999999999996</v>
      </c>
      <c r="AL73" s="18">
        <f>AVERAGE(AJ73:AJ74)</f>
        <v>13485000</v>
      </c>
      <c r="AM73" s="21">
        <v>85.5</v>
      </c>
      <c r="AN73" s="25">
        <f>((AL73/AH73)*5000)/$G73</f>
        <v>4350724000.1902132</v>
      </c>
      <c r="AO73" s="21"/>
      <c r="AP73" s="18">
        <v>5</v>
      </c>
      <c r="AQ73" s="17" t="s">
        <v>51</v>
      </c>
      <c r="AR73" s="25">
        <v>53690</v>
      </c>
      <c r="AS73" s="20">
        <v>4.7300000000000004</v>
      </c>
      <c r="AT73" s="18">
        <f>AVERAGE(AR73:AR74)</f>
        <v>64280</v>
      </c>
      <c r="AU73" s="21">
        <v>88</v>
      </c>
      <c r="AV73" s="25">
        <f>((AT73/AP73)*5000)/$G73</f>
        <v>20738935.01907504</v>
      </c>
      <c r="AW73" s="26">
        <f>AV73/BE73</f>
        <v>9.8816295157571113E-4</v>
      </c>
      <c r="AX73" s="21"/>
      <c r="AY73" s="18">
        <v>2.5</v>
      </c>
      <c r="AZ73" s="17" t="s">
        <v>52</v>
      </c>
      <c r="BA73" s="25">
        <v>84030000</v>
      </c>
      <c r="BB73" s="20">
        <v>7.9240000000000004</v>
      </c>
      <c r="BC73" s="18">
        <f>AVERAGE(BA74:BA75)</f>
        <v>32525000</v>
      </c>
      <c r="BD73" s="21">
        <v>84.5</v>
      </c>
      <c r="BE73" s="25">
        <f>((BC73/AY73)*5000)/$G73</f>
        <v>20987363456.609074</v>
      </c>
      <c r="BF73" s="21"/>
      <c r="BG73" s="21">
        <v>2.5</v>
      </c>
      <c r="BH73" s="17" t="s">
        <v>53</v>
      </c>
      <c r="BI73" s="25">
        <v>36020</v>
      </c>
      <c r="BJ73" s="20">
        <v>4.5570000000000004</v>
      </c>
      <c r="BK73" s="18">
        <f>AVERAGE(BI73:BI74)</f>
        <v>32665</v>
      </c>
      <c r="BL73" s="21" t="s">
        <v>48</v>
      </c>
      <c r="BM73" s="25">
        <f>((BK73/BG73)*5000)/$G73</f>
        <v>21077701.070257813</v>
      </c>
      <c r="BN73" s="26">
        <f>BM73/BV73</f>
        <v>1.6939498703543649E-3</v>
      </c>
      <c r="BO73" s="21"/>
      <c r="BP73" s="18">
        <v>5</v>
      </c>
      <c r="BQ73" s="17" t="s">
        <v>54</v>
      </c>
      <c r="BR73" s="25">
        <v>48020000</v>
      </c>
      <c r="BS73" s="20">
        <v>7.681</v>
      </c>
      <c r="BT73" s="20">
        <f>AVERAGE(BR73:BR75)</f>
        <v>38566666.666666664</v>
      </c>
      <c r="BU73" s="21">
        <v>85</v>
      </c>
      <c r="BV73" s="25">
        <f>((BT73/BP73)*5000)/$G73</f>
        <v>12442930832.332409</v>
      </c>
    </row>
    <row r="74" spans="1:74" x14ac:dyDescent="0.2">
      <c r="B74" s="17" t="s">
        <v>95</v>
      </c>
      <c r="E74" s="28"/>
      <c r="F74" s="29"/>
      <c r="G74" s="16"/>
      <c r="I74" s="19" t="s">
        <v>46</v>
      </c>
      <c r="J74" s="25">
        <v>72000</v>
      </c>
      <c r="K74" s="20">
        <v>4.8570000000000002</v>
      </c>
      <c r="M74" s="21">
        <v>88.5</v>
      </c>
      <c r="R74" s="17" t="s">
        <v>47</v>
      </c>
      <c r="S74" s="25">
        <v>16190000</v>
      </c>
      <c r="T74" s="20">
        <v>7.2089999999999996</v>
      </c>
      <c r="U74" s="20"/>
      <c r="V74" s="21">
        <v>85</v>
      </c>
      <c r="W74" s="21"/>
      <c r="X74" s="21"/>
      <c r="Z74" s="22" t="s">
        <v>49</v>
      </c>
      <c r="AA74" s="23">
        <v>5537367.7149208495</v>
      </c>
      <c r="AB74" s="27">
        <f>LOG(AA74)</f>
        <v>6.7433033642665858</v>
      </c>
      <c r="AC74" s="20"/>
      <c r="AD74" s="24">
        <v>90</v>
      </c>
      <c r="AE74" s="24"/>
      <c r="AF74" s="24"/>
      <c r="AG74" s="24"/>
      <c r="AI74" s="17" t="s">
        <v>50</v>
      </c>
      <c r="AJ74" s="25">
        <v>12220000</v>
      </c>
      <c r="AK74" s="20">
        <v>7.0869999999999997</v>
      </c>
      <c r="AL74" s="20"/>
      <c r="AM74" s="21">
        <v>85.5</v>
      </c>
      <c r="AN74" s="21"/>
      <c r="AO74" s="21"/>
      <c r="AQ74" s="17" t="s">
        <v>51</v>
      </c>
      <c r="AR74" s="25">
        <v>74870</v>
      </c>
      <c r="AS74" s="20">
        <v>4.8739999999999997</v>
      </c>
      <c r="AT74" s="20"/>
      <c r="AU74" s="21">
        <v>88</v>
      </c>
      <c r="AV74" s="21"/>
      <c r="AW74" s="21"/>
      <c r="AX74" s="21"/>
      <c r="AZ74" s="17" t="s">
        <v>52</v>
      </c>
      <c r="BA74" s="25">
        <v>40110000</v>
      </c>
      <c r="BB74" s="20">
        <v>7.6029999999999998</v>
      </c>
      <c r="BC74" s="20"/>
      <c r="BD74" s="21">
        <v>84.5</v>
      </c>
      <c r="BE74" s="21"/>
      <c r="BF74" s="21"/>
      <c r="BH74" s="17" t="s">
        <v>53</v>
      </c>
      <c r="BI74" s="25">
        <v>29310</v>
      </c>
      <c r="BJ74" s="20">
        <v>4.4669999999999996</v>
      </c>
      <c r="BK74" s="20"/>
      <c r="BL74" s="21">
        <v>90</v>
      </c>
      <c r="BM74" s="21"/>
      <c r="BN74" s="21"/>
      <c r="BO74" s="21"/>
      <c r="BQ74" s="17" t="s">
        <v>54</v>
      </c>
      <c r="BR74" s="25">
        <v>41320000</v>
      </c>
      <c r="BS74" s="20">
        <v>7.6159999999999997</v>
      </c>
      <c r="BT74" s="20"/>
      <c r="BU74" s="21">
        <v>85</v>
      </c>
    </row>
    <row r="75" spans="1:74" x14ac:dyDescent="0.2">
      <c r="B75" s="17" t="s">
        <v>95</v>
      </c>
      <c r="E75" s="28"/>
      <c r="F75" s="29"/>
      <c r="G75" s="16"/>
      <c r="I75" s="19" t="s">
        <v>46</v>
      </c>
      <c r="J75" s="25">
        <v>10200</v>
      </c>
      <c r="K75" s="20">
        <v>4.008</v>
      </c>
      <c r="M75" s="21" t="s">
        <v>48</v>
      </c>
      <c r="R75" s="17" t="s">
        <v>47</v>
      </c>
      <c r="S75" s="25">
        <v>7266000</v>
      </c>
      <c r="T75" s="20">
        <v>6.8609999999999998</v>
      </c>
      <c r="U75" s="20"/>
      <c r="V75" s="21">
        <v>85</v>
      </c>
      <c r="W75" s="21"/>
      <c r="X75" s="21"/>
      <c r="Z75" s="22" t="s">
        <v>49</v>
      </c>
      <c r="AA75" s="23" t="s">
        <v>96</v>
      </c>
      <c r="AB75" s="27" t="s">
        <v>96</v>
      </c>
      <c r="AC75" s="20"/>
      <c r="AD75" s="24" t="s">
        <v>48</v>
      </c>
      <c r="AE75" s="24"/>
      <c r="AF75" s="24"/>
      <c r="AG75" s="24"/>
      <c r="AI75" s="17" t="s">
        <v>50</v>
      </c>
      <c r="AJ75" s="25">
        <v>5679000</v>
      </c>
      <c r="AK75" s="20">
        <v>6.7539999999999996</v>
      </c>
      <c r="AL75" s="20"/>
      <c r="AM75" s="21">
        <v>84.5</v>
      </c>
      <c r="AN75" s="21"/>
      <c r="AO75" s="21"/>
      <c r="AQ75" s="17" t="s">
        <v>51</v>
      </c>
      <c r="AR75" s="25">
        <v>116700</v>
      </c>
      <c r="AS75" s="20">
        <v>5.0670000000000002</v>
      </c>
      <c r="AT75" s="20"/>
      <c r="AU75" s="21">
        <v>88.5</v>
      </c>
      <c r="AV75" s="21"/>
      <c r="AW75" s="21"/>
      <c r="AX75" s="21"/>
      <c r="AZ75" s="17" t="s">
        <v>52</v>
      </c>
      <c r="BA75" s="25">
        <v>24940000</v>
      </c>
      <c r="BB75" s="20">
        <v>7.3970000000000002</v>
      </c>
      <c r="BC75" s="20"/>
      <c r="BD75" s="21">
        <v>85</v>
      </c>
      <c r="BE75" s="21"/>
      <c r="BF75" s="21"/>
      <c r="BH75" s="17" t="s">
        <v>53</v>
      </c>
      <c r="BI75" s="25">
        <v>13590</v>
      </c>
      <c r="BJ75" s="20">
        <v>4.133</v>
      </c>
      <c r="BK75" s="20"/>
      <c r="BL75" s="21">
        <v>90</v>
      </c>
      <c r="BM75" s="21"/>
      <c r="BN75" s="21"/>
      <c r="BO75" s="21"/>
      <c r="BQ75" s="17" t="s">
        <v>54</v>
      </c>
      <c r="BR75" s="25">
        <v>26360000</v>
      </c>
      <c r="BS75" s="20">
        <v>7.4210000000000003</v>
      </c>
      <c r="BT75" s="20"/>
      <c r="BU75" s="21">
        <v>85.5</v>
      </c>
    </row>
    <row r="76" spans="1:74" x14ac:dyDescent="0.2">
      <c r="A76" s="16">
        <v>2018</v>
      </c>
      <c r="B76" s="17" t="s">
        <v>97</v>
      </c>
      <c r="C76" s="17" t="s">
        <v>67</v>
      </c>
      <c r="D76" s="17">
        <v>11.5</v>
      </c>
      <c r="E76" s="20">
        <v>16.315999999999999</v>
      </c>
      <c r="F76" s="21">
        <v>3.3624107850911971</v>
      </c>
      <c r="G76" s="21">
        <f>(E76)/(1+F76)</f>
        <v>3.7401337938556627</v>
      </c>
      <c r="H76" s="18">
        <v>5</v>
      </c>
      <c r="I76" s="17" t="s">
        <v>98</v>
      </c>
      <c r="J76" s="25">
        <v>222700</v>
      </c>
      <c r="K76" s="20">
        <v>5.3479999999999999</v>
      </c>
      <c r="L76" s="18">
        <f>AVERAGE(J76:J78)</f>
        <v>197566.66666666666</v>
      </c>
      <c r="M76" s="21">
        <v>88</v>
      </c>
      <c r="N76" s="25">
        <f>((L76/5)*5000)/G76</f>
        <v>52823422.250624187</v>
      </c>
      <c r="O76" s="26">
        <f>N76/W76</f>
        <v>1.0745105148658448E-2</v>
      </c>
      <c r="Q76" s="18">
        <v>5</v>
      </c>
      <c r="R76" s="17" t="s">
        <v>99</v>
      </c>
      <c r="S76" s="25">
        <v>17000000</v>
      </c>
      <c r="T76" s="20">
        <v>7.2309999999999999</v>
      </c>
      <c r="U76" s="18">
        <f>AVERAGE(S76:S78)</f>
        <v>18386666.666666668</v>
      </c>
      <c r="V76" s="21">
        <v>85.5</v>
      </c>
      <c r="W76" s="25">
        <f>((U76/Q76)*5000)/G76</f>
        <v>4916045168.4569435</v>
      </c>
      <c r="X76" s="21"/>
      <c r="Y76" s="18">
        <v>5</v>
      </c>
      <c r="Z76" s="22" t="s">
        <v>49</v>
      </c>
      <c r="AA76" s="23">
        <v>4954763.6496594902</v>
      </c>
      <c r="AB76" s="27">
        <f>LOG(AA76)</f>
        <v>6.6950229427573538</v>
      </c>
      <c r="AC76" s="18">
        <f>AVERAGE(AA76:AA78)</f>
        <v>3962531.1942224405</v>
      </c>
      <c r="AD76" s="24">
        <v>90.5</v>
      </c>
      <c r="AE76" s="25">
        <f>((AC76/Y76)*5000)/$G76</f>
        <v>1059462418.358438</v>
      </c>
      <c r="AF76" s="26">
        <f>AE76/AN76</f>
        <v>0.4428728702282736</v>
      </c>
      <c r="AG76" s="24"/>
      <c r="AH76" s="18">
        <v>5</v>
      </c>
      <c r="AI76" s="17" t="s">
        <v>100</v>
      </c>
      <c r="AJ76" s="25">
        <v>9767000</v>
      </c>
      <c r="AK76" s="20">
        <v>6.99</v>
      </c>
      <c r="AL76" s="18">
        <f>AVERAGE(AJ76:AJ78)</f>
        <v>8947333.333333334</v>
      </c>
      <c r="AM76" s="21">
        <v>85.5</v>
      </c>
      <c r="AN76" s="25">
        <f>((AL76/AH76)*5000)/$G76</f>
        <v>2392249536.1080723</v>
      </c>
      <c r="AO76" s="21"/>
      <c r="AP76" s="18">
        <v>5</v>
      </c>
      <c r="AQ76" s="17" t="s">
        <v>51</v>
      </c>
      <c r="AR76" s="25">
        <v>70660</v>
      </c>
      <c r="AS76" s="20">
        <v>4.8490000000000002</v>
      </c>
      <c r="AT76" s="18">
        <f>AVERAGE(AR76:AR78)</f>
        <v>68250</v>
      </c>
      <c r="AU76" s="21" t="s">
        <v>48</v>
      </c>
      <c r="AV76" s="25">
        <f>((AT76/AP76)*5000)/$G76</f>
        <v>18248010.30169614</v>
      </c>
      <c r="AW76" s="26">
        <f>AV76/BE76</f>
        <v>4.1717603911980445E-3</v>
      </c>
      <c r="AX76" s="21"/>
      <c r="AY76" s="18">
        <v>5</v>
      </c>
      <c r="AZ76" s="17" t="s">
        <v>52</v>
      </c>
      <c r="BA76" s="25">
        <v>16700000</v>
      </c>
      <c r="BB76" s="20">
        <v>7.2229999999999999</v>
      </c>
      <c r="BC76" s="18">
        <f>AVERAGE(BA76,BA78)</f>
        <v>16360000</v>
      </c>
      <c r="BD76" s="21" t="s">
        <v>48</v>
      </c>
      <c r="BE76" s="25">
        <f>((BC76/AY76)*5000)/$G76</f>
        <v>4374175070.120862</v>
      </c>
      <c r="BF76" s="21"/>
      <c r="BG76" s="18">
        <v>5</v>
      </c>
      <c r="BH76" s="17" t="s">
        <v>101</v>
      </c>
      <c r="BI76" s="25">
        <v>23030</v>
      </c>
      <c r="BJ76" s="17">
        <v>4.3620000000000001</v>
      </c>
      <c r="BK76" s="18">
        <f>AVERAGE(BI76:BI78)</f>
        <v>21836.666666666668</v>
      </c>
      <c r="BL76" s="21">
        <v>90</v>
      </c>
      <c r="BM76" s="25">
        <f>((BK76/BG76)*5000)/$G76</f>
        <v>5838472.0628283964</v>
      </c>
      <c r="BN76" s="26">
        <f>BM76/BV76</f>
        <v>1.041660041342026E-3</v>
      </c>
      <c r="BO76" s="21"/>
      <c r="BP76" s="18">
        <v>5</v>
      </c>
      <c r="BQ76" s="17" t="s">
        <v>102</v>
      </c>
      <c r="BR76" s="25">
        <v>28550000</v>
      </c>
      <c r="BS76" s="20">
        <v>7.4560000000000004</v>
      </c>
      <c r="BT76" s="20">
        <f>AVERAGE(BR76:BR78)</f>
        <v>20963333.333333332</v>
      </c>
      <c r="BU76" s="21">
        <v>85.5</v>
      </c>
      <c r="BV76" s="25">
        <f>((BT76/BP76)*5000)/$G76</f>
        <v>5604968829.6638346</v>
      </c>
    </row>
    <row r="77" spans="1:74" x14ac:dyDescent="0.2">
      <c r="B77" s="17" t="s">
        <v>97</v>
      </c>
      <c r="E77" s="20"/>
      <c r="F77" s="21"/>
      <c r="I77" s="17" t="s">
        <v>98</v>
      </c>
      <c r="J77" s="25">
        <v>189800</v>
      </c>
      <c r="K77" s="20">
        <v>5.2779999999999996</v>
      </c>
      <c r="M77" s="21">
        <v>88</v>
      </c>
      <c r="R77" s="17" t="s">
        <v>99</v>
      </c>
      <c r="S77" s="25">
        <v>16810000</v>
      </c>
      <c r="T77" s="20">
        <v>7.226</v>
      </c>
      <c r="U77" s="20"/>
      <c r="V77" s="21">
        <v>85.5</v>
      </c>
      <c r="W77" s="21"/>
      <c r="X77" s="21"/>
      <c r="Y77" s="18"/>
      <c r="Z77" s="22" t="s">
        <v>49</v>
      </c>
      <c r="AA77" s="23">
        <v>3878012.4756311001</v>
      </c>
      <c r="AB77" s="27">
        <f t="shared" ref="AB77:AB78" si="23">LOG(AA77)</f>
        <v>6.5886092018775573</v>
      </c>
      <c r="AC77" s="20"/>
      <c r="AD77" s="24">
        <v>90.5</v>
      </c>
      <c r="AE77" s="24"/>
      <c r="AF77" s="24"/>
      <c r="AG77" s="24"/>
      <c r="AH77" s="18"/>
      <c r="AI77" s="17" t="s">
        <v>100</v>
      </c>
      <c r="AJ77" s="25">
        <v>8798000</v>
      </c>
      <c r="AK77" s="20">
        <v>6.944</v>
      </c>
      <c r="AL77" s="20"/>
      <c r="AM77" s="21">
        <v>85.5</v>
      </c>
      <c r="AN77" s="21"/>
      <c r="AO77" s="21"/>
      <c r="AP77" s="18"/>
      <c r="AQ77" s="17" t="s">
        <v>51</v>
      </c>
      <c r="AR77" s="25">
        <v>67210</v>
      </c>
      <c r="AS77" s="20">
        <v>4.827</v>
      </c>
      <c r="AT77" s="20"/>
      <c r="AU77" s="21" t="s">
        <v>48</v>
      </c>
      <c r="AV77" s="21"/>
      <c r="AW77" s="21"/>
      <c r="AX77" s="21"/>
      <c r="AY77" s="18"/>
      <c r="AZ77" s="17" t="s">
        <v>52</v>
      </c>
      <c r="BA77" s="25">
        <v>5598000</v>
      </c>
      <c r="BB77" s="20">
        <v>6.7480000000000002</v>
      </c>
      <c r="BC77" s="20"/>
      <c r="BD77" s="21">
        <v>85.5</v>
      </c>
      <c r="BE77" s="21"/>
      <c r="BF77" s="21"/>
      <c r="BG77" s="18"/>
      <c r="BH77" s="17" t="s">
        <v>101</v>
      </c>
      <c r="BI77" s="25">
        <v>21390</v>
      </c>
      <c r="BJ77" s="17">
        <v>4.33</v>
      </c>
      <c r="BK77" s="20"/>
      <c r="BL77" s="21">
        <v>89.5</v>
      </c>
      <c r="BM77" s="21"/>
      <c r="BN77" s="21"/>
      <c r="BO77" s="21"/>
      <c r="BP77" s="18"/>
      <c r="BQ77" s="17" t="s">
        <v>102</v>
      </c>
      <c r="BR77" s="25">
        <v>12010000</v>
      </c>
      <c r="BS77" s="20">
        <v>7.0789999999999997</v>
      </c>
      <c r="BT77" s="20"/>
      <c r="BU77" s="21">
        <v>85.5</v>
      </c>
    </row>
    <row r="78" spans="1:74" x14ac:dyDescent="0.2">
      <c r="B78" s="17" t="s">
        <v>97</v>
      </c>
      <c r="E78" s="20"/>
      <c r="F78" s="21"/>
      <c r="I78" s="17" t="s">
        <v>98</v>
      </c>
      <c r="J78" s="25">
        <v>180200</v>
      </c>
      <c r="K78" s="20">
        <v>5.2560000000000002</v>
      </c>
      <c r="M78" s="21">
        <v>88</v>
      </c>
      <c r="R78" s="17" t="s">
        <v>99</v>
      </c>
      <c r="S78" s="25">
        <v>21350000</v>
      </c>
      <c r="T78" s="20">
        <v>7.3289999999999997</v>
      </c>
      <c r="U78" s="20"/>
      <c r="V78" s="21">
        <v>85.5</v>
      </c>
      <c r="W78" s="21"/>
      <c r="X78" s="21"/>
      <c r="Y78" s="18"/>
      <c r="Z78" s="22" t="s">
        <v>49</v>
      </c>
      <c r="AA78" s="23">
        <v>3054817.4573767302</v>
      </c>
      <c r="AB78" s="27">
        <f t="shared" si="23"/>
        <v>6.4849852638019501</v>
      </c>
      <c r="AC78" s="20"/>
      <c r="AD78" s="24">
        <v>90.5</v>
      </c>
      <c r="AE78" s="24"/>
      <c r="AF78" s="24"/>
      <c r="AG78" s="24"/>
      <c r="AH78" s="18"/>
      <c r="AI78" s="17" t="s">
        <v>100</v>
      </c>
      <c r="AJ78" s="25">
        <v>8277000</v>
      </c>
      <c r="AK78" s="20">
        <v>6.9180000000000001</v>
      </c>
      <c r="AL78" s="20"/>
      <c r="AM78" s="21">
        <v>85.5</v>
      </c>
      <c r="AN78" s="21"/>
      <c r="AO78" s="21"/>
      <c r="AP78" s="18"/>
      <c r="AQ78" s="17" t="s">
        <v>51</v>
      </c>
      <c r="AR78" s="25">
        <v>66880</v>
      </c>
      <c r="AS78" s="20">
        <v>4.8250000000000002</v>
      </c>
      <c r="AT78" s="20"/>
      <c r="AU78" s="21">
        <v>88</v>
      </c>
      <c r="AV78" s="21"/>
      <c r="AW78" s="21"/>
      <c r="AX78" s="21"/>
      <c r="AY78" s="18"/>
      <c r="AZ78" s="17" t="s">
        <v>52</v>
      </c>
      <c r="BA78" s="25">
        <v>16020000</v>
      </c>
      <c r="BB78" s="20">
        <v>7.2050000000000001</v>
      </c>
      <c r="BC78" s="20"/>
      <c r="BD78" s="21">
        <v>85.5</v>
      </c>
      <c r="BE78" s="21"/>
      <c r="BF78" s="21"/>
      <c r="BG78" s="18"/>
      <c r="BH78" s="17" t="s">
        <v>101</v>
      </c>
      <c r="BI78" s="25">
        <v>21090</v>
      </c>
      <c r="BJ78" s="17">
        <v>4.3239999999999998</v>
      </c>
      <c r="BK78" s="20"/>
      <c r="BL78" s="21">
        <v>90</v>
      </c>
      <c r="BM78" s="21"/>
      <c r="BN78" s="21"/>
      <c r="BO78" s="21"/>
      <c r="BP78" s="18"/>
      <c r="BQ78" s="17" t="s">
        <v>102</v>
      </c>
      <c r="BR78" s="25">
        <v>22330000</v>
      </c>
      <c r="BS78" s="20">
        <v>7.3490000000000002</v>
      </c>
      <c r="BT78" s="20"/>
      <c r="BU78" s="21">
        <v>85.5</v>
      </c>
    </row>
    <row r="79" spans="1:74" x14ac:dyDescent="0.2">
      <c r="A79" s="16">
        <v>2018</v>
      </c>
      <c r="B79" s="17" t="s">
        <v>103</v>
      </c>
      <c r="C79" s="17" t="s">
        <v>69</v>
      </c>
      <c r="D79" s="17">
        <v>11</v>
      </c>
      <c r="E79" s="20">
        <v>19.02</v>
      </c>
      <c r="F79" s="21">
        <v>3.5671256454388991</v>
      </c>
      <c r="G79" s="21">
        <f>(E79)/(1+F79)</f>
        <v>4.164544940644431</v>
      </c>
      <c r="H79" s="18">
        <v>5</v>
      </c>
      <c r="I79" s="17" t="s">
        <v>98</v>
      </c>
      <c r="J79" s="25">
        <v>214000</v>
      </c>
      <c r="K79" s="20">
        <v>5.33</v>
      </c>
      <c r="L79" s="18">
        <f>AVERAGE(J79:J81)</f>
        <v>202233.33333333334</v>
      </c>
      <c r="M79" s="21">
        <v>88</v>
      </c>
      <c r="N79" s="25">
        <f>((L79/5)*5000)/G79</f>
        <v>48560727.814366989</v>
      </c>
      <c r="O79" s="26">
        <f>N79/W79</f>
        <v>3.6716291454853547E-3</v>
      </c>
      <c r="Q79" s="18">
        <v>5</v>
      </c>
      <c r="R79" s="17" t="s">
        <v>99</v>
      </c>
      <c r="S79" s="25">
        <v>39790000</v>
      </c>
      <c r="T79" s="20">
        <v>7.6</v>
      </c>
      <c r="U79" s="18">
        <f>AVERAGE(S79:S81)</f>
        <v>55080000</v>
      </c>
      <c r="V79" s="21">
        <v>85</v>
      </c>
      <c r="W79" s="25">
        <f>((U79/Q79)*5000)/G79</f>
        <v>13225934834.425583</v>
      </c>
      <c r="X79" s="21"/>
      <c r="Y79" s="18">
        <v>5</v>
      </c>
      <c r="Z79" s="22" t="s">
        <v>49</v>
      </c>
      <c r="AA79" s="23">
        <v>7988869.9347312804</v>
      </c>
      <c r="AB79" s="27">
        <f>LOG(AA79)</f>
        <v>6.902485350550478</v>
      </c>
      <c r="AC79" s="18">
        <f>AVERAGE(AA79:AA81)</f>
        <v>6559021.5898295743</v>
      </c>
      <c r="AD79" s="24">
        <v>90</v>
      </c>
      <c r="AE79" s="25">
        <f>((AC79/Y79)*5000)/$G79</f>
        <v>1574967177.2817073</v>
      </c>
      <c r="AF79" s="26">
        <f>AE79/AN79</f>
        <v>0.5994901370834087</v>
      </c>
      <c r="AG79" s="24"/>
      <c r="AH79" s="18">
        <v>5</v>
      </c>
      <c r="AI79" s="17" t="s">
        <v>100</v>
      </c>
      <c r="AJ79" s="25">
        <v>13040000</v>
      </c>
      <c r="AK79" s="20">
        <v>7.1150000000000002</v>
      </c>
      <c r="AL79" s="18">
        <f>AVERAGE(AJ79:AJ81)</f>
        <v>10941000</v>
      </c>
      <c r="AM79" s="21">
        <v>85.5</v>
      </c>
      <c r="AN79" s="25">
        <f>((AL79/AH79)*5000)/$G79</f>
        <v>2627177796.3589377</v>
      </c>
      <c r="AO79" s="21"/>
      <c r="AP79" s="18">
        <v>5</v>
      </c>
      <c r="AQ79" s="17" t="s">
        <v>51</v>
      </c>
      <c r="AR79" s="25">
        <v>80560</v>
      </c>
      <c r="AS79" s="20">
        <v>4.9059999999999997</v>
      </c>
      <c r="AT79" s="18">
        <f>AVERAGE(AR79:AR81)</f>
        <v>79256.666666666672</v>
      </c>
      <c r="AU79" s="21">
        <v>88</v>
      </c>
      <c r="AV79" s="25">
        <f>((AT79/AP79)*5000)/$G79</f>
        <v>19031291.004486632</v>
      </c>
      <c r="AW79" s="26">
        <f>AV79/BE79</f>
        <v>3.2113722312263645E-3</v>
      </c>
      <c r="AX79" s="21"/>
      <c r="AY79" s="18">
        <v>5</v>
      </c>
      <c r="AZ79" s="17" t="s">
        <v>52</v>
      </c>
      <c r="BA79" s="25">
        <v>24770000</v>
      </c>
      <c r="BB79" s="20">
        <v>7.3940000000000001</v>
      </c>
      <c r="BC79" s="18">
        <f>AVERAGE(BA79:BA80)</f>
        <v>24680000</v>
      </c>
      <c r="BD79" s="21">
        <v>85.5</v>
      </c>
      <c r="BE79" s="25">
        <f>((BC79/AY79)*5000)/$G79</f>
        <v>5926217714.4811792</v>
      </c>
      <c r="BF79" s="21"/>
      <c r="BG79" s="18">
        <v>5</v>
      </c>
      <c r="BH79" s="17" t="s">
        <v>101</v>
      </c>
      <c r="BI79" s="25">
        <v>29150</v>
      </c>
      <c r="BJ79" s="17">
        <v>4.4649999999999999</v>
      </c>
      <c r="BK79" s="18">
        <f>AVERAGE(BI79:BI81)</f>
        <v>23470</v>
      </c>
      <c r="BL79" s="21">
        <v>90.5</v>
      </c>
      <c r="BM79" s="25">
        <f>((BK79/BG79)*5000)/$G79</f>
        <v>5635669.7633254975</v>
      </c>
      <c r="BN79" s="26">
        <f>BM79/BV79</f>
        <v>6.9036180017648791E-4</v>
      </c>
      <c r="BO79" s="21"/>
      <c r="BP79" s="18">
        <v>5</v>
      </c>
      <c r="BQ79" s="17" t="s">
        <v>102</v>
      </c>
      <c r="BR79" s="25">
        <v>37240000</v>
      </c>
      <c r="BS79" s="20">
        <v>7.5709999999999997</v>
      </c>
      <c r="BT79" s="20">
        <f>AVERAGE(BR79:BR81)</f>
        <v>33996666.666666664</v>
      </c>
      <c r="BU79" s="21">
        <v>85.5</v>
      </c>
      <c r="BV79" s="25">
        <f>((BT79/BP79)*5000)/$G79</f>
        <v>8163356897.622035</v>
      </c>
    </row>
    <row r="80" spans="1:74" x14ac:dyDescent="0.2">
      <c r="B80" s="17" t="s">
        <v>103</v>
      </c>
      <c r="E80" s="28"/>
      <c r="F80" s="29"/>
      <c r="G80" s="16"/>
      <c r="I80" s="17" t="s">
        <v>98</v>
      </c>
      <c r="J80" s="25">
        <v>205700</v>
      </c>
      <c r="K80" s="20">
        <v>5.3129999999999997</v>
      </c>
      <c r="M80" s="21">
        <v>88</v>
      </c>
      <c r="R80" s="17" t="s">
        <v>99</v>
      </c>
      <c r="S80" s="25">
        <v>69220000</v>
      </c>
      <c r="T80" s="20">
        <v>7.84</v>
      </c>
      <c r="U80" s="20"/>
      <c r="V80" s="21">
        <v>85</v>
      </c>
      <c r="W80" s="21"/>
      <c r="X80" s="21"/>
      <c r="Y80" s="18"/>
      <c r="Z80" s="22" t="s">
        <v>49</v>
      </c>
      <c r="AA80" s="23">
        <v>6561230.0488974396</v>
      </c>
      <c r="AB80" s="27">
        <f t="shared" ref="AB80:AB81" si="24">LOG(AA80)</f>
        <v>6.81698526519446</v>
      </c>
      <c r="AC80" s="20"/>
      <c r="AD80" s="24">
        <v>90</v>
      </c>
      <c r="AE80" s="24"/>
      <c r="AF80" s="24"/>
      <c r="AG80" s="24"/>
      <c r="AH80" s="18"/>
      <c r="AI80" s="17" t="s">
        <v>100</v>
      </c>
      <c r="AJ80" s="25">
        <v>10000000</v>
      </c>
      <c r="AK80" s="20">
        <v>7</v>
      </c>
      <c r="AL80" s="20"/>
      <c r="AM80" s="21">
        <v>85.5</v>
      </c>
      <c r="AN80" s="21"/>
      <c r="AO80" s="21"/>
      <c r="AP80" s="18"/>
      <c r="AQ80" s="17" t="s">
        <v>51</v>
      </c>
      <c r="AR80" s="25">
        <v>78670</v>
      </c>
      <c r="AS80" s="20">
        <v>4.8959999999999999</v>
      </c>
      <c r="AT80" s="20"/>
      <c r="AU80" s="21">
        <v>88</v>
      </c>
      <c r="AV80" s="21"/>
      <c r="AW80" s="21"/>
      <c r="AX80" s="21"/>
      <c r="AY80" s="18"/>
      <c r="AZ80" s="17" t="s">
        <v>52</v>
      </c>
      <c r="BA80" s="25">
        <v>24590000</v>
      </c>
      <c r="BB80" s="20">
        <v>7.391</v>
      </c>
      <c r="BC80" s="20"/>
      <c r="BD80" s="21">
        <v>85.5</v>
      </c>
      <c r="BE80" s="21"/>
      <c r="BF80" s="21"/>
      <c r="BG80" s="18"/>
      <c r="BH80" s="17" t="s">
        <v>101</v>
      </c>
      <c r="BI80" s="25">
        <v>21190</v>
      </c>
      <c r="BJ80" s="17">
        <v>4.3259999999999996</v>
      </c>
      <c r="BK80" s="20"/>
      <c r="BL80" s="21">
        <v>90</v>
      </c>
      <c r="BM80" s="21"/>
      <c r="BN80" s="21"/>
      <c r="BO80" s="21"/>
      <c r="BP80" s="18"/>
      <c r="BQ80" s="17" t="s">
        <v>102</v>
      </c>
      <c r="BR80" s="25">
        <v>33140000</v>
      </c>
      <c r="BS80" s="20">
        <v>7.52</v>
      </c>
      <c r="BT80" s="20"/>
      <c r="BU80" s="21">
        <v>85.5</v>
      </c>
    </row>
    <row r="81" spans="1:74" x14ac:dyDescent="0.2">
      <c r="B81" s="17" t="s">
        <v>103</v>
      </c>
      <c r="E81" s="28"/>
      <c r="F81" s="29"/>
      <c r="G81" s="16"/>
      <c r="I81" s="17" t="s">
        <v>98</v>
      </c>
      <c r="J81" s="25">
        <v>187000</v>
      </c>
      <c r="K81" s="20">
        <v>5.2720000000000002</v>
      </c>
      <c r="M81" s="21">
        <v>88</v>
      </c>
      <c r="R81" s="17" t="s">
        <v>99</v>
      </c>
      <c r="S81" s="25">
        <v>56230000</v>
      </c>
      <c r="T81" s="20">
        <v>7.75</v>
      </c>
      <c r="U81" s="20"/>
      <c r="V81" s="21">
        <v>85</v>
      </c>
      <c r="W81" s="21"/>
      <c r="X81" s="21"/>
      <c r="Y81" s="18"/>
      <c r="Z81" s="22" t="s">
        <v>49</v>
      </c>
      <c r="AA81" s="23">
        <v>5126964.7858600002</v>
      </c>
      <c r="AB81" s="27">
        <f t="shared" si="24"/>
        <v>6.7098603345343708</v>
      </c>
      <c r="AC81" s="20"/>
      <c r="AD81" s="24">
        <v>90</v>
      </c>
      <c r="AE81" s="24"/>
      <c r="AF81" s="24"/>
      <c r="AG81" s="24"/>
      <c r="AH81" s="18"/>
      <c r="AI81" s="17" t="s">
        <v>100</v>
      </c>
      <c r="AJ81" s="25">
        <v>9783000</v>
      </c>
      <c r="AK81" s="20">
        <v>6.99</v>
      </c>
      <c r="AL81" s="20"/>
      <c r="AM81" s="21">
        <v>85.5</v>
      </c>
      <c r="AN81" s="21"/>
      <c r="AO81" s="21"/>
      <c r="AP81" s="18"/>
      <c r="AQ81" s="17" t="s">
        <v>51</v>
      </c>
      <c r="AR81" s="25">
        <v>78540</v>
      </c>
      <c r="AS81" s="20">
        <v>4.8949999999999996</v>
      </c>
      <c r="AT81" s="20"/>
      <c r="AU81" s="21">
        <v>88</v>
      </c>
      <c r="AV81" s="21"/>
      <c r="AW81" s="21"/>
      <c r="AX81" s="21"/>
      <c r="AY81" s="18"/>
      <c r="AZ81" s="17" t="s">
        <v>52</v>
      </c>
      <c r="BA81" s="25">
        <v>7578000</v>
      </c>
      <c r="BB81" s="20">
        <v>6.88</v>
      </c>
      <c r="BC81" s="20"/>
      <c r="BD81" s="21">
        <v>85.5</v>
      </c>
      <c r="BE81" s="21"/>
      <c r="BF81" s="21"/>
      <c r="BG81" s="18"/>
      <c r="BH81" s="17" t="s">
        <v>101</v>
      </c>
      <c r="BI81" s="25">
        <v>20070</v>
      </c>
      <c r="BJ81" s="17">
        <v>4.3029999999999999</v>
      </c>
      <c r="BK81" s="20"/>
      <c r="BL81" s="21">
        <v>90.5</v>
      </c>
      <c r="BM81" s="21"/>
      <c r="BN81" s="21"/>
      <c r="BO81" s="21"/>
      <c r="BP81" s="18"/>
      <c r="BQ81" s="17" t="s">
        <v>102</v>
      </c>
      <c r="BR81" s="25">
        <v>31610000</v>
      </c>
      <c r="BS81" s="20">
        <v>7.5</v>
      </c>
      <c r="BT81" s="20"/>
      <c r="BU81" s="21">
        <v>85.5</v>
      </c>
    </row>
    <row r="82" spans="1:74" x14ac:dyDescent="0.2">
      <c r="A82" s="16">
        <v>2018</v>
      </c>
      <c r="B82" s="17" t="s">
        <v>104</v>
      </c>
      <c r="C82" s="17" t="s">
        <v>105</v>
      </c>
      <c r="D82" s="17">
        <v>4.5999999999999996</v>
      </c>
      <c r="E82" s="20">
        <v>15.375999999999998</v>
      </c>
      <c r="F82" s="21">
        <v>2.8578968737312223</v>
      </c>
      <c r="G82" s="21">
        <f>(E82)/(1+F82)</f>
        <v>3.9855912439486416</v>
      </c>
      <c r="H82" s="18">
        <v>5</v>
      </c>
      <c r="I82" s="17" t="s">
        <v>98</v>
      </c>
      <c r="J82" s="25">
        <v>94.25</v>
      </c>
      <c r="K82" s="20">
        <v>1.974</v>
      </c>
      <c r="L82" s="18">
        <f>AVERAGE(J82:J84)</f>
        <v>85.563333333333333</v>
      </c>
      <c r="M82" s="21">
        <v>89</v>
      </c>
      <c r="N82" s="25">
        <f>((L82/5)*5000)/G82</f>
        <v>21468.165724030252</v>
      </c>
      <c r="O82" s="26">
        <f>N82/W82</f>
        <v>2.278448428901118E-2</v>
      </c>
      <c r="Q82" s="18">
        <v>5</v>
      </c>
      <c r="R82" s="17" t="s">
        <v>99</v>
      </c>
      <c r="S82" s="25">
        <v>3557</v>
      </c>
      <c r="T82" s="20">
        <v>3.5510000000000002</v>
      </c>
      <c r="U82" s="18">
        <f>AVERAGE(S82:S84)</f>
        <v>3755.3333333333335</v>
      </c>
      <c r="V82" s="21">
        <v>84.5</v>
      </c>
      <c r="W82" s="25">
        <f>((U82/Q82)*5000)/G82</f>
        <v>942227.41457370704</v>
      </c>
      <c r="X82" s="21"/>
      <c r="Y82" s="18">
        <v>5</v>
      </c>
      <c r="Z82" s="22" t="s">
        <v>49</v>
      </c>
      <c r="AA82" s="23">
        <v>1663.76717299507</v>
      </c>
      <c r="AB82" s="27">
        <f>LOG(AA82)</f>
        <v>3.2210925511865667</v>
      </c>
      <c r="AC82" s="18">
        <f>AVERAGE(AA82:AA84)</f>
        <v>1083.8809326727874</v>
      </c>
      <c r="AD82" s="24">
        <v>90.5</v>
      </c>
      <c r="AE82" s="25">
        <f>((AC82/Y82)*5000)/$G82</f>
        <v>271949.84792242636</v>
      </c>
      <c r="AF82" s="26">
        <f>AE82/AN82</f>
        <v>0.36033275687260213</v>
      </c>
      <c r="AG82" s="24"/>
      <c r="AH82" s="18">
        <v>5</v>
      </c>
      <c r="AI82" s="17" t="s">
        <v>100</v>
      </c>
      <c r="AJ82" s="25">
        <v>3325</v>
      </c>
      <c r="AK82" s="20">
        <v>3.5219999999999998</v>
      </c>
      <c r="AL82" s="18">
        <f>AVERAGE(AJ82:AJ84)</f>
        <v>3008</v>
      </c>
      <c r="AM82" s="21">
        <v>85</v>
      </c>
      <c r="AN82" s="25">
        <f>((AL82/AH82)*5000)/$G82</f>
        <v>754718.63918987499</v>
      </c>
      <c r="AO82" s="21"/>
      <c r="AP82" s="18">
        <v>5</v>
      </c>
      <c r="AQ82" s="17" t="s">
        <v>51</v>
      </c>
      <c r="AR82" s="25">
        <v>125.5</v>
      </c>
      <c r="AS82" s="20">
        <v>2.0990000000000002</v>
      </c>
      <c r="AT82" s="18">
        <f>AVERAGE(AR82:AR84)</f>
        <v>118.3</v>
      </c>
      <c r="AU82" s="21" t="s">
        <v>48</v>
      </c>
      <c r="AV82" s="25">
        <f>((AT82/AP82)*5000)/$G82</f>
        <v>29681.919885692227</v>
      </c>
      <c r="AW82" s="26">
        <f>AV82/BE82</f>
        <v>1.3617527434579078E-2</v>
      </c>
      <c r="AX82" s="21"/>
      <c r="AY82" s="18">
        <v>5</v>
      </c>
      <c r="AZ82" s="17" t="s">
        <v>52</v>
      </c>
      <c r="BA82" s="25">
        <v>9557</v>
      </c>
      <c r="BB82" s="20">
        <v>3.98</v>
      </c>
      <c r="BC82" s="18">
        <f>AVERAGE(BA82:BA84)</f>
        <v>8687.3333333333339</v>
      </c>
      <c r="BD82" s="21">
        <v>85</v>
      </c>
      <c r="BE82" s="25">
        <f>((BC82/AY82)*5000)/$G82</f>
        <v>2179684.9705858296</v>
      </c>
      <c r="BF82" s="21"/>
      <c r="BG82" s="18">
        <v>5</v>
      </c>
      <c r="BH82" s="17" t="s">
        <v>101</v>
      </c>
      <c r="BI82" s="25">
        <v>125.1</v>
      </c>
      <c r="BJ82" s="17">
        <v>2.097</v>
      </c>
      <c r="BK82" s="18">
        <f>AVERAGE(BI82:BI84)</f>
        <v>104.65666666666668</v>
      </c>
      <c r="BL82" s="21">
        <v>90.5</v>
      </c>
      <c r="BM82" s="25">
        <f>((BK82/BG82)*5000)/$G82</f>
        <v>26258.755667824142</v>
      </c>
      <c r="BN82" s="26">
        <f>BM82/BV82</f>
        <v>1.3390911223423538E-2</v>
      </c>
      <c r="BO82" s="21"/>
      <c r="BP82" s="18">
        <v>5</v>
      </c>
      <c r="BQ82" s="17" t="s">
        <v>102</v>
      </c>
      <c r="BR82" s="25">
        <v>9030</v>
      </c>
      <c r="BS82" s="20">
        <v>3.956</v>
      </c>
      <c r="BT82" s="20">
        <f>AVERAGE(BR83:BR84)</f>
        <v>7815.5</v>
      </c>
      <c r="BU82" s="21">
        <v>85</v>
      </c>
      <c r="BV82" s="25">
        <f>((BT82/BP82)*5000)/$G82</f>
        <v>1960938.6717381875</v>
      </c>
    </row>
    <row r="83" spans="1:74" x14ac:dyDescent="0.2">
      <c r="B83" s="17" t="s">
        <v>104</v>
      </c>
      <c r="E83" s="20"/>
      <c r="F83" s="21"/>
      <c r="I83" s="17" t="s">
        <v>98</v>
      </c>
      <c r="J83" s="25">
        <v>81.89</v>
      </c>
      <c r="K83" s="20">
        <v>1.913</v>
      </c>
      <c r="M83" s="21">
        <v>89</v>
      </c>
      <c r="R83" s="17" t="s">
        <v>99</v>
      </c>
      <c r="S83" s="25">
        <v>3704</v>
      </c>
      <c r="T83" s="20">
        <v>3.569</v>
      </c>
      <c r="U83" s="20"/>
      <c r="V83" s="21">
        <v>85</v>
      </c>
      <c r="W83" s="21"/>
      <c r="X83" s="21"/>
      <c r="Y83" s="18"/>
      <c r="Z83" s="22" t="s">
        <v>49</v>
      </c>
      <c r="AA83" s="23">
        <v>692.17344004836696</v>
      </c>
      <c r="AB83" s="27">
        <f t="shared" ref="AB83:AB84" si="25">LOG(AA83)</f>
        <v>2.8402149306100339</v>
      </c>
      <c r="AC83" s="20"/>
      <c r="AD83" s="24">
        <v>90.5</v>
      </c>
      <c r="AE83" s="24"/>
      <c r="AF83" s="24"/>
      <c r="AG83" s="24"/>
      <c r="AH83" s="18"/>
      <c r="AI83" s="17" t="s">
        <v>100</v>
      </c>
      <c r="AJ83" s="25">
        <v>2862</v>
      </c>
      <c r="AK83" s="20">
        <v>3.4569999999999999</v>
      </c>
      <c r="AL83" s="20"/>
      <c r="AM83" s="21">
        <v>85</v>
      </c>
      <c r="AN83" s="21"/>
      <c r="AO83" s="21"/>
      <c r="AP83" s="18"/>
      <c r="AQ83" s="17" t="s">
        <v>51</v>
      </c>
      <c r="AR83" s="25">
        <v>119</v>
      </c>
      <c r="AS83" s="20">
        <v>2.0750000000000002</v>
      </c>
      <c r="AT83" s="20"/>
      <c r="AU83" s="21" t="s">
        <v>48</v>
      </c>
      <c r="AV83" s="21"/>
      <c r="AW83" s="21"/>
      <c r="AX83" s="21"/>
      <c r="AY83" s="18"/>
      <c r="AZ83" s="17" t="s">
        <v>52</v>
      </c>
      <c r="BA83" s="25">
        <v>8287</v>
      </c>
      <c r="BB83" s="20">
        <v>3.9180000000000001</v>
      </c>
      <c r="BC83" s="20"/>
      <c r="BD83" s="21">
        <v>85</v>
      </c>
      <c r="BE83" s="21"/>
      <c r="BF83" s="21"/>
      <c r="BG83" s="18"/>
      <c r="BH83" s="17" t="s">
        <v>101</v>
      </c>
      <c r="BI83" s="25">
        <v>93.44</v>
      </c>
      <c r="BJ83" s="17">
        <v>1.9710000000000001</v>
      </c>
      <c r="BK83" s="20"/>
      <c r="BL83" s="21">
        <v>90.5</v>
      </c>
      <c r="BM83" s="21"/>
      <c r="BN83" s="21"/>
      <c r="BO83" s="21"/>
      <c r="BP83" s="18"/>
      <c r="BQ83" s="17" t="s">
        <v>102</v>
      </c>
      <c r="BR83" s="25">
        <v>7902</v>
      </c>
      <c r="BS83" s="20">
        <v>3.8980000000000001</v>
      </c>
      <c r="BT83" s="20"/>
      <c r="BU83" s="21">
        <v>85</v>
      </c>
    </row>
    <row r="84" spans="1:74" x14ac:dyDescent="0.2">
      <c r="B84" s="17" t="s">
        <v>104</v>
      </c>
      <c r="E84" s="20"/>
      <c r="F84" s="21"/>
      <c r="I84" s="17" t="s">
        <v>98</v>
      </c>
      <c r="J84" s="25">
        <v>80.55</v>
      </c>
      <c r="K84" s="20">
        <v>1.9059999999999999</v>
      </c>
      <c r="M84" s="21">
        <v>89</v>
      </c>
      <c r="R84" s="17" t="s">
        <v>99</v>
      </c>
      <c r="S84" s="25">
        <v>4005</v>
      </c>
      <c r="T84" s="20">
        <v>3.6030000000000002</v>
      </c>
      <c r="U84" s="20"/>
      <c r="V84" s="21">
        <v>85</v>
      </c>
      <c r="W84" s="21"/>
      <c r="X84" s="21"/>
      <c r="Y84" s="18"/>
      <c r="Z84" s="22" t="s">
        <v>49</v>
      </c>
      <c r="AA84" s="23">
        <v>895.70218497492499</v>
      </c>
      <c r="AB84" s="27">
        <f t="shared" si="25"/>
        <v>2.9521636336332362</v>
      </c>
      <c r="AC84" s="20"/>
      <c r="AD84" s="24">
        <v>90.5</v>
      </c>
      <c r="AE84" s="24"/>
      <c r="AF84" s="24"/>
      <c r="AG84" s="24"/>
      <c r="AH84" s="18"/>
      <c r="AI84" s="17" t="s">
        <v>100</v>
      </c>
      <c r="AJ84" s="25">
        <v>2837</v>
      </c>
      <c r="AK84" s="20">
        <v>3.4529999999999998</v>
      </c>
      <c r="AL84" s="20"/>
      <c r="AM84" s="21">
        <v>85</v>
      </c>
      <c r="AN84" s="21"/>
      <c r="AO84" s="21"/>
      <c r="AP84" s="18"/>
      <c r="AQ84" s="17" t="s">
        <v>51</v>
      </c>
      <c r="AR84" s="25">
        <v>110.4</v>
      </c>
      <c r="AS84" s="20">
        <v>2.0430000000000001</v>
      </c>
      <c r="AT84" s="20"/>
      <c r="AU84" s="21" t="s">
        <v>48</v>
      </c>
      <c r="AV84" s="21"/>
      <c r="AW84" s="21"/>
      <c r="AX84" s="21"/>
      <c r="AY84" s="18"/>
      <c r="AZ84" s="17" t="s">
        <v>52</v>
      </c>
      <c r="BA84" s="25">
        <v>8218</v>
      </c>
      <c r="BB84" s="20">
        <v>3.915</v>
      </c>
      <c r="BC84" s="20"/>
      <c r="BD84" s="21">
        <v>85</v>
      </c>
      <c r="BE84" s="21"/>
      <c r="BF84" s="21"/>
      <c r="BG84" s="18"/>
      <c r="BH84" s="17" t="s">
        <v>101</v>
      </c>
      <c r="BI84" s="25">
        <v>95.43</v>
      </c>
      <c r="BJ84" s="17">
        <v>1.98</v>
      </c>
      <c r="BK84" s="20"/>
      <c r="BL84" s="21">
        <v>90.5</v>
      </c>
      <c r="BM84" s="21"/>
      <c r="BN84" s="21"/>
      <c r="BO84" s="21"/>
      <c r="BP84" s="18"/>
      <c r="BQ84" s="17" t="s">
        <v>102</v>
      </c>
      <c r="BR84" s="25">
        <v>7729</v>
      </c>
      <c r="BS84" s="20">
        <v>3.8879999999999999</v>
      </c>
      <c r="BT84" s="20"/>
      <c r="BU84" s="21">
        <v>85</v>
      </c>
    </row>
    <row r="85" spans="1:74" x14ac:dyDescent="0.2">
      <c r="A85" s="16">
        <v>2018</v>
      </c>
      <c r="B85" s="17" t="s">
        <v>106</v>
      </c>
      <c r="C85" s="17" t="s">
        <v>73</v>
      </c>
      <c r="D85" s="17">
        <v>7.2</v>
      </c>
      <c r="E85" s="20">
        <v>15.655999999999999</v>
      </c>
      <c r="F85" s="21">
        <v>2.8730427422767666</v>
      </c>
      <c r="G85" s="21">
        <f>(E85)/(1+F85)</f>
        <v>4.0422998251748252</v>
      </c>
      <c r="H85" s="18">
        <v>5</v>
      </c>
      <c r="I85" s="17" t="s">
        <v>98</v>
      </c>
      <c r="J85" s="25">
        <v>82050</v>
      </c>
      <c r="K85" s="20">
        <v>4.9139999999999997</v>
      </c>
      <c r="L85" s="18">
        <f>AVERAGE(J86:J87)</f>
        <v>53745</v>
      </c>
      <c r="M85" s="21">
        <v>88</v>
      </c>
      <c r="N85" s="25">
        <f>((L85/5)*5000)/G85</f>
        <v>13295649.091956109</v>
      </c>
      <c r="O85" s="26">
        <f>N85/W85</f>
        <v>9.2398280802292263E-3</v>
      </c>
      <c r="Q85" s="18">
        <v>5</v>
      </c>
      <c r="R85" s="17" t="s">
        <v>99</v>
      </c>
      <c r="S85" s="25">
        <v>5434000</v>
      </c>
      <c r="T85" s="20">
        <v>6.7350000000000003</v>
      </c>
      <c r="U85" s="18">
        <f>AVERAGE(S85:S87)</f>
        <v>5816666.666666667</v>
      </c>
      <c r="V85" s="21">
        <v>85</v>
      </c>
      <c r="W85" s="25">
        <f>((U85/Q85)*5000)/G85</f>
        <v>1438949835.0521543</v>
      </c>
      <c r="X85" s="21"/>
      <c r="Y85" s="18">
        <v>5</v>
      </c>
      <c r="Z85" s="22" t="s">
        <v>49</v>
      </c>
      <c r="AA85" s="23">
        <v>4709426.3465397703</v>
      </c>
      <c r="AB85" s="27">
        <f>LOG(AA85)</f>
        <v>6.6729680091023189</v>
      </c>
      <c r="AC85" s="18">
        <f>AVERAGE(AA85:AA87)</f>
        <v>3911075.2396408003</v>
      </c>
      <c r="AD85" s="24">
        <v>90.5</v>
      </c>
      <c r="AE85" s="25">
        <f>((AC85/Y85)*5000)/$G85</f>
        <v>967537146.86951768</v>
      </c>
      <c r="AF85" s="26">
        <f>AE85/AN85</f>
        <v>1.1405877047654711</v>
      </c>
      <c r="AG85" s="24"/>
      <c r="AH85" s="18">
        <v>5</v>
      </c>
      <c r="AI85" s="17" t="s">
        <v>100</v>
      </c>
      <c r="AJ85" s="25">
        <v>4264000</v>
      </c>
      <c r="AK85" s="20">
        <v>6.63</v>
      </c>
      <c r="AL85" s="18">
        <f>AVERAGE(AJ85:AJ87)</f>
        <v>3429000</v>
      </c>
      <c r="AM85" s="21">
        <v>85.5</v>
      </c>
      <c r="AN85" s="25">
        <f>((AL85/AH85)*5000)/$G85</f>
        <v>848279481.55767965</v>
      </c>
      <c r="AO85" s="21"/>
      <c r="AP85" s="18">
        <v>5</v>
      </c>
      <c r="AQ85" s="17" t="s">
        <v>51</v>
      </c>
      <c r="AR85" s="25">
        <v>40820</v>
      </c>
      <c r="AS85" s="20">
        <v>4.6109999999999998</v>
      </c>
      <c r="AT85" s="18">
        <f>AVERAGE(AR85:AR87)</f>
        <v>38596.666666666664</v>
      </c>
      <c r="AU85" s="21">
        <v>88.5</v>
      </c>
      <c r="AV85" s="25">
        <f>((AT85/AP85)*5000)/$G85</f>
        <v>9548194.9226755835</v>
      </c>
      <c r="AW85" s="26">
        <f>AV85/BE85</f>
        <v>4.7188034884668674E-3</v>
      </c>
      <c r="AX85" s="21"/>
      <c r="AY85" s="18">
        <v>5</v>
      </c>
      <c r="AZ85" s="17" t="s">
        <v>52</v>
      </c>
      <c r="BA85" s="25">
        <v>8727000</v>
      </c>
      <c r="BB85" s="20">
        <v>6.9409999999999998</v>
      </c>
      <c r="BC85" s="18">
        <f>AVERAGE(BA85:BA87)</f>
        <v>8179333.333333333</v>
      </c>
      <c r="BD85" s="21">
        <v>85.5</v>
      </c>
      <c r="BE85" s="25">
        <f>((BC85/AY85)*5000)/$G85</f>
        <v>2023435590.4017055</v>
      </c>
      <c r="BF85" s="21"/>
      <c r="BG85" s="18">
        <v>5</v>
      </c>
      <c r="BH85" s="17" t="s">
        <v>101</v>
      </c>
      <c r="BI85" s="25">
        <v>18110</v>
      </c>
      <c r="BJ85" s="17">
        <v>4.258</v>
      </c>
      <c r="BK85" s="18">
        <f>AVERAGE(BI85:BI87)</f>
        <v>15093.333333333334</v>
      </c>
      <c r="BL85" s="21">
        <v>89</v>
      </c>
      <c r="BM85" s="25">
        <f>((BK85/BG85)*5000)/$G85</f>
        <v>3733848.0533616934</v>
      </c>
      <c r="BN85" s="26">
        <f>BM85/BV85</f>
        <v>1.1192683228278336E-3</v>
      </c>
      <c r="BO85" s="21"/>
      <c r="BP85" s="18">
        <v>5</v>
      </c>
      <c r="BQ85" s="17" t="s">
        <v>102</v>
      </c>
      <c r="BR85" s="25">
        <v>14300000</v>
      </c>
      <c r="BS85" s="20">
        <v>7.1550000000000002</v>
      </c>
      <c r="BT85" s="20">
        <f>AVERAGE(BR85:BR86)</f>
        <v>13485000</v>
      </c>
      <c r="BU85" s="21">
        <v>85.5</v>
      </c>
      <c r="BV85" s="25">
        <f>((BT85/BP85)*5000)/$G85</f>
        <v>3335972239.3716273</v>
      </c>
    </row>
    <row r="86" spans="1:74" x14ac:dyDescent="0.2">
      <c r="B86" s="17" t="s">
        <v>106</v>
      </c>
      <c r="E86" s="28"/>
      <c r="F86" s="29"/>
      <c r="G86" s="16"/>
      <c r="I86" s="17" t="s">
        <v>98</v>
      </c>
      <c r="J86" s="25">
        <v>53880</v>
      </c>
      <c r="K86" s="20">
        <v>4.7309999999999999</v>
      </c>
      <c r="M86" s="21">
        <v>88</v>
      </c>
      <c r="R86" s="17" t="s">
        <v>99</v>
      </c>
      <c r="S86" s="25">
        <v>6259000</v>
      </c>
      <c r="T86" s="20">
        <v>6.7960000000000003</v>
      </c>
      <c r="U86" s="20"/>
      <c r="V86" s="21">
        <v>85.5</v>
      </c>
      <c r="W86" s="21"/>
      <c r="X86" s="21"/>
      <c r="Y86" s="18"/>
      <c r="Z86" s="22" t="s">
        <v>49</v>
      </c>
      <c r="AA86" s="23">
        <v>3761886.61977323</v>
      </c>
      <c r="AB86" s="27">
        <f t="shared" ref="AB86:AB87" si="26">LOG(AA86)</f>
        <v>6.5754057021264103</v>
      </c>
      <c r="AC86" s="20"/>
      <c r="AD86" s="24">
        <v>90.5</v>
      </c>
      <c r="AE86" s="24"/>
      <c r="AF86" s="24"/>
      <c r="AG86" s="24"/>
      <c r="AH86" s="18"/>
      <c r="AI86" s="17" t="s">
        <v>100</v>
      </c>
      <c r="AJ86" s="25">
        <v>3074000</v>
      </c>
      <c r="AK86" s="20">
        <v>6.4880000000000004</v>
      </c>
      <c r="AL86" s="20"/>
      <c r="AM86" s="21">
        <v>85.5</v>
      </c>
      <c r="AN86" s="21"/>
      <c r="AO86" s="21"/>
      <c r="AP86" s="18"/>
      <c r="AQ86" s="17" t="s">
        <v>51</v>
      </c>
      <c r="AR86" s="25">
        <v>38030</v>
      </c>
      <c r="AS86" s="20">
        <v>4.58</v>
      </c>
      <c r="AT86" s="20"/>
      <c r="AU86" s="21">
        <v>88.5</v>
      </c>
      <c r="AV86" s="21"/>
      <c r="AW86" s="21"/>
      <c r="AX86" s="21"/>
      <c r="AY86" s="18"/>
      <c r="AZ86" s="17" t="s">
        <v>52</v>
      </c>
      <c r="BA86" s="25">
        <v>7936000</v>
      </c>
      <c r="BB86" s="20">
        <v>6.9</v>
      </c>
      <c r="BC86" s="20"/>
      <c r="BD86" s="21">
        <v>85.5</v>
      </c>
      <c r="BE86" s="21"/>
      <c r="BF86" s="21"/>
      <c r="BG86" s="18"/>
      <c r="BH86" s="17" t="s">
        <v>101</v>
      </c>
      <c r="BI86" s="25">
        <v>14040</v>
      </c>
      <c r="BJ86" s="17">
        <v>4.1470000000000002</v>
      </c>
      <c r="BK86" s="20"/>
      <c r="BL86" s="21">
        <v>89</v>
      </c>
      <c r="BM86" s="21"/>
      <c r="BN86" s="21"/>
      <c r="BO86" s="21"/>
      <c r="BP86" s="18"/>
      <c r="BQ86" s="17" t="s">
        <v>102</v>
      </c>
      <c r="BR86" s="25">
        <v>12670000</v>
      </c>
      <c r="BS86" s="20">
        <v>7.1029999999999998</v>
      </c>
      <c r="BT86" s="20"/>
      <c r="BU86" s="21">
        <v>85.5</v>
      </c>
    </row>
    <row r="87" spans="1:74" x14ac:dyDescent="0.2">
      <c r="B87" s="17" t="s">
        <v>106</v>
      </c>
      <c r="E87" s="28"/>
      <c r="F87" s="29"/>
      <c r="G87" s="16"/>
      <c r="I87" s="17" t="s">
        <v>98</v>
      </c>
      <c r="J87" s="25">
        <v>53610</v>
      </c>
      <c r="K87" s="20">
        <v>4.7290000000000001</v>
      </c>
      <c r="M87" s="21">
        <v>88</v>
      </c>
      <c r="R87" s="17" t="s">
        <v>99</v>
      </c>
      <c r="S87" s="25">
        <v>5757000</v>
      </c>
      <c r="T87" s="20">
        <v>6.76</v>
      </c>
      <c r="U87" s="20"/>
      <c r="V87" s="21">
        <v>85.5</v>
      </c>
      <c r="W87" s="21"/>
      <c r="X87" s="21"/>
      <c r="Y87" s="18"/>
      <c r="Z87" s="22" t="s">
        <v>49</v>
      </c>
      <c r="AA87" s="23">
        <v>3261912.7526094001</v>
      </c>
      <c r="AB87" s="27">
        <f t="shared" si="26"/>
        <v>6.5134723406505977</v>
      </c>
      <c r="AC87" s="20"/>
      <c r="AD87" s="24">
        <v>90.5</v>
      </c>
      <c r="AE87" s="24"/>
      <c r="AF87" s="24"/>
      <c r="AG87" s="24"/>
      <c r="AH87" s="18"/>
      <c r="AI87" s="17" t="s">
        <v>100</v>
      </c>
      <c r="AJ87" s="25">
        <v>2949000</v>
      </c>
      <c r="AK87" s="20">
        <v>6.47</v>
      </c>
      <c r="AL87" s="20"/>
      <c r="AM87" s="21">
        <v>85.5</v>
      </c>
      <c r="AN87" s="21"/>
      <c r="AO87" s="21"/>
      <c r="AP87" s="18"/>
      <c r="AQ87" s="17" t="s">
        <v>51</v>
      </c>
      <c r="AR87" s="25">
        <v>36940</v>
      </c>
      <c r="AS87" s="20">
        <v>4.5679999999999996</v>
      </c>
      <c r="AT87" s="20"/>
      <c r="AU87" s="21">
        <v>88.5</v>
      </c>
      <c r="AV87" s="21"/>
      <c r="AW87" s="21"/>
      <c r="AX87" s="21"/>
      <c r="AY87" s="18"/>
      <c r="AZ87" s="17" t="s">
        <v>52</v>
      </c>
      <c r="BA87" s="25">
        <v>7875000</v>
      </c>
      <c r="BB87" s="20">
        <v>6.8959999999999999</v>
      </c>
      <c r="BC87" s="20"/>
      <c r="BD87" s="21">
        <v>85.5</v>
      </c>
      <c r="BE87" s="21"/>
      <c r="BF87" s="21"/>
      <c r="BG87" s="18"/>
      <c r="BH87" s="17" t="s">
        <v>101</v>
      </c>
      <c r="BI87" s="25">
        <v>13130</v>
      </c>
      <c r="BJ87" s="17">
        <v>4.1180000000000003</v>
      </c>
      <c r="BK87" s="20"/>
      <c r="BL87" s="21">
        <v>89</v>
      </c>
      <c r="BM87" s="21"/>
      <c r="BN87" s="21"/>
      <c r="BO87" s="21"/>
      <c r="BP87" s="18"/>
      <c r="BQ87" s="17" t="s">
        <v>102</v>
      </c>
      <c r="BR87" s="25">
        <v>7567000</v>
      </c>
      <c r="BS87" s="20">
        <v>6.8789999999999996</v>
      </c>
      <c r="BT87" s="20"/>
      <c r="BU87" s="21">
        <v>85.5</v>
      </c>
    </row>
    <row r="88" spans="1:74" x14ac:dyDescent="0.2">
      <c r="A88" s="16">
        <v>2018</v>
      </c>
      <c r="B88" s="17" t="s">
        <v>107</v>
      </c>
      <c r="C88" s="17" t="s">
        <v>75</v>
      </c>
      <c r="D88" s="17">
        <v>2.8</v>
      </c>
      <c r="E88" s="20">
        <v>14.695</v>
      </c>
      <c r="F88" s="21">
        <v>3.5892554991539756</v>
      </c>
      <c r="G88" s="21">
        <f>(E88)/(1+F88)</f>
        <v>3.2020444280578859</v>
      </c>
      <c r="H88" s="18">
        <v>5</v>
      </c>
      <c r="I88" s="17" t="s">
        <v>98</v>
      </c>
      <c r="J88" s="25">
        <v>227100</v>
      </c>
      <c r="K88" s="20">
        <v>5.3559999999999999</v>
      </c>
      <c r="L88" s="18">
        <f>AVERAGE(J88:J90)</f>
        <v>184766.66666666666</v>
      </c>
      <c r="M88" s="21">
        <v>88.5</v>
      </c>
      <c r="N88" s="25">
        <f>((L88/5)*5000)/G88</f>
        <v>57702718.003426306</v>
      </c>
      <c r="O88" s="26">
        <f>N88/W88</f>
        <v>1.4245695194037523E-2</v>
      </c>
      <c r="Q88" s="18">
        <v>5</v>
      </c>
      <c r="R88" s="17" t="s">
        <v>99</v>
      </c>
      <c r="S88" s="25">
        <v>11720000</v>
      </c>
      <c r="T88" s="20">
        <v>7.069</v>
      </c>
      <c r="U88" s="18">
        <f>AVERAGE(S88:S90)</f>
        <v>12970000</v>
      </c>
      <c r="V88" s="21">
        <v>84</v>
      </c>
      <c r="W88" s="25">
        <f>((U88/Q88)*5000)/G88</f>
        <v>4050537177.5452237</v>
      </c>
      <c r="X88" s="21"/>
      <c r="Y88" s="18">
        <v>5</v>
      </c>
      <c r="Z88" s="22" t="s">
        <v>49</v>
      </c>
      <c r="AA88" s="23">
        <v>1580117.1293307899</v>
      </c>
      <c r="AB88" s="27">
        <f>LOG(AA88)</f>
        <v>6.1986892810915206</v>
      </c>
      <c r="AC88" s="18">
        <f>AVERAGE(AA88:AA90)</f>
        <v>1315925.2229900865</v>
      </c>
      <c r="AD88" s="24">
        <v>90.5</v>
      </c>
      <c r="AE88" s="25">
        <f>((AC88/Y88)*5000)/$G88</f>
        <v>410964073.90831417</v>
      </c>
      <c r="AF88" s="26">
        <f>AE88/AN88</f>
        <v>0.19225555999660365</v>
      </c>
      <c r="AG88" s="24"/>
      <c r="AH88" s="18">
        <v>5</v>
      </c>
      <c r="AI88" s="17" t="s">
        <v>100</v>
      </c>
      <c r="AJ88" s="25">
        <v>8203000</v>
      </c>
      <c r="AK88" s="20">
        <v>6.9139999999999997</v>
      </c>
      <c r="AL88" s="18">
        <f>AVERAGE(AJ88:AJ90)</f>
        <v>6844666.666666667</v>
      </c>
      <c r="AM88" s="21">
        <v>84</v>
      </c>
      <c r="AN88" s="25">
        <f>((AL88/AH88)*5000)/$G88</f>
        <v>2137592660.0800214</v>
      </c>
      <c r="AO88" s="21"/>
      <c r="AP88" s="18">
        <v>5</v>
      </c>
      <c r="AQ88" s="17" t="s">
        <v>51</v>
      </c>
      <c r="AR88" s="25">
        <v>395200</v>
      </c>
      <c r="AS88" s="20">
        <v>5.5970000000000004</v>
      </c>
      <c r="AT88" s="18">
        <f>AVERAGE(AR88:AR90)</f>
        <v>369366.66666666669</v>
      </c>
      <c r="AU88" s="21">
        <v>87.5</v>
      </c>
      <c r="AV88" s="25">
        <f>((AT88/AP88)*5000)/$G88</f>
        <v>115353385.92747013</v>
      </c>
      <c r="AW88" s="26">
        <f>AV88/BE88</f>
        <v>1.679702895255419E-2</v>
      </c>
      <c r="AX88" s="21"/>
      <c r="AY88" s="18">
        <v>5</v>
      </c>
      <c r="AZ88" s="17" t="s">
        <v>52</v>
      </c>
      <c r="BA88" s="25">
        <v>25970000</v>
      </c>
      <c r="BB88" s="20">
        <v>7.4139999999999997</v>
      </c>
      <c r="BC88" s="18">
        <f>AVERAGE(BA88:BA90)</f>
        <v>21990000</v>
      </c>
      <c r="BD88" s="21">
        <v>84</v>
      </c>
      <c r="BE88" s="25">
        <f>((BC88/AY88)*5000)/$G88</f>
        <v>6867487473.7254801</v>
      </c>
      <c r="BF88" s="21"/>
      <c r="BG88" s="18">
        <v>5</v>
      </c>
      <c r="BH88" s="17" t="s">
        <v>101</v>
      </c>
      <c r="BI88" s="25">
        <v>28930</v>
      </c>
      <c r="BJ88" s="17">
        <v>4.4610000000000003</v>
      </c>
      <c r="BK88" s="18">
        <f>AVERAGE(BI88:BI90)</f>
        <v>24260</v>
      </c>
      <c r="BL88" s="21">
        <v>90</v>
      </c>
      <c r="BM88" s="25">
        <f>((BK88/BG88)*5000)/$G88</f>
        <v>7576409.5549149681</v>
      </c>
      <c r="BN88" s="26">
        <f>BM88/BV88</f>
        <v>8.6694460988683746E-4</v>
      </c>
      <c r="BO88" s="21"/>
      <c r="BP88" s="18">
        <v>5</v>
      </c>
      <c r="BQ88" s="17" t="s">
        <v>102</v>
      </c>
      <c r="BR88" s="25">
        <v>32070000</v>
      </c>
      <c r="BS88" s="20">
        <v>7.5060000000000002</v>
      </c>
      <c r="BT88" s="20">
        <f>AVERAGE(BR88:BR90)</f>
        <v>27983333.333333332</v>
      </c>
      <c r="BU88" s="21">
        <v>84.5</v>
      </c>
      <c r="BV88" s="25">
        <f>((BT88/BP88)*5000)/$G88</f>
        <v>8739208328.3197517</v>
      </c>
    </row>
    <row r="89" spans="1:74" x14ac:dyDescent="0.2">
      <c r="B89" s="17" t="s">
        <v>107</v>
      </c>
      <c r="E89" s="20"/>
      <c r="F89" s="21"/>
      <c r="I89" s="17" t="s">
        <v>98</v>
      </c>
      <c r="J89" s="25">
        <v>161700</v>
      </c>
      <c r="K89" s="20">
        <v>5.2089999999999996</v>
      </c>
      <c r="M89" s="21">
        <v>88.5</v>
      </c>
      <c r="R89" s="17" t="s">
        <v>99</v>
      </c>
      <c r="S89" s="25">
        <v>12140000</v>
      </c>
      <c r="T89" s="20">
        <v>7.0839999999999996</v>
      </c>
      <c r="U89" s="20"/>
      <c r="V89" s="21">
        <v>84</v>
      </c>
      <c r="W89" s="21"/>
      <c r="X89" s="21"/>
      <c r="Y89" s="18"/>
      <c r="Z89" s="22" t="s">
        <v>49</v>
      </c>
      <c r="AA89" s="23">
        <v>1322700.13900185</v>
      </c>
      <c r="AB89" s="27">
        <f t="shared" ref="AB89:AB90" si="27">LOG(AA89)</f>
        <v>6.1214613991857618</v>
      </c>
      <c r="AC89" s="20"/>
      <c r="AD89" s="24">
        <v>90.5</v>
      </c>
      <c r="AE89" s="24"/>
      <c r="AF89" s="24"/>
      <c r="AG89" s="24"/>
      <c r="AH89" s="18"/>
      <c r="AI89" s="17" t="s">
        <v>100</v>
      </c>
      <c r="AJ89" s="25">
        <v>6974000</v>
      </c>
      <c r="AK89" s="20">
        <v>6.8440000000000003</v>
      </c>
      <c r="AL89" s="20"/>
      <c r="AM89" s="21">
        <v>84.5</v>
      </c>
      <c r="AN89" s="21"/>
      <c r="AO89" s="21"/>
      <c r="AP89" s="18"/>
      <c r="AQ89" s="17" t="s">
        <v>51</v>
      </c>
      <c r="AR89" s="25">
        <v>359000</v>
      </c>
      <c r="AS89" s="20">
        <v>5.5549999999999997</v>
      </c>
      <c r="AT89" s="20"/>
      <c r="AU89" s="21">
        <v>87.5</v>
      </c>
      <c r="AV89" s="21"/>
      <c r="AW89" s="21"/>
      <c r="AX89" s="21"/>
      <c r="AY89" s="18"/>
      <c r="AZ89" s="17" t="s">
        <v>52</v>
      </c>
      <c r="BA89" s="25">
        <v>20600000</v>
      </c>
      <c r="BB89" s="20">
        <v>7.3140000000000001</v>
      </c>
      <c r="BC89" s="20"/>
      <c r="BD89" s="21">
        <v>84</v>
      </c>
      <c r="BE89" s="5"/>
      <c r="BF89" s="5"/>
      <c r="BG89" s="18"/>
      <c r="BH89" s="17" t="s">
        <v>101</v>
      </c>
      <c r="BI89" s="25">
        <v>22880</v>
      </c>
      <c r="BJ89" s="17">
        <v>4.359</v>
      </c>
      <c r="BK89" s="20"/>
      <c r="BL89" s="21">
        <v>90</v>
      </c>
      <c r="BM89" s="21"/>
      <c r="BN89" s="21"/>
      <c r="BO89" s="21"/>
      <c r="BP89" s="18"/>
      <c r="BQ89" s="17" t="s">
        <v>102</v>
      </c>
      <c r="BR89" s="25">
        <v>27670000</v>
      </c>
      <c r="BS89" s="20">
        <v>7.4420000000000002</v>
      </c>
      <c r="BT89" s="20"/>
      <c r="BU89" s="21">
        <v>84.5</v>
      </c>
    </row>
    <row r="90" spans="1:74" x14ac:dyDescent="0.2">
      <c r="B90" s="17" t="s">
        <v>107</v>
      </c>
      <c r="E90" s="20"/>
      <c r="F90" s="21"/>
      <c r="I90" s="17" t="s">
        <v>98</v>
      </c>
      <c r="J90" s="25">
        <v>165500</v>
      </c>
      <c r="K90" s="20">
        <v>5.2190000000000003</v>
      </c>
      <c r="M90" s="21">
        <v>88.5</v>
      </c>
      <c r="R90" s="17" t="s">
        <v>99</v>
      </c>
      <c r="S90" s="25">
        <v>15050000</v>
      </c>
      <c r="T90" s="20">
        <v>7.1779999999999999</v>
      </c>
      <c r="U90" s="20"/>
      <c r="V90" s="21">
        <v>84</v>
      </c>
      <c r="W90" s="21"/>
      <c r="X90" s="21"/>
      <c r="Y90" s="18"/>
      <c r="Z90" s="22" t="s">
        <v>49</v>
      </c>
      <c r="AA90" s="23">
        <v>1044958.40063762</v>
      </c>
      <c r="AB90" s="27">
        <f t="shared" si="27"/>
        <v>6.0190990017072306</v>
      </c>
      <c r="AC90" s="20"/>
      <c r="AD90" s="24">
        <v>90.5</v>
      </c>
      <c r="AE90" s="24"/>
      <c r="AF90" s="24"/>
      <c r="AG90" s="24"/>
      <c r="AH90" s="18"/>
      <c r="AI90" s="17" t="s">
        <v>100</v>
      </c>
      <c r="AJ90" s="25">
        <v>5357000</v>
      </c>
      <c r="AK90" s="20">
        <v>6.7290000000000001</v>
      </c>
      <c r="AL90" s="20"/>
      <c r="AM90" s="21">
        <v>84.5</v>
      </c>
      <c r="AN90" s="21"/>
      <c r="AO90" s="21"/>
      <c r="AP90" s="18"/>
      <c r="AQ90" s="17" t="s">
        <v>51</v>
      </c>
      <c r="AR90" s="25">
        <v>353900</v>
      </c>
      <c r="AS90" s="20">
        <v>5.5490000000000004</v>
      </c>
      <c r="AT90" s="20"/>
      <c r="AU90" s="21">
        <v>87.5</v>
      </c>
      <c r="AV90" s="21"/>
      <c r="AW90" s="21"/>
      <c r="AX90" s="21"/>
      <c r="AY90" s="18"/>
      <c r="AZ90" s="17" t="s">
        <v>52</v>
      </c>
      <c r="BA90" s="25">
        <v>19400000</v>
      </c>
      <c r="BB90" s="20">
        <v>7.2880000000000003</v>
      </c>
      <c r="BC90" s="20"/>
      <c r="BD90" s="21">
        <v>84</v>
      </c>
      <c r="BE90" s="21"/>
      <c r="BF90" s="21"/>
      <c r="BG90" s="18"/>
      <c r="BH90" s="17" t="s">
        <v>101</v>
      </c>
      <c r="BI90" s="25">
        <v>20970</v>
      </c>
      <c r="BJ90" s="17">
        <v>4.3220000000000001</v>
      </c>
      <c r="BK90" s="20"/>
      <c r="BL90" s="21">
        <v>90</v>
      </c>
      <c r="BM90" s="21"/>
      <c r="BN90" s="21"/>
      <c r="BO90" s="21"/>
      <c r="BP90" s="18"/>
      <c r="BQ90" s="17" t="s">
        <v>102</v>
      </c>
      <c r="BR90" s="25">
        <v>24210000</v>
      </c>
      <c r="BS90" s="20">
        <v>7.3840000000000003</v>
      </c>
      <c r="BT90" s="20"/>
      <c r="BU90" s="21">
        <v>84.5</v>
      </c>
    </row>
    <row r="91" spans="1:74" x14ac:dyDescent="0.2">
      <c r="A91" s="16">
        <v>2018</v>
      </c>
      <c r="B91" s="17" t="s">
        <v>108</v>
      </c>
      <c r="C91" s="17" t="s">
        <v>77</v>
      </c>
      <c r="D91" s="17">
        <v>1.3</v>
      </c>
      <c r="E91" s="20">
        <v>12.856999999999999</v>
      </c>
      <c r="F91" s="21">
        <v>2.5491419656786269</v>
      </c>
      <c r="G91" s="21">
        <f>(E91)/(1+F91)</f>
        <v>3.6225657142857144</v>
      </c>
      <c r="H91" s="18">
        <v>5</v>
      </c>
      <c r="I91" s="17" t="s">
        <v>98</v>
      </c>
      <c r="J91" s="25">
        <v>75660</v>
      </c>
      <c r="K91" s="20">
        <v>4.8789999999999996</v>
      </c>
      <c r="L91" s="18">
        <f>AVERAGE(J92:J93)</f>
        <v>53540</v>
      </c>
      <c r="M91" s="21">
        <v>88</v>
      </c>
      <c r="N91" s="25">
        <f>((L91/5)*5000)/G91</f>
        <v>14779580.060856629</v>
      </c>
      <c r="O91" s="26">
        <f>N91/W91</f>
        <v>9.6260338007910819E-3</v>
      </c>
      <c r="Q91" s="18">
        <v>5</v>
      </c>
      <c r="R91" s="17" t="s">
        <v>99</v>
      </c>
      <c r="S91" s="25">
        <v>6197000</v>
      </c>
      <c r="T91" s="20">
        <v>6.7919999999999998</v>
      </c>
      <c r="U91" s="18">
        <f>AVERAGE(S91:S93)</f>
        <v>5562000</v>
      </c>
      <c r="V91" s="21">
        <v>85</v>
      </c>
      <c r="W91" s="25">
        <f>((U91/Q91)*5000)/G91</f>
        <v>1535375874.0845084</v>
      </c>
      <c r="X91" s="21"/>
      <c r="Y91" s="18">
        <v>5</v>
      </c>
      <c r="Z91" s="22" t="s">
        <v>49</v>
      </c>
      <c r="AA91" s="23">
        <v>2405858.8324178001</v>
      </c>
      <c r="AB91" s="27">
        <f>LOG(AA91)</f>
        <v>6.3812701408339931</v>
      </c>
      <c r="AC91" s="18">
        <f>AVERAGE(AA91:AA93)</f>
        <v>1876613.24333245</v>
      </c>
      <c r="AD91" s="24">
        <v>90.5</v>
      </c>
      <c r="AE91" s="25">
        <f>((AC91/Y91)*5000)/$G91</f>
        <v>518034286.01224816</v>
      </c>
      <c r="AF91" s="26">
        <f>AE91/AN91</f>
        <v>0.53071641496958422</v>
      </c>
      <c r="AG91" s="24"/>
      <c r="AH91" s="18">
        <v>5</v>
      </c>
      <c r="AI91" s="17" t="s">
        <v>100</v>
      </c>
      <c r="AJ91" s="25">
        <v>4512000</v>
      </c>
      <c r="AK91" s="20">
        <v>6.6539999999999999</v>
      </c>
      <c r="AL91" s="18">
        <f>AVERAGE(AJ91:AJ93)</f>
        <v>3536000</v>
      </c>
      <c r="AM91" s="21">
        <v>85</v>
      </c>
      <c r="AN91" s="25">
        <f>((AL91/AH91)*5000)/$G91</f>
        <v>976103755.98037064</v>
      </c>
      <c r="AO91" s="21"/>
      <c r="AP91" s="18">
        <v>5</v>
      </c>
      <c r="AQ91" s="17" t="s">
        <v>51</v>
      </c>
      <c r="AR91" s="25">
        <v>38230</v>
      </c>
      <c r="AS91" s="20">
        <v>4.5819999999999999</v>
      </c>
      <c r="AT91" s="18">
        <f>AVERAGE(AR91:AR93)</f>
        <v>37313.333333333336</v>
      </c>
      <c r="AU91" s="21" t="s">
        <v>48</v>
      </c>
      <c r="AV91" s="25">
        <f>((AT91/AP91)*5000)/$G91</f>
        <v>10300250.230433889</v>
      </c>
      <c r="AW91" s="26">
        <f>AV91/BE91</f>
        <v>5.0202937549052584E-3</v>
      </c>
      <c r="AX91" s="21"/>
      <c r="AY91" s="18">
        <v>5</v>
      </c>
      <c r="AZ91" s="17" t="s">
        <v>52</v>
      </c>
      <c r="BA91" s="25">
        <v>8038000</v>
      </c>
      <c r="BB91" s="20">
        <v>6.9050000000000002</v>
      </c>
      <c r="BC91" s="18">
        <f>AVERAGE(BA91,BA93)</f>
        <v>7432500</v>
      </c>
      <c r="BD91" s="21">
        <v>85</v>
      </c>
      <c r="BE91" s="25">
        <f>((BC91/AY91)*5000)/$G91</f>
        <v>2051722614.9106631</v>
      </c>
      <c r="BF91" s="21"/>
      <c r="BG91" s="18">
        <v>5</v>
      </c>
      <c r="BH91" s="17" t="s">
        <v>101</v>
      </c>
      <c r="BI91" s="25">
        <v>16850</v>
      </c>
      <c r="BJ91" s="17">
        <v>4.2270000000000003</v>
      </c>
      <c r="BK91" s="18">
        <f>AVERAGE(BI91:BI93)</f>
        <v>15443.333333333334</v>
      </c>
      <c r="BL91" s="21">
        <v>89</v>
      </c>
      <c r="BM91" s="25">
        <f>((BK91/BG91)*5000)/$G91</f>
        <v>4263092.6672860645</v>
      </c>
      <c r="BN91" s="26">
        <f>BM91/BV91</f>
        <v>1.9141464220789951E-3</v>
      </c>
      <c r="BO91" s="21"/>
      <c r="BP91" s="18">
        <v>5</v>
      </c>
      <c r="BQ91" s="17" t="s">
        <v>102</v>
      </c>
      <c r="BR91" s="25">
        <v>8465000</v>
      </c>
      <c r="BS91" s="20">
        <v>6.9279999999999999</v>
      </c>
      <c r="BT91" s="20">
        <f>AVERAGE(BR91:BR92)</f>
        <v>8068000</v>
      </c>
      <c r="BU91" s="21">
        <v>85</v>
      </c>
      <c r="BV91" s="25">
        <f>((BT91/BP91)*5000)/$G91</f>
        <v>2227150764.4936738</v>
      </c>
    </row>
    <row r="92" spans="1:74" x14ac:dyDescent="0.2">
      <c r="B92" s="17" t="s">
        <v>108</v>
      </c>
      <c r="E92" s="28"/>
      <c r="F92" s="29"/>
      <c r="G92" s="16"/>
      <c r="I92" s="17" t="s">
        <v>98</v>
      </c>
      <c r="J92" s="25">
        <v>55410</v>
      </c>
      <c r="K92" s="20">
        <v>4.7439999999999998</v>
      </c>
      <c r="M92" s="21">
        <v>88</v>
      </c>
      <c r="R92" s="17" t="s">
        <v>99</v>
      </c>
      <c r="S92" s="25">
        <v>5310000</v>
      </c>
      <c r="T92" s="20">
        <v>6.7249999999999996</v>
      </c>
      <c r="U92" s="20"/>
      <c r="V92" s="21">
        <v>85</v>
      </c>
      <c r="W92" s="21"/>
      <c r="X92" s="21"/>
      <c r="Y92" s="18"/>
      <c r="Z92" s="22" t="s">
        <v>49</v>
      </c>
      <c r="AA92" s="23">
        <v>1687204.8507925901</v>
      </c>
      <c r="AB92" s="27">
        <f t="shared" ref="AB92:AB93" si="28">LOG(AA92)</f>
        <v>6.2271678153501036</v>
      </c>
      <c r="AC92" s="20"/>
      <c r="AD92" s="24">
        <v>90.5</v>
      </c>
      <c r="AE92" s="24"/>
      <c r="AF92" s="24"/>
      <c r="AG92" s="24"/>
      <c r="AH92" s="18"/>
      <c r="AI92" s="17" t="s">
        <v>100</v>
      </c>
      <c r="AJ92" s="25">
        <v>3082000</v>
      </c>
      <c r="AK92" s="20">
        <v>6.4889999999999999</v>
      </c>
      <c r="AL92" s="20"/>
      <c r="AM92" s="21">
        <v>85</v>
      </c>
      <c r="AN92" s="21"/>
      <c r="AO92" s="21"/>
      <c r="AP92" s="18"/>
      <c r="AQ92" s="17" t="s">
        <v>51</v>
      </c>
      <c r="AR92" s="25">
        <v>37080</v>
      </c>
      <c r="AS92" s="20">
        <v>4.569</v>
      </c>
      <c r="AT92" s="20"/>
      <c r="AU92" s="21">
        <v>88</v>
      </c>
      <c r="AV92" s="21"/>
      <c r="AW92" s="21"/>
      <c r="AX92" s="21"/>
      <c r="AY92" s="18"/>
      <c r="AZ92" s="17" t="s">
        <v>52</v>
      </c>
      <c r="BA92" s="25">
        <v>4221000</v>
      </c>
      <c r="BB92" s="20">
        <v>6.625</v>
      </c>
      <c r="BC92" s="20"/>
      <c r="BD92" s="21">
        <v>85</v>
      </c>
      <c r="BE92" s="21"/>
      <c r="BF92" s="21"/>
      <c r="BG92" s="18"/>
      <c r="BH92" s="17" t="s">
        <v>101</v>
      </c>
      <c r="BI92" s="25">
        <v>14560</v>
      </c>
      <c r="BJ92" s="17">
        <v>4.1630000000000003</v>
      </c>
      <c r="BK92" s="20"/>
      <c r="BL92" s="21">
        <v>89</v>
      </c>
      <c r="BM92" s="21"/>
      <c r="BN92" s="21"/>
      <c r="BO92" s="21"/>
      <c r="BP92" s="18"/>
      <c r="BQ92" s="17" t="s">
        <v>102</v>
      </c>
      <c r="BR92" s="25">
        <v>7671000</v>
      </c>
      <c r="BS92" s="20">
        <v>6.8849999999999998</v>
      </c>
      <c r="BT92" s="20"/>
      <c r="BU92" s="21">
        <v>85</v>
      </c>
    </row>
    <row r="93" spans="1:74" x14ac:dyDescent="0.2">
      <c r="B93" s="17" t="s">
        <v>108</v>
      </c>
      <c r="E93" s="28"/>
      <c r="F93" s="29"/>
      <c r="G93" s="16"/>
      <c r="I93" s="17" t="s">
        <v>98</v>
      </c>
      <c r="J93" s="25">
        <v>51670</v>
      </c>
      <c r="K93" s="20">
        <v>4.7130000000000001</v>
      </c>
      <c r="M93" s="21">
        <v>88</v>
      </c>
      <c r="R93" s="17" t="s">
        <v>99</v>
      </c>
      <c r="S93" s="25">
        <v>5179000</v>
      </c>
      <c r="T93" s="20">
        <v>6.7140000000000004</v>
      </c>
      <c r="U93" s="20"/>
      <c r="V93" s="21">
        <v>85</v>
      </c>
      <c r="W93" s="21"/>
      <c r="X93" s="21"/>
      <c r="Y93" s="18"/>
      <c r="Z93" s="22" t="s">
        <v>49</v>
      </c>
      <c r="AA93" s="23">
        <v>1536776.04678696</v>
      </c>
      <c r="AB93" s="27">
        <f t="shared" si="28"/>
        <v>6.1866105827038984</v>
      </c>
      <c r="AC93" s="20"/>
      <c r="AD93" s="24">
        <v>90.5</v>
      </c>
      <c r="AE93" s="24"/>
      <c r="AF93" s="24"/>
      <c r="AG93" s="24"/>
      <c r="AH93" s="18"/>
      <c r="AI93" s="17" t="s">
        <v>100</v>
      </c>
      <c r="AJ93" s="25">
        <v>3014000</v>
      </c>
      <c r="AK93" s="20">
        <v>6.4790000000000001</v>
      </c>
      <c r="AL93" s="20"/>
      <c r="AM93" s="21">
        <v>85</v>
      </c>
      <c r="AN93" s="21"/>
      <c r="AO93" s="21"/>
      <c r="AP93" s="18"/>
      <c r="AQ93" s="17" t="s">
        <v>51</v>
      </c>
      <c r="AR93" s="25">
        <v>36630</v>
      </c>
      <c r="AS93" s="20">
        <v>4.5640000000000001</v>
      </c>
      <c r="AT93" s="20"/>
      <c r="AU93" s="21">
        <v>88</v>
      </c>
      <c r="AV93" s="21"/>
      <c r="AW93" s="21"/>
      <c r="AX93" s="21"/>
      <c r="AY93" s="18"/>
      <c r="AZ93" s="17" t="s">
        <v>52</v>
      </c>
      <c r="BA93" s="25">
        <v>6827000</v>
      </c>
      <c r="BB93" s="20">
        <v>6.8339999999999996</v>
      </c>
      <c r="BC93" s="20"/>
      <c r="BD93" s="21">
        <v>85</v>
      </c>
      <c r="BE93" s="21"/>
      <c r="BF93" s="21"/>
      <c r="BG93" s="18"/>
      <c r="BH93" s="17" t="s">
        <v>101</v>
      </c>
      <c r="BI93" s="25">
        <v>14920</v>
      </c>
      <c r="BJ93" s="17">
        <v>4.1740000000000004</v>
      </c>
      <c r="BK93" s="20"/>
      <c r="BL93" s="21">
        <v>89</v>
      </c>
      <c r="BM93" s="21"/>
      <c r="BN93" s="21"/>
      <c r="BO93" s="21"/>
      <c r="BP93" s="18"/>
      <c r="BQ93" s="17" t="s">
        <v>102</v>
      </c>
      <c r="BR93" s="25">
        <v>10490000</v>
      </c>
      <c r="BS93" s="20">
        <v>7.0209999999999999</v>
      </c>
      <c r="BT93" s="20"/>
      <c r="BU93" s="21">
        <v>85</v>
      </c>
    </row>
    <row r="94" spans="1:74" x14ac:dyDescent="0.2">
      <c r="A94" s="16">
        <v>2018</v>
      </c>
      <c r="B94" s="17" t="s">
        <v>109</v>
      </c>
      <c r="C94" s="17" t="s">
        <v>79</v>
      </c>
      <c r="D94" s="17">
        <v>4.4000000000000004</v>
      </c>
      <c r="E94" s="20">
        <v>11.814999999999998</v>
      </c>
      <c r="F94" s="21">
        <v>2.6750620787513308</v>
      </c>
      <c r="G94" s="21">
        <f>(E94)/(1+F94)</f>
        <v>3.2149116795366783</v>
      </c>
      <c r="H94" s="18">
        <v>5</v>
      </c>
      <c r="I94" s="17" t="s">
        <v>98</v>
      </c>
      <c r="J94" s="25">
        <v>220800</v>
      </c>
      <c r="K94" s="20">
        <v>5.3440000000000003</v>
      </c>
      <c r="L94" s="18">
        <f>AVERAGE(J94:J96)</f>
        <v>189033.33333333334</v>
      </c>
      <c r="M94" s="21">
        <v>88</v>
      </c>
      <c r="N94" s="25">
        <f>((L94/5)*5000)/G94</f>
        <v>58798919.589783616</v>
      </c>
      <c r="O94" s="26">
        <f>N94/W94</f>
        <v>1.1035220860089514E-2</v>
      </c>
      <c r="Q94" s="18">
        <v>5</v>
      </c>
      <c r="R94" s="17" t="s">
        <v>99</v>
      </c>
      <c r="S94" s="25">
        <v>15620000</v>
      </c>
      <c r="T94" s="20">
        <v>7.194</v>
      </c>
      <c r="U94" s="18">
        <f>AVERAGE(S94:S96)</f>
        <v>17130000</v>
      </c>
      <c r="V94" s="21">
        <v>85</v>
      </c>
      <c r="W94" s="25">
        <f>((U94/Q94)*5000)/G94</f>
        <v>5328295675.7520361</v>
      </c>
      <c r="X94" s="21"/>
      <c r="Y94" s="18">
        <v>5</v>
      </c>
      <c r="Z94" s="22" t="s">
        <v>49</v>
      </c>
      <c r="AA94" s="23">
        <v>5438106.4167476203</v>
      </c>
      <c r="AB94" s="27">
        <f>LOG(AA94)</f>
        <v>6.7354477019190195</v>
      </c>
      <c r="AC94" s="18">
        <f>AVERAGE(AA94:AA96)</f>
        <v>4348695.5555126471</v>
      </c>
      <c r="AD94" s="24">
        <v>90</v>
      </c>
      <c r="AE94" s="25">
        <f>((AC94/Y94)*5000)/$G94</f>
        <v>1352664081.9381285</v>
      </c>
      <c r="AF94" s="26">
        <f>AE94/AN94</f>
        <v>0.49981176409999023</v>
      </c>
      <c r="AG94" s="24"/>
      <c r="AH94" s="18">
        <v>5</v>
      </c>
      <c r="AI94" s="17" t="s">
        <v>100</v>
      </c>
      <c r="AJ94" s="25">
        <v>9626000</v>
      </c>
      <c r="AK94" s="20">
        <v>6.9829999999999997</v>
      </c>
      <c r="AL94" s="18">
        <f>AVERAGE(AJ94:AJ96)</f>
        <v>8700666.666666666</v>
      </c>
      <c r="AM94" s="21">
        <v>85</v>
      </c>
      <c r="AN94" s="25">
        <f>((AL94/AH94)*5000)/$G94</f>
        <v>2706347027.2130694</v>
      </c>
      <c r="AO94" s="21"/>
      <c r="AP94" s="18">
        <v>5</v>
      </c>
      <c r="AQ94" s="17" t="s">
        <v>51</v>
      </c>
      <c r="AR94" s="25" t="s">
        <v>59</v>
      </c>
      <c r="AS94" s="20" t="s">
        <v>59</v>
      </c>
      <c r="AT94" s="18" t="e">
        <f>AVERAGE(AR94:AR96)</f>
        <v>#DIV/0!</v>
      </c>
      <c r="AU94" s="21" t="s">
        <v>48</v>
      </c>
      <c r="AV94" s="25" t="e">
        <f>((AT94/AP94)*5000)/$G94</f>
        <v>#DIV/0!</v>
      </c>
      <c r="AW94" s="26" t="e">
        <f>AV94/BE94</f>
        <v>#DIV/0!</v>
      </c>
      <c r="AX94" s="21"/>
      <c r="AY94" s="18">
        <v>5</v>
      </c>
      <c r="AZ94" s="17" t="s">
        <v>52</v>
      </c>
      <c r="BA94" s="25">
        <v>26190000</v>
      </c>
      <c r="BB94" s="20">
        <v>7.4180000000000001</v>
      </c>
      <c r="BC94" s="18">
        <f>AVERAGE(BA94:BA96)</f>
        <v>21650000</v>
      </c>
      <c r="BD94" s="21">
        <v>85</v>
      </c>
      <c r="BE94" s="25">
        <f>((BC94/AY94)*5000)/$G94</f>
        <v>6734244096.9078569</v>
      </c>
      <c r="BF94" s="21"/>
      <c r="BG94" s="18">
        <v>5</v>
      </c>
      <c r="BH94" s="17" t="s">
        <v>101</v>
      </c>
      <c r="BI94" s="25">
        <v>32040</v>
      </c>
      <c r="BJ94" s="17">
        <v>4.5060000000000002</v>
      </c>
      <c r="BK94" s="18">
        <f>AVERAGE(BI94:BI96)</f>
        <v>26923.333333333332</v>
      </c>
      <c r="BL94" s="21">
        <v>89.5</v>
      </c>
      <c r="BM94" s="25">
        <f>((BK94/BG94)*5000)/$G94</f>
        <v>8374517.2549229804</v>
      </c>
      <c r="BN94" s="26">
        <f>BM94/BV94</f>
        <v>1.0474646608740759E-3</v>
      </c>
      <c r="BO94" s="21"/>
      <c r="BP94" s="18">
        <v>5</v>
      </c>
      <c r="BQ94" s="17" t="s">
        <v>102</v>
      </c>
      <c r="BR94" s="25">
        <v>16380000</v>
      </c>
      <c r="BS94" s="20">
        <v>7.2140000000000004</v>
      </c>
      <c r="BT94" s="20">
        <f>AVERAGE(BR94:BR96)</f>
        <v>25703333.333333332</v>
      </c>
      <c r="BU94" s="21">
        <v>85</v>
      </c>
      <c r="BV94" s="25">
        <f>((BT94/BP94)*5000)/$G94</f>
        <v>7995035601.4251709</v>
      </c>
    </row>
    <row r="95" spans="1:74" x14ac:dyDescent="0.2">
      <c r="B95" s="17" t="s">
        <v>109</v>
      </c>
      <c r="E95" s="20"/>
      <c r="F95" s="21"/>
      <c r="I95" s="17" t="s">
        <v>98</v>
      </c>
      <c r="J95" s="25">
        <v>177800</v>
      </c>
      <c r="K95" s="20">
        <v>5.25</v>
      </c>
      <c r="M95" s="21">
        <v>88.5</v>
      </c>
      <c r="R95" s="17" t="s">
        <v>99</v>
      </c>
      <c r="S95" s="25">
        <v>16110000</v>
      </c>
      <c r="T95" s="20">
        <v>7.2069999999999999</v>
      </c>
      <c r="U95" s="20"/>
      <c r="V95" s="21">
        <v>85</v>
      </c>
      <c r="W95" s="21"/>
      <c r="X95" s="21"/>
      <c r="Y95" s="18"/>
      <c r="Z95" s="22" t="s">
        <v>49</v>
      </c>
      <c r="AA95" s="23">
        <v>4399065.3696115604</v>
      </c>
      <c r="AB95" s="27">
        <f t="shared" ref="AB95:AB96" si="29">LOG(AA95)</f>
        <v>6.6433604155914683</v>
      </c>
      <c r="AC95" s="20"/>
      <c r="AD95" s="24">
        <v>90</v>
      </c>
      <c r="AE95" s="24"/>
      <c r="AF95" s="24"/>
      <c r="AG95" s="24"/>
      <c r="AH95" s="18"/>
      <c r="AI95" s="17" t="s">
        <v>100</v>
      </c>
      <c r="AJ95" s="25">
        <v>8546000</v>
      </c>
      <c r="AK95" s="20">
        <v>6.9320000000000004</v>
      </c>
      <c r="AL95" s="20"/>
      <c r="AM95" s="21">
        <v>85</v>
      </c>
      <c r="AN95" s="21"/>
      <c r="AO95" s="21"/>
      <c r="AP95" s="18"/>
      <c r="AQ95" s="17" t="s">
        <v>51</v>
      </c>
      <c r="AR95" s="25" t="s">
        <v>59</v>
      </c>
      <c r="AS95" s="20" t="s">
        <v>59</v>
      </c>
      <c r="AT95" s="20"/>
      <c r="AU95" s="21" t="s">
        <v>48</v>
      </c>
      <c r="AV95" s="21"/>
      <c r="AW95" s="21"/>
      <c r="AX95" s="21"/>
      <c r="AY95" s="18"/>
      <c r="AZ95" s="17" t="s">
        <v>52</v>
      </c>
      <c r="BA95" s="25">
        <v>20830000</v>
      </c>
      <c r="BB95" s="20">
        <v>7.319</v>
      </c>
      <c r="BC95" s="20"/>
      <c r="BD95" s="21">
        <v>85</v>
      </c>
      <c r="BE95" s="21"/>
      <c r="BF95" s="21"/>
      <c r="BG95" s="18"/>
      <c r="BH95" s="17" t="s">
        <v>101</v>
      </c>
      <c r="BI95" s="25">
        <v>23500</v>
      </c>
      <c r="BJ95" s="17">
        <v>4.3710000000000004</v>
      </c>
      <c r="BK95" s="20"/>
      <c r="BL95" s="21">
        <v>89.5</v>
      </c>
      <c r="BM95" s="21"/>
      <c r="BN95" s="21"/>
      <c r="BO95" s="21"/>
      <c r="BP95" s="18"/>
      <c r="BQ95" s="17" t="s">
        <v>102</v>
      </c>
      <c r="BR95" s="25">
        <v>33000000</v>
      </c>
      <c r="BS95" s="20">
        <v>7.5190000000000001</v>
      </c>
      <c r="BT95" s="20"/>
      <c r="BU95" s="21">
        <v>85</v>
      </c>
    </row>
    <row r="96" spans="1:74" x14ac:dyDescent="0.2">
      <c r="B96" s="17" t="s">
        <v>109</v>
      </c>
      <c r="E96" s="20"/>
      <c r="F96" s="21"/>
      <c r="I96" s="17" t="s">
        <v>98</v>
      </c>
      <c r="J96" s="25">
        <v>168500</v>
      </c>
      <c r="K96" s="20">
        <v>5.2270000000000003</v>
      </c>
      <c r="M96" s="21">
        <v>88.5</v>
      </c>
      <c r="R96" s="17" t="s">
        <v>99</v>
      </c>
      <c r="S96" s="25">
        <v>19660000</v>
      </c>
      <c r="T96" s="20">
        <v>7.2939999999999996</v>
      </c>
      <c r="U96" s="20"/>
      <c r="V96" s="21">
        <v>85</v>
      </c>
      <c r="W96" s="21"/>
      <c r="X96" s="21"/>
      <c r="Y96" s="18"/>
      <c r="Z96" s="22" t="s">
        <v>49</v>
      </c>
      <c r="AA96" s="23">
        <v>3208914.8801787598</v>
      </c>
      <c r="AB96" s="27">
        <f t="shared" si="29"/>
        <v>6.5063581971332241</v>
      </c>
      <c r="AC96" s="20"/>
      <c r="AD96" s="24">
        <v>90</v>
      </c>
      <c r="AE96" s="24"/>
      <c r="AF96" s="24"/>
      <c r="AG96" s="24"/>
      <c r="AH96" s="18"/>
      <c r="AI96" s="17" t="s">
        <v>100</v>
      </c>
      <c r="AJ96" s="25">
        <v>7930000</v>
      </c>
      <c r="AK96" s="20">
        <v>6.899</v>
      </c>
      <c r="AL96" s="20"/>
      <c r="AM96" s="21">
        <v>85</v>
      </c>
      <c r="AN96" s="21"/>
      <c r="AO96" s="21"/>
      <c r="AP96" s="18"/>
      <c r="AQ96" s="17" t="s">
        <v>51</v>
      </c>
      <c r="AR96" s="25" t="s">
        <v>59</v>
      </c>
      <c r="AS96" s="20" t="s">
        <v>59</v>
      </c>
      <c r="AT96" s="20"/>
      <c r="AU96" s="21" t="s">
        <v>48</v>
      </c>
      <c r="AV96" s="21"/>
      <c r="AW96" s="21"/>
      <c r="AX96" s="21"/>
      <c r="AY96" s="18"/>
      <c r="AZ96" s="17" t="s">
        <v>52</v>
      </c>
      <c r="BA96" s="25">
        <v>17930000</v>
      </c>
      <c r="BB96" s="20">
        <v>7.2530000000000001</v>
      </c>
      <c r="BC96" s="20"/>
      <c r="BD96" s="21">
        <v>85</v>
      </c>
      <c r="BE96" s="21"/>
      <c r="BF96" s="21"/>
      <c r="BG96" s="18"/>
      <c r="BH96" s="17" t="s">
        <v>101</v>
      </c>
      <c r="BI96" s="25">
        <v>25230</v>
      </c>
      <c r="BJ96" s="17">
        <v>4.4020000000000001</v>
      </c>
      <c r="BK96" s="20"/>
      <c r="BL96" s="21">
        <v>89.5</v>
      </c>
      <c r="BM96" s="21"/>
      <c r="BN96" s="21"/>
      <c r="BO96" s="21"/>
      <c r="BP96" s="18"/>
      <c r="BQ96" s="17" t="s">
        <v>102</v>
      </c>
      <c r="BR96" s="25">
        <v>27730000</v>
      </c>
      <c r="BS96" s="20">
        <v>7.4429999999999996</v>
      </c>
      <c r="BT96" s="20"/>
      <c r="BU96" s="21">
        <v>85</v>
      </c>
    </row>
    <row r="97" spans="1:74" x14ac:dyDescent="0.2">
      <c r="A97" s="16">
        <v>2018</v>
      </c>
      <c r="B97" s="17" t="s">
        <v>110</v>
      </c>
      <c r="C97" s="17" t="s">
        <v>81</v>
      </c>
      <c r="D97" s="17">
        <v>0.4</v>
      </c>
      <c r="E97" s="20">
        <v>12.922000000000004</v>
      </c>
      <c r="F97" s="21">
        <v>2.7287319422150889</v>
      </c>
      <c r="G97" s="21">
        <f>(E97)/(1+F97)</f>
        <v>3.4655213086526051</v>
      </c>
      <c r="H97" s="18">
        <v>5</v>
      </c>
      <c r="I97" s="17" t="s">
        <v>98</v>
      </c>
      <c r="J97" s="25">
        <v>102100</v>
      </c>
      <c r="K97" s="20">
        <v>5.0090000000000003</v>
      </c>
      <c r="L97" s="18">
        <f>AVERAGE(J97:J99)</f>
        <v>92883.333333333328</v>
      </c>
      <c r="M97" s="21">
        <v>87.5</v>
      </c>
      <c r="N97" s="25">
        <f>((L97/5)*5000)/G97</f>
        <v>26802124.431157045</v>
      </c>
      <c r="O97" s="26">
        <f>N97/W97</f>
        <v>1.4908244609705206E-2</v>
      </c>
      <c r="Q97" s="18">
        <v>5</v>
      </c>
      <c r="R97" s="17" t="s">
        <v>99</v>
      </c>
      <c r="S97" s="25">
        <v>6840000</v>
      </c>
      <c r="T97" s="20">
        <v>6.835</v>
      </c>
      <c r="U97" s="18">
        <f>AVERAGE(S97:S99)</f>
        <v>6230333.333333333</v>
      </c>
      <c r="V97" s="21">
        <v>85</v>
      </c>
      <c r="W97" s="25">
        <f>((U97/Q97)*5000)/G97</f>
        <v>1797805518.5456893</v>
      </c>
      <c r="X97" s="21"/>
      <c r="Y97" s="18">
        <v>5</v>
      </c>
      <c r="Z97" s="22" t="s">
        <v>49</v>
      </c>
      <c r="AA97" s="23">
        <v>1981386.6478260099</v>
      </c>
      <c r="AB97" s="27">
        <f>LOG(AA97)</f>
        <v>6.2969692320415005</v>
      </c>
      <c r="AC97" s="18">
        <f>AVERAGE(AA97:AA99)</f>
        <v>1575991.7233812232</v>
      </c>
      <c r="AD97" s="24">
        <v>90.5</v>
      </c>
      <c r="AE97" s="25">
        <f>((AC97/Y97)*5000)/$G97</f>
        <v>454763247.14735889</v>
      </c>
      <c r="AF97" s="26">
        <f>AE97/AN97</f>
        <v>0.54922171924768193</v>
      </c>
      <c r="AG97" s="24"/>
      <c r="AH97" s="18">
        <v>5</v>
      </c>
      <c r="AI97" s="17" t="s">
        <v>100</v>
      </c>
      <c r="AJ97" s="25">
        <v>4024000</v>
      </c>
      <c r="AK97" s="20">
        <v>6.6050000000000004</v>
      </c>
      <c r="AL97" s="18">
        <f>AVERAGE(AJ98:AJ99)</f>
        <v>2869500</v>
      </c>
      <c r="AM97" s="21">
        <v>85</v>
      </c>
      <c r="AN97" s="25">
        <f>((AL97/AH97)*5000)/$G97</f>
        <v>828013953.58196819</v>
      </c>
      <c r="AO97" s="21"/>
      <c r="AP97" s="18">
        <v>5</v>
      </c>
      <c r="AQ97" s="17" t="s">
        <v>51</v>
      </c>
      <c r="AR97" s="25">
        <v>31570</v>
      </c>
      <c r="AS97" s="20">
        <v>4.4989999999999997</v>
      </c>
      <c r="AT97" s="18">
        <f>AVERAGE(AR97:AR99)</f>
        <v>31100</v>
      </c>
      <c r="AU97" s="21" t="s">
        <v>48</v>
      </c>
      <c r="AV97" s="25">
        <f>((AT97/AP97)*5000)/$G97</f>
        <v>8974118.8208395932</v>
      </c>
      <c r="AW97" s="26">
        <f>AV97/BE97</f>
        <v>4.2702183166277632E-3</v>
      </c>
      <c r="AX97" s="21"/>
      <c r="AY97" s="18">
        <v>5</v>
      </c>
      <c r="AZ97" s="17" t="s">
        <v>52</v>
      </c>
      <c r="BA97" s="25">
        <v>7826000</v>
      </c>
      <c r="BB97" s="20">
        <v>6.8940000000000001</v>
      </c>
      <c r="BC97" s="18">
        <f>AVERAGE(BA97:BA98)</f>
        <v>7283000</v>
      </c>
      <c r="BD97" s="21" t="s">
        <v>48</v>
      </c>
      <c r="BE97" s="25">
        <f>((BC97/AY97)*5000)/$G97</f>
        <v>2101559722.5779665</v>
      </c>
      <c r="BF97" s="21"/>
      <c r="BG97" s="18">
        <v>5</v>
      </c>
      <c r="BH97" s="17" t="s">
        <v>101</v>
      </c>
      <c r="BI97" s="25">
        <v>14290</v>
      </c>
      <c r="BJ97" s="17">
        <v>4.1550000000000002</v>
      </c>
      <c r="BK97" s="18">
        <f>AVERAGE(BI97:BI99)</f>
        <v>12076.666666666666</v>
      </c>
      <c r="BL97" s="21" t="s">
        <v>48</v>
      </c>
      <c r="BM97" s="25">
        <f>((BK97/BG97)*5000)/$G97</f>
        <v>3484805.1969884075</v>
      </c>
      <c r="BN97" s="26">
        <f>BM97/BV97</f>
        <v>1.6895168811788843E-3</v>
      </c>
      <c r="BO97" s="21"/>
      <c r="BP97" s="18">
        <v>5</v>
      </c>
      <c r="BQ97" s="17" t="s">
        <v>102</v>
      </c>
      <c r="BR97" s="25">
        <v>7671000</v>
      </c>
      <c r="BS97" s="20">
        <v>6.8849999999999998</v>
      </c>
      <c r="BT97" s="20">
        <f>AVERAGE(BR97,BR99)</f>
        <v>7148000</v>
      </c>
      <c r="BU97" s="21" t="s">
        <v>48</v>
      </c>
      <c r="BV97" s="25">
        <f>((BT97/BP97)*5000)/$G97</f>
        <v>2062604544.4167657</v>
      </c>
    </row>
    <row r="98" spans="1:74" x14ac:dyDescent="0.2">
      <c r="B98" s="17" t="s">
        <v>110</v>
      </c>
      <c r="E98" s="28"/>
      <c r="F98" s="29"/>
      <c r="G98" s="16"/>
      <c r="I98" s="17" t="s">
        <v>98</v>
      </c>
      <c r="J98" s="25">
        <v>90160</v>
      </c>
      <c r="K98" s="20">
        <v>4.9550000000000001</v>
      </c>
      <c r="M98" s="21">
        <v>87.5</v>
      </c>
      <c r="R98" s="17" t="s">
        <v>99</v>
      </c>
      <c r="S98" s="25">
        <v>5990000</v>
      </c>
      <c r="T98" s="20">
        <v>6.7770000000000001</v>
      </c>
      <c r="U98" s="20"/>
      <c r="V98" s="21">
        <v>85</v>
      </c>
      <c r="W98" s="21"/>
      <c r="X98" s="21"/>
      <c r="Y98" s="18"/>
      <c r="Z98" s="22" t="s">
        <v>49</v>
      </c>
      <c r="AA98" s="23">
        <v>1351384.53530708</v>
      </c>
      <c r="AB98" s="27">
        <f t="shared" ref="AB98:AB99" si="30">LOG(AA98)</f>
        <v>6.1307789447286423</v>
      </c>
      <c r="AC98" s="20"/>
      <c r="AD98" s="24">
        <v>90.5</v>
      </c>
      <c r="AE98" s="24"/>
      <c r="AF98" s="24"/>
      <c r="AG98" s="24"/>
      <c r="AH98" s="18"/>
      <c r="AI98" s="17" t="s">
        <v>100</v>
      </c>
      <c r="AJ98" s="25">
        <v>2927000</v>
      </c>
      <c r="AK98" s="20">
        <v>6.4660000000000002</v>
      </c>
      <c r="AL98" s="20"/>
      <c r="AM98" s="21">
        <v>85</v>
      </c>
      <c r="AN98" s="21"/>
      <c r="AO98" s="21"/>
      <c r="AP98" s="18"/>
      <c r="AQ98" s="17" t="s">
        <v>51</v>
      </c>
      <c r="AR98" s="25">
        <v>31130</v>
      </c>
      <c r="AS98" s="20">
        <v>4.4930000000000003</v>
      </c>
      <c r="AT98" s="20"/>
      <c r="AU98" s="21" t="s">
        <v>48</v>
      </c>
      <c r="AV98" s="21"/>
      <c r="AW98" s="21"/>
      <c r="AX98" s="21"/>
      <c r="AY98" s="18"/>
      <c r="AZ98" s="17" t="s">
        <v>52</v>
      </c>
      <c r="BA98" s="25">
        <v>6740000</v>
      </c>
      <c r="BB98" s="20">
        <v>6.8289999999999997</v>
      </c>
      <c r="BC98" s="20"/>
      <c r="BD98" s="21">
        <v>85</v>
      </c>
      <c r="BE98" s="21"/>
      <c r="BF98" s="21"/>
      <c r="BG98" s="18"/>
      <c r="BH98" s="17" t="s">
        <v>101</v>
      </c>
      <c r="BI98" s="25">
        <v>11010</v>
      </c>
      <c r="BJ98" s="17">
        <v>4.0419999999999998</v>
      </c>
      <c r="BK98" s="20"/>
      <c r="BL98" s="21">
        <v>89.5</v>
      </c>
      <c r="BM98" s="21"/>
      <c r="BN98" s="21"/>
      <c r="BO98" s="21"/>
      <c r="BP98" s="18"/>
      <c r="BQ98" s="17" t="s">
        <v>102</v>
      </c>
      <c r="BR98" s="25">
        <v>11390000</v>
      </c>
      <c r="BS98" s="20">
        <v>7.056</v>
      </c>
      <c r="BT98" s="20"/>
      <c r="BU98" s="21">
        <v>85</v>
      </c>
    </row>
    <row r="99" spans="1:74" x14ac:dyDescent="0.2">
      <c r="B99" s="17" t="s">
        <v>110</v>
      </c>
      <c r="E99" s="28"/>
      <c r="F99" s="29"/>
      <c r="G99" s="16"/>
      <c r="I99" s="17" t="s">
        <v>98</v>
      </c>
      <c r="J99" s="25">
        <v>86390</v>
      </c>
      <c r="K99" s="20">
        <v>4.9359999999999999</v>
      </c>
      <c r="M99" s="21">
        <v>87.5</v>
      </c>
      <c r="R99" s="17" t="s">
        <v>99</v>
      </c>
      <c r="S99" s="25">
        <v>5861000</v>
      </c>
      <c r="T99" s="20">
        <v>6.7679999999999998</v>
      </c>
      <c r="U99" s="20"/>
      <c r="V99" s="21">
        <v>85</v>
      </c>
      <c r="W99" s="21"/>
      <c r="X99" s="21"/>
      <c r="Y99" s="18"/>
      <c r="Z99" s="22" t="s">
        <v>49</v>
      </c>
      <c r="AA99" s="23">
        <v>1395203.98701058</v>
      </c>
      <c r="AB99" s="27">
        <f t="shared" si="30"/>
        <v>6.1446377086537298</v>
      </c>
      <c r="AC99" s="20"/>
      <c r="AD99" s="24">
        <v>90.5</v>
      </c>
      <c r="AE99" s="24"/>
      <c r="AF99" s="24"/>
      <c r="AG99" s="24"/>
      <c r="AH99" s="18"/>
      <c r="AI99" s="17" t="s">
        <v>100</v>
      </c>
      <c r="AJ99" s="25">
        <v>2812000</v>
      </c>
      <c r="AK99" s="20">
        <v>6.4489999999999998</v>
      </c>
      <c r="AL99" s="20"/>
      <c r="AM99" s="21">
        <v>85</v>
      </c>
      <c r="AN99" s="21"/>
      <c r="AO99" s="21"/>
      <c r="AP99" s="18"/>
      <c r="AQ99" s="17" t="s">
        <v>51</v>
      </c>
      <c r="AR99" s="25">
        <v>30600</v>
      </c>
      <c r="AS99" s="20">
        <v>4.4859999999999998</v>
      </c>
      <c r="AT99" s="20"/>
      <c r="AU99" s="21" t="s">
        <v>48</v>
      </c>
      <c r="AV99" s="21"/>
      <c r="AW99" s="21"/>
      <c r="AX99" s="21"/>
      <c r="AY99" s="18"/>
      <c r="AZ99" s="17" t="s">
        <v>52</v>
      </c>
      <c r="BA99" s="25">
        <v>3852000</v>
      </c>
      <c r="BB99" s="20">
        <v>6.5860000000000003</v>
      </c>
      <c r="BC99" s="20"/>
      <c r="BD99" s="21">
        <v>85</v>
      </c>
      <c r="BE99" s="21"/>
      <c r="BF99" s="21"/>
      <c r="BG99" s="18"/>
      <c r="BH99" s="17" t="s">
        <v>101</v>
      </c>
      <c r="BI99" s="25">
        <v>10930</v>
      </c>
      <c r="BJ99" s="17">
        <v>4.0389999999999997</v>
      </c>
      <c r="BK99" s="20"/>
      <c r="BL99" s="21">
        <v>89.5</v>
      </c>
      <c r="BM99" s="21"/>
      <c r="BN99" s="21"/>
      <c r="BO99" s="21"/>
      <c r="BP99" s="18"/>
      <c r="BQ99" s="17" t="s">
        <v>102</v>
      </c>
      <c r="BR99" s="25">
        <v>6625000</v>
      </c>
      <c r="BS99" s="20">
        <v>6.8209999999999997</v>
      </c>
      <c r="BT99" s="20"/>
      <c r="BU99" s="21">
        <v>85</v>
      </c>
    </row>
    <row r="100" spans="1:74" x14ac:dyDescent="0.2">
      <c r="A100" s="16">
        <v>2018</v>
      </c>
      <c r="B100" s="17" t="s">
        <v>111</v>
      </c>
      <c r="C100" s="17" t="s">
        <v>83</v>
      </c>
      <c r="D100" s="17" t="s">
        <v>96</v>
      </c>
      <c r="E100" s="20">
        <v>19.809000000000001</v>
      </c>
      <c r="F100" s="21">
        <v>2.8164893617021276</v>
      </c>
      <c r="G100" s="21">
        <f>(E100)/(1+F100)</f>
        <v>5.1903721254355402</v>
      </c>
      <c r="H100" s="18">
        <v>5</v>
      </c>
      <c r="I100" s="17" t="s">
        <v>98</v>
      </c>
      <c r="J100" s="25">
        <v>10310</v>
      </c>
      <c r="K100" s="20">
        <v>4.0129999999999999</v>
      </c>
      <c r="L100" s="18">
        <f>AVERAGE(J101:J102)</f>
        <v>7235</v>
      </c>
      <c r="M100" s="21">
        <v>88.5</v>
      </c>
      <c r="N100" s="25">
        <f>((L100/5)*5000)/G100</f>
        <v>1393927.0297296629</v>
      </c>
      <c r="O100" s="26">
        <f>N100/W100</f>
        <v>1.4223926078836135E-2</v>
      </c>
      <c r="Q100" s="18">
        <v>5</v>
      </c>
      <c r="R100" s="17" t="s">
        <v>99</v>
      </c>
      <c r="S100" s="25">
        <v>505900</v>
      </c>
      <c r="T100" s="20">
        <v>5.7039999999999997</v>
      </c>
      <c r="U100" s="18">
        <f>AVERAGE(S100:S101)</f>
        <v>508650</v>
      </c>
      <c r="V100" s="21">
        <v>85</v>
      </c>
      <c r="W100" s="25">
        <f>((U100/Q100)*5000)/G100</f>
        <v>97998753.79018563</v>
      </c>
      <c r="X100" s="21"/>
      <c r="Y100" s="18">
        <v>5</v>
      </c>
      <c r="Z100" s="22" t="s">
        <v>49</v>
      </c>
      <c r="AA100" s="23">
        <v>610945.98375912698</v>
      </c>
      <c r="AB100" s="27">
        <f>LOG(AA100)</f>
        <v>5.7860028141830373</v>
      </c>
      <c r="AC100" s="18">
        <f>AVERAGE(AA100:AA102)</f>
        <v>552909.25970032404</v>
      </c>
      <c r="AD100" s="24">
        <v>90.5</v>
      </c>
      <c r="AE100" s="25">
        <f>((AC100/Y100)*5000)/$G100</f>
        <v>106525938.09040767</v>
      </c>
      <c r="AF100" s="26">
        <f>AE100/AN100</f>
        <v>1.2349994632573686</v>
      </c>
      <c r="AG100" s="24"/>
      <c r="AH100" s="18">
        <v>5</v>
      </c>
      <c r="AI100" s="17" t="s">
        <v>100</v>
      </c>
      <c r="AJ100" s="25">
        <v>584100</v>
      </c>
      <c r="AK100" s="20">
        <v>5.766</v>
      </c>
      <c r="AL100" s="18">
        <f>AVERAGE(AJ100:AJ102)</f>
        <v>447700</v>
      </c>
      <c r="AM100" s="21">
        <v>85</v>
      </c>
      <c r="AN100" s="25">
        <f>((AL100/AH100)*5000)/$G100</f>
        <v>86255857.803727731</v>
      </c>
      <c r="AO100" s="21"/>
      <c r="AP100" s="18">
        <v>5</v>
      </c>
      <c r="AQ100" s="17" t="s">
        <v>51</v>
      </c>
      <c r="AR100" s="25">
        <v>9373</v>
      </c>
      <c r="AS100" s="20">
        <v>3.972</v>
      </c>
      <c r="AT100" s="18">
        <f>AVERAGE(AR100:AR102)</f>
        <v>8854.3333333333339</v>
      </c>
      <c r="AU100" s="21" t="s">
        <v>48</v>
      </c>
      <c r="AV100" s="25">
        <f>((AT100/AP100)*5000)/$G100</f>
        <v>1705914.936222485</v>
      </c>
      <c r="AW100" s="26">
        <f>AV100/BE100</f>
        <v>1.1921816794578341E-2</v>
      </c>
      <c r="AX100" s="21"/>
      <c r="AY100" s="18">
        <v>5</v>
      </c>
      <c r="AZ100" s="17" t="s">
        <v>52</v>
      </c>
      <c r="BA100" s="25">
        <v>772200</v>
      </c>
      <c r="BB100" s="20">
        <v>5.8879999999999999</v>
      </c>
      <c r="BC100" s="18">
        <f>AVERAGE(BA100:BA102)</f>
        <v>742700</v>
      </c>
      <c r="BD100" s="21">
        <v>85</v>
      </c>
      <c r="BE100" s="25">
        <f>((BC100/AY100)*5000)/$G100</f>
        <v>143091859.70701045</v>
      </c>
      <c r="BF100" s="21"/>
      <c r="BG100" s="18">
        <v>5</v>
      </c>
      <c r="BH100" s="17" t="s">
        <v>101</v>
      </c>
      <c r="BI100" s="25">
        <v>2533</v>
      </c>
      <c r="BJ100" s="17">
        <v>3.4039999999999999</v>
      </c>
      <c r="BK100" s="18">
        <f>AVERAGE(BI100:BI102)</f>
        <v>2333</v>
      </c>
      <c r="BL100" s="21" t="s">
        <v>48</v>
      </c>
      <c r="BM100" s="25">
        <f>((BK100/BG100)*5000)/$G100</f>
        <v>449486.07606901223</v>
      </c>
      <c r="BN100" s="26">
        <f>BM100/BV100</f>
        <v>2.1850024975024977E-3</v>
      </c>
      <c r="BO100" s="21"/>
      <c r="BP100" s="18">
        <v>5</v>
      </c>
      <c r="BQ100" s="17" t="s">
        <v>102</v>
      </c>
      <c r="BR100" s="25">
        <v>1227000</v>
      </c>
      <c r="BS100" s="20">
        <v>6.0890000000000004</v>
      </c>
      <c r="BT100" s="20">
        <f>AVERAGE(BR100:BR102)</f>
        <v>1067733.3333333333</v>
      </c>
      <c r="BU100" s="21">
        <v>85</v>
      </c>
      <c r="BV100" s="25">
        <f>((BT100/BP100)*5000)/$G100</f>
        <v>205714216.15434489</v>
      </c>
    </row>
    <row r="101" spans="1:74" x14ac:dyDescent="0.2">
      <c r="B101" s="17" t="s">
        <v>111</v>
      </c>
      <c r="E101" s="20"/>
      <c r="F101" s="21"/>
      <c r="I101" s="17" t="s">
        <v>98</v>
      </c>
      <c r="J101" s="25">
        <v>7361</v>
      </c>
      <c r="K101" s="20">
        <v>3.867</v>
      </c>
      <c r="M101" s="21">
        <v>88.5</v>
      </c>
      <c r="R101" s="17" t="s">
        <v>99</v>
      </c>
      <c r="S101" s="25">
        <v>511400</v>
      </c>
      <c r="T101" s="20">
        <v>5.7089999999999996</v>
      </c>
      <c r="U101" s="20"/>
      <c r="V101" s="21">
        <v>85</v>
      </c>
      <c r="W101" s="21"/>
      <c r="X101" s="21"/>
      <c r="Y101" s="18"/>
      <c r="Z101" s="22" t="s">
        <v>49</v>
      </c>
      <c r="AA101" s="23">
        <v>578847.75015279895</v>
      </c>
      <c r="AB101" s="27">
        <f t="shared" ref="AB101:AB102" si="31">LOG(AA101)</f>
        <v>5.7625643496282466</v>
      </c>
      <c r="AC101" s="20"/>
      <c r="AD101" s="24">
        <v>90.5</v>
      </c>
      <c r="AE101" s="24"/>
      <c r="AF101" s="24"/>
      <c r="AG101" s="24"/>
      <c r="AH101" s="18"/>
      <c r="AI101" s="17" t="s">
        <v>100</v>
      </c>
      <c r="AJ101" s="25">
        <v>311300</v>
      </c>
      <c r="AK101" s="20">
        <v>5.4930000000000003</v>
      </c>
      <c r="AL101" s="20"/>
      <c r="AM101" s="21">
        <v>85.5</v>
      </c>
      <c r="AN101" s="21"/>
      <c r="AO101" s="21"/>
      <c r="AP101" s="18"/>
      <c r="AQ101" s="17" t="s">
        <v>51</v>
      </c>
      <c r="AR101" s="25">
        <v>8863</v>
      </c>
      <c r="AS101" s="20">
        <v>3.948</v>
      </c>
      <c r="AT101" s="20"/>
      <c r="AU101" s="21" t="s">
        <v>48</v>
      </c>
      <c r="AV101" s="21"/>
      <c r="AW101" s="21"/>
      <c r="AX101" s="21"/>
      <c r="AY101" s="18"/>
      <c r="AZ101" s="17" t="s">
        <v>52</v>
      </c>
      <c r="BA101" s="25">
        <v>713200</v>
      </c>
      <c r="BB101" s="20">
        <v>5.8529999999999998</v>
      </c>
      <c r="BC101" s="20"/>
      <c r="BD101" s="21">
        <v>85</v>
      </c>
      <c r="BE101" s="21"/>
      <c r="BF101" s="21"/>
      <c r="BG101" s="18"/>
      <c r="BH101" s="17" t="s">
        <v>101</v>
      </c>
      <c r="BI101" s="25">
        <v>2256</v>
      </c>
      <c r="BJ101" s="17">
        <v>3.3530000000000002</v>
      </c>
      <c r="BK101" s="20"/>
      <c r="BL101" s="21">
        <v>89</v>
      </c>
      <c r="BM101" s="21"/>
      <c r="BN101" s="21"/>
      <c r="BO101" s="21"/>
      <c r="BP101" s="18"/>
      <c r="BQ101" s="17" t="s">
        <v>102</v>
      </c>
      <c r="BR101" s="25">
        <v>1027000</v>
      </c>
      <c r="BS101" s="20">
        <v>6.0110000000000001</v>
      </c>
      <c r="BT101" s="20"/>
      <c r="BU101" s="21">
        <v>85</v>
      </c>
    </row>
    <row r="102" spans="1:74" x14ac:dyDescent="0.2">
      <c r="B102" s="17" t="s">
        <v>111</v>
      </c>
      <c r="E102" s="20"/>
      <c r="F102" s="21"/>
      <c r="I102" s="17" t="s">
        <v>98</v>
      </c>
      <c r="J102" s="25">
        <v>7109</v>
      </c>
      <c r="K102" s="20">
        <v>3.8519999999999999</v>
      </c>
      <c r="M102" s="21">
        <v>88.5</v>
      </c>
      <c r="R102" s="17" t="s">
        <v>99</v>
      </c>
      <c r="S102" s="25">
        <v>706900</v>
      </c>
      <c r="T102" s="20">
        <v>5.8490000000000002</v>
      </c>
      <c r="U102" s="20"/>
      <c r="V102" s="21">
        <v>85</v>
      </c>
      <c r="W102" s="21"/>
      <c r="X102" s="21"/>
      <c r="Y102" s="18"/>
      <c r="Z102" s="22" t="s">
        <v>49</v>
      </c>
      <c r="AA102" s="23">
        <v>468934.04518904601</v>
      </c>
      <c r="AB102" s="27">
        <f t="shared" si="31"/>
        <v>5.671111764197577</v>
      </c>
      <c r="AC102" s="20"/>
      <c r="AD102" s="24">
        <v>90.5</v>
      </c>
      <c r="AE102" s="24"/>
      <c r="AF102" s="24"/>
      <c r="AG102" s="24"/>
      <c r="AH102" s="18"/>
      <c r="AI102" s="17"/>
      <c r="AJ102" s="17"/>
      <c r="AK102" s="20"/>
      <c r="AL102" s="20"/>
      <c r="AM102" s="21"/>
      <c r="AN102" s="21"/>
      <c r="AO102" s="21"/>
      <c r="AP102" s="18"/>
      <c r="AQ102" s="17" t="s">
        <v>51</v>
      </c>
      <c r="AR102" s="25">
        <v>8327</v>
      </c>
      <c r="AS102" s="20">
        <v>3.9209999999999998</v>
      </c>
      <c r="AT102" s="20"/>
      <c r="AU102" s="21" t="s">
        <v>48</v>
      </c>
      <c r="AV102" s="21"/>
      <c r="AW102" s="21"/>
      <c r="AX102" s="21"/>
      <c r="AY102" s="18"/>
      <c r="AZ102" s="17"/>
      <c r="BA102" s="17"/>
      <c r="BB102" s="20"/>
      <c r="BC102" s="20"/>
      <c r="BD102" s="17"/>
      <c r="BE102" s="17"/>
      <c r="BF102" s="17"/>
      <c r="BG102" s="18"/>
      <c r="BH102" s="17" t="s">
        <v>101</v>
      </c>
      <c r="BI102" s="25">
        <v>2210</v>
      </c>
      <c r="BJ102" s="17">
        <v>3.3439999999999999</v>
      </c>
      <c r="BK102" s="20"/>
      <c r="BL102" s="21" t="s">
        <v>48</v>
      </c>
      <c r="BM102" s="21"/>
      <c r="BN102" s="21"/>
      <c r="BO102" s="21"/>
      <c r="BP102" s="18"/>
      <c r="BQ102" s="17" t="s">
        <v>102</v>
      </c>
      <c r="BR102" s="25">
        <v>949200</v>
      </c>
      <c r="BS102" s="20">
        <v>5.9770000000000003</v>
      </c>
      <c r="BT102" s="20"/>
      <c r="BU102" s="21">
        <v>85</v>
      </c>
    </row>
    <row r="103" spans="1:74" x14ac:dyDescent="0.2">
      <c r="A103" s="16">
        <v>2018</v>
      </c>
      <c r="B103" s="17" t="s">
        <v>112</v>
      </c>
      <c r="C103" s="17" t="s">
        <v>85</v>
      </c>
      <c r="D103" s="17">
        <v>4.5</v>
      </c>
      <c r="E103" s="20">
        <v>19.667000000000002</v>
      </c>
      <c r="F103" s="21">
        <v>2.6634575136040182</v>
      </c>
      <c r="G103" s="21">
        <f>(E103)/(1+F103)</f>
        <v>5.368425845521025</v>
      </c>
      <c r="H103" s="18">
        <v>5</v>
      </c>
      <c r="I103" s="17" t="s">
        <v>98</v>
      </c>
      <c r="J103" s="25">
        <v>158700</v>
      </c>
      <c r="K103" s="20">
        <v>5.2009999999999996</v>
      </c>
      <c r="L103" s="18">
        <f>AVERAGE(J103:J105)</f>
        <v>129766.66666666667</v>
      </c>
      <c r="M103" s="21">
        <v>88.5</v>
      </c>
      <c r="N103" s="25">
        <f>((L103/5)*5000)/G103</f>
        <v>24172200.641447503</v>
      </c>
      <c r="O103" s="26">
        <f>N103/W103</f>
        <v>1.0395193591455274E-2</v>
      </c>
      <c r="Q103" s="18">
        <v>5</v>
      </c>
      <c r="R103" s="17" t="s">
        <v>99</v>
      </c>
      <c r="S103" s="25">
        <v>14540000</v>
      </c>
      <c r="T103" s="20">
        <v>7.1630000000000003</v>
      </c>
      <c r="U103" s="18">
        <f>AVERAGE(S103:S105)</f>
        <v>12483333.333333334</v>
      </c>
      <c r="V103" s="21">
        <v>85</v>
      </c>
      <c r="W103" s="25">
        <f>((U103/Q103)*5000)/G103</f>
        <v>2325324721.3516798</v>
      </c>
      <c r="X103" s="21"/>
      <c r="Y103" s="18">
        <v>5</v>
      </c>
      <c r="Z103" s="22" t="s">
        <v>49</v>
      </c>
      <c r="AA103" s="23">
        <v>2756723.9730507801</v>
      </c>
      <c r="AB103" s="27">
        <f>LOG(AA103)</f>
        <v>6.4403932829783672</v>
      </c>
      <c r="AC103" s="18">
        <f>AVERAGE(AA103:AA105)</f>
        <v>2890434.0086328536</v>
      </c>
      <c r="AD103" s="24">
        <v>90.5</v>
      </c>
      <c r="AE103" s="25">
        <f>((AC103/Y103)*5000)/$G103</f>
        <v>538413697.38661754</v>
      </c>
      <c r="AF103" s="26" t="e">
        <f>AE103/AN103</f>
        <v>#DIV/0!</v>
      </c>
      <c r="AG103" s="24"/>
      <c r="AH103" s="18">
        <v>5</v>
      </c>
      <c r="AI103" s="17"/>
      <c r="AJ103" s="17"/>
      <c r="AK103" s="20"/>
      <c r="AL103" s="20"/>
      <c r="AM103" s="21"/>
      <c r="AN103" s="21"/>
      <c r="AO103" s="21"/>
      <c r="AP103" s="18">
        <v>5</v>
      </c>
      <c r="AQ103" s="17" t="s">
        <v>51</v>
      </c>
      <c r="AR103" s="25">
        <v>130000</v>
      </c>
      <c r="AS103" s="20">
        <v>5.1139999999999999</v>
      </c>
      <c r="AT103" s="18">
        <f>AVERAGE(AR103:AR105)</f>
        <v>126800</v>
      </c>
      <c r="AU103" s="21">
        <v>88</v>
      </c>
      <c r="AV103" s="25">
        <f>((AT103/AP103)*5000)/$G103</f>
        <v>23619586.755732417</v>
      </c>
      <c r="AW103" s="26">
        <f>AV103/BE103</f>
        <v>1.0059500198333996E-2</v>
      </c>
      <c r="AX103" s="21"/>
      <c r="AY103" s="18">
        <v>5</v>
      </c>
      <c r="AZ103" s="17" t="s">
        <v>52</v>
      </c>
      <c r="BA103" s="25">
        <v>13720000</v>
      </c>
      <c r="BB103" s="20">
        <v>7.1369999999999996</v>
      </c>
      <c r="BC103" s="18">
        <f>AVERAGE(BA103:BA105)</f>
        <v>12605000</v>
      </c>
      <c r="BD103" s="21">
        <v>85</v>
      </c>
      <c r="BE103" s="25">
        <f>((BC103/AY103)*5000)/$G103</f>
        <v>2347988099.8107815</v>
      </c>
      <c r="BF103" s="21"/>
      <c r="BG103" s="18">
        <v>5</v>
      </c>
      <c r="BH103" s="17" t="s">
        <v>101</v>
      </c>
      <c r="BI103" s="25">
        <v>23410</v>
      </c>
      <c r="BJ103" s="17">
        <v>4.3689999999999998</v>
      </c>
      <c r="BK103" s="18">
        <f>AVERAGE(BI103:BI105)</f>
        <v>21953.333333333332</v>
      </c>
      <c r="BL103" s="21">
        <v>89</v>
      </c>
      <c r="BM103" s="25">
        <f>((BK103/BG103)*5000)/$G103</f>
        <v>4089342.7542916322</v>
      </c>
      <c r="BN103" s="26">
        <f>BM103/BV103</f>
        <v>1.0859027205276173E-3</v>
      </c>
      <c r="BO103" s="21"/>
      <c r="BP103" s="18">
        <v>5</v>
      </c>
      <c r="BQ103" s="17" t="s">
        <v>102</v>
      </c>
      <c r="BR103" s="25">
        <v>22170000</v>
      </c>
      <c r="BS103" s="20">
        <v>7.3460000000000001</v>
      </c>
      <c r="BT103" s="20">
        <f>AVERAGE(BR103:BR105)</f>
        <v>20216666.666666668</v>
      </c>
      <c r="BU103" s="21">
        <v>85</v>
      </c>
      <c r="BV103" s="25">
        <f>((BT103/BP103)*5000)/$G103</f>
        <v>3765846311.0808916</v>
      </c>
    </row>
    <row r="104" spans="1:74" x14ac:dyDescent="0.2">
      <c r="B104" s="17" t="s">
        <v>112</v>
      </c>
      <c r="E104" s="28"/>
      <c r="F104" s="29"/>
      <c r="G104" s="16"/>
      <c r="I104" s="17" t="s">
        <v>98</v>
      </c>
      <c r="J104" s="25">
        <v>124800</v>
      </c>
      <c r="K104" s="20">
        <v>5.0960000000000001</v>
      </c>
      <c r="M104" s="21">
        <v>88.5</v>
      </c>
      <c r="R104" s="17" t="s">
        <v>99</v>
      </c>
      <c r="S104" s="25">
        <v>11630000</v>
      </c>
      <c r="T104" s="20">
        <v>7.0650000000000004</v>
      </c>
      <c r="U104" s="20"/>
      <c r="V104" s="21">
        <v>85</v>
      </c>
      <c r="W104" s="21"/>
      <c r="X104" s="21"/>
      <c r="Y104" s="18"/>
      <c r="Z104" s="22" t="s">
        <v>49</v>
      </c>
      <c r="AA104" s="23">
        <v>2923756.0518629202</v>
      </c>
      <c r="AB104" s="27">
        <f t="shared" ref="AB104:AB105" si="32">LOG(AA104)</f>
        <v>6.4659411337613566</v>
      </c>
      <c r="AC104" s="20"/>
      <c r="AD104" s="24">
        <v>90.5</v>
      </c>
      <c r="AE104" s="24"/>
      <c r="AF104" s="24"/>
      <c r="AG104" s="24"/>
      <c r="AH104" s="18"/>
      <c r="AI104" s="17"/>
      <c r="AJ104" s="17"/>
      <c r="AK104" s="20"/>
      <c r="AL104" s="20"/>
      <c r="AM104" s="21"/>
      <c r="AN104" s="21"/>
      <c r="AO104" s="21"/>
      <c r="AP104" s="18"/>
      <c r="AQ104" s="17" t="s">
        <v>51</v>
      </c>
      <c r="AR104" s="25">
        <v>126900</v>
      </c>
      <c r="AS104" s="20">
        <v>5.1029999999999998</v>
      </c>
      <c r="AT104" s="20"/>
      <c r="AU104" s="21">
        <v>88.5</v>
      </c>
      <c r="AV104" s="21"/>
      <c r="AW104" s="21"/>
      <c r="AX104" s="21"/>
      <c r="AY104" s="18"/>
      <c r="AZ104" s="17" t="s">
        <v>52</v>
      </c>
      <c r="BA104" s="25">
        <v>11490000</v>
      </c>
      <c r="BB104" s="20">
        <v>7.06</v>
      </c>
      <c r="BC104" s="20"/>
      <c r="BD104" s="21">
        <v>85</v>
      </c>
      <c r="BE104" s="21"/>
      <c r="BF104" s="21"/>
      <c r="BG104" s="18"/>
      <c r="BH104" s="17" t="s">
        <v>101</v>
      </c>
      <c r="BI104" s="25">
        <v>21470</v>
      </c>
      <c r="BJ104" s="17">
        <v>4.3319999999999999</v>
      </c>
      <c r="BK104" s="20"/>
      <c r="BL104" s="21">
        <v>89</v>
      </c>
      <c r="BM104" s="21"/>
      <c r="BN104" s="21"/>
      <c r="BO104" s="21"/>
      <c r="BP104" s="18"/>
      <c r="BQ104" s="17" t="s">
        <v>102</v>
      </c>
      <c r="BR104" s="25">
        <v>20270000</v>
      </c>
      <c r="BS104" s="20">
        <v>7.3070000000000004</v>
      </c>
      <c r="BT104" s="20"/>
      <c r="BU104" s="21">
        <v>85</v>
      </c>
    </row>
    <row r="105" spans="1:74" x14ac:dyDescent="0.2">
      <c r="B105" s="17" t="s">
        <v>112</v>
      </c>
      <c r="E105" s="28"/>
      <c r="F105" s="29"/>
      <c r="G105" s="16"/>
      <c r="I105" s="17" t="s">
        <v>98</v>
      </c>
      <c r="J105" s="25">
        <v>105800</v>
      </c>
      <c r="K105" s="20">
        <v>5.024</v>
      </c>
      <c r="M105" s="21">
        <v>88.5</v>
      </c>
      <c r="R105" s="17" t="s">
        <v>99</v>
      </c>
      <c r="S105" s="25">
        <v>11280000</v>
      </c>
      <c r="T105" s="20">
        <v>7.0519999999999996</v>
      </c>
      <c r="U105" s="20"/>
      <c r="V105" s="21">
        <v>85</v>
      </c>
      <c r="W105" s="21"/>
      <c r="X105" s="21"/>
      <c r="Y105" s="18"/>
      <c r="Z105" s="22" t="s">
        <v>49</v>
      </c>
      <c r="AA105" s="23">
        <v>2990822.0009848601</v>
      </c>
      <c r="AB105" s="27">
        <f t="shared" si="32"/>
        <v>6.4757905667289473</v>
      </c>
      <c r="AC105" s="20"/>
      <c r="AD105" s="24">
        <v>90.5</v>
      </c>
      <c r="AE105" s="24"/>
      <c r="AF105" s="24"/>
      <c r="AG105" s="24"/>
      <c r="AH105" s="18"/>
      <c r="AI105" s="17"/>
      <c r="AJ105" s="17"/>
      <c r="AK105" s="20"/>
      <c r="AL105" s="20"/>
      <c r="AM105" s="21"/>
      <c r="AN105" s="21"/>
      <c r="AO105" s="21"/>
      <c r="AP105" s="18"/>
      <c r="AQ105" s="17" t="s">
        <v>51</v>
      </c>
      <c r="AR105" s="25">
        <v>123500</v>
      </c>
      <c r="AS105" s="20">
        <v>5.0910000000000002</v>
      </c>
      <c r="AT105" s="20"/>
      <c r="AU105" s="21">
        <v>88.5</v>
      </c>
      <c r="AV105" s="21"/>
      <c r="AW105" s="21"/>
      <c r="AX105" s="21"/>
      <c r="AY105" s="18"/>
      <c r="AZ105" s="17"/>
      <c r="BA105" s="17"/>
      <c r="BB105" s="20"/>
      <c r="BC105" s="20"/>
      <c r="BD105" s="17"/>
      <c r="BE105" s="17"/>
      <c r="BF105" s="17"/>
      <c r="BG105" s="18"/>
      <c r="BH105" s="17" t="s">
        <v>101</v>
      </c>
      <c r="BI105" s="25">
        <v>20980</v>
      </c>
      <c r="BJ105" s="17">
        <v>4.3220000000000001</v>
      </c>
      <c r="BK105" s="20"/>
      <c r="BL105" s="21">
        <v>89</v>
      </c>
      <c r="BM105" s="21"/>
      <c r="BN105" s="21"/>
      <c r="BO105" s="21"/>
      <c r="BP105" s="18"/>
      <c r="BQ105" s="17" t="s">
        <v>102</v>
      </c>
      <c r="BR105" s="25">
        <v>18210000</v>
      </c>
      <c r="BS105" s="20">
        <v>7.26</v>
      </c>
      <c r="BT105" s="20"/>
      <c r="BU105" s="21">
        <v>85.5</v>
      </c>
    </row>
    <row r="106" spans="1:74" x14ac:dyDescent="0.2">
      <c r="A106" s="16">
        <v>2018</v>
      </c>
      <c r="B106" s="17" t="s">
        <v>113</v>
      </c>
      <c r="C106" s="17" t="s">
        <v>87</v>
      </c>
      <c r="D106" s="17">
        <v>3</v>
      </c>
      <c r="E106" s="20">
        <v>14.440999999999995</v>
      </c>
      <c r="F106" s="21">
        <v>2.6793149764942914</v>
      </c>
      <c r="G106" s="21">
        <f>(E106)/(1+F106)</f>
        <v>3.9249153965501495</v>
      </c>
      <c r="H106" s="18">
        <v>5</v>
      </c>
      <c r="I106" s="17" t="s">
        <v>98</v>
      </c>
      <c r="J106" s="25">
        <v>94240</v>
      </c>
      <c r="K106" s="20">
        <v>4.9740000000000002</v>
      </c>
      <c r="L106" s="18">
        <f>AVERAGE(J106:J108)</f>
        <v>87840</v>
      </c>
      <c r="M106" s="21">
        <v>88</v>
      </c>
      <c r="N106" s="25">
        <f>((L106/5)*5000)/G106</f>
        <v>22380100.237882324</v>
      </c>
      <c r="O106" s="26">
        <f>N106/W106</f>
        <v>9.9321573948439601E-3</v>
      </c>
      <c r="Q106" s="18">
        <v>5</v>
      </c>
      <c r="R106" s="17" t="s">
        <v>99</v>
      </c>
      <c r="S106" s="25">
        <v>8435000</v>
      </c>
      <c r="T106" s="20">
        <v>6.9260000000000002</v>
      </c>
      <c r="U106" s="18">
        <f>AVERAGE(S106,S108)</f>
        <v>8844000</v>
      </c>
      <c r="V106" s="21">
        <v>85</v>
      </c>
      <c r="W106" s="25">
        <f>((U106/Q106)*5000)/G106</f>
        <v>2253296977.5026331</v>
      </c>
      <c r="X106" s="21"/>
      <c r="Y106" s="18">
        <v>5</v>
      </c>
      <c r="Z106" s="22" t="s">
        <v>49</v>
      </c>
      <c r="AA106" s="23">
        <v>4979671.4217608701</v>
      </c>
      <c r="AB106" s="27">
        <f>LOG(AA106)</f>
        <v>6.6972006872528969</v>
      </c>
      <c r="AC106" s="18">
        <f>AVERAGE(AA106:AA108)</f>
        <v>4673288.3690122208</v>
      </c>
      <c r="AD106" s="24">
        <v>90</v>
      </c>
      <c r="AE106" s="25">
        <f>((AC106/Y106)*5000)/$G106</f>
        <v>1190672383.1855998</v>
      </c>
      <c r="AF106" s="26">
        <f>AE106/AN106</f>
        <v>1.0165215419835165</v>
      </c>
      <c r="AG106" s="24"/>
      <c r="AH106" s="18">
        <v>5</v>
      </c>
      <c r="AI106" s="17" t="s">
        <v>100</v>
      </c>
      <c r="AJ106" s="25">
        <v>4962000</v>
      </c>
      <c r="AK106" s="20">
        <v>6.6959999999999997</v>
      </c>
      <c r="AL106" s="18">
        <f>AVERAGE(AJ106:AJ108)</f>
        <v>4597333.333333333</v>
      </c>
      <c r="AM106" s="21">
        <v>85</v>
      </c>
      <c r="AN106" s="25">
        <f>((AL106/AH106)*5000)/$G106</f>
        <v>1171320364.6056201</v>
      </c>
      <c r="AO106" s="21"/>
      <c r="AP106" s="18">
        <v>5</v>
      </c>
      <c r="AQ106" s="17" t="s">
        <v>51</v>
      </c>
      <c r="AR106" s="25">
        <v>60370</v>
      </c>
      <c r="AS106" s="20">
        <v>4.7809999999999997</v>
      </c>
      <c r="AT106" s="18">
        <f>AVERAGE(AR106:AR108)</f>
        <v>58393.333333333336</v>
      </c>
      <c r="AU106" s="21">
        <v>88.5</v>
      </c>
      <c r="AV106" s="25">
        <f>((AT106/AP106)*5000)/$G106</f>
        <v>14877603.064937105</v>
      </c>
      <c r="AW106" s="26">
        <f>AV106/BE106</f>
        <v>5.2361310377809665E-3</v>
      </c>
      <c r="AX106" s="21"/>
      <c r="AY106" s="18">
        <v>5</v>
      </c>
      <c r="AZ106" s="17" t="s">
        <v>52</v>
      </c>
      <c r="BA106" s="25">
        <v>12650000</v>
      </c>
      <c r="BB106" s="20">
        <v>7.1020000000000003</v>
      </c>
      <c r="BC106" s="18">
        <f>AVERAGE(BA106:BA108)</f>
        <v>11152000</v>
      </c>
      <c r="BD106" s="21">
        <v>85</v>
      </c>
      <c r="BE106" s="25">
        <f>((BC106/AY106)*5000)/$G106</f>
        <v>2841335130.3832388</v>
      </c>
      <c r="BF106" s="21"/>
      <c r="BG106" s="18">
        <v>5</v>
      </c>
      <c r="BH106" s="17" t="s">
        <v>101</v>
      </c>
      <c r="BI106" s="25">
        <v>19810</v>
      </c>
      <c r="BJ106" s="17">
        <v>4.2969999999999997</v>
      </c>
      <c r="BK106" s="18">
        <f>AVERAGE(BI106:BI108)</f>
        <v>16776.666666666668</v>
      </c>
      <c r="BL106" s="21">
        <v>89</v>
      </c>
      <c r="BM106" s="25">
        <f>((BK106/BG106)*5000)/$G106</f>
        <v>4274402.1135876495</v>
      </c>
      <c r="BN106" s="26">
        <f>BM106/BV106</f>
        <v>1.3734104677181683E-3</v>
      </c>
      <c r="BO106" s="21"/>
      <c r="BP106" s="18">
        <v>5</v>
      </c>
      <c r="BQ106" s="17" t="s">
        <v>102</v>
      </c>
      <c r="BR106" s="25">
        <v>11590000</v>
      </c>
      <c r="BS106" s="20">
        <v>7.0640000000000001</v>
      </c>
      <c r="BT106" s="20">
        <f>AVERAGE(BR106:BR108)</f>
        <v>12215333.333333334</v>
      </c>
      <c r="BU106" s="21">
        <v>85</v>
      </c>
      <c r="BV106" s="25">
        <f>((BT106/BP106)*5000)/$G106</f>
        <v>3112253921.21067</v>
      </c>
    </row>
    <row r="107" spans="1:74" x14ac:dyDescent="0.2">
      <c r="B107" s="17" t="s">
        <v>113</v>
      </c>
      <c r="E107" s="20"/>
      <c r="F107" s="21"/>
      <c r="I107" s="17" t="s">
        <v>98</v>
      </c>
      <c r="J107" s="25">
        <v>87900</v>
      </c>
      <c r="K107" s="20">
        <v>4.944</v>
      </c>
      <c r="M107" s="21">
        <v>88</v>
      </c>
      <c r="R107" s="17" t="s">
        <v>99</v>
      </c>
      <c r="S107" s="25">
        <v>6604000</v>
      </c>
      <c r="T107" s="20">
        <v>6.82</v>
      </c>
      <c r="U107" s="20"/>
      <c r="V107" s="21">
        <v>85</v>
      </c>
      <c r="W107" s="21"/>
      <c r="X107" s="21"/>
      <c r="Y107" s="18"/>
      <c r="Z107" s="22" t="s">
        <v>49</v>
      </c>
      <c r="AA107" s="23">
        <v>4300918.7592811398</v>
      </c>
      <c r="AB107" s="27">
        <f t="shared" ref="AB107:AB108" si="33">LOG(AA107)</f>
        <v>6.6335612391760099</v>
      </c>
      <c r="AC107" s="20"/>
      <c r="AD107" s="24">
        <v>90</v>
      </c>
      <c r="AE107" s="24"/>
      <c r="AF107" s="24"/>
      <c r="AG107" s="24"/>
      <c r="AH107" s="18"/>
      <c r="AI107" s="17" t="s">
        <v>100</v>
      </c>
      <c r="AJ107" s="25">
        <v>4492000</v>
      </c>
      <c r="AK107" s="20">
        <v>6.6520000000000001</v>
      </c>
      <c r="AL107" s="20"/>
      <c r="AM107" s="21">
        <v>85</v>
      </c>
      <c r="AN107" s="21"/>
      <c r="AO107" s="21"/>
      <c r="AP107" s="18"/>
      <c r="AQ107" s="17" t="s">
        <v>51</v>
      </c>
      <c r="AR107" s="25">
        <v>59900</v>
      </c>
      <c r="AS107" s="20">
        <v>4.7770000000000001</v>
      </c>
      <c r="AT107" s="20"/>
      <c r="AU107" s="21">
        <v>88.5</v>
      </c>
      <c r="AV107" s="21"/>
      <c r="AW107" s="21"/>
      <c r="AX107" s="21"/>
      <c r="AY107" s="18"/>
      <c r="AZ107" s="17" t="s">
        <v>52</v>
      </c>
      <c r="BA107" s="25">
        <v>9654000</v>
      </c>
      <c r="BB107" s="20">
        <v>6.9850000000000003</v>
      </c>
      <c r="BC107" s="20"/>
      <c r="BD107" s="21">
        <v>85</v>
      </c>
      <c r="BE107" s="21"/>
      <c r="BF107" s="21"/>
      <c r="BG107" s="18"/>
      <c r="BH107" s="17" t="s">
        <v>101</v>
      </c>
      <c r="BI107" s="25">
        <v>14430</v>
      </c>
      <c r="BJ107" s="17">
        <v>4.1589999999999998</v>
      </c>
      <c r="BK107" s="20"/>
      <c r="BL107" s="21">
        <v>89</v>
      </c>
      <c r="BM107" s="21"/>
      <c r="BN107" s="21"/>
      <c r="BO107" s="21"/>
      <c r="BP107" s="18"/>
      <c r="BQ107" s="17" t="s">
        <v>102</v>
      </c>
      <c r="BR107" s="25">
        <v>15650000</v>
      </c>
      <c r="BS107" s="20">
        <v>7.1950000000000003</v>
      </c>
      <c r="BT107" s="20"/>
      <c r="BU107" s="21">
        <v>85.5</v>
      </c>
    </row>
    <row r="108" spans="1:74" x14ac:dyDescent="0.2">
      <c r="B108" s="17" t="s">
        <v>113</v>
      </c>
      <c r="E108" s="20"/>
      <c r="F108" s="21"/>
      <c r="I108" s="17" t="s">
        <v>98</v>
      </c>
      <c r="J108" s="25">
        <v>81380</v>
      </c>
      <c r="K108" s="20">
        <v>4.9109999999999996</v>
      </c>
      <c r="M108" s="21">
        <v>88</v>
      </c>
      <c r="R108" s="17" t="s">
        <v>99</v>
      </c>
      <c r="S108" s="25">
        <v>9253000</v>
      </c>
      <c r="T108" s="20">
        <v>6.9660000000000002</v>
      </c>
      <c r="U108" s="20"/>
      <c r="V108" s="21">
        <v>85</v>
      </c>
      <c r="W108" s="21"/>
      <c r="X108" s="21"/>
      <c r="Y108" s="18"/>
      <c r="Z108" s="22" t="s">
        <v>49</v>
      </c>
      <c r="AA108" s="23">
        <v>4739274.9259946505</v>
      </c>
      <c r="AB108" s="27">
        <f t="shared" si="33"/>
        <v>6.6757119029131955</v>
      </c>
      <c r="AC108" s="20"/>
      <c r="AD108" s="24">
        <v>90</v>
      </c>
      <c r="AE108" s="24"/>
      <c r="AF108" s="24"/>
      <c r="AG108" s="24"/>
      <c r="AH108" s="18"/>
      <c r="AI108" s="17" t="s">
        <v>100</v>
      </c>
      <c r="AJ108" s="25">
        <v>4338000</v>
      </c>
      <c r="AK108" s="20">
        <v>6.6369999999999996</v>
      </c>
      <c r="AL108" s="20"/>
      <c r="AM108" s="21">
        <v>85</v>
      </c>
      <c r="AN108" s="21"/>
      <c r="AO108" s="21"/>
      <c r="AP108" s="18"/>
      <c r="AQ108" s="17" t="s">
        <v>51</v>
      </c>
      <c r="AR108" s="25">
        <v>54910</v>
      </c>
      <c r="AS108" s="20">
        <v>4.74</v>
      </c>
      <c r="AT108" s="20"/>
      <c r="AU108" s="21">
        <v>88.5</v>
      </c>
      <c r="AV108" s="21"/>
      <c r="AW108" s="21"/>
      <c r="AX108" s="21"/>
      <c r="AY108" s="18"/>
      <c r="AZ108" s="17"/>
      <c r="BA108" s="17"/>
      <c r="BB108" s="20"/>
      <c r="BC108" s="20"/>
      <c r="BD108" s="17"/>
      <c r="BE108" s="17"/>
      <c r="BF108" s="17"/>
      <c r="BG108" s="18"/>
      <c r="BH108" s="17" t="s">
        <v>101</v>
      </c>
      <c r="BI108" s="25">
        <v>16090</v>
      </c>
      <c r="BJ108" s="17">
        <v>4.2060000000000004</v>
      </c>
      <c r="BK108" s="20"/>
      <c r="BL108" s="21">
        <v>89</v>
      </c>
      <c r="BM108" s="21"/>
      <c r="BN108" s="21"/>
      <c r="BO108" s="21"/>
      <c r="BP108" s="18"/>
      <c r="BQ108" s="17" t="s">
        <v>102</v>
      </c>
      <c r="BR108" s="25">
        <v>9406000</v>
      </c>
      <c r="BS108" s="20">
        <v>6.9729999999999999</v>
      </c>
      <c r="BT108" s="20"/>
      <c r="BU108" s="21">
        <v>85</v>
      </c>
    </row>
    <row r="109" spans="1:74" x14ac:dyDescent="0.2">
      <c r="A109" s="16">
        <v>2018</v>
      </c>
      <c r="B109" s="17" t="s">
        <v>114</v>
      </c>
      <c r="C109" s="17" t="s">
        <v>89</v>
      </c>
      <c r="D109" s="17">
        <v>1.4</v>
      </c>
      <c r="E109" s="20">
        <v>11.836000000000002</v>
      </c>
      <c r="F109" s="21">
        <v>2.6645071726052749</v>
      </c>
      <c r="G109" s="21">
        <f>(E109)/(1+F109)</f>
        <v>3.2299022603864134</v>
      </c>
      <c r="H109" s="18">
        <v>5</v>
      </c>
      <c r="I109" s="17" t="s">
        <v>98</v>
      </c>
      <c r="J109" s="25">
        <v>186200</v>
      </c>
      <c r="K109" s="20">
        <v>5.27</v>
      </c>
      <c r="L109" s="18">
        <f>AVERAGE(J109:J111)</f>
        <v>169433.33333333334</v>
      </c>
      <c r="M109" s="21">
        <v>88</v>
      </c>
      <c r="N109" s="25">
        <f>((L109/5)*5000)/G109</f>
        <v>52457727.718690462</v>
      </c>
      <c r="O109" s="26">
        <f>N109/W109</f>
        <v>3.1355252606255012E-2</v>
      </c>
      <c r="Q109" s="18">
        <v>5</v>
      </c>
      <c r="R109" s="17" t="s">
        <v>99</v>
      </c>
      <c r="S109" s="25">
        <v>5089000</v>
      </c>
      <c r="T109" s="20">
        <v>6.7069999999999999</v>
      </c>
      <c r="U109" s="18">
        <f>AVERAGE(S109:S111)</f>
        <v>5403666.666666667</v>
      </c>
      <c r="V109" s="21">
        <v>85</v>
      </c>
      <c r="W109" s="25">
        <f>((U109/Q109)*5000)/G109</f>
        <v>1673012441.5653965</v>
      </c>
      <c r="X109" s="21"/>
      <c r="Y109" s="18">
        <v>5</v>
      </c>
      <c r="Z109" s="22" t="s">
        <v>49</v>
      </c>
      <c r="AA109" s="23">
        <v>636715.90400771506</v>
      </c>
      <c r="AB109" s="27">
        <f>LOG(AA109)</f>
        <v>5.8039456978872872</v>
      </c>
      <c r="AC109" s="18">
        <f>AVERAGE(AA109:AA111)</f>
        <v>582873.57580810541</v>
      </c>
      <c r="AD109" s="24">
        <v>90.5</v>
      </c>
      <c r="AE109" s="25">
        <f>((AC109/Y109)*5000)/$G109</f>
        <v>180461676.18037227</v>
      </c>
      <c r="AF109" s="26">
        <f>AE109/AN109</f>
        <v>0.23271502893589516</v>
      </c>
      <c r="AG109" s="24"/>
      <c r="AH109" s="18">
        <v>5</v>
      </c>
      <c r="AI109" s="17" t="s">
        <v>100</v>
      </c>
      <c r="AJ109" s="25">
        <v>2684000</v>
      </c>
      <c r="AK109" s="20">
        <v>6.4290000000000003</v>
      </c>
      <c r="AL109" s="18">
        <f>AVERAGE(AJ109:AJ111)</f>
        <v>2504666.6666666665</v>
      </c>
      <c r="AM109" s="21">
        <v>85</v>
      </c>
      <c r="AN109" s="25">
        <f>((AL109/AH109)*5000)/$G109</f>
        <v>775462061.92846763</v>
      </c>
      <c r="AO109" s="21"/>
      <c r="AP109" s="18">
        <v>5</v>
      </c>
      <c r="AQ109" s="17" t="s">
        <v>51</v>
      </c>
      <c r="AR109" s="25">
        <v>44670</v>
      </c>
      <c r="AS109" s="20">
        <v>4.6500000000000004</v>
      </c>
      <c r="AT109" s="18">
        <f>AVERAGE(AR109:AR111)</f>
        <v>44433.333333333336</v>
      </c>
      <c r="AU109" s="21">
        <v>88</v>
      </c>
      <c r="AV109" s="25">
        <f>((AT109/AP109)*5000)/$G109</f>
        <v>13756866.230378592</v>
      </c>
      <c r="AW109" s="26">
        <f>AV109/BE109</f>
        <v>5.4229979048432703E-3</v>
      </c>
      <c r="AX109" s="21"/>
      <c r="AY109" s="18">
        <v>5</v>
      </c>
      <c r="AZ109" s="17" t="s">
        <v>52</v>
      </c>
      <c r="BA109" s="25">
        <v>8728000</v>
      </c>
      <c r="BB109" s="20">
        <v>6.9409999999999998</v>
      </c>
      <c r="BC109" s="18">
        <f>AVERAGE(BA109:BA111)</f>
        <v>8193500</v>
      </c>
      <c r="BD109" s="21">
        <v>85</v>
      </c>
      <c r="BE109" s="25">
        <f>((BC109/AY109)*5000)/$G109</f>
        <v>2536764068.8358665</v>
      </c>
      <c r="BF109" s="21"/>
      <c r="BG109" s="18">
        <v>5</v>
      </c>
      <c r="BH109" s="17" t="s">
        <v>101</v>
      </c>
      <c r="BI109" s="25">
        <v>21740</v>
      </c>
      <c r="BJ109" s="17">
        <v>4.3369999999999997</v>
      </c>
      <c r="BK109" s="18">
        <f>AVERAGE(BI109:BI111)</f>
        <v>20540</v>
      </c>
      <c r="BL109" s="21">
        <v>90.5</v>
      </c>
      <c r="BM109" s="25">
        <f>((BK109/BG109)*5000)/$G109</f>
        <v>6359325.5597594064</v>
      </c>
      <c r="BN109" s="26">
        <f>BM109/BV109</f>
        <v>3.014529621838462E-3</v>
      </c>
      <c r="BO109" s="21"/>
      <c r="BP109" s="18">
        <v>5</v>
      </c>
      <c r="BQ109" s="17" t="s">
        <v>102</v>
      </c>
      <c r="BR109" s="25">
        <v>5944000</v>
      </c>
      <c r="BS109" s="20">
        <v>6.774</v>
      </c>
      <c r="BT109" s="20">
        <f>AVERAGE(BR109:BR111)</f>
        <v>6813666.666666667</v>
      </c>
      <c r="BU109" s="21">
        <v>85</v>
      </c>
      <c r="BV109" s="25">
        <f>((BT109/BP109)*5000)/$G109</f>
        <v>2109558159.1535544</v>
      </c>
    </row>
    <row r="110" spans="1:74" x14ac:dyDescent="0.2">
      <c r="B110" s="17" t="s">
        <v>114</v>
      </c>
      <c r="E110" s="20"/>
      <c r="F110" s="21"/>
      <c r="I110" s="17" t="s">
        <v>98</v>
      </c>
      <c r="J110" s="25">
        <v>164100</v>
      </c>
      <c r="K110" s="20">
        <v>5.2149999999999999</v>
      </c>
      <c r="M110" s="21">
        <v>88</v>
      </c>
      <c r="R110" s="17" t="s">
        <v>99</v>
      </c>
      <c r="S110" s="25">
        <v>5884000</v>
      </c>
      <c r="T110" s="20">
        <v>6.77</v>
      </c>
      <c r="U110" s="20"/>
      <c r="V110" s="21">
        <v>85</v>
      </c>
      <c r="W110" s="21"/>
      <c r="X110" s="21"/>
      <c r="Y110" s="18"/>
      <c r="Z110" s="22" t="s">
        <v>49</v>
      </c>
      <c r="AA110" s="23">
        <v>553964.70514866605</v>
      </c>
      <c r="AB110" s="27">
        <f t="shared" ref="AB110:AB111" si="34">LOG(AA110)</f>
        <v>5.7434820953286589</v>
      </c>
      <c r="AC110" s="20"/>
      <c r="AD110" s="24">
        <v>90.5</v>
      </c>
      <c r="AE110" s="24"/>
      <c r="AF110" s="24"/>
      <c r="AG110" s="24"/>
      <c r="AH110" s="18"/>
      <c r="AI110" s="17" t="s">
        <v>100</v>
      </c>
      <c r="AJ110" s="25">
        <v>2452000</v>
      </c>
      <c r="AK110" s="20">
        <v>6.39</v>
      </c>
      <c r="AL110" s="20"/>
      <c r="AM110" s="21">
        <v>85</v>
      </c>
      <c r="AN110" s="21"/>
      <c r="AO110" s="21"/>
      <c r="AP110" s="18"/>
      <c r="AQ110" s="17" t="s">
        <v>51</v>
      </c>
      <c r="AR110" s="25">
        <v>44620</v>
      </c>
      <c r="AS110" s="20">
        <v>4.6500000000000004</v>
      </c>
      <c r="AT110" s="20"/>
      <c r="AU110" s="21">
        <v>88</v>
      </c>
      <c r="AV110" s="21"/>
      <c r="AW110" s="21"/>
      <c r="AX110" s="21"/>
      <c r="AY110" s="18"/>
      <c r="AZ110" s="17" t="s">
        <v>52</v>
      </c>
      <c r="BA110" s="25">
        <v>7659000</v>
      </c>
      <c r="BB110" s="20">
        <v>6.8840000000000003</v>
      </c>
      <c r="BC110" s="20"/>
      <c r="BD110" s="21">
        <v>85</v>
      </c>
      <c r="BE110" s="21"/>
      <c r="BF110" s="21"/>
      <c r="BG110" s="18"/>
      <c r="BH110" s="17" t="s">
        <v>101</v>
      </c>
      <c r="BI110" s="25">
        <v>20650</v>
      </c>
      <c r="BJ110" s="17">
        <v>4.3150000000000004</v>
      </c>
      <c r="BK110" s="20"/>
      <c r="BL110" s="21">
        <v>90.5</v>
      </c>
      <c r="BM110" s="21"/>
      <c r="BN110" s="21"/>
      <c r="BO110" s="21"/>
      <c r="BP110" s="18"/>
      <c r="BQ110" s="17" t="s">
        <v>102</v>
      </c>
      <c r="BR110" s="25">
        <v>9869000</v>
      </c>
      <c r="BS110" s="20">
        <v>6.9939999999999998</v>
      </c>
      <c r="BT110" s="20"/>
      <c r="BU110" s="21">
        <v>85</v>
      </c>
    </row>
    <row r="111" spans="1:74" x14ac:dyDescent="0.2">
      <c r="B111" s="17" t="s">
        <v>114</v>
      </c>
      <c r="E111" s="20"/>
      <c r="F111" s="21"/>
      <c r="I111" s="17" t="s">
        <v>98</v>
      </c>
      <c r="J111" s="25">
        <v>158000</v>
      </c>
      <c r="K111" s="20">
        <v>5.1989999999999998</v>
      </c>
      <c r="M111" s="21">
        <v>88</v>
      </c>
      <c r="R111" s="17" t="s">
        <v>99</v>
      </c>
      <c r="S111" s="25">
        <v>5238000</v>
      </c>
      <c r="T111" s="20">
        <v>6.7190000000000003</v>
      </c>
      <c r="U111" s="20"/>
      <c r="V111" s="21">
        <v>85</v>
      </c>
      <c r="W111" s="21"/>
      <c r="X111" s="21"/>
      <c r="Z111" s="22" t="s">
        <v>49</v>
      </c>
      <c r="AA111" s="23">
        <v>557940.118267935</v>
      </c>
      <c r="AB111" s="27">
        <f t="shared" si="34"/>
        <v>5.7465875901538244</v>
      </c>
      <c r="AC111" s="20"/>
      <c r="AD111" s="24">
        <v>90.5</v>
      </c>
      <c r="AE111" s="24"/>
      <c r="AF111" s="24"/>
      <c r="AG111" s="24"/>
      <c r="AI111" s="17" t="s">
        <v>100</v>
      </c>
      <c r="AJ111" s="25">
        <v>2378000</v>
      </c>
      <c r="AK111" s="20">
        <v>6.3760000000000003</v>
      </c>
      <c r="AL111" s="20"/>
      <c r="AM111" s="21">
        <v>85</v>
      </c>
      <c r="AN111" s="21"/>
      <c r="AO111" s="21"/>
      <c r="AQ111" s="17" t="s">
        <v>51</v>
      </c>
      <c r="AR111" s="25">
        <v>44010</v>
      </c>
      <c r="AS111" s="20">
        <v>4.6440000000000001</v>
      </c>
      <c r="AT111" s="20"/>
      <c r="AU111" s="21">
        <v>88</v>
      </c>
      <c r="AV111" s="21"/>
      <c r="AW111" s="21"/>
      <c r="AX111" s="21"/>
      <c r="AZ111" s="17"/>
      <c r="BA111" s="17"/>
      <c r="BB111" s="20"/>
      <c r="BC111" s="20"/>
      <c r="BD111" s="17"/>
      <c r="BE111" s="17"/>
      <c r="BF111" s="17"/>
      <c r="BH111" s="17" t="s">
        <v>101</v>
      </c>
      <c r="BI111" s="25">
        <v>19230</v>
      </c>
      <c r="BJ111" s="17">
        <v>4.2839999999999998</v>
      </c>
      <c r="BK111" s="20"/>
      <c r="BL111" s="21">
        <v>90.5</v>
      </c>
      <c r="BM111" s="21"/>
      <c r="BN111" s="21"/>
      <c r="BO111" s="21"/>
      <c r="BQ111" s="17" t="s">
        <v>102</v>
      </c>
      <c r="BR111" s="25">
        <v>4628000</v>
      </c>
      <c r="BS111" s="20">
        <v>6.665</v>
      </c>
      <c r="BT111" s="20"/>
      <c r="BU111" s="21">
        <v>85</v>
      </c>
    </row>
    <row r="112" spans="1:74" x14ac:dyDescent="0.2">
      <c r="E112" s="20"/>
      <c r="V112" s="21"/>
      <c r="W112" s="21"/>
      <c r="X112" s="21"/>
      <c r="AI112" s="17"/>
      <c r="AJ112" s="17"/>
      <c r="AK112" s="20"/>
      <c r="AL112" s="20"/>
      <c r="AM112" s="21"/>
      <c r="AN112" s="21"/>
      <c r="AO112" s="21"/>
      <c r="AQ112" s="1"/>
      <c r="AR112" s="1"/>
      <c r="AS112" s="1"/>
      <c r="AT112" s="1"/>
      <c r="AU112" s="1"/>
      <c r="AV112" s="1"/>
      <c r="AW112" s="1"/>
      <c r="AX112" s="1"/>
      <c r="AZ112" s="1"/>
      <c r="BA112" s="1"/>
      <c r="BB112" s="6"/>
      <c r="BC112" s="6"/>
      <c r="BD112" s="1"/>
      <c r="BE112" s="1"/>
      <c r="BF112" s="1"/>
      <c r="BH112" s="17"/>
      <c r="BI112" s="17"/>
      <c r="BJ112" s="20"/>
      <c r="BK112" s="20"/>
      <c r="BL112" s="21"/>
      <c r="BM112" s="21"/>
      <c r="BN112" s="21"/>
      <c r="BO112" s="21"/>
      <c r="BQ112" s="17"/>
      <c r="BR112" s="17"/>
      <c r="BS112" s="17"/>
      <c r="BT112" s="17"/>
      <c r="BU112" s="21"/>
    </row>
    <row r="113" spans="5:73" x14ac:dyDescent="0.2">
      <c r="E113" s="20"/>
      <c r="BH113" s="17"/>
      <c r="BI113" s="17"/>
      <c r="BJ113" s="20"/>
      <c r="BK113" s="20"/>
      <c r="BL113" s="21"/>
      <c r="BM113" s="21"/>
      <c r="BN113" s="21"/>
      <c r="BO113" s="21"/>
      <c r="BQ113" s="17"/>
      <c r="BR113" s="17"/>
      <c r="BS113" s="17"/>
      <c r="BT113" s="17"/>
      <c r="BU113" s="21"/>
    </row>
    <row r="114" spans="5:73" x14ac:dyDescent="0.2">
      <c r="E114" s="20"/>
      <c r="BH114" s="17"/>
      <c r="BI114" s="17"/>
      <c r="BJ114" s="20"/>
      <c r="BK114" s="20"/>
      <c r="BL114" s="21"/>
      <c r="BM114" s="21"/>
      <c r="BN114" s="21"/>
      <c r="BO114" s="21"/>
      <c r="BQ114" s="17"/>
      <c r="BR114" s="17"/>
      <c r="BS114" s="17"/>
      <c r="BT114" s="17"/>
      <c r="BU114" s="21"/>
    </row>
    <row r="115" spans="5:73" x14ac:dyDescent="0.2">
      <c r="E115" s="20"/>
    </row>
    <row r="116" spans="5:73" x14ac:dyDescent="0.2">
      <c r="E116" s="20"/>
    </row>
    <row r="118" spans="5:73" x14ac:dyDescent="0.2">
      <c r="M118" s="17"/>
      <c r="N118" s="17"/>
      <c r="O118" s="17"/>
      <c r="P118" s="17"/>
      <c r="Y118" s="17"/>
      <c r="AH118" s="17"/>
      <c r="AP118" s="17"/>
      <c r="AY118" s="17"/>
      <c r="BG118" s="17"/>
      <c r="BP118" s="17"/>
    </row>
    <row r="119" spans="5:73" x14ac:dyDescent="0.2">
      <c r="M119" s="17"/>
      <c r="N119" s="17"/>
      <c r="O119" s="17"/>
      <c r="P119" s="17"/>
      <c r="Y119" s="17"/>
      <c r="AH119" s="17"/>
      <c r="AP119" s="17"/>
      <c r="AY119" s="17"/>
      <c r="BG119" s="17"/>
      <c r="BP119" s="17"/>
    </row>
    <row r="120" spans="5:73" x14ac:dyDescent="0.2">
      <c r="M120" s="17"/>
      <c r="N120" s="17"/>
      <c r="O120" s="17"/>
      <c r="P120" s="17"/>
      <c r="Y120" s="17"/>
      <c r="AH120" s="17"/>
      <c r="AP120" s="17"/>
      <c r="AY120" s="17"/>
      <c r="BG120" s="17"/>
      <c r="BP120" s="17"/>
    </row>
    <row r="121" spans="5:73" x14ac:dyDescent="0.2">
      <c r="M121" s="17"/>
      <c r="N121" s="17"/>
      <c r="O121" s="17"/>
      <c r="P121" s="17"/>
      <c r="Y121" s="17"/>
      <c r="AH121" s="17"/>
      <c r="AP121" s="17"/>
      <c r="AY121" s="17"/>
      <c r="BG121" s="17"/>
      <c r="BP121" s="17"/>
    </row>
    <row r="122" spans="5:73" x14ac:dyDescent="0.2">
      <c r="M122" s="17"/>
      <c r="N122" s="17"/>
      <c r="O122" s="17"/>
      <c r="P122" s="17"/>
      <c r="Y122" s="17"/>
      <c r="AH122" s="17"/>
      <c r="AP122" s="17"/>
      <c r="AY122" s="17"/>
      <c r="BG122" s="17"/>
      <c r="BP122" s="17"/>
    </row>
  </sheetData>
  <pageMargins left="0.25" right="0.25" top="0.75" bottom="0.75" header="0.3" footer="0.3"/>
  <pageSetup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Grand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Howe, Adina [A&amp;BE]</dc:creator>
  <cp:lastModifiedBy>Howe, Adina [A&amp;BE]</cp:lastModifiedBy>
  <dcterms:created xsi:type="dcterms:W3CDTF">2021-11-18T15:47:39Z</dcterms:created>
  <dcterms:modified xsi:type="dcterms:W3CDTF">2021-11-18T15:48:51Z</dcterms:modified>
</cp:coreProperties>
</file>