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\Downloads\"/>
    </mc:Choice>
  </mc:AlternateContent>
  <xr:revisionPtr revIDLastSave="0" documentId="8_{9F12281D-2013-428D-B432-D72C31C8E7DD}" xr6:coauthVersionLast="45" xr6:coauthVersionMax="45" xr10:uidLastSave="{00000000-0000-0000-0000-000000000000}"/>
  <bookViews>
    <workbookView xWindow="-110" yWindow="-110" windowWidth="19420" windowHeight="10420" tabRatio="938"/>
  </bookViews>
  <sheets>
    <sheet name="15FB150" sheetId="41" r:id="rId1"/>
  </sheets>
  <definedNames>
    <definedName name="_xlnm.Print_Area" localSheetId="0">'15FB150'!$A$1:$I$34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41" l="1"/>
  <c r="G22" i="41" s="1"/>
  <c r="G6" i="41"/>
  <c r="I6" i="41" s="1"/>
  <c r="I20" i="41"/>
  <c r="I19" i="41"/>
  <c r="I18" i="41"/>
  <c r="I21" i="41"/>
  <c r="I17" i="41"/>
  <c r="I16" i="41"/>
  <c r="I15" i="41"/>
  <c r="I14" i="41"/>
  <c r="I13" i="41"/>
  <c r="I12" i="41"/>
  <c r="I11" i="41"/>
  <c r="I10" i="41"/>
  <c r="I9" i="41"/>
  <c r="I8" i="41"/>
  <c r="I7" i="41"/>
  <c r="G5" i="41"/>
  <c r="C28" i="41" s="1"/>
  <c r="I5" i="41"/>
  <c r="G4" i="41"/>
  <c r="I4" i="41"/>
  <c r="G3" i="41"/>
  <c r="I3" i="41"/>
  <c r="C29" i="41" l="1"/>
  <c r="I22" i="41"/>
  <c r="I23" i="41" s="1"/>
  <c r="C25" i="41" s="1"/>
  <c r="C26" i="41" l="1"/>
  <c r="C27" i="41" s="1"/>
  <c r="C30" i="41" l="1"/>
  <c r="C32" i="41" s="1"/>
  <c r="C33" i="41" l="1"/>
  <c r="C34" i="41" s="1"/>
  <c r="I33" i="41"/>
</calcChain>
</file>

<file path=xl/sharedStrings.xml><?xml version="1.0" encoding="utf-8"?>
<sst xmlns="http://schemas.openxmlformats.org/spreadsheetml/2006/main" count="88" uniqueCount="78">
  <si>
    <t>Sr</t>
  </si>
  <si>
    <t>Item</t>
  </si>
  <si>
    <t>Qty</t>
  </si>
  <si>
    <t>Body</t>
  </si>
  <si>
    <t>Ball</t>
  </si>
  <si>
    <t>O Ring</t>
  </si>
  <si>
    <t>Cup Spring</t>
  </si>
  <si>
    <t>Stem Nut</t>
  </si>
  <si>
    <t>Body Seal</t>
  </si>
  <si>
    <t>Weight</t>
  </si>
  <si>
    <t>Machining</t>
  </si>
  <si>
    <t>Total</t>
  </si>
  <si>
    <t>Material</t>
  </si>
  <si>
    <t>MS</t>
  </si>
  <si>
    <t>Thrust Seal</t>
  </si>
  <si>
    <t>Viton</t>
  </si>
  <si>
    <t>Graphite</t>
  </si>
  <si>
    <t>Dimension</t>
  </si>
  <si>
    <t>As per Drawing</t>
  </si>
  <si>
    <t>Matt Cost</t>
  </si>
  <si>
    <t>Nut</t>
  </si>
  <si>
    <t>Gland Packing</t>
  </si>
  <si>
    <t>Gland</t>
  </si>
  <si>
    <t>Lever / Handle</t>
  </si>
  <si>
    <t>Bolt</t>
  </si>
  <si>
    <t>Costing Parameters :</t>
  </si>
  <si>
    <t>Basic Materials</t>
  </si>
  <si>
    <t>VAT/CST</t>
  </si>
  <si>
    <t>Interest</t>
  </si>
  <si>
    <t>Transport</t>
  </si>
  <si>
    <t>Landed</t>
  </si>
  <si>
    <t>Assembly/Testing</t>
  </si>
  <si>
    <t>Net Costing</t>
  </si>
  <si>
    <t>Selling</t>
  </si>
  <si>
    <t>Margin %</t>
  </si>
  <si>
    <t>Octroi</t>
  </si>
  <si>
    <t>TOTAL</t>
  </si>
  <si>
    <t>Seat Ring</t>
  </si>
  <si>
    <t>Stem</t>
  </si>
  <si>
    <t>Adaptor</t>
  </si>
  <si>
    <t>M6 x 1.00P x 25 mm L</t>
  </si>
  <si>
    <t>M6 x 1.00P</t>
  </si>
  <si>
    <t>OD 15 x ID 10.7 x 2 thk</t>
  </si>
  <si>
    <t>ID 8.00  x  c/s dia 1.5 mm</t>
  </si>
  <si>
    <t>RPTFE</t>
  </si>
  <si>
    <t>Margin</t>
  </si>
  <si>
    <t>Lock Plate</t>
  </si>
  <si>
    <t>End Caps</t>
  </si>
  <si>
    <t>Sleeve</t>
  </si>
  <si>
    <t>Plastic</t>
  </si>
  <si>
    <t>PVC</t>
  </si>
  <si>
    <t>15FB #150 2PC FBV ICD</t>
  </si>
  <si>
    <t>OD 30 x 25 mm</t>
  </si>
  <si>
    <t>OD 20 x 40 mm</t>
  </si>
  <si>
    <t>Ø16.0 X Ø10.8 X 2mm thk</t>
  </si>
  <si>
    <t>Ø20 X Ø10.2 X 0.8 mm</t>
  </si>
  <si>
    <t>10 x 6 Slot Shreeram</t>
  </si>
  <si>
    <t>PCD Locking</t>
  </si>
  <si>
    <t>ID Plate / Marking</t>
  </si>
  <si>
    <t>M10 x 1.5P x AF17 x 4 thk</t>
  </si>
  <si>
    <t>WCB</t>
  </si>
  <si>
    <t>B7M</t>
  </si>
  <si>
    <t>2HM</t>
  </si>
  <si>
    <t>SS304</t>
  </si>
  <si>
    <t>As per Format</t>
  </si>
  <si>
    <t>Black</t>
  </si>
  <si>
    <t>SS410</t>
  </si>
  <si>
    <t>Offer</t>
  </si>
  <si>
    <t>Blackodising/Painting</t>
  </si>
  <si>
    <t>Rs 25 per kg</t>
  </si>
  <si>
    <t>Ø15.0 X Ø11 X 3 mm thk</t>
  </si>
  <si>
    <t>SS316</t>
  </si>
  <si>
    <t>SS316 + Gr</t>
  </si>
  <si>
    <t>OD 34 x ID 26 x 2 mm thk</t>
  </si>
  <si>
    <t>WCB - Carbon steel……can vary…..for different grades of steel</t>
  </si>
  <si>
    <t>Rate per kg can vary depending upon material grades</t>
  </si>
  <si>
    <t>Weights can change as per valve sizes</t>
  </si>
  <si>
    <t>All RED are linked to some formulae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</si>
</sst>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name val="Book Antiqua"/>
      <family val="1"/>
    </font>
    <font>
      <b/>
      <sz val="11"/>
      <name val="Book Antiqua"/>
      <family val="1"/>
    </font>
    <font>
      <sz val="10"/>
      <name val="Book Antiqua"/>
      <family val="1"/>
    </font>
    <font>
      <b/>
      <i/>
      <sz val="11"/>
      <name val="Book Antiqua"/>
      <family val="1"/>
    </font>
    <font>
      <b/>
      <sz val="11"/>
      <color rgb="FFFF0000"/>
      <name val="Book Antiqua"/>
      <family val="1"/>
    </font>
    <font>
      <sz val="11"/>
      <color rgb="FFFF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2" fillId="0" borderId="1" xfId="0" applyNumberFormat="1" applyFont="1" applyBorder="1"/>
    <xf numFmtId="2" fontId="1" fillId="0" borderId="1" xfId="0" applyNumberFormat="1" applyFont="1" applyBorder="1"/>
    <xf numFmtId="0" fontId="1" fillId="0" borderId="0" xfId="0" applyFont="1" applyAlignment="1">
      <alignment horizontal="left"/>
    </xf>
    <xf numFmtId="0" fontId="4" fillId="0" borderId="0" xfId="0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2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/>
    <xf numFmtId="0" fontId="5" fillId="0" borderId="0" xfId="0" applyFont="1"/>
    <xf numFmtId="0" fontId="3" fillId="0" borderId="1" xfId="0" applyFont="1" applyBorder="1" applyAlignment="1">
      <alignment horizontal="center"/>
    </xf>
    <xf numFmtId="2" fontId="5" fillId="0" borderId="1" xfId="0" applyNumberFormat="1" applyFont="1" applyBorder="1"/>
    <xf numFmtId="0" fontId="5" fillId="0" borderId="1" xfId="0" applyFont="1" applyBorder="1"/>
    <xf numFmtId="0" fontId="5" fillId="0" borderId="0" xfId="0" applyFont="1" applyAlignment="1">
      <alignment horizontal="center"/>
    </xf>
    <xf numFmtId="2" fontId="6" fillId="0" borderId="1" xfId="0" applyNumberFormat="1" applyFont="1" applyBorder="1"/>
    <xf numFmtId="2" fontId="5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558800</xdr:colOff>
      <xdr:row>0</xdr:row>
      <xdr:rowOff>92075</xdr:rowOff>
    </xdr:from>
    <xdr:to>
      <xdr:col>10</xdr:col>
      <xdr:colOff>587375</xdr:colOff>
      <xdr:row>6</xdr:row>
      <xdr:rowOff>155575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A8A7D43-E5DE-462C-A706-B2CAEF364A61}"/>
            </a:ext>
          </a:extLst>
        </xdr:cNvPr>
        <xdr:cNvCxnSpPr/>
      </xdr:nvCxnSpPr>
      <xdr:spPr>
        <a:xfrm>
          <a:off x="6153150" y="104775"/>
          <a:ext cx="3743325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0</xdr:row>
      <xdr:rowOff>101600</xdr:rowOff>
    </xdr:from>
    <xdr:to>
      <xdr:col>11</xdr:col>
      <xdr:colOff>19032</xdr:colOff>
      <xdr:row>6</xdr:row>
      <xdr:rowOff>92075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7EB8784-EE82-4597-9737-CCB86442B8FF}"/>
            </a:ext>
          </a:extLst>
        </xdr:cNvPr>
        <xdr:cNvCxnSpPr/>
      </xdr:nvCxnSpPr>
      <xdr:spPr>
        <a:xfrm>
          <a:off x="6734175" y="114300"/>
          <a:ext cx="3228975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625475</xdr:colOff>
      <xdr:row>2</xdr:row>
      <xdr:rowOff>165100</xdr:rowOff>
    </xdr:from>
    <xdr:to>
      <xdr:col>11</xdr:col>
      <xdr:colOff>47625</xdr:colOff>
      <xdr:row>8</xdr:row>
      <xdr:rowOff>31750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8467AE8-26EA-48E7-AA7F-99AD76D60E57}"/>
            </a:ext>
          </a:extLst>
        </xdr:cNvPr>
        <xdr:cNvCxnSpPr/>
      </xdr:nvCxnSpPr>
      <xdr:spPr>
        <a:xfrm>
          <a:off x="6219825" y="609600"/>
          <a:ext cx="377190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679450</xdr:colOff>
      <xdr:row>2</xdr:row>
      <xdr:rowOff>114300</xdr:rowOff>
    </xdr:from>
    <xdr:to>
      <xdr:col>10</xdr:col>
      <xdr:colOff>19050</xdr:colOff>
      <xdr:row>3</xdr:row>
      <xdr:rowOff>91948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A048F07-AEF0-45B4-A25F-1395A7B31CB4}"/>
            </a:ext>
          </a:extLst>
        </xdr:cNvPr>
        <xdr:cNvCxnSpPr/>
      </xdr:nvCxnSpPr>
      <xdr:spPr>
        <a:xfrm>
          <a:off x="5476875" y="552450"/>
          <a:ext cx="38766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view="pageBreakPreview" zoomScaleNormal="100" zoomScaleSheetLayoutView="100" workbookViewId="0">
      <selection activeCell="H32" sqref="H32:I33"/>
    </sheetView>
  </sheetViews>
  <sheetFormatPr defaultColWidth="9.1796875" defaultRowHeight="14.5" x14ac:dyDescent="0.35"/>
  <cols>
    <col min="1" max="1" width="5" style="1" customWidth="1"/>
    <col min="2" max="2" width="27.453125" style="1" customWidth="1"/>
    <col min="3" max="3" width="31.81640625" style="1" customWidth="1"/>
    <col min="4" max="4" width="8.1796875" style="1" customWidth="1"/>
    <col min="5" max="5" width="11.81640625" style="1" customWidth="1"/>
    <col min="6" max="6" width="9.1796875" style="1"/>
    <col min="7" max="7" width="11.26953125" style="1" bestFit="1" customWidth="1"/>
    <col min="8" max="8" width="12.54296875" style="1" bestFit="1" customWidth="1"/>
    <col min="9" max="9" width="13.54296875" style="1" customWidth="1"/>
    <col min="10" max="16384" width="9.1796875" style="1"/>
  </cols>
  <sheetData>
    <row r="1" spans="1:12" x14ac:dyDescent="0.35">
      <c r="A1" s="5" t="s">
        <v>51</v>
      </c>
      <c r="B1" s="5"/>
      <c r="C1" s="5"/>
      <c r="D1" s="5"/>
      <c r="E1" s="5"/>
      <c r="F1" s="26">
        <v>225</v>
      </c>
      <c r="G1" s="26">
        <v>180</v>
      </c>
      <c r="H1" s="5"/>
      <c r="I1" s="5"/>
    </row>
    <row r="2" spans="1:12" x14ac:dyDescent="0.35">
      <c r="A2" s="6" t="s">
        <v>0</v>
      </c>
      <c r="B2" s="6" t="s">
        <v>1</v>
      </c>
      <c r="C2" s="6" t="s">
        <v>17</v>
      </c>
      <c r="D2" s="6" t="s">
        <v>2</v>
      </c>
      <c r="E2" s="6" t="s">
        <v>12</v>
      </c>
      <c r="F2" s="6" t="s">
        <v>9</v>
      </c>
      <c r="G2" s="6" t="s">
        <v>19</v>
      </c>
      <c r="H2" s="6" t="s">
        <v>10</v>
      </c>
      <c r="I2" s="6" t="s">
        <v>11</v>
      </c>
    </row>
    <row r="3" spans="1:12" x14ac:dyDescent="0.35">
      <c r="A3" s="7">
        <v>1</v>
      </c>
      <c r="B3" s="8" t="s">
        <v>3</v>
      </c>
      <c r="C3" s="8" t="s">
        <v>18</v>
      </c>
      <c r="D3" s="7">
        <v>1</v>
      </c>
      <c r="E3" s="6" t="s">
        <v>60</v>
      </c>
      <c r="F3" s="9">
        <v>0.62</v>
      </c>
      <c r="G3" s="27">
        <f>$F$1*F3</f>
        <v>139.5</v>
      </c>
      <c r="H3" s="10">
        <v>50</v>
      </c>
      <c r="I3" s="27">
        <f>(G3+H3)*D3</f>
        <v>189.5</v>
      </c>
    </row>
    <row r="4" spans="1:12" x14ac:dyDescent="0.35">
      <c r="A4" s="7">
        <v>2</v>
      </c>
      <c r="B4" s="8" t="s">
        <v>39</v>
      </c>
      <c r="C4" s="8" t="s">
        <v>18</v>
      </c>
      <c r="D4" s="7">
        <v>1</v>
      </c>
      <c r="E4" s="6" t="s">
        <v>60</v>
      </c>
      <c r="F4" s="9">
        <v>0.55000000000000004</v>
      </c>
      <c r="G4" s="27">
        <f>$F$1*F4</f>
        <v>123.75000000000001</v>
      </c>
      <c r="H4" s="10">
        <v>30</v>
      </c>
      <c r="I4" s="27">
        <f t="shared" ref="I4:I22" si="0">(G4+H4)*D4</f>
        <v>153.75</v>
      </c>
      <c r="K4" s="1" t="s">
        <v>74</v>
      </c>
    </row>
    <row r="5" spans="1:12" x14ac:dyDescent="0.35">
      <c r="A5" s="7">
        <v>3</v>
      </c>
      <c r="B5" s="8" t="s">
        <v>4</v>
      </c>
      <c r="C5" s="8" t="s">
        <v>52</v>
      </c>
      <c r="D5" s="7">
        <v>1</v>
      </c>
      <c r="E5" s="7" t="s">
        <v>66</v>
      </c>
      <c r="F5" s="9">
        <v>0.25</v>
      </c>
      <c r="G5" s="27">
        <f>$G$1*F5</f>
        <v>45</v>
      </c>
      <c r="H5" s="10">
        <v>40</v>
      </c>
      <c r="I5" s="27">
        <f t="shared" si="0"/>
        <v>85</v>
      </c>
      <c r="J5" s="11"/>
    </row>
    <row r="6" spans="1:12" x14ac:dyDescent="0.35">
      <c r="A6" s="7">
        <v>4</v>
      </c>
      <c r="B6" s="8" t="s">
        <v>38</v>
      </c>
      <c r="C6" s="8" t="s">
        <v>53</v>
      </c>
      <c r="D6" s="7">
        <v>1</v>
      </c>
      <c r="E6" s="7" t="s">
        <v>66</v>
      </c>
      <c r="F6" s="9">
        <v>0.12</v>
      </c>
      <c r="G6" s="27">
        <f>$G$1*F6</f>
        <v>21.599999999999998</v>
      </c>
      <c r="H6" s="10">
        <v>40</v>
      </c>
      <c r="I6" s="27">
        <f>(G6+H6)*D6</f>
        <v>61.599999999999994</v>
      </c>
    </row>
    <row r="7" spans="1:12" x14ac:dyDescent="0.35">
      <c r="A7" s="7">
        <v>5</v>
      </c>
      <c r="B7" s="8" t="s">
        <v>37</v>
      </c>
      <c r="C7" s="8" t="s">
        <v>18</v>
      </c>
      <c r="D7" s="7">
        <v>2</v>
      </c>
      <c r="E7" s="7" t="s">
        <v>44</v>
      </c>
      <c r="F7" s="10"/>
      <c r="G7" s="10">
        <v>12</v>
      </c>
      <c r="H7" s="10"/>
      <c r="I7" s="27">
        <f t="shared" si="0"/>
        <v>24</v>
      </c>
      <c r="L7" s="1" t="s">
        <v>75</v>
      </c>
    </row>
    <row r="8" spans="1:12" x14ac:dyDescent="0.35">
      <c r="A8" s="7">
        <v>6</v>
      </c>
      <c r="B8" s="8" t="s">
        <v>24</v>
      </c>
      <c r="C8" s="8" t="s">
        <v>40</v>
      </c>
      <c r="D8" s="7">
        <v>4</v>
      </c>
      <c r="E8" s="7" t="s">
        <v>61</v>
      </c>
      <c r="F8" s="10"/>
      <c r="G8" s="10">
        <v>12</v>
      </c>
      <c r="H8" s="10"/>
      <c r="I8" s="27">
        <f t="shared" si="0"/>
        <v>48</v>
      </c>
    </row>
    <row r="9" spans="1:12" x14ac:dyDescent="0.35">
      <c r="A9" s="7">
        <v>7</v>
      </c>
      <c r="B9" s="8" t="s">
        <v>20</v>
      </c>
      <c r="C9" s="8" t="s">
        <v>41</v>
      </c>
      <c r="D9" s="7">
        <v>4</v>
      </c>
      <c r="E9" s="7" t="s">
        <v>62</v>
      </c>
      <c r="F9" s="10"/>
      <c r="G9" s="10">
        <v>5</v>
      </c>
      <c r="H9" s="10"/>
      <c r="I9" s="27">
        <f t="shared" si="0"/>
        <v>20</v>
      </c>
      <c r="L9" s="1" t="s">
        <v>76</v>
      </c>
    </row>
    <row r="10" spans="1:12" x14ac:dyDescent="0.35">
      <c r="A10" s="7">
        <v>8</v>
      </c>
      <c r="B10" s="8" t="s">
        <v>7</v>
      </c>
      <c r="C10" s="8" t="s">
        <v>59</v>
      </c>
      <c r="D10" s="7">
        <v>2</v>
      </c>
      <c r="E10" s="7" t="s">
        <v>62</v>
      </c>
      <c r="F10" s="10"/>
      <c r="G10" s="10">
        <v>12</v>
      </c>
      <c r="H10" s="10"/>
      <c r="I10" s="27">
        <f t="shared" si="0"/>
        <v>24</v>
      </c>
    </row>
    <row r="11" spans="1:12" x14ac:dyDescent="0.35">
      <c r="A11" s="7">
        <v>9</v>
      </c>
      <c r="B11" s="8" t="s">
        <v>8</v>
      </c>
      <c r="C11" s="8" t="s">
        <v>73</v>
      </c>
      <c r="D11" s="7">
        <v>1</v>
      </c>
      <c r="E11" s="23" t="s">
        <v>72</v>
      </c>
      <c r="F11" s="10"/>
      <c r="G11" s="10">
        <v>12</v>
      </c>
      <c r="H11" s="10"/>
      <c r="I11" s="27">
        <f t="shared" si="0"/>
        <v>12</v>
      </c>
    </row>
    <row r="12" spans="1:12" x14ac:dyDescent="0.35">
      <c r="A12" s="7">
        <v>10</v>
      </c>
      <c r="B12" s="8" t="s">
        <v>14</v>
      </c>
      <c r="C12" s="8" t="s">
        <v>42</v>
      </c>
      <c r="D12" s="7">
        <v>1</v>
      </c>
      <c r="E12" s="7" t="s">
        <v>44</v>
      </c>
      <c r="F12" s="10"/>
      <c r="G12" s="10">
        <v>3</v>
      </c>
      <c r="H12" s="10"/>
      <c r="I12" s="27">
        <f t="shared" si="0"/>
        <v>3</v>
      </c>
      <c r="L12" s="22" t="s">
        <v>77</v>
      </c>
    </row>
    <row r="13" spans="1:12" x14ac:dyDescent="0.35">
      <c r="A13" s="7">
        <v>11</v>
      </c>
      <c r="B13" s="8" t="s">
        <v>21</v>
      </c>
      <c r="C13" s="8" t="s">
        <v>54</v>
      </c>
      <c r="D13" s="7">
        <v>2</v>
      </c>
      <c r="E13" s="7" t="s">
        <v>16</v>
      </c>
      <c r="F13" s="10"/>
      <c r="G13" s="10">
        <v>3</v>
      </c>
      <c r="H13" s="10"/>
      <c r="I13" s="27">
        <f t="shared" si="0"/>
        <v>6</v>
      </c>
    </row>
    <row r="14" spans="1:12" x14ac:dyDescent="0.35">
      <c r="A14" s="7">
        <v>12</v>
      </c>
      <c r="B14" s="8" t="s">
        <v>22</v>
      </c>
      <c r="C14" s="8" t="s">
        <v>70</v>
      </c>
      <c r="D14" s="7">
        <v>1</v>
      </c>
      <c r="E14" s="7" t="s">
        <v>71</v>
      </c>
      <c r="F14" s="10"/>
      <c r="G14" s="10">
        <v>10</v>
      </c>
      <c r="H14" s="10"/>
      <c r="I14" s="27">
        <f>(G14+H14)*D14</f>
        <v>10</v>
      </c>
    </row>
    <row r="15" spans="1:12" x14ac:dyDescent="0.35">
      <c r="A15" s="7">
        <v>13</v>
      </c>
      <c r="B15" s="8" t="s">
        <v>5</v>
      </c>
      <c r="C15" s="8" t="s">
        <v>43</v>
      </c>
      <c r="D15" s="7">
        <v>1</v>
      </c>
      <c r="E15" s="7" t="s">
        <v>15</v>
      </c>
      <c r="F15" s="10"/>
      <c r="G15" s="10">
        <v>10</v>
      </c>
      <c r="H15" s="10"/>
      <c r="I15" s="27">
        <f t="shared" si="0"/>
        <v>10</v>
      </c>
    </row>
    <row r="16" spans="1:12" x14ac:dyDescent="0.35">
      <c r="A16" s="7">
        <v>14</v>
      </c>
      <c r="B16" s="8" t="s">
        <v>6</v>
      </c>
      <c r="C16" s="8" t="s">
        <v>55</v>
      </c>
      <c r="D16" s="7">
        <v>2</v>
      </c>
      <c r="E16" s="7" t="s">
        <v>13</v>
      </c>
      <c r="F16" s="10"/>
      <c r="G16" s="10">
        <v>5</v>
      </c>
      <c r="H16" s="10"/>
      <c r="I16" s="27">
        <f t="shared" si="0"/>
        <v>10</v>
      </c>
    </row>
    <row r="17" spans="1:9" x14ac:dyDescent="0.35">
      <c r="A17" s="7">
        <v>15</v>
      </c>
      <c r="B17" s="8" t="s">
        <v>23</v>
      </c>
      <c r="C17" s="8" t="s">
        <v>56</v>
      </c>
      <c r="D17" s="7">
        <v>1</v>
      </c>
      <c r="E17" s="7" t="s">
        <v>13</v>
      </c>
      <c r="F17" s="10"/>
      <c r="G17" s="10">
        <v>40</v>
      </c>
      <c r="H17" s="10"/>
      <c r="I17" s="27">
        <f t="shared" si="0"/>
        <v>40</v>
      </c>
    </row>
    <row r="18" spans="1:9" x14ac:dyDescent="0.35">
      <c r="A18" s="7">
        <v>16</v>
      </c>
      <c r="B18" s="8" t="s">
        <v>46</v>
      </c>
      <c r="C18" s="8" t="s">
        <v>18</v>
      </c>
      <c r="D18" s="7">
        <v>1</v>
      </c>
      <c r="E18" s="7" t="s">
        <v>13</v>
      </c>
      <c r="F18" s="10"/>
      <c r="G18" s="10">
        <v>40</v>
      </c>
      <c r="H18" s="10"/>
      <c r="I18" s="27">
        <f t="shared" si="0"/>
        <v>40</v>
      </c>
    </row>
    <row r="19" spans="1:9" x14ac:dyDescent="0.35">
      <c r="A19" s="7">
        <v>17</v>
      </c>
      <c r="B19" s="8" t="s">
        <v>47</v>
      </c>
      <c r="C19" s="8" t="s">
        <v>57</v>
      </c>
      <c r="D19" s="7">
        <v>2</v>
      </c>
      <c r="E19" s="7" t="s">
        <v>49</v>
      </c>
      <c r="F19" s="10"/>
      <c r="G19" s="10">
        <v>3</v>
      </c>
      <c r="H19" s="10"/>
      <c r="I19" s="27">
        <f t="shared" si="0"/>
        <v>6</v>
      </c>
    </row>
    <row r="20" spans="1:9" x14ac:dyDescent="0.35">
      <c r="A20" s="7">
        <v>18</v>
      </c>
      <c r="B20" s="8" t="s">
        <v>48</v>
      </c>
      <c r="C20" s="8" t="s">
        <v>18</v>
      </c>
      <c r="D20" s="7">
        <v>1</v>
      </c>
      <c r="E20" s="7" t="s">
        <v>50</v>
      </c>
      <c r="F20" s="10"/>
      <c r="G20" s="10">
        <v>7</v>
      </c>
      <c r="H20" s="10"/>
      <c r="I20" s="27">
        <f t="shared" si="0"/>
        <v>7</v>
      </c>
    </row>
    <row r="21" spans="1:9" x14ac:dyDescent="0.35">
      <c r="A21" s="7">
        <v>19</v>
      </c>
      <c r="B21" s="8" t="s">
        <v>58</v>
      </c>
      <c r="C21" s="8" t="s">
        <v>64</v>
      </c>
      <c r="D21" s="7">
        <v>1</v>
      </c>
      <c r="E21" s="7" t="s">
        <v>63</v>
      </c>
      <c r="F21" s="10"/>
      <c r="G21" s="10">
        <v>15</v>
      </c>
      <c r="H21" s="10"/>
      <c r="I21" s="27">
        <f t="shared" si="0"/>
        <v>15</v>
      </c>
    </row>
    <row r="22" spans="1:9" x14ac:dyDescent="0.35">
      <c r="A22" s="7">
        <v>20</v>
      </c>
      <c r="B22" s="8" t="s">
        <v>68</v>
      </c>
      <c r="C22" s="8" t="s">
        <v>69</v>
      </c>
      <c r="D22" s="7">
        <v>1</v>
      </c>
      <c r="E22" s="7" t="s">
        <v>65</v>
      </c>
      <c r="F22" s="27">
        <f>F3+F4</f>
        <v>1.17</v>
      </c>
      <c r="G22" s="10">
        <f>F22*25</f>
        <v>29.25</v>
      </c>
      <c r="H22" s="10"/>
      <c r="I22" s="27">
        <f t="shared" si="0"/>
        <v>29.25</v>
      </c>
    </row>
    <row r="23" spans="1:9" s="2" customFormat="1" x14ac:dyDescent="0.35">
      <c r="A23" s="4"/>
      <c r="B23" s="12"/>
      <c r="C23" s="4"/>
      <c r="D23" s="4"/>
      <c r="E23" s="4"/>
      <c r="F23" s="4"/>
      <c r="G23" s="4"/>
      <c r="H23" s="13" t="s">
        <v>36</v>
      </c>
      <c r="I23" s="28">
        <f>SUM(I3:I22)</f>
        <v>794.1</v>
      </c>
    </row>
    <row r="24" spans="1:9" x14ac:dyDescent="0.35">
      <c r="B24" s="14" t="s">
        <v>25</v>
      </c>
      <c r="H24" s="3"/>
      <c r="I24" s="15"/>
    </row>
    <row r="25" spans="1:9" x14ac:dyDescent="0.35">
      <c r="B25" s="16" t="s">
        <v>26</v>
      </c>
      <c r="C25" s="24">
        <f>I23</f>
        <v>794.1</v>
      </c>
      <c r="H25" s="3"/>
      <c r="I25" s="15"/>
    </row>
    <row r="26" spans="1:9" x14ac:dyDescent="0.35">
      <c r="B26" s="16" t="s">
        <v>27</v>
      </c>
      <c r="C26" s="24">
        <f>C25*0</f>
        <v>0</v>
      </c>
      <c r="H26" s="3"/>
      <c r="I26" s="15"/>
    </row>
    <row r="27" spans="1:9" x14ac:dyDescent="0.35">
      <c r="B27" s="16" t="s">
        <v>28</v>
      </c>
      <c r="C27" s="24">
        <f>(C25+C26)*0.045</f>
        <v>35.734499999999997</v>
      </c>
    </row>
    <row r="28" spans="1:9" x14ac:dyDescent="0.35">
      <c r="B28" s="16" t="s">
        <v>29</v>
      </c>
      <c r="C28" s="24">
        <f>SUM(G3:G22)*0.03</f>
        <v>16.443000000000001</v>
      </c>
      <c r="E28" s="2"/>
      <c r="F28" s="2"/>
      <c r="G28" s="2"/>
      <c r="H28" s="2"/>
      <c r="I28" s="2"/>
    </row>
    <row r="29" spans="1:9" x14ac:dyDescent="0.35">
      <c r="B29" s="16" t="s">
        <v>35</v>
      </c>
      <c r="C29" s="24">
        <f>SUM(G3:G22)*0</f>
        <v>0</v>
      </c>
      <c r="E29" s="2"/>
      <c r="F29" s="2"/>
      <c r="G29" s="2"/>
      <c r="H29" s="2"/>
      <c r="I29" s="2"/>
    </row>
    <row r="30" spans="1:9" x14ac:dyDescent="0.35">
      <c r="B30" s="16" t="s">
        <v>30</v>
      </c>
      <c r="C30" s="24">
        <f>SUM(C25:C29)</f>
        <v>846.27750000000003</v>
      </c>
      <c r="E30" s="2"/>
      <c r="F30" s="2"/>
      <c r="G30" s="2"/>
      <c r="H30" s="2"/>
      <c r="I30" s="2"/>
    </row>
    <row r="31" spans="1:9" x14ac:dyDescent="0.35">
      <c r="B31" s="16" t="s">
        <v>31</v>
      </c>
      <c r="C31" s="24">
        <v>30</v>
      </c>
      <c r="E31" s="2"/>
      <c r="F31" s="2"/>
      <c r="G31" s="2"/>
      <c r="H31" s="2"/>
      <c r="I31" s="2"/>
    </row>
    <row r="32" spans="1:9" x14ac:dyDescent="0.35">
      <c r="B32" s="16" t="s">
        <v>32</v>
      </c>
      <c r="C32" s="24">
        <f>SUM(C30:C31)</f>
        <v>876.27750000000003</v>
      </c>
      <c r="D32" s="17"/>
      <c r="E32" s="18"/>
      <c r="F32" s="2"/>
      <c r="G32" s="15"/>
      <c r="H32" s="6" t="s">
        <v>67</v>
      </c>
      <c r="I32" s="6" t="s">
        <v>45</v>
      </c>
    </row>
    <row r="33" spans="2:9" x14ac:dyDescent="0.35">
      <c r="B33" s="16" t="s">
        <v>33</v>
      </c>
      <c r="C33" s="24">
        <f>C32*1.25</f>
        <v>1095.346875</v>
      </c>
      <c r="D33" s="17"/>
      <c r="E33" s="15"/>
      <c r="F33" s="2"/>
      <c r="G33" s="19"/>
      <c r="H33" s="6">
        <v>1100</v>
      </c>
      <c r="I33" s="20">
        <f>(H33-C32)/C32*100</f>
        <v>25.531010439044703</v>
      </c>
    </row>
    <row r="34" spans="2:9" x14ac:dyDescent="0.35">
      <c r="B34" s="16" t="s">
        <v>34</v>
      </c>
      <c r="C34" s="25">
        <f>(C33-C32)/C32*100</f>
        <v>24.999999999999989</v>
      </c>
      <c r="E34" s="2"/>
      <c r="F34" s="2"/>
      <c r="G34" s="2"/>
      <c r="H34" s="2"/>
      <c r="I34" s="2"/>
    </row>
    <row r="35" spans="2:9" x14ac:dyDescent="0.35">
      <c r="E35" s="3"/>
      <c r="F35" s="21"/>
      <c r="G35" s="2"/>
      <c r="H35" s="2"/>
      <c r="I35" s="15"/>
    </row>
    <row r="36" spans="2:9" x14ac:dyDescent="0.35">
      <c r="E36" s="3"/>
      <c r="F36" s="3"/>
      <c r="G36" s="2"/>
      <c r="H36" s="2"/>
      <c r="I36" s="15"/>
    </row>
    <row r="37" spans="2:9" x14ac:dyDescent="0.35">
      <c r="E37" s="3"/>
      <c r="F37" s="3"/>
      <c r="G37" s="2"/>
      <c r="H37" s="2"/>
      <c r="I37" s="2"/>
    </row>
    <row r="38" spans="2:9" x14ac:dyDescent="0.35">
      <c r="E38" s="3"/>
      <c r="F38" s="3"/>
      <c r="G38" s="2"/>
      <c r="H38" s="2"/>
      <c r="I38" s="2"/>
    </row>
    <row r="39" spans="2:9" x14ac:dyDescent="0.35">
      <c r="E39" s="3"/>
      <c r="F39" s="3"/>
      <c r="G39" s="2"/>
      <c r="H39" s="15"/>
      <c r="I39" s="2"/>
    </row>
    <row r="40" spans="2:9" x14ac:dyDescent="0.35">
      <c r="E40" s="3"/>
      <c r="F40" s="3"/>
      <c r="G40" s="3"/>
      <c r="H40" s="19"/>
      <c r="I40" s="2"/>
    </row>
  </sheetData>
  <pageMargins left="0.7" right="0.25" top="0.23" bottom="0.23" header="0.17" footer="0.17"/>
  <pageSetup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15FB150</vt:lpstr>
      <vt:lpstr>'15FB150'!Print_Area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Adi</cp:lastModifiedBy>
  <cp:lastPrinted>2018-02-06T10:01:18Z</cp:lastPrinted>
  <dcterms:created xsi:type="dcterms:W3CDTF">1996-10-14T23:33:28Z</dcterms:created>
  <dcterms:modified xsi:type="dcterms:W3CDTF">2020-06-13T12:19:50Z</dcterms:modified>
</cp:coreProperties>
</file>