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ephen\Desktop\ADINDUTOCHI\SELF_DEVELOPMENT\DATA ANALYST WORK EXPERIENCE\TASK 06\Project\Project\"/>
    </mc:Choice>
  </mc:AlternateContent>
  <xr:revisionPtr revIDLastSave="0" documentId="13_ncr:1_{BDDFA95D-5751-46D3-98F7-C0853B0381F2}" xr6:coauthVersionLast="47" xr6:coauthVersionMax="47" xr10:uidLastSave="{00000000-0000-0000-0000-000000000000}"/>
  <bookViews>
    <workbookView xWindow="-120" yWindow="-120" windowWidth="20730" windowHeight="11310" tabRatio="810" firstSheet="1" activeTab="2" xr2:uid="{00000000-000D-0000-FFFF-FFFF00000000}"/>
  </bookViews>
  <sheets>
    <sheet name="Dog Breed" sheetId="1" r:id="rId1"/>
    <sheet name="Cat Breed" sheetId="2" r:id="rId2"/>
    <sheet name="Summary" sheetId="3" r:id="rId3"/>
    <sheet name="Pivot Chart Cat Breeds" sheetId="5" r:id="rId4"/>
    <sheet name="Pivot Chart Dog Breeds" sheetId="7" r:id="rId5"/>
    <sheet name="Dog Breed Sales Record" sheetId="10" r:id="rId6"/>
    <sheet name="Cat Breed Sales Record" sheetId="9" r:id="rId7"/>
  </sheets>
  <definedNames>
    <definedName name="_xlnm._FilterDatabase" localSheetId="1" hidden="1">'Cat Breed'!$A$1:$I$67</definedName>
    <definedName name="_xlnm._FilterDatabase" localSheetId="0" hidden="1">'Dog Breed'!$A$1:$K$251</definedName>
    <definedName name="_xlcn.WorksheetConnection_PetDSwithQtySoldRecovered.xlsxDogBreedA1K2511" hidden="1">'Dog Breed'!$A$1:$K$251</definedName>
    <definedName name="_xlcn.WorksheetConnection_SummaryB16C171" hidden="1">Summary!$B$16:$C$17</definedName>
    <definedName name="_xlcn.WorksheetConnection_SummaryB19C201" hidden="1">Summary!$B$19:$C$20</definedName>
    <definedName name="_xlcn.WorksheetConnection_SummaryK25L271" hidden="1">Summary!$P$25:$Q$27</definedName>
    <definedName name="Slicer_Group1">#N/A</definedName>
    <definedName name="Slicer_LapCat">#N/A</definedName>
  </definedNames>
  <calcPr calcId="191029"/>
  <pivotCaches>
    <pivotCache cacheId="0" r:id="rId8"/>
    <pivotCache cacheId="1" r:id="rId9"/>
    <pivotCache cacheId="2" r:id="rId10"/>
    <pivotCache cacheId="3" r:id="rId11"/>
    <pivotCache cacheId="4" r:id="rId12"/>
    <pivotCache cacheId="5"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841E416B-1EF1-43b6-AB56-02D37102CBD5}">
      <x15:pivotCaches>
        <pivotCache cacheId="7" r:id="rId16"/>
        <pivotCache cacheId="10" r:id="rId17"/>
      </x15:pivotCaches>
    </ext>
    <ext xmlns:x15="http://schemas.microsoft.com/office/spreadsheetml/2010/11/main" uri="{983426D0-5260-488c-9760-48F4B6AC55F4}">
      <x15:pivotTableReferences>
        <x15:pivotTableReference r:id="rId18"/>
        <x15:pivotTableReference r:id="rId19"/>
      </x15:pivotTableReferences>
    </ext>
    <ext xmlns:x15="http://schemas.microsoft.com/office/spreadsheetml/2010/11/main" uri="{FCE2AD5D-F65C-4FA6-A056-5C36A1767C68}">
      <x15:dataModel>
        <x15:modelTables>
          <x15:modelTable id="Range" name="Range" connection="WorksheetConnection_Summary!$K$25:$L$27"/>
          <x15:modelTable id="Range1" name="Range1" connection="WorksheetConnection_Summary!$B$19:$C$20"/>
          <x15:modelTable id="Range2" name="Range2" connection="WorksheetConnection_Summary!$B$16:$C$17"/>
          <x15:modelTable id="Dog Breed   A 1  K 251" name="Dog Breed   A 1  K 251" connection="WorksheetConnection_Pet DS with Qty Sold (Recovered).xlsx!'Dog Breed'!$A$1:$K$25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3" l="1" a="1"/>
  <c r="H24" i="3" s="1"/>
  <c r="I24" i="3" a="1"/>
  <c r="I24" i="3" s="1"/>
  <c r="G24" i="3"/>
  <c r="I25" i="3" l="1"/>
  <c r="I26" i="3"/>
  <c r="I27" i="3"/>
  <c r="I28" i="3"/>
  <c r="I29" i="3"/>
  <c r="I30" i="3"/>
  <c r="I31" i="3"/>
  <c r="I32" i="3"/>
  <c r="I33" i="3"/>
  <c r="I34" i="3"/>
  <c r="I35" i="3"/>
  <c r="I36" i="3"/>
  <c r="I37" i="3"/>
  <c r="I38" i="3"/>
  <c r="T38" i="3" l="1"/>
  <c r="R38" i="3"/>
  <c r="Q38" i="3"/>
  <c r="O38" i="3"/>
  <c r="M38" i="3"/>
  <c r="K38" i="3"/>
  <c r="G38" i="3"/>
  <c r="D38" i="3"/>
  <c r="B38" i="3"/>
  <c r="T37" i="3"/>
  <c r="R37" i="3"/>
  <c r="Q37" i="3"/>
  <c r="O37" i="3"/>
  <c r="M37" i="3"/>
  <c r="K37" i="3"/>
  <c r="G37" i="3"/>
  <c r="D37" i="3"/>
  <c r="B37" i="3"/>
  <c r="T36" i="3"/>
  <c r="R36" i="3"/>
  <c r="Q36" i="3"/>
  <c r="O36" i="3"/>
  <c r="M36" i="3"/>
  <c r="K36" i="3"/>
  <c r="G36" i="3"/>
  <c r="D36" i="3"/>
  <c r="B36" i="3"/>
  <c r="T35" i="3"/>
  <c r="R35" i="3"/>
  <c r="Q35" i="3"/>
  <c r="O35" i="3"/>
  <c r="M35" i="3"/>
  <c r="K35" i="3"/>
  <c r="G35" i="3"/>
  <c r="D35" i="3"/>
  <c r="B35" i="3"/>
  <c r="T34" i="3"/>
  <c r="R34" i="3"/>
  <c r="Q34" i="3"/>
  <c r="O34" i="3"/>
  <c r="M34" i="3"/>
  <c r="K34" i="3"/>
  <c r="G34" i="3"/>
  <c r="D34" i="3"/>
  <c r="B34" i="3"/>
  <c r="T33" i="3"/>
  <c r="R33" i="3"/>
  <c r="Q33" i="3"/>
  <c r="O33" i="3"/>
  <c r="M33" i="3"/>
  <c r="K33" i="3"/>
  <c r="G33" i="3"/>
  <c r="D33" i="3"/>
  <c r="B33" i="3"/>
  <c r="T32" i="3"/>
  <c r="R32" i="3"/>
  <c r="Q32" i="3"/>
  <c r="O32" i="3"/>
  <c r="M32" i="3"/>
  <c r="K32" i="3"/>
  <c r="G32" i="3"/>
  <c r="D32" i="3"/>
  <c r="B32" i="3"/>
  <c r="T31" i="3"/>
  <c r="R31" i="3"/>
  <c r="Q31" i="3"/>
  <c r="O31" i="3"/>
  <c r="M31" i="3"/>
  <c r="K31" i="3"/>
  <c r="G31" i="3"/>
  <c r="D31" i="3"/>
  <c r="B31" i="3"/>
  <c r="T30" i="3"/>
  <c r="R30" i="3"/>
  <c r="Q30" i="3"/>
  <c r="O30" i="3"/>
  <c r="M30" i="3"/>
  <c r="K30" i="3"/>
  <c r="G30" i="3"/>
  <c r="D30" i="3"/>
  <c r="B30" i="3"/>
  <c r="T29" i="3"/>
  <c r="R29" i="3"/>
  <c r="Q29" i="3"/>
  <c r="O29" i="3"/>
  <c r="M29" i="3"/>
  <c r="K29" i="3"/>
  <c r="G29" i="3"/>
  <c r="D29" i="3"/>
  <c r="C29" i="3" a="1"/>
  <c r="C29" i="3" s="1"/>
  <c r="B29" i="3"/>
  <c r="T28" i="3"/>
  <c r="R28" i="3"/>
  <c r="Q28" i="3"/>
  <c r="O28" i="3"/>
  <c r="M28" i="3"/>
  <c r="K28" i="3"/>
  <c r="G28" i="3"/>
  <c r="T27" i="3"/>
  <c r="R27" i="3"/>
  <c r="Q27" i="3"/>
  <c r="O27" i="3"/>
  <c r="M27" i="3"/>
  <c r="K27" i="3"/>
  <c r="G27" i="3"/>
  <c r="T26" i="3"/>
  <c r="R26" i="3"/>
  <c r="Q26" i="3"/>
  <c r="O26" i="3"/>
  <c r="M26" i="3"/>
  <c r="K26" i="3"/>
  <c r="G26" i="3"/>
  <c r="T25" i="3"/>
  <c r="R25" i="3"/>
  <c r="Q25" i="3"/>
  <c r="O25" i="3"/>
  <c r="M25" i="3"/>
  <c r="K25" i="3"/>
  <c r="G25" i="3"/>
  <c r="C25" i="3" a="1"/>
  <c r="C25" i="3" s="1"/>
  <c r="T24" i="3"/>
  <c r="R24" i="3"/>
  <c r="S24" i="3" s="1" a="1"/>
  <c r="S24" i="3" s="1"/>
  <c r="Q24" i="3"/>
  <c r="P24" i="3" a="1"/>
  <c r="P24" i="3" s="1"/>
  <c r="P25" i="3" s="1" a="1"/>
  <c r="P25" i="3" s="1"/>
  <c r="O24" i="3"/>
  <c r="M24" i="3"/>
  <c r="K24" i="3"/>
  <c r="L24" i="3" s="1" a="1"/>
  <c r="L24" i="3" s="1"/>
  <c r="H25" i="3" a="1"/>
  <c r="H25" i="3" s="1"/>
  <c r="C24" i="3"/>
  <c r="C20" i="3"/>
  <c r="B20" i="3"/>
  <c r="M19" i="3"/>
  <c r="K19" i="3"/>
  <c r="I19" i="3"/>
  <c r="G19" i="3"/>
  <c r="M18" i="3"/>
  <c r="K18" i="3"/>
  <c r="I18" i="3"/>
  <c r="G18" i="3"/>
  <c r="M17" i="3"/>
  <c r="K17" i="3"/>
  <c r="I17" i="3"/>
  <c r="G17" i="3"/>
  <c r="C17" i="3"/>
  <c r="B17" i="3"/>
  <c r="M16" i="3"/>
  <c r="K16" i="3"/>
  <c r="I16" i="3"/>
  <c r="G16" i="3"/>
  <c r="AA15" i="3"/>
  <c r="Y15" i="3"/>
  <c r="X15" i="3"/>
  <c r="V15" i="3"/>
  <c r="T15" i="3"/>
  <c r="R15" i="3"/>
  <c r="Q15" i="3"/>
  <c r="O15" i="3"/>
  <c r="M15" i="3"/>
  <c r="K15" i="3"/>
  <c r="I15" i="3"/>
  <c r="G15" i="3"/>
  <c r="AA14" i="3"/>
  <c r="Y14" i="3"/>
  <c r="X14" i="3"/>
  <c r="V14" i="3"/>
  <c r="T14" i="3"/>
  <c r="R14" i="3"/>
  <c r="Q14" i="3"/>
  <c r="O14" i="3"/>
  <c r="M14" i="3"/>
  <c r="K14" i="3"/>
  <c r="I14" i="3"/>
  <c r="G14" i="3"/>
  <c r="AA13" i="3"/>
  <c r="Y13" i="3"/>
  <c r="X13" i="3"/>
  <c r="V13" i="3"/>
  <c r="T13" i="3"/>
  <c r="R13" i="3"/>
  <c r="Q13" i="3"/>
  <c r="O13" i="3"/>
  <c r="M13" i="3"/>
  <c r="K13" i="3"/>
  <c r="I13" i="3"/>
  <c r="G13" i="3"/>
  <c r="E13" i="3"/>
  <c r="AA12" i="3"/>
  <c r="Y12" i="3"/>
  <c r="X12" i="3"/>
  <c r="V12" i="3"/>
  <c r="T12" i="3"/>
  <c r="R12" i="3"/>
  <c r="Q12" i="3"/>
  <c r="O12" i="3"/>
  <c r="M12" i="3"/>
  <c r="K12" i="3"/>
  <c r="I12" i="3"/>
  <c r="G12" i="3"/>
  <c r="E12" i="3"/>
  <c r="AA11" i="3"/>
  <c r="Y11" i="3"/>
  <c r="X11" i="3"/>
  <c r="V11" i="3"/>
  <c r="T11" i="3"/>
  <c r="R11" i="3"/>
  <c r="Q11" i="3"/>
  <c r="O11" i="3"/>
  <c r="M11" i="3"/>
  <c r="K11" i="3"/>
  <c r="I11" i="3"/>
  <c r="G11" i="3"/>
  <c r="E11" i="3"/>
  <c r="AA10" i="3"/>
  <c r="Y10" i="3"/>
  <c r="X10" i="3"/>
  <c r="V10" i="3"/>
  <c r="T10" i="3"/>
  <c r="R10" i="3"/>
  <c r="Q10" i="3"/>
  <c r="O10" i="3"/>
  <c r="M10" i="3"/>
  <c r="K10" i="3"/>
  <c r="I10" i="3"/>
  <c r="G10" i="3"/>
  <c r="E10" i="3"/>
  <c r="AA9" i="3"/>
  <c r="Y9" i="3"/>
  <c r="X9" i="3"/>
  <c r="V9" i="3"/>
  <c r="T9" i="3"/>
  <c r="R9" i="3"/>
  <c r="Q9" i="3"/>
  <c r="O9" i="3"/>
  <c r="M9" i="3"/>
  <c r="K9" i="3"/>
  <c r="I9" i="3"/>
  <c r="G9" i="3"/>
  <c r="E9" i="3"/>
  <c r="C9" i="3"/>
  <c r="AA8" i="3"/>
  <c r="Y8" i="3"/>
  <c r="X8" i="3"/>
  <c r="V8" i="3"/>
  <c r="T8" i="3"/>
  <c r="R8" i="3"/>
  <c r="Q8" i="3"/>
  <c r="O8" i="3"/>
  <c r="M8" i="3"/>
  <c r="K8" i="3"/>
  <c r="I8" i="3"/>
  <c r="G8" i="3"/>
  <c r="E8" i="3"/>
  <c r="C8" i="3"/>
  <c r="AA7" i="3"/>
  <c r="Y7" i="3"/>
  <c r="X7" i="3"/>
  <c r="V7" i="3"/>
  <c r="T7" i="3"/>
  <c r="R7" i="3"/>
  <c r="Q7" i="3"/>
  <c r="O7" i="3"/>
  <c r="M7" i="3"/>
  <c r="K7" i="3"/>
  <c r="I7" i="3"/>
  <c r="G7" i="3"/>
  <c r="E7" i="3"/>
  <c r="C7" i="3"/>
  <c r="AA6" i="3"/>
  <c r="Y6" i="3"/>
  <c r="Z6" i="3" s="1" a="1"/>
  <c r="Z6" i="3" s="1"/>
  <c r="X6" i="3"/>
  <c r="V6" i="3"/>
  <c r="W6" i="3" s="1" a="1"/>
  <c r="W6" i="3" s="1"/>
  <c r="T6" i="3"/>
  <c r="R6" i="3"/>
  <c r="S6" i="3" s="1" a="1"/>
  <c r="S6" i="3" s="1"/>
  <c r="Q6" i="3"/>
  <c r="O6" i="3"/>
  <c r="P6" i="3" s="1" a="1"/>
  <c r="P6" i="3" s="1"/>
  <c r="M6" i="3"/>
  <c r="K6" i="3"/>
  <c r="I6" i="3"/>
  <c r="G6" i="3"/>
  <c r="E6" i="3"/>
  <c r="C6" i="3"/>
  <c r="M5" i="3"/>
  <c r="K5" i="3"/>
  <c r="L5" i="3" s="1" a="1"/>
  <c r="L5" i="3" s="1"/>
  <c r="I5" i="3" a="1"/>
  <c r="I5" i="3" s="1"/>
  <c r="H5" i="3" a="1"/>
  <c r="H5" i="3" s="1"/>
  <c r="G5" i="3"/>
  <c r="I2" i="2"/>
  <c r="I4" i="2"/>
  <c r="I3" i="2"/>
  <c r="I5" i="2"/>
  <c r="I6" i="2"/>
  <c r="I8" i="2"/>
  <c r="I7" i="2"/>
  <c r="I9" i="2"/>
  <c r="I11" i="2"/>
  <c r="I10" i="2"/>
  <c r="I12" i="2"/>
  <c r="I15" i="2"/>
  <c r="I14" i="2"/>
  <c r="I13" i="2"/>
  <c r="I16" i="2"/>
  <c r="I17" i="2"/>
  <c r="I19" i="2"/>
  <c r="I18" i="2"/>
  <c r="I20" i="2"/>
  <c r="I22" i="2"/>
  <c r="I21" i="2"/>
  <c r="I25" i="2"/>
  <c r="I24" i="2"/>
  <c r="I23" i="2"/>
  <c r="I26" i="2"/>
  <c r="I27" i="2"/>
  <c r="I29" i="2"/>
  <c r="I28" i="2"/>
  <c r="I30" i="2"/>
  <c r="I33" i="2"/>
  <c r="I32" i="2"/>
  <c r="I31" i="2"/>
  <c r="I34" i="2"/>
  <c r="I35" i="2"/>
  <c r="I36" i="2"/>
  <c r="I37" i="2"/>
  <c r="I38" i="2"/>
  <c r="I39" i="2"/>
  <c r="I40" i="2"/>
  <c r="I42" i="2"/>
  <c r="I41" i="2"/>
  <c r="I44" i="2"/>
  <c r="I43" i="2"/>
  <c r="I45" i="2"/>
  <c r="I46" i="2"/>
  <c r="I50" i="2"/>
  <c r="I49" i="2"/>
  <c r="I48" i="2"/>
  <c r="I47" i="2"/>
  <c r="I51" i="2"/>
  <c r="I53" i="2"/>
  <c r="I52" i="2"/>
  <c r="I54" i="2"/>
  <c r="I55" i="2"/>
  <c r="I56" i="2"/>
  <c r="I57" i="2"/>
  <c r="I58" i="2"/>
  <c r="I59" i="2"/>
  <c r="I61" i="2"/>
  <c r="I60" i="2"/>
  <c r="I62" i="2"/>
  <c r="I63" i="2"/>
  <c r="I66" i="2"/>
  <c r="I65" i="2"/>
  <c r="I64" i="2"/>
  <c r="I67" i="2"/>
  <c r="K132" i="1"/>
  <c r="K113" i="1"/>
  <c r="K174" i="1"/>
  <c r="K125" i="1"/>
  <c r="K47" i="1"/>
  <c r="K31" i="1"/>
  <c r="K108" i="1"/>
  <c r="K61" i="1"/>
  <c r="K224" i="1"/>
  <c r="K107" i="1"/>
  <c r="K191" i="1"/>
  <c r="K220" i="1"/>
  <c r="K30" i="1"/>
  <c r="K20" i="1"/>
  <c r="K19" i="1"/>
  <c r="K29" i="1"/>
  <c r="K35" i="1"/>
  <c r="K207" i="1"/>
  <c r="K212" i="1"/>
  <c r="K204" i="1"/>
  <c r="K215" i="1"/>
  <c r="K168" i="1"/>
  <c r="K142" i="1"/>
  <c r="K70" i="1"/>
  <c r="K38" i="1"/>
  <c r="K84" i="1"/>
  <c r="K69" i="1"/>
  <c r="K121" i="1"/>
  <c r="K44" i="1"/>
  <c r="K160" i="1"/>
  <c r="K154" i="1"/>
  <c r="K195" i="1"/>
  <c r="K226" i="1"/>
  <c r="K243" i="1"/>
  <c r="K229" i="1"/>
  <c r="K248" i="1"/>
  <c r="K153" i="1"/>
  <c r="K148" i="1"/>
  <c r="K173" i="1"/>
  <c r="K237" i="1"/>
  <c r="K238" i="1"/>
  <c r="K141" i="1"/>
  <c r="K11" i="1"/>
  <c r="K112" i="1"/>
  <c r="K60" i="1"/>
  <c r="K46" i="1"/>
  <c r="K98" i="1"/>
  <c r="K64" i="1"/>
  <c r="K131" i="1"/>
  <c r="K124" i="1"/>
  <c r="K86" i="1"/>
  <c r="K49" i="1"/>
  <c r="K177" i="1"/>
  <c r="K201" i="1"/>
  <c r="K180" i="1"/>
  <c r="K171" i="1"/>
  <c r="K198" i="1"/>
  <c r="K169" i="1"/>
  <c r="K23" i="1"/>
  <c r="K18" i="1"/>
  <c r="K91" i="1"/>
  <c r="K135" i="1"/>
  <c r="K51" i="1"/>
  <c r="K97" i="1"/>
  <c r="K235" i="1"/>
  <c r="K234" i="1"/>
  <c r="K221" i="1"/>
  <c r="K80" i="1"/>
  <c r="K13" i="1"/>
  <c r="K8" i="1"/>
  <c r="K116" i="1"/>
  <c r="K200" i="1"/>
  <c r="K223" i="1"/>
  <c r="K106" i="1"/>
  <c r="K190" i="1"/>
  <c r="K219" i="1"/>
  <c r="K28" i="1"/>
  <c r="K17" i="1"/>
  <c r="K45" i="1"/>
  <c r="K48" i="1"/>
  <c r="K34" i="1"/>
  <c r="K74" i="1"/>
  <c r="K77" i="1"/>
  <c r="K105" i="1"/>
  <c r="K123" i="1"/>
  <c r="K185" i="1"/>
  <c r="K159" i="1"/>
  <c r="K12" i="1"/>
  <c r="K16" i="1"/>
  <c r="K33" i="1"/>
  <c r="K68" i="1"/>
  <c r="K99" i="1"/>
  <c r="K218" i="1"/>
  <c r="K101" i="1"/>
  <c r="K178" i="1"/>
  <c r="K117" i="1"/>
  <c r="K134" i="1"/>
  <c r="K95" i="1"/>
  <c r="K56" i="1"/>
  <c r="K24" i="1"/>
  <c r="K115" i="1"/>
  <c r="K176" i="1"/>
  <c r="K6" i="1"/>
  <c r="K55" i="1"/>
  <c r="K100" i="1"/>
  <c r="K53" i="1"/>
  <c r="K222" i="1"/>
  <c r="K244" i="1"/>
  <c r="K231" i="1"/>
  <c r="K214" i="1"/>
  <c r="K197" i="1"/>
  <c r="K196" i="1"/>
  <c r="K152" i="1"/>
  <c r="K130" i="1"/>
  <c r="K94" i="1"/>
  <c r="K79" i="1"/>
  <c r="K71" i="1"/>
  <c r="K50" i="1"/>
  <c r="K7" i="1"/>
  <c r="K217" i="1"/>
  <c r="K240" i="1"/>
  <c r="K199" i="1"/>
  <c r="K205" i="1"/>
  <c r="K251" i="1"/>
  <c r="K111" i="1"/>
  <c r="K93" i="1"/>
  <c r="K43" i="1"/>
  <c r="K26" i="1"/>
  <c r="K15" i="1"/>
  <c r="K162" i="1"/>
  <c r="K227" i="1"/>
  <c r="K233" i="1"/>
  <c r="K189" i="1"/>
  <c r="K127" i="1"/>
  <c r="K140" i="1"/>
  <c r="K170" i="1"/>
  <c r="K181" i="1"/>
  <c r="K184" i="1"/>
  <c r="K182" i="1"/>
  <c r="K163" i="1"/>
  <c r="K119" i="1"/>
  <c r="K88" i="1"/>
  <c r="K83" i="1"/>
  <c r="K158" i="1"/>
  <c r="K175" i="1"/>
  <c r="K52" i="1"/>
  <c r="K110" i="1"/>
  <c r="K63" i="1"/>
  <c r="K2" i="1"/>
  <c r="K73" i="1"/>
  <c r="K5" i="1"/>
  <c r="K22" i="1"/>
  <c r="K25" i="1"/>
  <c r="K4" i="1"/>
  <c r="K114" i="1"/>
  <c r="K167" i="1"/>
  <c r="K145" i="1"/>
  <c r="K129" i="1"/>
  <c r="K89" i="1"/>
  <c r="K109" i="1"/>
  <c r="K133" i="1"/>
  <c r="K42" i="1"/>
  <c r="K183" i="1"/>
  <c r="K78" i="1"/>
  <c r="K104" i="1"/>
  <c r="K179" i="1"/>
  <c r="K14" i="1"/>
  <c r="K27" i="1"/>
  <c r="K32" i="1"/>
  <c r="K206" i="1"/>
  <c r="K211" i="1"/>
  <c r="K203" i="1"/>
  <c r="K213" i="1"/>
  <c r="K166" i="1"/>
  <c r="K139" i="1"/>
  <c r="K67" i="1"/>
  <c r="K37" i="1"/>
  <c r="K82" i="1"/>
  <c r="K87" i="1"/>
  <c r="K66" i="1"/>
  <c r="K187" i="1"/>
  <c r="K165" i="1"/>
  <c r="K10" i="1"/>
  <c r="K59" i="1"/>
  <c r="K188" i="1"/>
  <c r="K161" i="1"/>
  <c r="K193" i="1"/>
  <c r="K90" i="1"/>
  <c r="K118" i="1"/>
  <c r="K96" i="1"/>
  <c r="K122" i="1"/>
  <c r="K41" i="1"/>
  <c r="K216" i="1"/>
  <c r="K192" i="1"/>
  <c r="K186" i="1"/>
  <c r="K144" i="1"/>
  <c r="K9" i="1"/>
  <c r="K157" i="1"/>
  <c r="K164" i="1"/>
  <c r="K210" i="1"/>
  <c r="K239" i="1"/>
  <c r="K249" i="1"/>
  <c r="K155" i="1"/>
  <c r="K151" i="1"/>
  <c r="K137" i="1"/>
  <c r="K3" i="1"/>
  <c r="K21" i="1"/>
  <c r="K58" i="1"/>
  <c r="K40" i="1"/>
  <c r="K156" i="1"/>
  <c r="K150" i="1"/>
  <c r="K194" i="1"/>
  <c r="K225" i="1"/>
  <c r="K242" i="1"/>
  <c r="K228" i="1"/>
  <c r="K247" i="1"/>
  <c r="K149" i="1"/>
  <c r="K147" i="1"/>
  <c r="K172" i="1"/>
  <c r="K236" i="1"/>
  <c r="K146" i="1"/>
  <c r="K136" i="1"/>
  <c r="K92" i="1"/>
  <c r="K120" i="1"/>
  <c r="K76" i="1"/>
  <c r="K54" i="1"/>
  <c r="K65" i="1"/>
  <c r="K36" i="1"/>
  <c r="K75" i="1"/>
  <c r="K57" i="1"/>
  <c r="K103" i="1"/>
  <c r="K72" i="1"/>
  <c r="K81" i="1"/>
  <c r="K62" i="1"/>
  <c r="K143" i="1"/>
  <c r="K138" i="1"/>
  <c r="K250" i="1"/>
  <c r="K245" i="1"/>
  <c r="K85" i="1"/>
  <c r="K128" i="1"/>
  <c r="K102" i="1"/>
  <c r="K39" i="1"/>
  <c r="K126" i="1"/>
  <c r="K246" i="1"/>
  <c r="K230" i="1"/>
  <c r="K208" i="1"/>
  <c r="K241" i="1"/>
  <c r="K232" i="1"/>
  <c r="K202" i="1"/>
  <c r="K209" i="1"/>
  <c r="H26" i="3" l="1" a="1"/>
  <c r="H26" i="3" s="1"/>
  <c r="H27" i="3" s="1" a="1"/>
  <c r="H27" i="3" s="1"/>
  <c r="W17" i="3"/>
  <c r="L25" i="3" a="1"/>
  <c r="L25" i="3" s="1"/>
  <c r="L26" i="3" s="1" a="1"/>
  <c r="L26" i="3" s="1"/>
  <c r="L27" i="3" s="1" a="1"/>
  <c r="L27" i="3" s="1"/>
  <c r="S17" i="3"/>
  <c r="P17" i="3"/>
  <c r="Z17" i="3"/>
  <c r="W7" i="3" a="1"/>
  <c r="W7" i="3" s="1"/>
  <c r="W8" i="3" s="1" a="1"/>
  <c r="W8" i="3" s="1"/>
  <c r="L6" i="3" a="1"/>
  <c r="L6" i="3" s="1"/>
  <c r="L7" i="3" s="1" a="1"/>
  <c r="L7" i="3" s="1"/>
  <c r="Z7" i="3" a="1"/>
  <c r="Z7" i="3" s="1"/>
  <c r="S25" i="3" a="1"/>
  <c r="S25" i="3" s="1"/>
  <c r="S26" i="3" s="1" a="1"/>
  <c r="S26" i="3" s="1"/>
  <c r="P26" i="3" a="1"/>
  <c r="P26" i="3" s="1"/>
  <c r="C30" i="3" a="1"/>
  <c r="C30" i="3" s="1"/>
  <c r="H6" i="3" a="1"/>
  <c r="H6" i="3" s="1"/>
  <c r="S7" i="3" a="1"/>
  <c r="S7" i="3" s="1"/>
  <c r="S8" i="3" s="1" a="1"/>
  <c r="S8" i="3" s="1"/>
  <c r="P7" i="3" a="1"/>
  <c r="P7" i="3" s="1"/>
  <c r="H28" i="3" l="1" a="1"/>
  <c r="H28" i="3" s="1"/>
  <c r="H29" i="3" s="1" a="1"/>
  <c r="H29" i="3" s="1"/>
  <c r="L28" i="3" a="1"/>
  <c r="L28" i="3" s="1"/>
  <c r="L29" i="3" s="1" a="1"/>
  <c r="L29" i="3" s="1"/>
  <c r="L8" i="3" a="1"/>
  <c r="L8" i="3" s="1"/>
  <c r="Z8" i="3" a="1"/>
  <c r="Z8" i="3" s="1"/>
  <c r="W9" i="3" a="1"/>
  <c r="W9" i="3" s="1"/>
  <c r="W10" i="3" s="1" a="1"/>
  <c r="W10" i="3" s="1"/>
  <c r="P27" i="3" a="1"/>
  <c r="P27" i="3" s="1"/>
  <c r="P28" i="3" s="1" a="1"/>
  <c r="P28" i="3" s="1"/>
  <c r="S27" i="3" a="1"/>
  <c r="S27" i="3" s="1"/>
  <c r="S28" i="3" s="1" a="1"/>
  <c r="S28" i="3" s="1"/>
  <c r="Z9" i="3" a="1"/>
  <c r="Z9" i="3" s="1"/>
  <c r="Z10" i="3" s="1" a="1"/>
  <c r="Z10" i="3" s="1"/>
  <c r="H7" i="3" a="1"/>
  <c r="H7" i="3" s="1"/>
  <c r="H8" i="3" s="1" a="1"/>
  <c r="H8" i="3" s="1"/>
  <c r="C31" i="3" a="1"/>
  <c r="C31" i="3" s="1"/>
  <c r="P8" i="3" a="1"/>
  <c r="P8" i="3" s="1"/>
  <c r="S9" i="3" a="1"/>
  <c r="S9" i="3" s="1"/>
  <c r="L30" i="3" l="1" a="1"/>
  <c r="L30" i="3" s="1"/>
  <c r="L31" i="3" s="1" a="1"/>
  <c r="L31" i="3" s="1"/>
  <c r="H30" i="3" a="1"/>
  <c r="H30" i="3" s="1"/>
  <c r="P9" i="3" a="1"/>
  <c r="P9" i="3" s="1"/>
  <c r="P10" i="3" s="1" a="1"/>
  <c r="P10" i="3" s="1"/>
  <c r="S10" i="3" a="1"/>
  <c r="S10" i="3" s="1"/>
  <c r="S11" i="3" s="1" a="1"/>
  <c r="S11" i="3" s="1"/>
  <c r="W11" i="3" a="1"/>
  <c r="W11" i="3" s="1"/>
  <c r="W12" i="3" s="1" a="1"/>
  <c r="W12" i="3" s="1"/>
  <c r="S29" i="3" a="1"/>
  <c r="S29" i="3" s="1"/>
  <c r="S30" i="3" s="1" a="1"/>
  <c r="S30" i="3" s="1"/>
  <c r="Z11" i="3" a="1"/>
  <c r="Z11" i="3" s="1"/>
  <c r="P29" i="3" a="1"/>
  <c r="P29" i="3" s="1"/>
  <c r="P30" i="3" s="1" a="1"/>
  <c r="P30" i="3" s="1"/>
  <c r="L9" i="3" a="1"/>
  <c r="L9" i="3" s="1"/>
  <c r="L10" i="3" s="1" a="1"/>
  <c r="L10" i="3" s="1"/>
  <c r="H9" i="3" a="1"/>
  <c r="H9" i="3" s="1"/>
  <c r="C32" i="3" a="1"/>
  <c r="C32" i="3" s="1"/>
  <c r="L32" i="3" l="1" a="1"/>
  <c r="L32" i="3" s="1"/>
  <c r="L33" i="3" s="1" a="1"/>
  <c r="L33" i="3" s="1"/>
  <c r="L34" i="3" s="1" a="1"/>
  <c r="L34" i="3" s="1"/>
  <c r="L35" i="3" s="1" a="1"/>
  <c r="L35" i="3" s="1"/>
  <c r="L36" i="3" s="1" a="1"/>
  <c r="L36" i="3" s="1"/>
  <c r="L37" i="3" s="1" a="1"/>
  <c r="L37" i="3" s="1"/>
  <c r="L38" i="3" s="1" a="1"/>
  <c r="L38" i="3" s="1"/>
  <c r="H31" i="3" a="1"/>
  <c r="H31" i="3" s="1"/>
  <c r="H32" i="3" s="1" a="1"/>
  <c r="H32" i="3" s="1"/>
  <c r="S12" i="3" a="1"/>
  <c r="S12" i="3" s="1"/>
  <c r="S13" i="3" s="1" a="1"/>
  <c r="S13" i="3" s="1"/>
  <c r="P11" i="3" a="1"/>
  <c r="P11" i="3" s="1"/>
  <c r="C33" i="3" a="1"/>
  <c r="C33" i="3" s="1"/>
  <c r="C34" i="3" s="1" a="1"/>
  <c r="C34" i="3" s="1"/>
  <c r="W13" i="3" a="1"/>
  <c r="W13" i="3" s="1"/>
  <c r="W14" i="3" s="1" a="1"/>
  <c r="W14" i="3" s="1"/>
  <c r="W15" i="3" s="1" a="1"/>
  <c r="W15" i="3" s="1"/>
  <c r="L11" i="3" a="1"/>
  <c r="L11" i="3" s="1"/>
  <c r="Z12" i="3" a="1"/>
  <c r="Z12" i="3" s="1"/>
  <c r="S31" i="3" a="1"/>
  <c r="S31" i="3" s="1"/>
  <c r="P31" i="3" a="1"/>
  <c r="P31" i="3" s="1"/>
  <c r="H10" i="3" a="1"/>
  <c r="H10" i="3" s="1"/>
  <c r="H33" i="3" l="1" a="1"/>
  <c r="H33" i="3" s="1"/>
  <c r="H34" i="3" s="1" a="1"/>
  <c r="H34" i="3" s="1"/>
  <c r="H35" i="3" s="1" a="1"/>
  <c r="H35" i="3" s="1"/>
  <c r="H36" i="3" s="1" a="1"/>
  <c r="H36" i="3" s="1"/>
  <c r="H37" i="3" s="1" a="1"/>
  <c r="H37" i="3" s="1"/>
  <c r="H38" i="3" s="1" a="1"/>
  <c r="H38" i="3" s="1"/>
  <c r="C35" i="3" a="1"/>
  <c r="C35" i="3" s="1"/>
  <c r="S14" i="3" a="1"/>
  <c r="S14" i="3" s="1"/>
  <c r="S15" i="3" s="1" a="1"/>
  <c r="S15" i="3" s="1"/>
  <c r="P12" i="3" a="1"/>
  <c r="P12" i="3" s="1"/>
  <c r="Z13" i="3" a="1"/>
  <c r="Z13" i="3" s="1"/>
  <c r="Z14" i="3" s="1" a="1"/>
  <c r="Z14" i="3" s="1"/>
  <c r="Z15" i="3" s="1" a="1"/>
  <c r="Z15" i="3" s="1"/>
  <c r="L12" i="3" a="1"/>
  <c r="L12" i="3" s="1"/>
  <c r="L13" i="3" s="1" a="1"/>
  <c r="L13" i="3" s="1"/>
  <c r="S32" i="3" a="1"/>
  <c r="S32" i="3" s="1"/>
  <c r="S33" i="3" s="1" a="1"/>
  <c r="S33" i="3" s="1"/>
  <c r="S34" i="3" s="1" a="1"/>
  <c r="S34" i="3" s="1"/>
  <c r="S35" i="3" s="1" a="1"/>
  <c r="S35" i="3" s="1"/>
  <c r="S36" i="3" s="1" a="1"/>
  <c r="S36" i="3" s="1"/>
  <c r="S37" i="3" s="1" a="1"/>
  <c r="S37" i="3" s="1"/>
  <c r="S38" i="3" s="1" a="1"/>
  <c r="S38" i="3" s="1"/>
  <c r="P32" i="3" a="1"/>
  <c r="P32" i="3" s="1"/>
  <c r="H11" i="3" a="1"/>
  <c r="H11" i="3" s="1"/>
  <c r="H12" i="3" s="1" a="1"/>
  <c r="H12" i="3" s="1"/>
  <c r="H13" i="3" s="1" a="1"/>
  <c r="H13" i="3" s="1"/>
  <c r="H14" i="3" s="1" a="1"/>
  <c r="H14" i="3" s="1"/>
  <c r="C36" i="3" a="1"/>
  <c r="C36" i="3" s="1"/>
  <c r="C37" i="3" s="1" a="1"/>
  <c r="C37" i="3" s="1"/>
  <c r="C38" i="3" s="1" a="1"/>
  <c r="C38" i="3" s="1"/>
  <c r="P13" i="3" l="1" a="1"/>
  <c r="P13" i="3" s="1"/>
  <c r="P14" i="3" s="1" a="1"/>
  <c r="P14" i="3" s="1"/>
  <c r="P15" i="3" s="1" a="1"/>
  <c r="P15" i="3" s="1"/>
  <c r="P33" i="3" a="1"/>
  <c r="P33" i="3" s="1"/>
  <c r="P34" i="3" s="1" a="1"/>
  <c r="P34" i="3" s="1"/>
  <c r="P35" i="3" s="1" a="1"/>
  <c r="P35" i="3" s="1"/>
  <c r="P36" i="3" s="1" a="1"/>
  <c r="P36" i="3" s="1"/>
  <c r="P37" i="3" s="1" a="1"/>
  <c r="P37" i="3" s="1"/>
  <c r="P38" i="3" s="1" a="1"/>
  <c r="P38" i="3" s="1"/>
  <c r="L14" i="3" a="1"/>
  <c r="L14" i="3" s="1"/>
  <c r="L15" i="3" s="1" a="1"/>
  <c r="L15" i="3" s="1"/>
  <c r="L16" i="3" s="1" a="1"/>
  <c r="L16" i="3" s="1"/>
  <c r="L17" i="3" s="1" a="1"/>
  <c r="L17" i="3" s="1"/>
  <c r="L18" i="3" s="1" a="1"/>
  <c r="L18" i="3" s="1"/>
  <c r="H15" i="3" a="1"/>
  <c r="H15" i="3" s="1"/>
  <c r="H16" i="3" s="1" a="1"/>
  <c r="H16" i="3" s="1"/>
  <c r="H17" i="3" s="1" a="1"/>
  <c r="H17" i="3" s="1"/>
  <c r="H18" i="3" s="1" a="1"/>
  <c r="H18" i="3" s="1"/>
  <c r="H19" i="3" s="1" a="1"/>
  <c r="H19" i="3" s="1"/>
  <c r="L19" i="3" l="1" a="1"/>
  <c r="L19"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et DS with Qty Sold (Recovered).xlsx!'Dog Breed'!$A$1:$K$251" type="102" refreshedVersion="6" minRefreshableVersion="5">
    <extLst>
      <ext xmlns:x15="http://schemas.microsoft.com/office/spreadsheetml/2010/11/main" uri="{DE250136-89BD-433C-8126-D09CA5730AF9}">
        <x15:connection id="Dog Breed   A 1  K 251" autoDelete="1">
          <x15:rangePr sourceName="_xlcn.WorksheetConnection_PetDSwithQtySoldRecovered.xlsxDogBreedA1K2511"/>
        </x15:connection>
      </ext>
    </extLst>
  </connection>
  <connection id="3" xr16:uid="{00000000-0015-0000-FFFF-FFFF02000000}" name="WorksheetConnection_Summary!$B$16:$C$17" type="102" refreshedVersion="6" minRefreshableVersion="5">
    <extLst>
      <ext xmlns:x15="http://schemas.microsoft.com/office/spreadsheetml/2010/11/main" uri="{DE250136-89BD-433C-8126-D09CA5730AF9}">
        <x15:connection id="Range2" autoDelete="1">
          <x15:rangePr sourceName="_xlcn.WorksheetConnection_SummaryB16C171"/>
        </x15:connection>
      </ext>
    </extLst>
  </connection>
  <connection id="4" xr16:uid="{00000000-0015-0000-FFFF-FFFF03000000}" name="WorksheetConnection_Summary!$B$19:$C$20" type="102" refreshedVersion="6" minRefreshableVersion="5">
    <extLst>
      <ext xmlns:x15="http://schemas.microsoft.com/office/spreadsheetml/2010/11/main" uri="{DE250136-89BD-433C-8126-D09CA5730AF9}">
        <x15:connection id="Range1" autoDelete="1">
          <x15:rangePr sourceName="_xlcn.WorksheetConnection_SummaryB19C201"/>
        </x15:connection>
      </ext>
    </extLst>
  </connection>
  <connection id="5" xr16:uid="{00000000-0015-0000-FFFF-FFFF04000000}" name="WorksheetConnection_Summary!$K$25:$L$27" type="102" refreshedVersion="6" minRefreshableVersion="5">
    <extLst>
      <ext xmlns:x15="http://schemas.microsoft.com/office/spreadsheetml/2010/11/main" uri="{DE250136-89BD-433C-8126-D09CA5730AF9}">
        <x15:connection id="Range" autoDelete="1">
          <x15:rangePr sourceName="_xlcn.WorksheetConnection_SummaryK25L271"/>
        </x15:connection>
      </ext>
    </extLst>
  </connection>
</connections>
</file>

<file path=xl/sharedStrings.xml><?xml version="1.0" encoding="utf-8"?>
<sst xmlns="http://schemas.openxmlformats.org/spreadsheetml/2006/main" count="1531" uniqueCount="658">
  <si>
    <t>Group1</t>
  </si>
  <si>
    <t>Group2</t>
  </si>
  <si>
    <t>Intelligence</t>
  </si>
  <si>
    <t>Affenpinscher</t>
  </si>
  <si>
    <t>Toy</t>
  </si>
  <si>
    <t>Companion</t>
  </si>
  <si>
    <t>Active, Adventurous, Curious, Fun-loving, Playful, Stubborn</t>
  </si>
  <si>
    <t>Afghan Hound</t>
  </si>
  <si>
    <t>Sporting</t>
  </si>
  <si>
    <t>Sight</t>
  </si>
  <si>
    <t>Aloof, Clownish, Dignified, Happy, Independent</t>
  </si>
  <si>
    <t>African Hunting Dog</t>
  </si>
  <si>
    <t>Wild</t>
  </si>
  <si>
    <t>Airedale Terrier</t>
  </si>
  <si>
    <t>Terrier</t>
  </si>
  <si>
    <t>Alert, Confident, Courageous, Friendly, Intelligent, Outgoing</t>
  </si>
  <si>
    <t>Akbash</t>
  </si>
  <si>
    <t>Working</t>
  </si>
  <si>
    <t>Guardian</t>
  </si>
  <si>
    <t>Affectionate, Alert, Courageous, Independent, Intelligent, Loyal</t>
  </si>
  <si>
    <t>Akita</t>
  </si>
  <si>
    <t>Herding</t>
  </si>
  <si>
    <t>Alert, Courageous, Dignified, Docile, Friendly, Intelligent, Responsive</t>
  </si>
  <si>
    <t>Alaskan Malamute</t>
  </si>
  <si>
    <t>Northern</t>
  </si>
  <si>
    <t>Affectionate, Devoted, Dignified, Friendly, Loyal, Playful</t>
  </si>
  <si>
    <t>American Bulldog</t>
  </si>
  <si>
    <t>Affectionate, Alert, Courageous, Energetic, Gentle, Loving, Out-going, Social</t>
  </si>
  <si>
    <t>American Eskimo Dog</t>
  </si>
  <si>
    <t>Non Sporting</t>
  </si>
  <si>
    <t>Alert, Energetic, Friendly, Independent, Intelligent, Protective</t>
  </si>
  <si>
    <t>American Hairless Terrier</t>
  </si>
  <si>
    <t>Alert, Lively, Loving, Intelligent, Inquisitive, Playful</t>
  </si>
  <si>
    <t>American Staffordshire Terrier</t>
  </si>
  <si>
    <t>Attentive, Courageous, Devoted, Friendly, Loyal, Tenacious, Intelligent</t>
  </si>
  <si>
    <t>American Water Spaniel</t>
  </si>
  <si>
    <t>Gun</t>
  </si>
  <si>
    <t>Energetic, Friendly, Intelligent, Obedient, Protective, Trainable</t>
  </si>
  <si>
    <t>Anatolian Shepherd</t>
  </si>
  <si>
    <t>Bold, Confident, Independent, Intelligent, Proud, Steady</t>
  </si>
  <si>
    <t>Appenzell Mountain Dog</t>
  </si>
  <si>
    <t>Energetic, Fearless, Lively, Reliable, Self-assured, Social</t>
  </si>
  <si>
    <t>Australian Cattle Dog/Blue Heeler</t>
  </si>
  <si>
    <t>Aggressive, Alert, Energetic, Intelligent, Loyal, Protective, Responsive</t>
  </si>
  <si>
    <t>Australian Kelpie</t>
  </si>
  <si>
    <t>Alert, Eager, Energetic, Friendly, Intelligent, Loyal, Robust</t>
  </si>
  <si>
    <t>Australian Shepherd</t>
  </si>
  <si>
    <t>Active, Affectionate, Friendly, Good-natured, Intelligent, Protective, Loving</t>
  </si>
  <si>
    <t>Australian Terrier</t>
  </si>
  <si>
    <t>Alert, Compassionate, Courageous, Even Tempered, Loyal, Spirited, Intelligent</t>
  </si>
  <si>
    <t>Basenji</t>
  </si>
  <si>
    <t>Hound</t>
  </si>
  <si>
    <t>Affectionate, Alert, Curious, Energetic, Playful, Intelligent</t>
  </si>
  <si>
    <t>Basset Hound</t>
  </si>
  <si>
    <t>Scenthound</t>
  </si>
  <si>
    <t>Affectionate, Devoted, Friendly, Gentle, Sweet-tempered, Tenacious</t>
  </si>
  <si>
    <t>Beagle</t>
  </si>
  <si>
    <t>Friendly, Gentle, Independent, Intelligent, Lively, Loving, Sweet</t>
  </si>
  <si>
    <t>Bearded Collie</t>
  </si>
  <si>
    <t>Active, Alert, Hardy, Intelligent, Lively, Self-confident</t>
  </si>
  <si>
    <t>Beauceron</t>
  </si>
  <si>
    <t>Courageous, Obedient, Loyal, Protective, Loving</t>
  </si>
  <si>
    <t>Bedlington Terrier</t>
  </si>
  <si>
    <t>Affectionate, Devoted, Energetic, Loyal, Playful, Reliable, Intelligent</t>
  </si>
  <si>
    <t>Belgian Shepherd Dog Sheepdog</t>
  </si>
  <si>
    <t>Active, Alert, Confident, Friendly, Hard-working, Protective, Stubborn, Watchful, Intelligent</t>
  </si>
  <si>
    <t>Belgian Shepherd Laekenois</t>
  </si>
  <si>
    <t>Active, Alert, Energetic, Lively, Protective, Watchful</t>
  </si>
  <si>
    <t>Belgian Shepherd Malinois</t>
  </si>
  <si>
    <t>Active, Alert, Confident, Friendly, Hard-working, Protective, Stubborn, Watchful</t>
  </si>
  <si>
    <t>Belgian Shepherd Tervuren</t>
  </si>
  <si>
    <t>Alert, Attentive, Energetic, Intelligent, Loyal, Protective</t>
  </si>
  <si>
    <t>Bernese Mountain Dog</t>
  </si>
  <si>
    <t>Affectionate, Faithful, Intelligent, Loyal</t>
  </si>
  <si>
    <t>Bichon Frise</t>
  </si>
  <si>
    <t>Affectionate, Cheerful, Feisty, Gentle, Playful, Intelligent, Sensitive</t>
  </si>
  <si>
    <t>Black and Tan Coonhound</t>
  </si>
  <si>
    <t>Adaptable, Easygoing, Even-tempered, Gentle, Lovable, Trusting, Intelligent</t>
  </si>
  <si>
    <t>Black Labrador Retriever</t>
  </si>
  <si>
    <t>Affectionate, Alert, Cheerful, Energetic, Friendly, Gentle, Intelligent, Loving, Loyal, Outgoing, Playful, Responsive, Social</t>
  </si>
  <si>
    <t>Black Mouth Cur</t>
  </si>
  <si>
    <t>Active, Fearless, Kind, Loyal, Protective, Trainable</t>
  </si>
  <si>
    <t>Black Russian Terrier</t>
  </si>
  <si>
    <t>Brave, Confident, Energetic, Hardy, Lively, Stable</t>
  </si>
  <si>
    <t>Bloodhound</t>
  </si>
  <si>
    <t>Affectionate, Even-tempered, Gentle, Stubborn, Independent</t>
  </si>
  <si>
    <t>Blue Lacy</t>
  </si>
  <si>
    <t>Active, Alert, Bold, Devoted, Intelligent, Intense</t>
  </si>
  <si>
    <t>Bluetick Coonhound</t>
  </si>
  <si>
    <t>Friendly, Active, Gentle</t>
  </si>
  <si>
    <t>Boerboel</t>
  </si>
  <si>
    <t>Confident, Dominant, Intelligent, Obedient, Territorial</t>
  </si>
  <si>
    <t>Bolognese</t>
  </si>
  <si>
    <t>Docile, Enterprising, Loyal, Reserved, Serious</t>
  </si>
  <si>
    <t>Border Collie</t>
  </si>
  <si>
    <t>Intelligent, Energetic, Alert, Responsive, Tenacious, Loyal, Protective</t>
  </si>
  <si>
    <t>Border Terrier</t>
  </si>
  <si>
    <t>Affectionate, Alert, Even-tempered, Fearless, Intelligent, Obedient</t>
  </si>
  <si>
    <t>Borzoi</t>
  </si>
  <si>
    <t>Athletic, Gentle, Independent, Intelligent, Quiet, Respectful</t>
  </si>
  <si>
    <t>Boston Terrier</t>
  </si>
  <si>
    <t>Affectionate, Aggressive, Friendly, Gentle, Intelligent, Lively, Playful</t>
  </si>
  <si>
    <t>Bouvier des Flanders</t>
  </si>
  <si>
    <t>Familial, Gentle, Intelligent, Loyal, Protective, Rational</t>
  </si>
  <si>
    <t>Boxer</t>
  </si>
  <si>
    <t>Brave, Bright, Confident, Energetic, Fearless, Friendly, Intelligent, Loyal, Playful</t>
  </si>
  <si>
    <t>Boykin Spaniel</t>
  </si>
  <si>
    <t>Companionable, Eager, Energetic, Friendly, Intelligent, Trainable</t>
  </si>
  <si>
    <t>Briard</t>
  </si>
  <si>
    <t>Faithful, Fearless, Intelligent, Loyal, Obedient, Protective</t>
  </si>
  <si>
    <t>Brittany Spaniel</t>
  </si>
  <si>
    <t>Alert, Independent, Intelligent, Responsive, Social</t>
  </si>
  <si>
    <t>Brussels Griffon</t>
  </si>
  <si>
    <t>Alert, Companionable, Inquisitive, Self-important, Sensitive, Watchful</t>
  </si>
  <si>
    <t>Bull Terrier</t>
  </si>
  <si>
    <t>Active, Keen, Protective, Sweet-tempered, Trainable</t>
  </si>
  <si>
    <t>Bullmastiff</t>
  </si>
  <si>
    <t>Alert, Calm, Courageous, Devoted, Docile, Powerful, Loyal, Protective, Reliable</t>
  </si>
  <si>
    <t>Cairn Terrier</t>
  </si>
  <si>
    <t>Active, Assertive, Courageous, Fearless, Hardy, Intelligent</t>
  </si>
  <si>
    <t>Canaan Dog</t>
  </si>
  <si>
    <t>Alert, Cautious, Devoted, Quick, Vigilant</t>
  </si>
  <si>
    <t>Cane Corso Mastiff</t>
  </si>
  <si>
    <t>Cheerful, Courageous, Loyal, Quiet, Social</t>
  </si>
  <si>
    <t>Carolina Dog</t>
  </si>
  <si>
    <t>Adaptable, Gentle, Loyal, Primitive, Reserved</t>
  </si>
  <si>
    <t>Catahoula Leopard Dog</t>
  </si>
  <si>
    <t>Alert, Courageous, Energetic, Gentle, Independent, Intelligent, Loving, Loyal, Protective</t>
  </si>
  <si>
    <t>Cattle Dog</t>
  </si>
  <si>
    <t>Caucasian Sheepdog (Caucasian Ovtcharka)</t>
  </si>
  <si>
    <t>Alert, Calm, Dominant, Powerful, Quick,Strong</t>
  </si>
  <si>
    <t>Cavalier King Charles Spaniel</t>
  </si>
  <si>
    <t>Affectionate, Cheerful, Courageous, Gentle, Intelligent, Social</t>
  </si>
  <si>
    <t>Chesapeake Bay Retriever</t>
  </si>
  <si>
    <t>Happy, Affectionate, Dominant, Intelligent, Protective, Quiet</t>
  </si>
  <si>
    <t>Chihuahua</t>
  </si>
  <si>
    <t>Alert, Courageous, Devoted, Lively, Intelligent, Quick</t>
  </si>
  <si>
    <t>Chinese Crested Dog</t>
  </si>
  <si>
    <t>Affectionate, Alert, Happy, Lively, Playful, Sweet-tempered</t>
  </si>
  <si>
    <t>Chinese Foo Dog</t>
  </si>
  <si>
    <t>Friendly, Devoted, Courageous</t>
  </si>
  <si>
    <t>Chinook</t>
  </si>
  <si>
    <t>Alert, Calm, Dignified, Friendly, Responsive</t>
  </si>
  <si>
    <t>Chocolate Labrador Retriever</t>
  </si>
  <si>
    <t>Chow Chow</t>
  </si>
  <si>
    <t>Aloof, Independent, Loyal, Quiet, Intelligent, Protective, Detached</t>
  </si>
  <si>
    <t>Cirneco dell'Etna</t>
  </si>
  <si>
    <t>Affectionate, Gentle, Lively</t>
  </si>
  <si>
    <t>Clumber Spaniel</t>
  </si>
  <si>
    <t>Gentle, Loyal, Affectionate, Dignified, Aloof</t>
  </si>
  <si>
    <t>Cockapoo</t>
  </si>
  <si>
    <t>Affectionate, Alert, Cheerful, Friendly, Intelligent, Loving, Loyal, Outgoing, Playful, Responsive, Social</t>
  </si>
  <si>
    <t>Cocker Spaniel</t>
  </si>
  <si>
    <t>Even Tempered, Joyful, Merry, Outgoing, Intelligent, Sociable, Trusting</t>
  </si>
  <si>
    <t>Collie</t>
  </si>
  <si>
    <t>Friendly, Gentle, Intelligent, Loyal, Protective, Responsive, Social</t>
  </si>
  <si>
    <t>Coonhound</t>
  </si>
  <si>
    <t>Corgi</t>
  </si>
  <si>
    <t>Active, Affectionate, Alert, Companionable, Devoted, Gentle, Intelligent</t>
  </si>
  <si>
    <t>Coton de Tulear</t>
  </si>
  <si>
    <t>Affectionate, Intelligent, Lively, Playful, Trainable, Vocal</t>
  </si>
  <si>
    <t>Curly-Coated Retriever</t>
  </si>
  <si>
    <t>Clever, Independent, Intelligent, Lively, Sensitive, Trainable</t>
  </si>
  <si>
    <t>Dachshund</t>
  </si>
  <si>
    <t>Clever, Courageous, Devoted, Lively, Playful, Stubborn</t>
  </si>
  <si>
    <t>Dalmatian</t>
  </si>
  <si>
    <t>Active, Energetic, Friendly, Intelligent, Outgoing, Playful, Sensitive</t>
  </si>
  <si>
    <t>Dandi Dinmont Terrier</t>
  </si>
  <si>
    <t>Affectionate, Companionable, Determined, Fun-loving, Independent, Lively, Intelligent</t>
  </si>
  <si>
    <t>Dhole</t>
  </si>
  <si>
    <t>Dingo</t>
  </si>
  <si>
    <t>Doberman Pinscher</t>
  </si>
  <si>
    <t>Alert, Energetic, Fearless, Intelligent, Loyal, Obedient</t>
  </si>
  <si>
    <t>Dogo Argentino</t>
  </si>
  <si>
    <t>Affectionate, Cheerful, Friendly, Loyal, Protective, Tolerant, Social</t>
  </si>
  <si>
    <t>Dogue de Bordeaux</t>
  </si>
  <si>
    <t>Companionable, Courageous, Devoted, Even-tempered, Loyal, Vigiliant</t>
  </si>
  <si>
    <t>Dutch Shepherd</t>
  </si>
  <si>
    <t>Affectionate, Alert, Loyal, Obedient, Reliable, Trainable</t>
  </si>
  <si>
    <t>English Bulldog</t>
  </si>
  <si>
    <t>Aggressive, Courageous, Friendly, Loving, Social, Sweet</t>
  </si>
  <si>
    <t>English Cocker Spaniel</t>
  </si>
  <si>
    <t>Affectionate, Faithful, Friendly, Intelligent, Playful, Quiet, Trainable</t>
  </si>
  <si>
    <t>English Coonhound</t>
  </si>
  <si>
    <t>Active, Energetic, High-strung, Loyal</t>
  </si>
  <si>
    <t>English Pointer</t>
  </si>
  <si>
    <t>Active, Affectionate, Amiable, Even-tempered, Kind, Loyal, Intelligent</t>
  </si>
  <si>
    <t>English Setter</t>
  </si>
  <si>
    <t>Strong-willed, Mischevious, Gentle, Energetic, Intelligent</t>
  </si>
  <si>
    <t>English Shepherd</t>
  </si>
  <si>
    <t>Adaptable, Alert, Courageous, Energetic, Friendly, Independent, Intelligent, Playful, Responsibe</t>
  </si>
  <si>
    <t>English Springer Spaniel</t>
  </si>
  <si>
    <t>Affectionate, Alert, Cheerful, Energetic, Intelligent, Playful, Social</t>
  </si>
  <si>
    <t>English Toy Spaniel</t>
  </si>
  <si>
    <t>Affectionate, Gentle, Happy, Loving, Playful, Reserved</t>
  </si>
  <si>
    <t>Entlebucher</t>
  </si>
  <si>
    <t>Agile, Devoted, Independent, Loyal, Self-confident</t>
  </si>
  <si>
    <t>Eskimo Dog</t>
  </si>
  <si>
    <t>Feist</t>
  </si>
  <si>
    <t>Agile, Alert, Lovable, Spirited, Swift</t>
  </si>
  <si>
    <t>Field Spaniel</t>
  </si>
  <si>
    <t>Adaptable, Cautious, Docile, Familial, Sensitive, Sociable</t>
  </si>
  <si>
    <t>Fila Brasileiro</t>
  </si>
  <si>
    <t>Brave, Courageous, Determined, Docile, Loyal, Obedient</t>
  </si>
  <si>
    <t>Finnish Lapphund</t>
  </si>
  <si>
    <t>Calm, Courageous, Faithful, Friendly, Keen</t>
  </si>
  <si>
    <t>Finnish Spitz</t>
  </si>
  <si>
    <t>Happy, Independent, Intelligent, Loyal, Playful, Vocal</t>
  </si>
  <si>
    <t>Flat-coated Retriever</t>
  </si>
  <si>
    <t>Friendly, Confident, Devoted, Optimistic, Outgoing, Intelligent</t>
  </si>
  <si>
    <t>Fox Terrier</t>
  </si>
  <si>
    <t>Active, Affectionate, Alert, Fearless, Intelligent, Playful</t>
  </si>
  <si>
    <t>Foxhound</t>
  </si>
  <si>
    <t>Independent, Intelligent, Kind, Loving, Loyal, Sweet-tempered</t>
  </si>
  <si>
    <t>French Bulldog</t>
  </si>
  <si>
    <t>Affectionate, Playful, Alert, Athletic, Bright, Easygoing, Keen, Lively, Patient</t>
  </si>
  <si>
    <t>Galgo Spanish Greyhound</t>
  </si>
  <si>
    <t>Affectionate, Calm, Quiet, Gentle</t>
  </si>
  <si>
    <t>German Pinscher</t>
  </si>
  <si>
    <t>Even-tempered, Familial, Courageous, Lively, Loving, Spirited</t>
  </si>
  <si>
    <t>German Shepherd Dog</t>
  </si>
  <si>
    <t>Alert, Confident, Courageous, Curious, Intelligent, Loyal, Obedient, Watchful</t>
  </si>
  <si>
    <t>German Shorthaired Pointer</t>
  </si>
  <si>
    <t>Affectionate, Boisterous, Bold, Cooperative, Intelligent, Trainable</t>
  </si>
  <si>
    <t>German Spitz</t>
  </si>
  <si>
    <t>German Wirehaired Pointer</t>
  </si>
  <si>
    <t>Active, Affectionate, Friendly, Intelligent, Loyal, Willful, Responsive</t>
  </si>
  <si>
    <t>Giant Schnauzer</t>
  </si>
  <si>
    <t>Dominant, Intelligent, Kind, Loyal, Powerful, Strong-willed</t>
  </si>
  <si>
    <t>Glen of Imaal Terrier</t>
  </si>
  <si>
    <t>Active, Agile, Courageous, Gentle, Loyal, Spirited</t>
  </si>
  <si>
    <t>Golden Retriever</t>
  </si>
  <si>
    <t>Confident, Friendly, Intelligent, Kind, Reliable, Trustworthy</t>
  </si>
  <si>
    <t>Gordon Setter</t>
  </si>
  <si>
    <t>Alert, Confident, Eager, Fearless, Loyal, Intelligent</t>
  </si>
  <si>
    <t>Great Dane</t>
  </si>
  <si>
    <t>Friendly, Confident, Devoted, Intelligent, Gentle, Loving, Reserved</t>
  </si>
  <si>
    <t>Great Pyrenees</t>
  </si>
  <si>
    <t>Affectionate, Confident, Fearless, Gentle, Patient, Strong-willed</t>
  </si>
  <si>
    <t>Greater Swiss Mountain Dog</t>
  </si>
  <si>
    <t>Alert, Devoted, Fearless, Good-natured, Protective, Self-confident</t>
  </si>
  <si>
    <t>Greyhound</t>
  </si>
  <si>
    <t>Intelligent, Gentle, Affectionate, Athletic, Even-tempered, Quiet</t>
  </si>
  <si>
    <t>Harrier</t>
  </si>
  <si>
    <t>Active, Cheerful, Friendly, Outgoing, Sweet-tempered, Tolerant</t>
  </si>
  <si>
    <t>Havanese</t>
  </si>
  <si>
    <t>Affectionate, Companionable, Gentle, Intelligent, Playful, Responsive</t>
  </si>
  <si>
    <t>Hovawart</t>
  </si>
  <si>
    <t>Watchful, Even-tempered, Reserved, Active, Devoted</t>
  </si>
  <si>
    <t>Husky</t>
  </si>
  <si>
    <t>Alert, Friendly, Gentle, Intelligent, Outgoing</t>
  </si>
  <si>
    <t>Ibizan Hound</t>
  </si>
  <si>
    <t>Active, Clownish, Engaging, Independent, Intelligent, Stubborn</t>
  </si>
  <si>
    <t>Illyrian Sheepdog</t>
  </si>
  <si>
    <t>Independent, Reliable, Devoted, Protective</t>
  </si>
  <si>
    <t>Irish Setter</t>
  </si>
  <si>
    <t>Affectionate, Companionable, Energetic, Independent, Lively, Playful, Intelligent</t>
  </si>
  <si>
    <t>Irish Terrier</t>
  </si>
  <si>
    <t>Dominant, Intelligent, Lively, Protective, Respectful, Trainable</t>
  </si>
  <si>
    <t>Irish Water Spaniel</t>
  </si>
  <si>
    <t>Active, Alert, Clownish, Inquisitive, Intelligent, Quick</t>
  </si>
  <si>
    <t>Irish Wolfhound</t>
  </si>
  <si>
    <t>Dignified, Generous, Loyal, Patient, Sweet-tempered, Thoughtful, Intelligent</t>
  </si>
  <si>
    <t>Italian Greyhound</t>
  </si>
  <si>
    <t>Affectionate, Agile, Athletic, Companionable, Intelligent, Mischevious</t>
  </si>
  <si>
    <t>Italian Spinone</t>
  </si>
  <si>
    <t>Friendly, Loyal, Affectionate, Docile, Gentle, Patient</t>
  </si>
  <si>
    <t>Jack Russell Terrier</t>
  </si>
  <si>
    <t>Alert, Cheerful, Courageous, Energetic, Independent</t>
  </si>
  <si>
    <t>Jack Russell Terrier (Parson Russell Terrier)</t>
  </si>
  <si>
    <t>Energetic, Bold, Eager, Happy, Intelligent, Obedient</t>
  </si>
  <si>
    <t>Japanese Chin</t>
  </si>
  <si>
    <t>Alert, Cat-like, Independent, Intelligent, Loving, Loyal, Playful</t>
  </si>
  <si>
    <t>Jindo</t>
  </si>
  <si>
    <t>Active, Bold, Brave, Faithful, Intelligent, Loyal</t>
  </si>
  <si>
    <t>Kai Dog</t>
  </si>
  <si>
    <t>Intelligent, Agile, Alert, Brave</t>
  </si>
  <si>
    <t>Karelian Bear Dog</t>
  </si>
  <si>
    <t>Brave, Cautious, Loyal, Independent, Tenacious, Territorial</t>
  </si>
  <si>
    <t>Keeshond</t>
  </si>
  <si>
    <t>Agile, Bright, Obedient, Playful, Quick, Sturdy, Intelligent</t>
  </si>
  <si>
    <t>Kerry Blue Terrier</t>
  </si>
  <si>
    <t>Affectionate, Alert, Gentle, Loyal, Spirited, Strong-willed, Intelligent</t>
  </si>
  <si>
    <t>Kishu</t>
  </si>
  <si>
    <t>Alert, Dignified, Docile, Faithful, Noble</t>
  </si>
  <si>
    <t>Klee Kai</t>
  </si>
  <si>
    <t>Active, Agile, Curious, Intelligent, Loyal, Quick, Territorial</t>
  </si>
  <si>
    <t>Komondor</t>
  </si>
  <si>
    <t>Affectionate, Calm, Fearless, Gentle, Independent, Steady</t>
  </si>
  <si>
    <t>Kuvasz</t>
  </si>
  <si>
    <t>Clownish, Independent, Intelligent, Loyal, Patient, Protective</t>
  </si>
  <si>
    <t>Kyi Leo</t>
  </si>
  <si>
    <t>Active, Calm, Forgiving, Obedient, Playful, Quiet</t>
  </si>
  <si>
    <t>Labrador Retriever</t>
  </si>
  <si>
    <t>Lakeland Terrier</t>
  </si>
  <si>
    <t>Independent, Bold, Confident, Friendly, Intelligent, Trainable</t>
  </si>
  <si>
    <t>Lancashire Heeler</t>
  </si>
  <si>
    <t>Alert, Clever, Friendly, Intelligent</t>
  </si>
  <si>
    <t>Leonberger</t>
  </si>
  <si>
    <t>Adaptable, Companionable, Fearless, Loving, Loyal, Obedient</t>
  </si>
  <si>
    <t>Lhasa Apso</t>
  </si>
  <si>
    <t>Alert, Assertive, Devoted, Friendly, Intelligent, Lively, Obedient, Playful, Spirited, Steady</t>
  </si>
  <si>
    <t>Lowchen</t>
  </si>
  <si>
    <t>Active, Familial, Friendly, Happy, Playful</t>
  </si>
  <si>
    <t>Maltese</t>
  </si>
  <si>
    <t>Active, Docile, Easygoing, Gentle, Intelligent, Playful, Responsive, Sweet-tempered</t>
  </si>
  <si>
    <t>Manchester Terrier</t>
  </si>
  <si>
    <t>Active, Alert, Devoted, Discerning, Quiet, Loyal, Intelligent</t>
  </si>
  <si>
    <t>Maremma Sheepdog</t>
  </si>
  <si>
    <t>Alert, Determined, Dignified, Friendly, Intelligent, Loyal</t>
  </si>
  <si>
    <t>Mastiff</t>
  </si>
  <si>
    <t>Affectionate, Alert, Cheerful, Courageous, Intelligent, Loyal, Protective</t>
  </si>
  <si>
    <t>McNab</t>
  </si>
  <si>
    <t>Friendly, Hard-working, Obedient, Protective, Sociable, Well-mannered</t>
  </si>
  <si>
    <t>Miniature Pinscher</t>
  </si>
  <si>
    <t>Clever, Energetic, Friendly, Outgoing, Playful, Responsive, Intelligent</t>
  </si>
  <si>
    <t>Mountain Cur</t>
  </si>
  <si>
    <t>Intelligent, Protective</t>
  </si>
  <si>
    <t>Mountain Dog</t>
  </si>
  <si>
    <t>Munsterlander</t>
  </si>
  <si>
    <t>Intelligent, Trainable, Attentive, Mischevious</t>
  </si>
  <si>
    <t>Neapolitan Mastiff</t>
  </si>
  <si>
    <t>Protective, Dominant, Fearless, Obedient, Stubborn, Trainable</t>
  </si>
  <si>
    <t>New Guinea Singing Dog</t>
  </si>
  <si>
    <t>Southern</t>
  </si>
  <si>
    <t>Active, Affectionate, Alert, Gentle, Lively</t>
  </si>
  <si>
    <t>Newfoundland Dog</t>
  </si>
  <si>
    <t>Cheerful, Courageous, Intelligent, Loyal, Social, Sweet, Gentle</t>
  </si>
  <si>
    <t>Norfolk Terrier</t>
  </si>
  <si>
    <t>Companionable, Fearless, Happy, Lovable, Self-confident, Spirited, Intelligent</t>
  </si>
  <si>
    <t>Norwegian Buhund</t>
  </si>
  <si>
    <t>Agile, Courageous, Energetic, Friendly, Fun-loving</t>
  </si>
  <si>
    <t>Norwegian Elkhound</t>
  </si>
  <si>
    <t>Alert, Bold, Hardy, Loyal, Playful, Strong-willed, Intelligent</t>
  </si>
  <si>
    <t>Norwegian Lundehund</t>
  </si>
  <si>
    <t>Alert, Energetic, Loyal, Protective</t>
  </si>
  <si>
    <t>Norwich Terrier</t>
  </si>
  <si>
    <t>Affectionate, Energetic, Hardy, Intelligent, Sensitive</t>
  </si>
  <si>
    <t>Nova Scotia Duck-Tolling Retriever</t>
  </si>
  <si>
    <t>Gun Dogs</t>
  </si>
  <si>
    <t>Affectionate, Alert, Courageous, Energetic, Gentle, Playful, Responsive</t>
  </si>
  <si>
    <t>Old English Sheepdog</t>
  </si>
  <si>
    <t>Adaptable, Bubbly, Intelligent, Loving, Playful, Sociable, Protective</t>
  </si>
  <si>
    <t>Otterhound</t>
  </si>
  <si>
    <t>Amiable, Boisterous, Even-tempered</t>
  </si>
  <si>
    <t>Papillon</t>
  </si>
  <si>
    <t>Alert, Energetic, Friendly, Happy, Hardy, Intelligent</t>
  </si>
  <si>
    <t>Patterdale Terrier (Fell Terrier)</t>
  </si>
  <si>
    <t>Bold, Confident, Energetic, Friendly, Inquisitive, Intelligent</t>
  </si>
  <si>
    <t>Pekingese</t>
  </si>
  <si>
    <t>Affectionate, Aggressive, Good-natured, Intelligent, Opinionated, Stubborn</t>
  </si>
  <si>
    <t>Peruvian Inca Orchid</t>
  </si>
  <si>
    <t>Affectionate, Alert, Intelligent, Lively, Noble, Protective</t>
  </si>
  <si>
    <t>Petit Basset Griffon Vendeen</t>
  </si>
  <si>
    <t>Active, Extroverted, Friendly, Happy, Independent, Lively, Intelligent</t>
  </si>
  <si>
    <t>Pharaoh Hound</t>
  </si>
  <si>
    <t>Active, Affectionate, Intelligent, Playful, Sociable, Trainable</t>
  </si>
  <si>
    <t>Pit Bull Terrier</t>
  </si>
  <si>
    <t>Affectionate, Aggressive, Clownish, Courageous, Friendly, Intelligent, Loyal, Obedient, Strong-willed, Stubborn</t>
  </si>
  <si>
    <t>Plott Hound</t>
  </si>
  <si>
    <t>Alert, Bold, Courageous, Loyal</t>
  </si>
  <si>
    <t>Podengo Portugueso</t>
  </si>
  <si>
    <t>Active, Companionable, Friendly, Hardy, Lively, Loyal</t>
  </si>
  <si>
    <t>Pointer</t>
  </si>
  <si>
    <t>Polish Lowland Sheepdog</t>
  </si>
  <si>
    <t>Agile, Even-tempered, Lively, Perceptive, Self-confident</t>
  </si>
  <si>
    <t>Pomeranian</t>
  </si>
  <si>
    <t>Active, Extroverted, Friendly, Intelligent, Lively, Playful, Sociable</t>
  </si>
  <si>
    <t>Poodle</t>
  </si>
  <si>
    <t>Active, Alert, Faithful, Instinctual, Intelligent, Trainable</t>
  </si>
  <si>
    <t>Standard Poodle</t>
  </si>
  <si>
    <t>Miniature Poodle</t>
  </si>
  <si>
    <t>Toy Poodle</t>
  </si>
  <si>
    <t>Portuguese Water Dog</t>
  </si>
  <si>
    <t>Brave, Docile, Impetuous, Intelligent, Obedient, Quarrelsome</t>
  </si>
  <si>
    <t>Presa Canario</t>
  </si>
  <si>
    <t>Calm, Dominant, Gentle, Strong-willed, Suspicious</t>
  </si>
  <si>
    <t>Pug</t>
  </si>
  <si>
    <t>Affectionate, Cheerful, Courageous, Gentle, Intelligent, Friendly, Outgoing, Playful, Loyal</t>
  </si>
  <si>
    <t>Puli</t>
  </si>
  <si>
    <t>Agile, Energetic, Faithful, Intelligent, Loyal, Obedient</t>
  </si>
  <si>
    <t>Pumi</t>
  </si>
  <si>
    <t>Active, Intelligent, Lively, Protective, Reserved, Vocal</t>
  </si>
  <si>
    <t>Rat Terrier</t>
  </si>
  <si>
    <t>Affectioante, Alert, Inquisitive, Lively, Loving</t>
  </si>
  <si>
    <t>Redbone Coonhound</t>
  </si>
  <si>
    <t>Affectionate, Companionable, Energetic, Familial, Independent, Unflappable</t>
  </si>
  <si>
    <t>Retriever</t>
  </si>
  <si>
    <t>Rhodesian Ridgeback</t>
  </si>
  <si>
    <t>Dignified, Intelligent, Loyal, Mischevious, Sensitive, Strong-willed</t>
  </si>
  <si>
    <t>Rottweiler</t>
  </si>
  <si>
    <t>Alert, Courageous, Fearless, Good-natured, Independent, Intelligent, Loyal, Protective</t>
  </si>
  <si>
    <t>Saint Bernard</t>
  </si>
  <si>
    <t>Friendly, Gentle, Independent, Intelligent, Outgoing, Quiet, Social</t>
  </si>
  <si>
    <t>Saluki</t>
  </si>
  <si>
    <t>Aloof, Intelligent, Quiet, Reserverd, Loyal</t>
  </si>
  <si>
    <t>Samoyed</t>
  </si>
  <si>
    <t>Alert, Lively, Friendly, Intelligent, Playful, Sociable, Stubborn</t>
  </si>
  <si>
    <t>Sarplaninac</t>
  </si>
  <si>
    <t>Independent, Calm, Devoted, Intelligent, Protective, Reliable</t>
  </si>
  <si>
    <t>Schipperke</t>
  </si>
  <si>
    <t>Agile, Confident, Curious, Faithful, Fearless, Independent, Intelligent</t>
  </si>
  <si>
    <t>Miniature Schnauzer</t>
  </si>
  <si>
    <t>Devoted, Good-natured, Intelligent, Lively, Playful, Trainable</t>
  </si>
  <si>
    <t>Schnauzer</t>
  </si>
  <si>
    <t>Scottish Deerhound</t>
  </si>
  <si>
    <t>Dignified, Docile, Friendly, Gentle, Polite, Quiet</t>
  </si>
  <si>
    <t>Scottish Terrier Scottie</t>
  </si>
  <si>
    <t>Independent, Fiesty, Alert, Playful, Quick, Self-assured</t>
  </si>
  <si>
    <t>Sealyham Terrier</t>
  </si>
  <si>
    <t>Alert, Calm, Even-tempered, Fearless, Friendly, Intelligent</t>
  </si>
  <si>
    <t>Setter</t>
  </si>
  <si>
    <t>Shar Pei</t>
  </si>
  <si>
    <t>Affectionate, Devoted, Independent, Loving, Reserved, Suspicious</t>
  </si>
  <si>
    <t>Sheep Dog</t>
  </si>
  <si>
    <t>Shepherd</t>
  </si>
  <si>
    <t>Shetland Sheepdog Sheltie</t>
  </si>
  <si>
    <t>Affectionate, Friendly, Gentle, Intelligent, Lively, Playful, Responsive</t>
  </si>
  <si>
    <t>Shiba Inu</t>
  </si>
  <si>
    <t>Alert, Charming, Confident, Faithful, Fearless, Keen, Outgoing</t>
  </si>
  <si>
    <t>Shih Tzu</t>
  </si>
  <si>
    <t>Active, Courageous, Friendly, Gentle, Happy, Intelligent, Lively, Outgoing, Playful</t>
  </si>
  <si>
    <t>Siberian Husky</t>
  </si>
  <si>
    <t>Silky Terrier</t>
  </si>
  <si>
    <t>Alert, Friendly, Inquisitive, Joyful, Quick, Responsive, Intelligent</t>
  </si>
  <si>
    <t>Skye Terrier</t>
  </si>
  <si>
    <t>Loyal, Fearless, Friendly, Good-tempered, Intelligent</t>
  </si>
  <si>
    <t>Sloughi</t>
  </si>
  <si>
    <t>Alert, Faithful, Intelligent, Sensitive, Independent, Playful, Sweet</t>
  </si>
  <si>
    <t>Smooth Fox Terrier</t>
  </si>
  <si>
    <t>South Russian Ovtcharka</t>
  </si>
  <si>
    <t>Active, Balanced, Courageous, Lively, Nervous</t>
  </si>
  <si>
    <t>Spaniel</t>
  </si>
  <si>
    <t>Spitz</t>
  </si>
  <si>
    <t>Staffordshire Bull Terrier</t>
  </si>
  <si>
    <t>Affectionate, Bold, Courageous, Fearless, Intelligent, Reliable</t>
  </si>
  <si>
    <t>Sussex Spaniel</t>
  </si>
  <si>
    <t>Calm, Cheerful, Companionable, Devoted, Friendly, Sociable</t>
  </si>
  <si>
    <t>Swedish Vallhund</t>
  </si>
  <si>
    <t>Alert, Energetic, Fearless, Friendly, Watchful</t>
  </si>
  <si>
    <t>Affectionate, Alert, Courageous, Intelligent, Friendly, Hardy, Independent</t>
  </si>
  <si>
    <t>Thai Ridgeback</t>
  </si>
  <si>
    <t>Familial, Independent, Loving, Loyal, Protective</t>
  </si>
  <si>
    <t>Tibetan Mastiff</t>
  </si>
  <si>
    <t>Aloof, Protective, Strong-willed, Stubborn, Courageous, Loyal</t>
  </si>
  <si>
    <t>Tibetan Spaniel</t>
  </si>
  <si>
    <t>Intelligent, Assertive, Aloof, Happy, Independent, Willful</t>
  </si>
  <si>
    <t>Tibetan Terrier</t>
  </si>
  <si>
    <t>Affectionate, Amiable, Energetic, Gentle, Reserved, Sensitive, Intelligent</t>
  </si>
  <si>
    <t>Tosa Inu</t>
  </si>
  <si>
    <t>Aggressive, Brave, Fearless, Intelligent, Sensitive, Suspicious</t>
  </si>
  <si>
    <t>Toy Fox Terrier</t>
  </si>
  <si>
    <t>Alert, Friendly, Intelligent, Loyal, Playful, Spirited</t>
  </si>
  <si>
    <t>Treeing Walker Coonhound</t>
  </si>
  <si>
    <t>Affectionate, Clever, Confident, Loving, Trainable</t>
  </si>
  <si>
    <t>Vizsla</t>
  </si>
  <si>
    <t>Affectionate, Cheerful, Energetic, Gentle, Intelligent, Playful, Protective, Quiet</t>
  </si>
  <si>
    <t>Weimaraner</t>
  </si>
  <si>
    <t>Alert, Aloof, Energetic, Fast, Intelligent, Powerful, Steady, Stubborn, Social</t>
  </si>
  <si>
    <t>Welsh Corgi</t>
  </si>
  <si>
    <t>Cardigan</t>
  </si>
  <si>
    <t>Pembroke</t>
  </si>
  <si>
    <t>Welsh Springer Spaniel</t>
  </si>
  <si>
    <t>Affectionate, Loyal, Active, Friendly, Playful, Stubborn, Intelligent</t>
  </si>
  <si>
    <t>Welsh Terrier</t>
  </si>
  <si>
    <t>Alert, Friendly, Intelligent, Spirited, Independent, Loving</t>
  </si>
  <si>
    <t>West Highland White Terrier Westie</t>
  </si>
  <si>
    <t>Wheaten Terrier</t>
  </si>
  <si>
    <t>Affectionate, Energetic, Faithful, Intelligent, Playful, Spirited</t>
  </si>
  <si>
    <t>Whippet</t>
  </si>
  <si>
    <t>Affectionate, Friendly, Gentle, Intelligent, Lively, Quiet</t>
  </si>
  <si>
    <t>White German Shepherd</t>
  </si>
  <si>
    <t>Wire Fox Terrier</t>
  </si>
  <si>
    <t>Alert, Bold, Fearless, Friendly, Keen, Quick, Intelligent</t>
  </si>
  <si>
    <t>Wire-haired Pointing Griffon</t>
  </si>
  <si>
    <t>Gentle, Loyal, Proud, Trainable, Vigilant, Intelligent</t>
  </si>
  <si>
    <t>Wirehaired Terrier</t>
  </si>
  <si>
    <t>Xoloitzcuintle/Mexican Hairless</t>
  </si>
  <si>
    <t>Aleret, Calm, Cheerful, Companionable, Loyal, Protective</t>
  </si>
  <si>
    <t>Yellow Labrador Retriever</t>
  </si>
  <si>
    <t>Yorkshire Terrier Yorkie</t>
  </si>
  <si>
    <t>Alert, Courageous, Energetic, Independent, Intelligent, Loyal, Playful</t>
  </si>
  <si>
    <t>Mixed Breed</t>
  </si>
  <si>
    <t>Fur</t>
  </si>
  <si>
    <t>Abyssinian</t>
  </si>
  <si>
    <t>Lap</t>
  </si>
  <si>
    <t>Short</t>
  </si>
  <si>
    <t>Active, Energetic, Independent, Intelligent, Gentle</t>
  </si>
  <si>
    <t>American Curl</t>
  </si>
  <si>
    <t>Medium</t>
  </si>
  <si>
    <t>Affectionate, Curious, Intelligent, Interactive, Lively, Playful, Social</t>
  </si>
  <si>
    <t>American Shorthair</t>
  </si>
  <si>
    <t>Active, Curious, Easygoing, Playful, Calm</t>
  </si>
  <si>
    <t>American Wirehair</t>
  </si>
  <si>
    <t>Affectionate, Curious, Gentle, Intelligent, Interactive, Lively, Loyal, Playful, Sensible, Social</t>
  </si>
  <si>
    <t>Applehead Siamese</t>
  </si>
  <si>
    <t>Active, Agile, Clever, Sociable, Loving, Energetic</t>
  </si>
  <si>
    <t>Balinese</t>
  </si>
  <si>
    <t>Non Lap</t>
  </si>
  <si>
    <t>Long</t>
  </si>
  <si>
    <t>Affectionate, Intelligent, Playful</t>
  </si>
  <si>
    <t>Bengal</t>
  </si>
  <si>
    <t>Active, Agile, Lively, Affectionate, Energetic, Rambunctious</t>
  </si>
  <si>
    <t>Birman</t>
  </si>
  <si>
    <t>Affectionate, Active, Gentle, Social</t>
  </si>
  <si>
    <t>Bobtail</t>
  </si>
  <si>
    <t>Intelligent, Interactive, Lively, Playful, Sensitive</t>
  </si>
  <si>
    <t>Bombay</t>
  </si>
  <si>
    <t>Affectionate, Dependent, Gentle, Intelligent, Playful</t>
  </si>
  <si>
    <t>British Shorthair</t>
  </si>
  <si>
    <t>Affectionate, Easygoing, Gentle, Loyal, Patient, Calm</t>
  </si>
  <si>
    <t>Burmese</t>
  </si>
  <si>
    <t>Curious, Intelligent, Gentle, Social, Interactive, Playful, Lively</t>
  </si>
  <si>
    <t>Burmilla</t>
  </si>
  <si>
    <t>Easygoing, Friendly, Intelligent, Lively, Playful, Social</t>
  </si>
  <si>
    <t>Calico</t>
  </si>
  <si>
    <t>Generic</t>
  </si>
  <si>
    <t>Canadian Hairless</t>
  </si>
  <si>
    <t>Bald</t>
  </si>
  <si>
    <t>Loyal, Inquisitive, Friendly, Quiet, Gentle</t>
  </si>
  <si>
    <t>Chartreux</t>
  </si>
  <si>
    <t>Affectionate, Loyal, Intelligent, Social, Lively, Playful</t>
  </si>
  <si>
    <t>Chausie</t>
  </si>
  <si>
    <t>Affectionate, Intelligent, Playful, Social</t>
  </si>
  <si>
    <t>Chinchilla</t>
  </si>
  <si>
    <t>Rodent</t>
  </si>
  <si>
    <t>Active, Playful</t>
  </si>
  <si>
    <t>Cornish Rex</t>
  </si>
  <si>
    <t>Affectionate, Intelligent, Active, Curious, Playful</t>
  </si>
  <si>
    <t>Cymric</t>
  </si>
  <si>
    <t>Gentle, Loyal, Intelligent, Playful</t>
  </si>
  <si>
    <t>Devon Rex</t>
  </si>
  <si>
    <t>Intelligent, Active, Mischevious, Playful</t>
  </si>
  <si>
    <t>Dilute Calico</t>
  </si>
  <si>
    <t>Dilute Tortoiseshell</t>
  </si>
  <si>
    <t>Domestic Long Hair</t>
  </si>
  <si>
    <t>Domestic Medium Hair</t>
  </si>
  <si>
    <t>Domestic Short Hair</t>
  </si>
  <si>
    <t>Egyptian Mau</t>
  </si>
  <si>
    <t>Agile, Dependent, Gentle, Intelligent, Lively, Loyal, Playful</t>
  </si>
  <si>
    <t>Exotic Shorthair</t>
  </si>
  <si>
    <t>Affectionate, Sweet, Loyal, Quiet, Peaceful</t>
  </si>
  <si>
    <t>Extra-Toes Cat (Hemingway Polydactyl)</t>
  </si>
  <si>
    <t>Six-Toed</t>
  </si>
  <si>
    <t>Havana</t>
  </si>
  <si>
    <t>Affectionate, Curious, Demanding, Friendly, Intelligent, Playful</t>
  </si>
  <si>
    <t>Himalayan</t>
  </si>
  <si>
    <t>Dependent, Gentle, Intelligent, Quiet, Social</t>
  </si>
  <si>
    <t>Japanese Bobtail</t>
  </si>
  <si>
    <t>Active, Agile, Clever, Easygoing, Intelligent, Lively, Loyal, Playful, Social</t>
  </si>
  <si>
    <t>Javanese</t>
  </si>
  <si>
    <t>Active, Devoted, Intelligent, Playful</t>
  </si>
  <si>
    <t>Korat</t>
  </si>
  <si>
    <t>Affectionate, Friendly, Gentle, Intelligent, Playful, Quiet</t>
  </si>
  <si>
    <t>LaPerm</t>
  </si>
  <si>
    <t>Intelligent, Clever, Active, Genlte</t>
  </si>
  <si>
    <t>Maine Coon</t>
  </si>
  <si>
    <t>Adaptable, Intelligent, Loving, Gentle, Independent</t>
  </si>
  <si>
    <t>Manx</t>
  </si>
  <si>
    <t>Easygoing, Intelligent, Loyal, Playful, Social</t>
  </si>
  <si>
    <t>Munchkin</t>
  </si>
  <si>
    <t>Agile, Easygoing, Intelligent, Playful</t>
  </si>
  <si>
    <t>Nebelung</t>
  </si>
  <si>
    <t>Gentle, Quiet, Shy, Playful</t>
  </si>
  <si>
    <t>Norwegian Forest Cat</t>
  </si>
  <si>
    <t>Sweet, Active, Intelligent, Social, Playful, Lively, Curious</t>
  </si>
  <si>
    <t>Ocicat</t>
  </si>
  <si>
    <t>Active, Agile, Curious, Demanding, Friendly, Gentle, Lively, Playful, Social</t>
  </si>
  <si>
    <t>Oriental Long Hair</t>
  </si>
  <si>
    <t>Energetic, Affectionate, Intelligent, Social, Playful, Curious</t>
  </si>
  <si>
    <t>Oriental Short Hair</t>
  </si>
  <si>
    <t>Oriental Tabby</t>
  </si>
  <si>
    <t>Persian</t>
  </si>
  <si>
    <t>Affectionate, Loyal, Sedate, Quiet</t>
  </si>
  <si>
    <t>Pixie-Bob</t>
  </si>
  <si>
    <t>Affectionate, Social, Intelligent, Loyal</t>
  </si>
  <si>
    <t>Ragamuffin</t>
  </si>
  <si>
    <t>Affectionate, Friendly, Gentle, Calm</t>
  </si>
  <si>
    <t>Ragdoll</t>
  </si>
  <si>
    <t>Russian Blue</t>
  </si>
  <si>
    <t>Active, Dependent, Easygoing, Gentle, Intelligent, Loyal, Playful, Quiet</t>
  </si>
  <si>
    <t>Scottish Fold</t>
  </si>
  <si>
    <t>Affectionate, Intelligent, Loyal, Playful, Social, Sweet, Loving</t>
  </si>
  <si>
    <t>Selkirk Rex</t>
  </si>
  <si>
    <t>Active, Affectionate, Dependent, Gentle, Patient, Playful, Quiet, Social</t>
  </si>
  <si>
    <t>Siamese</t>
  </si>
  <si>
    <t>Siberian</t>
  </si>
  <si>
    <t>Intelligent, Loyal, Quiet, Active</t>
  </si>
  <si>
    <t>Silver</t>
  </si>
  <si>
    <t>Singapura</t>
  </si>
  <si>
    <t>Affectionate, Curious, Easygoing, Intelligent, Interactive, Lively, Loyal</t>
  </si>
  <si>
    <t>Snowshoe</t>
  </si>
  <si>
    <t>Affectionate, Social, Intelligent, Sweet-tempered</t>
  </si>
  <si>
    <t>Somali</t>
  </si>
  <si>
    <t>Mischevious, Tenacious, Intelligent, Affectionate, Gentle, Interactive, Loyal</t>
  </si>
  <si>
    <t>Sphynx (hairless cat)</t>
  </si>
  <si>
    <t>Tabby</t>
  </si>
  <si>
    <t>Tiger</t>
  </si>
  <si>
    <t>Playful, Social, Intelligent</t>
  </si>
  <si>
    <t>Tonkinese</t>
  </si>
  <si>
    <t>Curious, Intelligent, Social, Lively, Outgoing, Playful, Affectionate</t>
  </si>
  <si>
    <t>Torbie</t>
  </si>
  <si>
    <t>Tortoiseshell</t>
  </si>
  <si>
    <t>Turkish Angora</t>
  </si>
  <si>
    <t>Affectionate, Agile, Clever, Gentle, Intelligent, Playful, Social</t>
  </si>
  <si>
    <t>Turkish Van</t>
  </si>
  <si>
    <t>Agile, Intelligent, Loyal, Playful, Energetic</t>
  </si>
  <si>
    <t>Tuxedo</t>
  </si>
  <si>
    <t>Average Sales</t>
  </si>
  <si>
    <t>Total Count of Cats per fur Type</t>
  </si>
  <si>
    <t>Fur Type</t>
  </si>
  <si>
    <t>Total Count of Dogs per Group1 Category</t>
  </si>
  <si>
    <t>Count</t>
  </si>
  <si>
    <t>Popularity</t>
  </si>
  <si>
    <t>Not Available</t>
  </si>
  <si>
    <t>Rank</t>
  </si>
  <si>
    <t>Dog</t>
  </si>
  <si>
    <t>Mode Based on Temperament</t>
  </si>
  <si>
    <t>Temperament</t>
  </si>
  <si>
    <t>Cat</t>
  </si>
  <si>
    <t>Breed</t>
  </si>
  <si>
    <t>Affectionate, Friendly, Gentle, Quiet, Easygoing</t>
  </si>
  <si>
    <t>Breed Name</t>
  </si>
  <si>
    <t xml:space="preserve"> </t>
  </si>
  <si>
    <t>Grand Total</t>
  </si>
  <si>
    <t>With</t>
  </si>
  <si>
    <t>Without</t>
  </si>
  <si>
    <t>Total</t>
  </si>
  <si>
    <t>No Data</t>
  </si>
  <si>
    <t>Group 2</t>
  </si>
  <si>
    <t>Sales</t>
  </si>
  <si>
    <t xml:space="preserve">Breed Name </t>
  </si>
  <si>
    <t>Cat Count Affectionate Temp.</t>
  </si>
  <si>
    <t>Dog Count Affectionate Temp.</t>
  </si>
  <si>
    <t>Average Price</t>
  </si>
  <si>
    <t>Average  Price</t>
  </si>
  <si>
    <t>Top Intelligent Dog Breeds</t>
  </si>
  <si>
    <t>Least Sales</t>
  </si>
  <si>
    <t>Top Sales.</t>
  </si>
  <si>
    <t>Average of top 10</t>
  </si>
  <si>
    <t>Top 10 Dog Price</t>
  </si>
  <si>
    <t>Bottom 10 Dog Price</t>
  </si>
  <si>
    <t>Average of bottom 10</t>
  </si>
  <si>
    <t>Row Labels</t>
  </si>
  <si>
    <t>Top Dog Breed with Most Sales</t>
  </si>
  <si>
    <t>Top Dog Breed with Least Sales</t>
  </si>
  <si>
    <t>Top Cat Breed with Most Sales</t>
  </si>
  <si>
    <t>Top Cat Breed with Least Sales</t>
  </si>
  <si>
    <t>Least Sale</t>
  </si>
  <si>
    <t>Most Sale</t>
  </si>
  <si>
    <t>Top 10 Cat Price</t>
  </si>
  <si>
    <t>Bottom 10 Cat Price</t>
  </si>
  <si>
    <t>Male Weight (Kg)</t>
  </si>
  <si>
    <t>Average Pup Price</t>
  </si>
  <si>
    <t>Watch Dog</t>
  </si>
  <si>
    <t>Quantity Sold</t>
  </si>
  <si>
    <t>Lap Cat</t>
  </si>
  <si>
    <t>Average Kitten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</si>
</sst>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2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2"/>
      <name val="Calibri"/>
      <family val="2"/>
      <scheme val="minor"/>
    </font>
    <font>
      <sz val="8"/>
      <color rgb="FF000000"/>
      <name val="Segoe UI"/>
      <family val="2"/>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43" fontId="5" fillId="0" borderId="0" applyFont="0" applyFill="0" applyBorder="0" applyAlignment="0" applyProtection="0"/>
  </cellStyleXfs>
  <cellXfs count="45">
    <xf numFmtId="0" fontId="0" fillId="0" borderId="0" xfId="0"/>
    <xf numFmtId="0" fontId="0" fillId="33" borderId="0" xfId="0" applyFill="1"/>
    <xf numFmtId="0" fontId="20" fillId="0" borderId="0" xfId="0" applyFont="1"/>
    <xf numFmtId="0" fontId="20" fillId="33" borderId="0" xfId="0" applyFont="1" applyFill="1"/>
    <xf numFmtId="1" fontId="0" fillId="0" borderId="0" xfId="0" applyNumberFormat="1"/>
    <xf numFmtId="1" fontId="20" fillId="0" borderId="0" xfId="0" applyNumberFormat="1" applyFont="1"/>
    <xf numFmtId="1" fontId="20" fillId="33" borderId="0" xfId="0" applyNumberFormat="1" applyFont="1" applyFill="1"/>
    <xf numFmtId="1" fontId="0" fillId="33" borderId="0" xfId="0" applyNumberFormat="1" applyFill="1"/>
    <xf numFmtId="0" fontId="0" fillId="0" borderId="0" xfId="0" applyAlignment="1">
      <alignment horizontal="center"/>
    </xf>
    <xf numFmtId="0" fontId="20" fillId="34" borderId="10" xfId="0" applyFont="1" applyFill="1" applyBorder="1" applyAlignment="1">
      <alignment horizontal="center"/>
    </xf>
    <xf numFmtId="0" fontId="22" fillId="34" borderId="10" xfId="0" applyFont="1" applyFill="1" applyBorder="1" applyAlignment="1">
      <alignment horizontal="center"/>
    </xf>
    <xf numFmtId="0" fontId="23" fillId="34" borderId="11" xfId="0" applyFont="1" applyFill="1" applyBorder="1"/>
    <xf numFmtId="0" fontId="2" fillId="0" borderId="0" xfId="0" applyFont="1"/>
    <xf numFmtId="0" fontId="2" fillId="0" borderId="0" xfId="0" applyFont="1" applyAlignment="1">
      <alignment horizontal="left"/>
    </xf>
    <xf numFmtId="0" fontId="22" fillId="0" borderId="0" xfId="0" applyFont="1" applyAlignment="1">
      <alignment horizontal="center"/>
    </xf>
    <xf numFmtId="0" fontId="2" fillId="0" borderId="0" xfId="0" applyFont="1" applyAlignment="1">
      <alignment horizontal="center"/>
    </xf>
    <xf numFmtId="0" fontId="20" fillId="0" borderId="10" xfId="0" applyFont="1" applyBorder="1" applyAlignment="1">
      <alignment horizontal="center"/>
    </xf>
    <xf numFmtId="164" fontId="0" fillId="0" borderId="10" xfId="0" applyNumberFormat="1" applyBorder="1" applyAlignment="1">
      <alignment horizontal="center"/>
    </xf>
    <xf numFmtId="0" fontId="0" fillId="0" borderId="10" xfId="0" applyBorder="1" applyAlignment="1">
      <alignment horizontal="center"/>
    </xf>
    <xf numFmtId="0" fontId="20" fillId="35" borderId="10" xfId="0" applyFont="1" applyFill="1" applyBorder="1" applyAlignment="1">
      <alignment horizontal="center" vertical="center"/>
    </xf>
    <xf numFmtId="0" fontId="20" fillId="38" borderId="0" xfId="0" applyFont="1" applyFill="1" applyAlignment="1">
      <alignment horizontal="center" vertical="center"/>
    </xf>
    <xf numFmtId="0" fontId="20" fillId="34" borderId="10" xfId="0" applyFont="1" applyFill="1" applyBorder="1"/>
    <xf numFmtId="0" fontId="22" fillId="0" borderId="10" xfId="0" applyFont="1" applyBorder="1" applyAlignment="1">
      <alignment horizontal="center"/>
    </xf>
    <xf numFmtId="0" fontId="3" fillId="0" borderId="10" xfId="0" applyFont="1" applyBorder="1" applyAlignment="1">
      <alignment horizontal="center"/>
    </xf>
    <xf numFmtId="0" fontId="4" fillId="0" borderId="10" xfId="0" applyFont="1" applyBorder="1" applyAlignment="1">
      <alignment horizontal="center"/>
    </xf>
    <xf numFmtId="0" fontId="23" fillId="34" borderId="10" xfId="0" applyFont="1" applyFill="1" applyBorder="1" applyAlignment="1">
      <alignment horizontal="center"/>
    </xf>
    <xf numFmtId="0" fontId="0" fillId="0" borderId="10" xfId="0" applyBorder="1" applyAlignment="1">
      <alignment horizontal="left"/>
    </xf>
    <xf numFmtId="0" fontId="0" fillId="0" borderId="10" xfId="0" applyBorder="1" applyAlignment="1">
      <alignment horizontal="left" vertical="center"/>
    </xf>
    <xf numFmtId="0" fontId="0" fillId="0" borderId="10" xfId="0" applyBorder="1" applyAlignment="1">
      <alignment horizontal="center" vertical="center"/>
    </xf>
    <xf numFmtId="0" fontId="0" fillId="0" borderId="11" xfId="0" applyBorder="1"/>
    <xf numFmtId="0" fontId="0" fillId="0" borderId="10" xfId="0" applyBorder="1"/>
    <xf numFmtId="0" fontId="0" fillId="0" borderId="0" xfId="0" pivotButton="1"/>
    <xf numFmtId="0" fontId="0" fillId="0" borderId="0" xfId="0" applyAlignment="1">
      <alignment horizontal="left"/>
    </xf>
    <xf numFmtId="0" fontId="1" fillId="36" borderId="0" xfId="0" applyFont="1" applyFill="1"/>
    <xf numFmtId="0" fontId="1" fillId="0" borderId="0" xfId="0" applyFont="1" applyAlignment="1">
      <alignment horizontal="left"/>
    </xf>
    <xf numFmtId="0" fontId="1" fillId="36" borderId="0" xfId="0" applyFont="1" applyFill="1" applyAlignment="1">
      <alignment horizontal="left"/>
    </xf>
    <xf numFmtId="0" fontId="1" fillId="0" borderId="0" xfId="0" applyFont="1"/>
    <xf numFmtId="0" fontId="1" fillId="0" borderId="0" xfId="0" pivotButton="1" applyFont="1" applyAlignment="1">
      <alignment horizontal="center"/>
    </xf>
    <xf numFmtId="0" fontId="1" fillId="0" borderId="0" xfId="0" applyFont="1" applyAlignment="1">
      <alignment horizontal="center"/>
    </xf>
    <xf numFmtId="165" fontId="0" fillId="0" borderId="10" xfId="42" applyNumberFormat="1" applyFont="1" applyBorder="1" applyAlignment="1">
      <alignment horizontal="center"/>
    </xf>
    <xf numFmtId="0" fontId="20" fillId="35" borderId="10" xfId="0" applyFont="1" applyFill="1" applyBorder="1" applyAlignment="1">
      <alignment horizontal="center" vertical="center"/>
    </xf>
    <xf numFmtId="0" fontId="20" fillId="35" borderId="10" xfId="0" applyFont="1" applyFill="1" applyBorder="1" applyAlignment="1">
      <alignment horizontal="center" vertical="center" wrapText="1"/>
    </xf>
    <xf numFmtId="164" fontId="0" fillId="0" borderId="10" xfId="0" applyNumberFormat="1" applyBorder="1" applyAlignment="1">
      <alignment horizontal="center"/>
    </xf>
    <xf numFmtId="0" fontId="20" fillId="35" borderId="11" xfId="0" applyFont="1" applyFill="1" applyBorder="1" applyAlignment="1">
      <alignment horizontal="center" vertical="center" wrapText="1"/>
    </xf>
    <xf numFmtId="0" fontId="25" fillId="37"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b/>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ont>
        <sz val="1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pivotTable" Target="pivotTables/pivotTable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8.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pivotCacheDefinition" Target="pivotCache/pivotCacheDefinition3.xml"/><Relationship Id="rId19" Type="http://schemas.openxmlformats.org/officeDocument/2006/relationships/pivotTable" Target="pivotTables/pivotTable2.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[SOLUTION_Pet DS with Qty Sold main.xlsx]Pivot Chart Cat Breeds!PivotTable5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Total count of Cat</a:t>
            </a:r>
            <a:r>
              <a:rPr lang="en-US" sz="1100" b="1" baseline="0"/>
              <a:t> </a:t>
            </a:r>
            <a:r>
              <a:rPr lang="en-US" sz="1100" b="1"/>
              <a:t>Breeds per fur type</a:t>
            </a:r>
          </a:p>
        </c:rich>
      </c:tx>
      <c:layout>
        <c:manualLayout>
          <c:xMode val="edge"/>
          <c:yMode val="edge"/>
          <c:x val="0.23405404034640595"/>
          <c:y val="0.111851335038816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444444444444446E-2"/>
          <c:y val="0.36755026311366251"/>
          <c:w val="0.91111111111111109"/>
          <c:h val="0.35016536726012698"/>
        </c:manualLayout>
      </c:layout>
      <c:barChart>
        <c:barDir val="col"/>
        <c:grouping val="clustered"/>
        <c:varyColors val="0"/>
        <c:ser>
          <c:idx val="0"/>
          <c:order val="0"/>
          <c:tx>
            <c:strRef>
              <c:f>'Pivot Chart Cat Breeds'!$B$2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 Cat Breeds'!$A$3:$A$7</c:f>
              <c:strCache>
                <c:ptCount val="4"/>
                <c:pt idx="0">
                  <c:v>Bald</c:v>
                </c:pt>
                <c:pt idx="1">
                  <c:v>Long</c:v>
                </c:pt>
                <c:pt idx="2">
                  <c:v>Medium</c:v>
                </c:pt>
                <c:pt idx="3">
                  <c:v>Short</c:v>
                </c:pt>
              </c:strCache>
            </c:strRef>
          </c:cat>
          <c:val>
            <c:numRef>
              <c:f>'Pivot Chart Cat Breeds'!$B$3:$B$7</c:f>
              <c:numCache>
                <c:formatCode>General</c:formatCode>
                <c:ptCount val="4"/>
                <c:pt idx="0">
                  <c:v>2</c:v>
                </c:pt>
                <c:pt idx="1">
                  <c:v>20</c:v>
                </c:pt>
                <c:pt idx="2">
                  <c:v>14</c:v>
                </c:pt>
                <c:pt idx="3">
                  <c:v>30</c:v>
                </c:pt>
              </c:numCache>
            </c:numRef>
          </c:val>
          <c:extLst>
            <c:ext xmlns:c16="http://schemas.microsoft.com/office/drawing/2014/chart" uri="{C3380CC4-5D6E-409C-BE32-E72D297353CC}">
              <c16:uniqueId val="{00000002-5422-433E-9506-8CF9A0719AE0}"/>
            </c:ext>
          </c:extLst>
        </c:ser>
        <c:dLbls>
          <c:dLblPos val="outEnd"/>
          <c:showLegendKey val="0"/>
          <c:showVal val="1"/>
          <c:showCatName val="0"/>
          <c:showSerName val="0"/>
          <c:showPercent val="0"/>
          <c:showBubbleSize val="0"/>
        </c:dLbls>
        <c:gapWidth val="219"/>
        <c:overlap val="-27"/>
        <c:axId val="1071238911"/>
        <c:axId val="1071240575"/>
      </c:barChart>
      <c:catAx>
        <c:axId val="107123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240575"/>
        <c:crosses val="autoZero"/>
        <c:auto val="1"/>
        <c:lblAlgn val="ctr"/>
        <c:lblOffset val="100"/>
        <c:noMultiLvlLbl val="0"/>
      </c:catAx>
      <c:valAx>
        <c:axId val="1071240575"/>
        <c:scaling>
          <c:orientation val="minMax"/>
        </c:scaling>
        <c:delete val="1"/>
        <c:axPos val="l"/>
        <c:numFmt formatCode="General" sourceLinked="1"/>
        <c:majorTickMark val="none"/>
        <c:minorTickMark val="none"/>
        <c:tickLblPos val="nextTo"/>
        <c:crossAx val="10712389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400" b="0" i="0" u="none" strike="noStrike" kern="1200" spc="0" baseline="0">
                <a:solidFill>
                  <a:sysClr val="windowText" lastClr="000000">
                    <a:lumMod val="65000"/>
                    <a:lumOff val="35000"/>
                  </a:sysClr>
                </a:solidFill>
                <a:latin typeface="+mn-lt"/>
                <a:ea typeface="+mn-ea"/>
                <a:cs typeface="+mn-cs"/>
              </a:defRPr>
            </a:pPr>
            <a:r>
              <a:rPr lang="en-US" sz="1100" b="1" i="0" u="none" strike="noStrike" kern="1200" spc="0" baseline="0">
                <a:solidFill>
                  <a:sysClr val="windowText" lastClr="000000">
                    <a:lumMod val="65000"/>
                    <a:lumOff val="35000"/>
                  </a:sysClr>
                </a:solidFill>
                <a:latin typeface="+mn-lt"/>
                <a:ea typeface="+mn-ea"/>
                <a:cs typeface="+mn-cs"/>
              </a:rPr>
              <a:t>Total Cat Breeds with and without Affectionate Temperament</a:t>
            </a:r>
          </a:p>
        </c:rich>
      </c:tx>
      <c:overlay val="0"/>
      <c:spPr>
        <a:noFill/>
        <a:ln>
          <a:noFill/>
        </a:ln>
        <a:effectLst/>
      </c:spPr>
      <c:txPr>
        <a:bodyPr rot="0" spcFirstLastPara="1" vertOverflow="ellipsis" vert="horz" wrap="square" anchor="ctr" anchorCtr="1"/>
        <a:lstStyle/>
        <a:p>
          <a:pPr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v>Sum of With</c:v>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27</c:v>
              </c:pt>
            </c:numLit>
          </c:val>
          <c:extLst>
            <c:ext xmlns:c16="http://schemas.microsoft.com/office/drawing/2014/chart" uri="{C3380CC4-5D6E-409C-BE32-E72D297353CC}">
              <c16:uniqueId val="{00000000-5C32-497E-9F92-7B95BE352376}"/>
            </c:ext>
          </c:extLst>
        </c:ser>
        <c:ser>
          <c:idx val="1"/>
          <c:order val="1"/>
          <c:tx>
            <c:v>Sum of Without</c:v>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40</c:v>
              </c:pt>
            </c:numLit>
          </c:val>
          <c:extLst>
            <c:ext xmlns:c16="http://schemas.microsoft.com/office/drawing/2014/chart" uri="{C3380CC4-5D6E-409C-BE32-E72D297353CC}">
              <c16:uniqueId val="{00000001-5C32-497E-9F92-7B95BE352376}"/>
            </c:ext>
          </c:extLst>
        </c:ser>
        <c:dLbls>
          <c:showLegendKey val="0"/>
          <c:showVal val="0"/>
          <c:showCatName val="0"/>
          <c:showSerName val="0"/>
          <c:showPercent val="0"/>
          <c:showBubbleSize val="0"/>
        </c:dLbls>
        <c:gapWidth val="219"/>
        <c:overlap val="-27"/>
        <c:axId val="796201040"/>
        <c:axId val="796210608"/>
      </c:barChart>
      <c:catAx>
        <c:axId val="796201040"/>
        <c:scaling>
          <c:orientation val="minMax"/>
        </c:scaling>
        <c:delete val="1"/>
        <c:axPos val="b"/>
        <c:numFmt formatCode="General" sourceLinked="0"/>
        <c:majorTickMark val="none"/>
        <c:minorTickMark val="none"/>
        <c:tickLblPos val="nextTo"/>
        <c:crossAx val="796210608"/>
        <c:crosses val="autoZero"/>
        <c:auto val="1"/>
        <c:lblAlgn val="ctr"/>
        <c:lblOffset val="100"/>
        <c:noMultiLvlLbl val="0"/>
        <c:extLst>
          <c:ext xmlns:c15="http://schemas.microsoft.com/office/drawing/2012/chart" uri="{F40574EE-89B7-4290-83BB-5DA773EAF853}">
            <c15:numFmt c:formatCode="General" c:sourceLinked="1"/>
          </c:ext>
        </c:extLst>
      </c:catAx>
      <c:valAx>
        <c:axId val="796210608"/>
        <c:scaling>
          <c:orientation val="minMax"/>
        </c:scaling>
        <c:delete val="1"/>
        <c:axPos val="l"/>
        <c:numFmt formatCode="General" sourceLinked="0"/>
        <c:majorTickMark val="none"/>
        <c:minorTickMark val="none"/>
        <c:tickLblPos val="nextTo"/>
        <c:crossAx val="796201040"/>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[SOLUTION_Pet DS with Qty Sold main.xlsx]PivotChartTable3</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[SOLUTION_Pet DS with Qty Sold main.xlsx]Pivot Chart Dog Breeds!PivotTable3</c:name>
    <c:fmtId val="0"/>
  </c:pivotSource>
  <c:chart>
    <c:title>
      <c:tx>
        <c:rich>
          <a:bodyPr rot="0" spcFirstLastPara="1" vertOverflow="ellipsis" vert="horz" wrap="square" anchor="ctr" anchorCtr="1"/>
          <a:lstStyle/>
          <a:p>
            <a:pPr algn="ctr" rtl="0">
              <a:defRPr sz="1400" b="0" i="0" u="none" strike="noStrike" kern="1200" spc="0" baseline="0">
                <a:solidFill>
                  <a:sysClr val="windowText" lastClr="000000">
                    <a:lumMod val="65000"/>
                    <a:lumOff val="35000"/>
                  </a:sysClr>
                </a:solidFill>
                <a:latin typeface="+mn-lt"/>
                <a:ea typeface="+mn-ea"/>
                <a:cs typeface="+mn-cs"/>
              </a:defRPr>
            </a:pPr>
            <a:r>
              <a:rPr lang="en-US" sz="1100" b="1" i="0" u="none" strike="noStrike" kern="1200" spc="0" baseline="0">
                <a:solidFill>
                  <a:sysClr val="windowText" lastClr="000000">
                    <a:lumMod val="65000"/>
                    <a:lumOff val="35000"/>
                  </a:sysClr>
                </a:solidFill>
                <a:latin typeface="+mn-lt"/>
                <a:ea typeface="+mn-ea"/>
                <a:cs typeface="+mn-cs"/>
              </a:rPr>
              <a:t>Total count of Dog breeds per Group 2</a:t>
            </a:r>
          </a:p>
        </c:rich>
      </c:tx>
      <c:overlay val="0"/>
      <c:spPr>
        <a:noFill/>
        <a:ln>
          <a:noFill/>
        </a:ln>
        <a:effectLst/>
      </c:spPr>
      <c:txPr>
        <a:bodyPr rot="0" spcFirstLastPara="1" vertOverflow="ellipsis" vert="horz" wrap="square" anchor="ctr" anchorCtr="1"/>
        <a:lstStyle/>
        <a:p>
          <a:pPr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 Dog Breeds'!$B$2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 Dog Breeds'!$A$3:$A$13</c:f>
              <c:strCache>
                <c:ptCount val="10"/>
                <c:pt idx="0">
                  <c:v>Companion</c:v>
                </c:pt>
                <c:pt idx="1">
                  <c:v>Guardian</c:v>
                </c:pt>
                <c:pt idx="2">
                  <c:v>Gun</c:v>
                </c:pt>
                <c:pt idx="3">
                  <c:v>Gun Dogs</c:v>
                </c:pt>
                <c:pt idx="4">
                  <c:v>Herding</c:v>
                </c:pt>
                <c:pt idx="5">
                  <c:v>Northern</c:v>
                </c:pt>
                <c:pt idx="6">
                  <c:v>Scenthound</c:v>
                </c:pt>
                <c:pt idx="7">
                  <c:v>Sight</c:v>
                </c:pt>
                <c:pt idx="8">
                  <c:v>Southern</c:v>
                </c:pt>
                <c:pt idx="9">
                  <c:v>Terrier</c:v>
                </c:pt>
              </c:strCache>
            </c:strRef>
          </c:cat>
          <c:val>
            <c:numRef>
              <c:f>'Pivot Chart Dog Breeds'!$B$3:$B$13</c:f>
              <c:numCache>
                <c:formatCode>General</c:formatCode>
                <c:ptCount val="10"/>
                <c:pt idx="0">
                  <c:v>35</c:v>
                </c:pt>
                <c:pt idx="1">
                  <c:v>34</c:v>
                </c:pt>
                <c:pt idx="2">
                  <c:v>40</c:v>
                </c:pt>
                <c:pt idx="3">
                  <c:v>1</c:v>
                </c:pt>
                <c:pt idx="4">
                  <c:v>36</c:v>
                </c:pt>
                <c:pt idx="5">
                  <c:v>23</c:v>
                </c:pt>
                <c:pt idx="6">
                  <c:v>19</c:v>
                </c:pt>
                <c:pt idx="7">
                  <c:v>19</c:v>
                </c:pt>
                <c:pt idx="8">
                  <c:v>1</c:v>
                </c:pt>
                <c:pt idx="9">
                  <c:v>38</c:v>
                </c:pt>
              </c:numCache>
            </c:numRef>
          </c:val>
          <c:extLst>
            <c:ext xmlns:c16="http://schemas.microsoft.com/office/drawing/2014/chart" uri="{C3380CC4-5D6E-409C-BE32-E72D297353CC}">
              <c16:uniqueId val="{00000002-10D6-43EC-8BE7-44BA999121B5}"/>
            </c:ext>
          </c:extLst>
        </c:ser>
        <c:dLbls>
          <c:dLblPos val="outEnd"/>
          <c:showLegendKey val="0"/>
          <c:showVal val="1"/>
          <c:showCatName val="0"/>
          <c:showSerName val="0"/>
          <c:showPercent val="0"/>
          <c:showBubbleSize val="0"/>
        </c:dLbls>
        <c:gapWidth val="219"/>
        <c:overlap val="-27"/>
        <c:axId val="1860838704"/>
        <c:axId val="1860838288"/>
      </c:barChart>
      <c:catAx>
        <c:axId val="18608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838288"/>
        <c:crosses val="autoZero"/>
        <c:auto val="1"/>
        <c:lblAlgn val="ctr"/>
        <c:lblOffset val="100"/>
        <c:noMultiLvlLbl val="0"/>
      </c:catAx>
      <c:valAx>
        <c:axId val="1860838288"/>
        <c:scaling>
          <c:orientation val="minMax"/>
        </c:scaling>
        <c:delete val="1"/>
        <c:axPos val="l"/>
        <c:numFmt formatCode="General" sourceLinked="1"/>
        <c:majorTickMark val="none"/>
        <c:minorTickMark val="none"/>
        <c:tickLblPos val="nextTo"/>
        <c:crossAx val="1860838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400" b="0" i="0" u="none" strike="noStrike" kern="1200" spc="0" baseline="0">
                <a:solidFill>
                  <a:sysClr val="windowText" lastClr="000000">
                    <a:lumMod val="65000"/>
                    <a:lumOff val="35000"/>
                  </a:sysClr>
                </a:solidFill>
                <a:latin typeface="+mn-lt"/>
                <a:ea typeface="+mn-ea"/>
                <a:cs typeface="+mn-cs"/>
              </a:defRPr>
            </a:pPr>
            <a:r>
              <a:rPr lang="en-US" sz="1100" b="1" i="0" u="none" strike="noStrike" kern="1200" spc="0" baseline="0">
                <a:solidFill>
                  <a:sysClr val="windowText" lastClr="000000">
                    <a:lumMod val="65000"/>
                    <a:lumOff val="35000"/>
                  </a:sysClr>
                </a:solidFill>
                <a:latin typeface="+mn-lt"/>
                <a:ea typeface="+mn-ea"/>
                <a:cs typeface="+mn-cs"/>
              </a:rPr>
              <a:t>Total Dog Breeds with and without Affectionate Temperament</a:t>
            </a:r>
          </a:p>
        </c:rich>
      </c:tx>
      <c:overlay val="0"/>
      <c:spPr>
        <a:noFill/>
        <a:ln>
          <a:noFill/>
        </a:ln>
        <a:effectLst/>
      </c:spPr>
      <c:txPr>
        <a:bodyPr rot="0" spcFirstLastPara="1" vertOverflow="ellipsis" vert="horz" wrap="square" anchor="ctr" anchorCtr="1"/>
        <a:lstStyle/>
        <a:p>
          <a:pPr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v>Sum of With</c:v>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71</c:v>
              </c:pt>
            </c:numLit>
          </c:val>
          <c:extLst>
            <c:ext xmlns:c16="http://schemas.microsoft.com/office/drawing/2014/chart" uri="{C3380CC4-5D6E-409C-BE32-E72D297353CC}">
              <c16:uniqueId val="{00000000-3F94-45C2-AF63-0084F7397A90}"/>
            </c:ext>
          </c:extLst>
        </c:ser>
        <c:ser>
          <c:idx val="1"/>
          <c:order val="1"/>
          <c:tx>
            <c:v>Sum of Without</c:v>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180</c:v>
              </c:pt>
            </c:numLit>
          </c:val>
          <c:extLst>
            <c:ext xmlns:c16="http://schemas.microsoft.com/office/drawing/2014/chart" uri="{C3380CC4-5D6E-409C-BE32-E72D297353CC}">
              <c16:uniqueId val="{00000001-3F94-45C2-AF63-0084F7397A90}"/>
            </c:ext>
          </c:extLst>
        </c:ser>
        <c:dLbls>
          <c:showLegendKey val="0"/>
          <c:showVal val="0"/>
          <c:showCatName val="0"/>
          <c:showSerName val="0"/>
          <c:showPercent val="0"/>
          <c:showBubbleSize val="0"/>
        </c:dLbls>
        <c:gapWidth val="219"/>
        <c:overlap val="-27"/>
        <c:axId val="796211024"/>
        <c:axId val="796208112"/>
      </c:barChart>
      <c:catAx>
        <c:axId val="796211024"/>
        <c:scaling>
          <c:orientation val="minMax"/>
        </c:scaling>
        <c:delete val="1"/>
        <c:axPos val="b"/>
        <c:numFmt formatCode="General" sourceLinked="0"/>
        <c:majorTickMark val="none"/>
        <c:minorTickMark val="none"/>
        <c:tickLblPos val="nextTo"/>
        <c:crossAx val="796208112"/>
        <c:crosses val="autoZero"/>
        <c:auto val="1"/>
        <c:lblAlgn val="ctr"/>
        <c:lblOffset val="100"/>
        <c:noMultiLvlLbl val="0"/>
        <c:extLst>
          <c:ext xmlns:c15="http://schemas.microsoft.com/office/drawing/2012/chart" uri="{F40574EE-89B7-4290-83BB-5DA773EAF853}">
            <c15:numFmt c:formatCode="General" c:sourceLinked="1"/>
          </c:ext>
        </c:extLst>
      </c:catAx>
      <c:valAx>
        <c:axId val="796208112"/>
        <c:scaling>
          <c:orientation val="minMax"/>
        </c:scaling>
        <c:delete val="1"/>
        <c:axPos val="l"/>
        <c:numFmt formatCode="General" sourceLinked="0"/>
        <c:majorTickMark val="none"/>
        <c:minorTickMark val="none"/>
        <c:tickLblPos val="nextTo"/>
        <c:crossAx val="796211024"/>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[SOLUTION_Pet DS with Qty Sold main.xlsx]PivotChartTable2</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[SOLUTION_Pet DS with Qty Sold main.xlsx]Dog Breed Sales Record!PivotTable3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100" b="1" i="0" u="none" strike="noStrike" kern="1200" spc="0" baseline="0">
                <a:solidFill>
                  <a:sysClr val="windowText" lastClr="000000">
                    <a:lumMod val="65000"/>
                    <a:lumOff val="35000"/>
                  </a:sysClr>
                </a:solidFill>
                <a:latin typeface="+mn-lt"/>
                <a:ea typeface="+mn-ea"/>
                <a:cs typeface="+mn-cs"/>
              </a:rPr>
              <a:t>Top Dog Breeds with Most Sales</a:t>
            </a:r>
          </a:p>
        </c:rich>
      </c:tx>
      <c:layout>
        <c:manualLayout>
          <c:xMode val="edge"/>
          <c:yMode val="edge"/>
          <c:x val="0.17239398718714546"/>
          <c:y val="2.218114602587800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'Dog Breed Sales Record'!$B$1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'Dog Breed Sales Record'!$A$2:$A$17</c:f>
              <c:strCache>
                <c:ptCount val="15"/>
                <c:pt idx="0">
                  <c:v>Airedale Terrier</c:v>
                </c:pt>
                <c:pt idx="1">
                  <c:v>Alaskan Malamute</c:v>
                </c:pt>
                <c:pt idx="2">
                  <c:v>Anatolian Shepherd</c:v>
                </c:pt>
                <c:pt idx="3">
                  <c:v>Appenzell Mountain Dog</c:v>
                </c:pt>
                <c:pt idx="4">
                  <c:v>Black and Tan Coonhound</c:v>
                </c:pt>
                <c:pt idx="5">
                  <c:v>Bloodhound</c:v>
                </c:pt>
                <c:pt idx="6">
                  <c:v>Bluetick Coonhound</c:v>
                </c:pt>
                <c:pt idx="7">
                  <c:v>Brussels Griffon</c:v>
                </c:pt>
                <c:pt idx="8">
                  <c:v>Bull Terrier</c:v>
                </c:pt>
                <c:pt idx="9">
                  <c:v>Irish Water Spaniel</c:v>
                </c:pt>
                <c:pt idx="10">
                  <c:v>Italian Spinone</c:v>
                </c:pt>
                <c:pt idx="11">
                  <c:v>Kyi Leo</c:v>
                </c:pt>
                <c:pt idx="12">
                  <c:v>Shepherd</c:v>
                </c:pt>
                <c:pt idx="13">
                  <c:v>Silky Terrier</c:v>
                </c:pt>
                <c:pt idx="14">
                  <c:v>Sloughi</c:v>
                </c:pt>
              </c:strCache>
            </c:strRef>
          </c:cat>
          <c:val>
            <c:numRef>
              <c:f>'Dog Breed Sales Record'!$B$2:$B$17</c:f>
              <c:numCache>
                <c:formatCode>General</c:formatCode>
                <c:ptCount val="15"/>
                <c:pt idx="0">
                  <c:v>670</c:v>
                </c:pt>
                <c:pt idx="1">
                  <c:v>890</c:v>
                </c:pt>
                <c:pt idx="2">
                  <c:v>780</c:v>
                </c:pt>
                <c:pt idx="3">
                  <c:v>909</c:v>
                </c:pt>
                <c:pt idx="4">
                  <c:v>542</c:v>
                </c:pt>
                <c:pt idx="5">
                  <c:v>891</c:v>
                </c:pt>
                <c:pt idx="6">
                  <c:v>675</c:v>
                </c:pt>
                <c:pt idx="7">
                  <c:v>895</c:v>
                </c:pt>
                <c:pt idx="8">
                  <c:v>576</c:v>
                </c:pt>
                <c:pt idx="9">
                  <c:v>74172</c:v>
                </c:pt>
                <c:pt idx="10">
                  <c:v>597</c:v>
                </c:pt>
                <c:pt idx="11">
                  <c:v>689</c:v>
                </c:pt>
                <c:pt idx="12">
                  <c:v>555</c:v>
                </c:pt>
                <c:pt idx="13">
                  <c:v>891</c:v>
                </c:pt>
                <c:pt idx="14">
                  <c:v>675</c:v>
                </c:pt>
              </c:numCache>
            </c:numRef>
          </c:val>
          <c:extLst>
            <c:ext xmlns:c16="http://schemas.microsoft.com/office/drawing/2014/chart" uri="{C3380CC4-5D6E-409C-BE32-E72D297353CC}">
              <c16:uniqueId val="{00000000-0D34-46A2-AE8C-5E013BFE5B37}"/>
            </c:ext>
          </c:extLst>
        </c:ser>
        <c:dLbls>
          <c:dLblPos val="outEnd"/>
          <c:showLegendKey val="0"/>
          <c:showVal val="1"/>
          <c:showCatName val="0"/>
          <c:showSerName val="0"/>
          <c:showPercent val="0"/>
          <c:showBubbleSize val="0"/>
        </c:dLbls>
        <c:gapWidth val="219"/>
        <c:axId val="129599088"/>
        <c:axId val="129599504"/>
      </c:barChart>
      <c:catAx>
        <c:axId val="129599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99504"/>
        <c:crosses val="autoZero"/>
        <c:auto val="1"/>
        <c:lblAlgn val="ctr"/>
        <c:lblOffset val="100"/>
        <c:noMultiLvlLbl val="0"/>
      </c:catAx>
      <c:valAx>
        <c:axId val="129599504"/>
        <c:scaling>
          <c:orientation val="minMax"/>
        </c:scaling>
        <c:delete val="1"/>
        <c:axPos val="b"/>
        <c:numFmt formatCode="General" sourceLinked="1"/>
        <c:majorTickMark val="none"/>
        <c:minorTickMark val="none"/>
        <c:tickLblPos val="nextTo"/>
        <c:crossAx val="129599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[SOLUTION_Pet DS with Qty Sold main.xlsx]Dog Breed Sales Record!PivotTable4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100" b="1" i="0" u="none" strike="noStrike" kern="1200" spc="0" baseline="0">
                <a:solidFill>
                  <a:sysClr val="windowText" lastClr="000000">
                    <a:lumMod val="65000"/>
                    <a:lumOff val="35000"/>
                  </a:sysClr>
                </a:solidFill>
                <a:latin typeface="+mn-lt"/>
                <a:ea typeface="+mn-ea"/>
                <a:cs typeface="+mn-cs"/>
              </a:rPr>
              <a:t>Top Dog Breeds with Least Sales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'Dog Breed Sales Record'!$B$19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'Dog Breed Sales Record'!$A$20:$A$35</c:f>
              <c:strCache>
                <c:ptCount val="15"/>
                <c:pt idx="0">
                  <c:v>Boxer</c:v>
                </c:pt>
                <c:pt idx="1">
                  <c:v>Cane Corso Mastiff</c:v>
                </c:pt>
                <c:pt idx="2">
                  <c:v>Clumber Spaniel</c:v>
                </c:pt>
                <c:pt idx="3">
                  <c:v>Dutch Shepherd</c:v>
                </c:pt>
                <c:pt idx="4">
                  <c:v>Fila Brasileiro</c:v>
                </c:pt>
                <c:pt idx="5">
                  <c:v>Flat-coated Retriever</c:v>
                </c:pt>
                <c:pt idx="6">
                  <c:v>Foxhound</c:v>
                </c:pt>
                <c:pt idx="7">
                  <c:v>Husky</c:v>
                </c:pt>
                <c:pt idx="8">
                  <c:v>Jack Russell Terrier (Parson Russell Terrier)</c:v>
                </c:pt>
                <c:pt idx="9">
                  <c:v>Lhasa Apso</c:v>
                </c:pt>
                <c:pt idx="10">
                  <c:v>Norfolk Terrier</c:v>
                </c:pt>
                <c:pt idx="11">
                  <c:v>Norwegian Buhund</c:v>
                </c:pt>
                <c:pt idx="12">
                  <c:v>Pomeranian</c:v>
                </c:pt>
                <c:pt idx="13">
                  <c:v>Poodle</c:v>
                </c:pt>
                <c:pt idx="14">
                  <c:v>Shar Pei</c:v>
                </c:pt>
              </c:strCache>
            </c:strRef>
          </c:cat>
          <c:val>
            <c:numRef>
              <c:f>'Dog Breed Sales Record'!$B$20:$B$35</c:f>
              <c:numCache>
                <c:formatCode>General</c:formatCode>
                <c:ptCount val="15"/>
                <c:pt idx="0">
                  <c:v>5</c:v>
                </c:pt>
                <c:pt idx="1">
                  <c:v>11</c:v>
                </c:pt>
                <c:pt idx="2">
                  <c:v>11</c:v>
                </c:pt>
                <c:pt idx="3">
                  <c:v>14</c:v>
                </c:pt>
                <c:pt idx="4">
                  <c:v>5</c:v>
                </c:pt>
                <c:pt idx="5">
                  <c:v>5</c:v>
                </c:pt>
                <c:pt idx="6">
                  <c:v>4</c:v>
                </c:pt>
                <c:pt idx="7">
                  <c:v>14</c:v>
                </c:pt>
                <c:pt idx="8">
                  <c:v>10</c:v>
                </c:pt>
                <c:pt idx="9">
                  <c:v>5</c:v>
                </c:pt>
                <c:pt idx="10">
                  <c:v>14</c:v>
                </c:pt>
                <c:pt idx="11">
                  <c:v>12</c:v>
                </c:pt>
                <c:pt idx="12">
                  <c:v>10</c:v>
                </c:pt>
                <c:pt idx="13">
                  <c:v>12</c:v>
                </c:pt>
                <c:pt idx="14">
                  <c:v>11</c:v>
                </c:pt>
              </c:numCache>
            </c:numRef>
          </c:val>
          <c:extLst>
            <c:ext xmlns:c16="http://schemas.microsoft.com/office/drawing/2014/chart" uri="{C3380CC4-5D6E-409C-BE32-E72D297353CC}">
              <c16:uniqueId val="{00000000-BDD1-44D7-A1F4-B258C407EAF7}"/>
            </c:ext>
          </c:extLst>
        </c:ser>
        <c:dLbls>
          <c:dLblPos val="outEnd"/>
          <c:showLegendKey val="0"/>
          <c:showVal val="1"/>
          <c:showCatName val="0"/>
          <c:showSerName val="0"/>
          <c:showPercent val="0"/>
          <c:showBubbleSize val="0"/>
        </c:dLbls>
        <c:gapWidth val="219"/>
        <c:axId val="130448512"/>
        <c:axId val="130437280"/>
      </c:barChart>
      <c:catAx>
        <c:axId val="13044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37280"/>
        <c:crosses val="autoZero"/>
        <c:auto val="1"/>
        <c:lblAlgn val="ctr"/>
        <c:lblOffset val="100"/>
        <c:noMultiLvlLbl val="0"/>
      </c:catAx>
      <c:valAx>
        <c:axId val="130437280"/>
        <c:scaling>
          <c:orientation val="minMax"/>
        </c:scaling>
        <c:delete val="1"/>
        <c:axPos val="b"/>
        <c:numFmt formatCode="General" sourceLinked="1"/>
        <c:majorTickMark val="none"/>
        <c:minorTickMark val="none"/>
        <c:tickLblPos val="nextTo"/>
        <c:crossAx val="13044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[SOLUTION_Pet DS with Qty Sold main.xlsx]Cat Breed Sales Record!PivotTable3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0" u="none" strike="noStrike" kern="1200" spc="0" baseline="0">
                <a:solidFill>
                  <a:sysClr val="windowText" lastClr="000000">
                    <a:lumMod val="65000"/>
                    <a:lumOff val="35000"/>
                  </a:sysClr>
                </a:solidFill>
                <a:latin typeface="+mn-lt"/>
                <a:ea typeface="+mn-ea"/>
                <a:cs typeface="+mn-cs"/>
              </a:rPr>
              <a:t>Top Cat Breed with Most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 Breed Sales Record'!$B$1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 Breed Sales Record'!$A$2:$A$17</c:f>
              <c:strCache>
                <c:ptCount val="15"/>
                <c:pt idx="0">
                  <c:v>Siamese</c:v>
                </c:pt>
                <c:pt idx="1">
                  <c:v>Siberian</c:v>
                </c:pt>
                <c:pt idx="2">
                  <c:v>Silver</c:v>
                </c:pt>
                <c:pt idx="3">
                  <c:v>Singapura</c:v>
                </c:pt>
                <c:pt idx="4">
                  <c:v>Snowshoe</c:v>
                </c:pt>
                <c:pt idx="5">
                  <c:v>Somali</c:v>
                </c:pt>
                <c:pt idx="6">
                  <c:v>Sphynx (hairless cat)</c:v>
                </c:pt>
                <c:pt idx="7">
                  <c:v>Tabby</c:v>
                </c:pt>
                <c:pt idx="8">
                  <c:v>Tiger</c:v>
                </c:pt>
                <c:pt idx="9">
                  <c:v>Tonkinese</c:v>
                </c:pt>
                <c:pt idx="10">
                  <c:v>Torbie</c:v>
                </c:pt>
                <c:pt idx="11">
                  <c:v>Tortoiseshell</c:v>
                </c:pt>
                <c:pt idx="12">
                  <c:v>Turkish Angora</c:v>
                </c:pt>
                <c:pt idx="13">
                  <c:v>Turkish Van</c:v>
                </c:pt>
                <c:pt idx="14">
                  <c:v>Tuxedo</c:v>
                </c:pt>
              </c:strCache>
            </c:strRef>
          </c:cat>
          <c:val>
            <c:numRef>
              <c:f>'Cat Breed Sales Record'!$B$2:$B$17</c:f>
              <c:numCache>
                <c:formatCode>General</c:formatCode>
                <c:ptCount val="15"/>
                <c:pt idx="0">
                  <c:v>110</c:v>
                </c:pt>
                <c:pt idx="1">
                  <c:v>115</c:v>
                </c:pt>
                <c:pt idx="2">
                  <c:v>115</c:v>
                </c:pt>
                <c:pt idx="3">
                  <c:v>115</c:v>
                </c:pt>
                <c:pt idx="4">
                  <c:v>121</c:v>
                </c:pt>
                <c:pt idx="5">
                  <c:v>125</c:v>
                </c:pt>
                <c:pt idx="6">
                  <c:v>125</c:v>
                </c:pt>
                <c:pt idx="7">
                  <c:v>132</c:v>
                </c:pt>
                <c:pt idx="8">
                  <c:v>154</c:v>
                </c:pt>
                <c:pt idx="9">
                  <c:v>154</c:v>
                </c:pt>
                <c:pt idx="10">
                  <c:v>155</c:v>
                </c:pt>
                <c:pt idx="11">
                  <c:v>158</c:v>
                </c:pt>
                <c:pt idx="12">
                  <c:v>198</c:v>
                </c:pt>
                <c:pt idx="13">
                  <c:v>198</c:v>
                </c:pt>
                <c:pt idx="14">
                  <c:v>210</c:v>
                </c:pt>
              </c:numCache>
            </c:numRef>
          </c:val>
          <c:extLst>
            <c:ext xmlns:c16="http://schemas.microsoft.com/office/drawing/2014/chart" uri="{C3380CC4-5D6E-409C-BE32-E72D297353CC}">
              <c16:uniqueId val="{00000000-CE02-4F21-9F3D-F379FAA0BC5B}"/>
            </c:ext>
          </c:extLst>
        </c:ser>
        <c:dLbls>
          <c:dLblPos val="outEnd"/>
          <c:showLegendKey val="0"/>
          <c:showVal val="1"/>
          <c:showCatName val="0"/>
          <c:showSerName val="0"/>
          <c:showPercent val="0"/>
          <c:showBubbleSize val="0"/>
        </c:dLbls>
        <c:gapWidth val="219"/>
        <c:overlap val="-27"/>
        <c:axId val="1176792848"/>
        <c:axId val="1266233664"/>
      </c:barChart>
      <c:catAx>
        <c:axId val="117679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233664"/>
        <c:crosses val="autoZero"/>
        <c:auto val="1"/>
        <c:lblAlgn val="ctr"/>
        <c:lblOffset val="100"/>
        <c:noMultiLvlLbl val="0"/>
      </c:catAx>
      <c:valAx>
        <c:axId val="1266233664"/>
        <c:scaling>
          <c:orientation val="minMax"/>
        </c:scaling>
        <c:delete val="1"/>
        <c:axPos val="l"/>
        <c:numFmt formatCode="General" sourceLinked="1"/>
        <c:majorTickMark val="none"/>
        <c:minorTickMark val="none"/>
        <c:tickLblPos val="nextTo"/>
        <c:crossAx val="1176792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[SOLUTION_Pet DS with Qty Sold main.xlsx]Cat Breed Sales Record!PivotTable4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100" b="1" i="0" u="none" strike="noStrike" kern="1200" spc="0" baseline="0">
                <a:solidFill>
                  <a:sysClr val="windowText" lastClr="000000">
                    <a:lumMod val="65000"/>
                    <a:lumOff val="35000"/>
                  </a:sysClr>
                </a:solidFill>
                <a:latin typeface="+mn-lt"/>
                <a:ea typeface="+mn-ea"/>
                <a:cs typeface="+mn-cs"/>
              </a:rPr>
              <a:t>Top Cat Breed with Least Sales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 Breed Sales Record'!$B$19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 Breed Sales Record'!$A$20:$A$35</c:f>
              <c:strCache>
                <c:ptCount val="15"/>
                <c:pt idx="0">
                  <c:v>Abyssinian</c:v>
                </c:pt>
                <c:pt idx="1">
                  <c:v>American Curl</c:v>
                </c:pt>
                <c:pt idx="2">
                  <c:v>American Shorthair</c:v>
                </c:pt>
                <c:pt idx="3">
                  <c:v>American Wirehair</c:v>
                </c:pt>
                <c:pt idx="4">
                  <c:v>Applehead Siamese</c:v>
                </c:pt>
                <c:pt idx="5">
                  <c:v>Balinese</c:v>
                </c:pt>
                <c:pt idx="6">
                  <c:v>Bengal</c:v>
                </c:pt>
                <c:pt idx="7">
                  <c:v>Birman</c:v>
                </c:pt>
                <c:pt idx="8">
                  <c:v>Bobtail</c:v>
                </c:pt>
                <c:pt idx="9">
                  <c:v>Bombay</c:v>
                </c:pt>
                <c:pt idx="10">
                  <c:v>British Shorthair</c:v>
                </c:pt>
                <c:pt idx="11">
                  <c:v>Burmese</c:v>
                </c:pt>
                <c:pt idx="12">
                  <c:v>Burmilla</c:v>
                </c:pt>
                <c:pt idx="13">
                  <c:v>Calico</c:v>
                </c:pt>
                <c:pt idx="14">
                  <c:v>Canadian Hairless</c:v>
                </c:pt>
              </c:strCache>
            </c:strRef>
          </c:cat>
          <c:val>
            <c:numRef>
              <c:f>'Cat Breed Sales Record'!$B$20:$B$35</c:f>
              <c:numCache>
                <c:formatCode>General</c:formatCode>
                <c:ptCount val="15"/>
                <c:pt idx="0">
                  <c:v>4</c:v>
                </c:pt>
                <c:pt idx="1">
                  <c:v>5</c:v>
                </c:pt>
                <c:pt idx="2">
                  <c:v>5</c:v>
                </c:pt>
                <c:pt idx="3">
                  <c:v>5</c:v>
                </c:pt>
                <c:pt idx="4">
                  <c:v>10</c:v>
                </c:pt>
                <c:pt idx="5">
                  <c:v>11</c:v>
                </c:pt>
                <c:pt idx="6">
                  <c:v>15</c:v>
                </c:pt>
                <c:pt idx="7">
                  <c:v>15</c:v>
                </c:pt>
                <c:pt idx="8">
                  <c:v>20</c:v>
                </c:pt>
                <c:pt idx="9">
                  <c:v>23</c:v>
                </c:pt>
                <c:pt idx="10">
                  <c:v>26</c:v>
                </c:pt>
                <c:pt idx="11">
                  <c:v>29</c:v>
                </c:pt>
                <c:pt idx="12">
                  <c:v>32</c:v>
                </c:pt>
                <c:pt idx="13">
                  <c:v>35</c:v>
                </c:pt>
                <c:pt idx="14">
                  <c:v>39</c:v>
                </c:pt>
              </c:numCache>
            </c:numRef>
          </c:val>
          <c:extLst>
            <c:ext xmlns:c16="http://schemas.microsoft.com/office/drawing/2014/chart" uri="{C3380CC4-5D6E-409C-BE32-E72D297353CC}">
              <c16:uniqueId val="{00000002-9ADE-41E9-AB05-F73421D20FBA}"/>
            </c:ext>
          </c:extLst>
        </c:ser>
        <c:dLbls>
          <c:dLblPos val="outEnd"/>
          <c:showLegendKey val="0"/>
          <c:showVal val="1"/>
          <c:showCatName val="0"/>
          <c:showSerName val="0"/>
          <c:showPercent val="0"/>
          <c:showBubbleSize val="0"/>
        </c:dLbls>
        <c:gapWidth val="219"/>
        <c:overlap val="-27"/>
        <c:axId val="1176795344"/>
        <c:axId val="1267536096"/>
      </c:barChart>
      <c:catAx>
        <c:axId val="117679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536096"/>
        <c:crosses val="autoZero"/>
        <c:auto val="1"/>
        <c:lblAlgn val="ctr"/>
        <c:lblOffset val="100"/>
        <c:noMultiLvlLbl val="0"/>
      </c:catAx>
      <c:valAx>
        <c:axId val="1267536096"/>
        <c:scaling>
          <c:orientation val="minMax"/>
        </c:scaling>
        <c:delete val="1"/>
        <c:axPos val="l"/>
        <c:numFmt formatCode="General" sourceLinked="1"/>
        <c:majorTickMark val="none"/>
        <c:minorTickMark val="none"/>
        <c:tickLblPos val="nextTo"/>
        <c:crossAx val="1176795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V$1" lockText="1"/>
</file>

<file path=xl/ctrlProps/ctrlProp2.xml><?xml version="1.0" encoding="utf-8"?>
<formControlPr xmlns="http://schemas.microsoft.com/office/spreadsheetml/2009/9/main" objectType="Radio" lockText="1"/>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676275</xdr:colOff>
          <xdr:row>1</xdr:row>
          <xdr:rowOff>66675</xdr:rowOff>
        </xdr:from>
        <xdr:to>
          <xdr:col>8</xdr:col>
          <xdr:colOff>390525</xdr:colOff>
          <xdr:row>2</xdr:row>
          <xdr:rowOff>180975</xdr:rowOff>
        </xdr:to>
        <xdr:sp macro="" textlink="">
          <xdr:nvSpPr>
            <xdr:cNvPr id="3085" name="Option Button 13" hidden="1">
              <a:extLst>
                <a:ext uri="{63B3BB69-23CF-44E3-9099-C40C66FF867C}">
                  <a14:compatExt spid="_x0000_s3085"/>
                </a:ext>
                <a:ext uri="{FF2B5EF4-FFF2-40B4-BE49-F238E27FC236}">
                  <a16:creationId xmlns:a16="http://schemas.microsoft.com/office/drawing/2014/main" id="{00000000-0008-0000-02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TOP 15 CATS &amp; DOGS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333375</xdr:colOff>
          <xdr:row>1</xdr:row>
          <xdr:rowOff>47625</xdr:rowOff>
        </xdr:from>
        <xdr:to>
          <xdr:col>11</xdr:col>
          <xdr:colOff>1333500</xdr:colOff>
          <xdr:row>3</xdr:row>
          <xdr:rowOff>9525</xdr:rowOff>
        </xdr:to>
        <xdr:sp macro="" textlink="">
          <xdr:nvSpPr>
            <xdr:cNvPr id="3086" name="Option Button 14" hidden="1">
              <a:extLst>
                <a:ext uri="{63B3BB69-23CF-44E3-9099-C40C66FF867C}">
                  <a14:compatExt spid="_x0000_s3086"/>
                </a:ext>
                <a:ext uri="{FF2B5EF4-FFF2-40B4-BE49-F238E27FC236}">
                  <a16:creationId xmlns:a16="http://schemas.microsoft.com/office/drawing/2014/main" id="{00000000-0008-0000-02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BOTTOM 15 CATS &amp; DOGS</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200025</xdr:colOff>
      <xdr:row>11</xdr:row>
      <xdr:rowOff>133350</xdr:rowOff>
    </xdr:from>
    <xdr:to>
      <xdr:col>5</xdr:col>
      <xdr:colOff>1085850</xdr:colOff>
      <xdr:row>22</xdr:row>
      <xdr:rowOff>133349</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895350</xdr:colOff>
      <xdr:row>0</xdr:row>
      <xdr:rowOff>114300</xdr:rowOff>
    </xdr:from>
    <xdr:to>
      <xdr:col>3</xdr:col>
      <xdr:colOff>1133475</xdr:colOff>
      <xdr:row>8</xdr:row>
      <xdr:rowOff>38100</xdr:rowOff>
    </xdr:to>
    <mc:AlternateContent xmlns:mc="http://schemas.openxmlformats.org/markup-compatibility/2006" xmlns:a14="http://schemas.microsoft.com/office/drawing/2010/main">
      <mc:Choice Requires="a14">
        <xdr:graphicFrame macro="">
          <xdr:nvGraphicFramePr>
            <xdr:cNvPr id="4" name="LapCat">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LapCat"/>
            </a:graphicData>
          </a:graphic>
        </xdr:graphicFrame>
      </mc:Choice>
      <mc:Fallback xmlns="">
        <xdr:sp macro="" textlink="">
          <xdr:nvSpPr>
            <xdr:cNvPr id="0" name=""/>
            <xdr:cNvSpPr>
              <a:spLocks noTextEdit="1"/>
            </xdr:cNvSpPr>
          </xdr:nvSpPr>
          <xdr:spPr>
            <a:xfrm>
              <a:off x="2009775" y="114300"/>
              <a:ext cx="1228725"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352426</xdr:colOff>
      <xdr:row>8</xdr:row>
      <xdr:rowOff>266700</xdr:rowOff>
    </xdr:from>
    <xdr:to>
      <xdr:col>3</xdr:col>
      <xdr:colOff>38100</xdr:colOff>
      <xdr:row>18</xdr:row>
      <xdr:rowOff>142875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154781</xdr:colOff>
      <xdr:row>0</xdr:row>
      <xdr:rowOff>57150</xdr:rowOff>
    </xdr:from>
    <xdr:to>
      <xdr:col>10</xdr:col>
      <xdr:colOff>357187</xdr:colOff>
      <xdr:row>14</xdr:row>
      <xdr:rowOff>35718</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573881</xdr:colOff>
      <xdr:row>0</xdr:row>
      <xdr:rowOff>97631</xdr:rowOff>
    </xdr:from>
    <xdr:to>
      <xdr:col>3</xdr:col>
      <xdr:colOff>981075</xdr:colOff>
      <xdr:row>13</xdr:row>
      <xdr:rowOff>128587</xdr:rowOff>
    </xdr:to>
    <mc:AlternateContent xmlns:mc="http://schemas.openxmlformats.org/markup-compatibility/2006" xmlns:a14="http://schemas.microsoft.com/office/drawing/2010/main">
      <mc:Choice Requires="a14">
        <xdr:graphicFrame macro="">
          <xdr:nvGraphicFramePr>
            <xdr:cNvPr id="4" name="Group1">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Group1"/>
            </a:graphicData>
          </a:graphic>
        </xdr:graphicFrame>
      </mc:Choice>
      <mc:Fallback xmlns="">
        <xdr:sp macro="" textlink="">
          <xdr:nvSpPr>
            <xdr:cNvPr id="0" name=""/>
            <xdr:cNvSpPr>
              <a:spLocks noTextEdit="1"/>
            </xdr:cNvSpPr>
          </xdr:nvSpPr>
          <xdr:spPr>
            <a:xfrm>
              <a:off x="1883569" y="97631"/>
              <a:ext cx="1419225" cy="3007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142874</xdr:colOff>
      <xdr:row>14</xdr:row>
      <xdr:rowOff>45242</xdr:rowOff>
    </xdr:from>
    <xdr:to>
      <xdr:col>10</xdr:col>
      <xdr:colOff>357187</xdr:colOff>
      <xdr:row>32</xdr:row>
      <xdr:rowOff>119061</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455083</xdr:colOff>
      <xdr:row>0</xdr:row>
      <xdr:rowOff>0</xdr:rowOff>
    </xdr:from>
    <xdr:to>
      <xdr:col>7</xdr:col>
      <xdr:colOff>105833</xdr:colOff>
      <xdr:row>17</xdr:row>
      <xdr:rowOff>16933</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412749</xdr:colOff>
      <xdr:row>18</xdr:row>
      <xdr:rowOff>4233</xdr:rowOff>
    </xdr:from>
    <xdr:to>
      <xdr:col>8</xdr:col>
      <xdr:colOff>158750</xdr:colOff>
      <xdr:row>31</xdr:row>
      <xdr:rowOff>133350</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104775</xdr:colOff>
      <xdr:row>0</xdr:row>
      <xdr:rowOff>114299</xdr:rowOff>
    </xdr:from>
    <xdr:to>
      <xdr:col>9</xdr:col>
      <xdr:colOff>209550</xdr:colOff>
      <xdr:row>11</xdr:row>
      <xdr:rowOff>190499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104774</xdr:colOff>
      <xdr:row>12</xdr:row>
      <xdr:rowOff>0</xdr:rowOff>
    </xdr:from>
    <xdr:to>
      <xdr:col>9</xdr:col>
      <xdr:colOff>209549</xdr:colOff>
      <xdr:row>28</xdr:row>
      <xdr:rowOff>180975</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818.157608680558" createdVersion="6" refreshedVersion="6" minRefreshableVersion="3" recordCount="250" xr:uid="{00000000-000A-0000-FFFF-FFFF15000000}">
  <cacheSource type="worksheet">
    <worksheetSource ref="A1:J251" sheet="Dog Breed"/>
  </cacheSource>
  <cacheFields count="10">
    <cacheField name="BreedName" numFmtId="0">
      <sharedItems count="249">
        <s v="Affenpinscher"/>
        <s v="Afghan Hound"/>
        <s v="African Hunting Dog"/>
        <s v="Airedale Terrier"/>
        <s v="Akbash"/>
        <s v="Akita"/>
        <s v="Alaskan Malamute"/>
        <s v="American Bulldog"/>
        <s v="American Eskimo Dog"/>
        <s v="American Hairless Terrier"/>
        <s v="American Staffordshire Terrier"/>
        <s v="American Water Spaniel"/>
        <s v="Anatolian Shepherd"/>
        <s v="Appenzell Mountain Dog"/>
        <s v="Australian Cattle Dog/Blue Heeler"/>
        <s v="Australian Kelpie"/>
        <s v="Australian Shepherd"/>
        <s v="Australian Terrier"/>
        <s v="Basenji"/>
        <s v="Basset Hound"/>
        <s v="Beagle"/>
        <s v="Bearded Collie"/>
        <s v="Beauceron"/>
        <s v="Bedlington Terrier"/>
        <s v="Belgian Shepherd Dog Sheepdog"/>
        <s v="Belgian Shepherd Laekenois"/>
        <s v="Belgian Shepherd Malinois"/>
        <s v="Belgian Shepherd Tervuren"/>
        <s v="Bernese Mountain Dog"/>
        <s v="Bichon Frise"/>
        <s v="Black and Tan Coonhound"/>
        <s v="Black Labrador Retriever"/>
        <s v="Black Mouth Cur"/>
        <s v="Black Russian Terrier"/>
        <s v="Bloodhound"/>
        <s v="Blue Lacy"/>
        <s v="Bluetick Coonhound"/>
        <s v="Boerboel"/>
        <s v="Bolognese"/>
        <s v="Border Collie"/>
        <s v="Border Terrier"/>
        <s v="Borzoi"/>
        <s v="Boston Terrier"/>
        <s v="Bouvier des Flanders"/>
        <s v="Boxer"/>
        <s v="Boykin Spaniel"/>
        <s v="Briard"/>
        <s v="Brittany Spaniel"/>
        <s v="Brussels Griffon"/>
        <s v="Bull Terrier"/>
        <s v="Bullmastiff"/>
        <s v="Cairn Terrier"/>
        <s v="Canaan Dog"/>
        <s v="Cane Corso Mastiff"/>
        <s v="Carolina Dog"/>
        <s v="Catahoula Leopard Dog"/>
        <s v="Cattle Dog"/>
        <s v="Caucasian Sheepdog (Caucasian Ovtcharka)"/>
        <s v="Cavalier King Charles Spaniel"/>
        <s v="Chesapeake Bay Retriever"/>
        <s v="Chihuahua"/>
        <s v="Chinese Crested Dog"/>
        <s v="Chinese Foo Dog"/>
        <s v="Chinook"/>
        <s v="Chocolate Labrador Retriever"/>
        <s v="Chow Chow"/>
        <s v="Cirneco dell'Etna"/>
        <s v="Clumber Spaniel"/>
        <s v="Cockapoo"/>
        <s v="Cocker Spaniel"/>
        <s v="Collie"/>
        <s v="Coonhound"/>
        <s v="Corgi"/>
        <s v="Coton de Tulear"/>
        <s v="Curly-Coated Retriever"/>
        <s v="Dachshund"/>
        <s v="Dalmatian"/>
        <s v="Dandi Dinmont Terrier"/>
        <s v="Dhole"/>
        <s v="Dingo"/>
        <s v="Doberman Pinscher"/>
        <s v="Dogo Argentino"/>
        <s v="Dogue de Bordeaux"/>
        <s v="Dutch Shepherd"/>
        <s v="English Bulldog"/>
        <s v="English Cocker Spaniel"/>
        <s v="English Coonhound"/>
        <s v="English Pointer"/>
        <s v="English Setter"/>
        <s v="English Shepherd"/>
        <s v="English Springer Spaniel"/>
        <s v="English Toy Spaniel"/>
        <s v="Entlebucher"/>
        <s v="Eskimo Dog"/>
        <s v="Feist"/>
        <s v="Field Spaniel"/>
        <s v="Fila Brasileiro"/>
        <s v="Finnish Lapphund"/>
        <s v="Finnish Spitz"/>
        <s v="Flat-coated Retriever"/>
        <s v="Fox Terrier"/>
        <s v="Foxhound"/>
        <s v="French Bulldog"/>
        <s v="Galgo Spanish Greyhound"/>
        <s v="German Pinscher"/>
        <s v="German Shepherd Dog"/>
        <s v="German Shorthaired Pointer"/>
        <s v="German Spitz"/>
        <s v="German Wirehaired Pointer"/>
        <s v="Giant Schnauzer"/>
        <s v="Glen of Imaal Terrier"/>
        <s v="Golden Retriever"/>
        <s v="Gordon Setter"/>
        <s v="Great Dane"/>
        <s v="Great Pyrenees"/>
        <s v="Greater Swiss Mountain Dog"/>
        <s v="Greyhound"/>
        <s v="Harrier"/>
        <s v="Havanese"/>
        <s v="Hound"/>
        <s v="Hovawart"/>
        <s v="Husky"/>
        <s v="Ibizan Hound"/>
        <s v="Illyrian Sheepdog"/>
        <s v="Irish Setter"/>
        <s v="Irish Terrier"/>
        <s v="Irish Water Spaniel"/>
        <s v="Irish Wolfhound"/>
        <s v="Italian Greyhound"/>
        <s v="Italian Spinone"/>
        <s v="Jack Russell Terrier"/>
        <s v="Jack Russell Terrier (Parson Russell Terrier)"/>
        <s v="Japanese Chin"/>
        <s v="Jindo"/>
        <s v="Kai Dog"/>
        <s v="Karelian Bear Dog"/>
        <s v="Keeshond"/>
        <s v="Kerry Blue Terrier"/>
        <s v="Kishu"/>
        <s v="Klee Kai"/>
        <s v="Komondor"/>
        <s v="Kuvasz"/>
        <s v="Kyi Leo"/>
        <s v="Labrador Retriever"/>
        <s v="Lakeland Terrier"/>
        <s v="Lancashire Heeler"/>
        <s v="Leonberger"/>
        <s v="Lhasa Apso"/>
        <s v="Lowchen"/>
        <s v="Maltese"/>
        <s v="Manchester Terrier"/>
        <s v="Maremma Sheepdog"/>
        <s v="Mastiff"/>
        <s v="McNab"/>
        <s v="Miniature Pinscher"/>
        <s v="Mountain Cur"/>
        <s v="Mountain Dog"/>
        <s v="Munsterlander"/>
        <s v="Neapolitan Mastiff"/>
        <s v="New Guinea Singing Dog"/>
        <s v="Newfoundland Dog"/>
        <s v="Norfolk Terrier"/>
        <s v="Norwegian Buhund"/>
        <s v="Norwegian Elkhound"/>
        <s v="Norwegian Lundehund"/>
        <s v="Norwich Terrier"/>
        <s v="Nova Scotia Duck-Tolling Retriever"/>
        <s v="Old English Sheepdog"/>
        <s v="Otterhound"/>
        <s v="Papillon"/>
        <s v="Patterdale Terrier (Fell Terrier)"/>
        <s v="Pekingese"/>
        <s v="Peruvian Inca Orchid"/>
        <s v="Petit Basset Griffon Vendeen"/>
        <s v="Pharaoh Hound"/>
        <s v="Pit Bull Terrier"/>
        <s v="Plott Hound"/>
        <s v="Podengo Portugueso"/>
        <s v="Pointer"/>
        <s v="Polish Lowland Sheepdog"/>
        <s v="Pomeranian"/>
        <s v="Poodle"/>
        <s v="Standard Poodle"/>
        <s v="Miniature Poodle"/>
        <s v="Toy Poodle"/>
        <s v="Portuguese Water Dog"/>
        <s v="Presa Canario"/>
        <s v="Pug"/>
        <s v="Puli"/>
        <s v="Pumi"/>
        <s v="Rat Terrier"/>
        <s v="Redbone Coonhound"/>
        <s v="Retriever"/>
        <s v="Rhodesian Ridgeback"/>
        <s v="Rottweiler"/>
        <s v="Saint Bernard"/>
        <s v="Saluki"/>
        <s v="Samoyed"/>
        <s v="Sarplaninac"/>
        <s v="Schipperke"/>
        <s v="Miniature Schnauzer"/>
        <s v="Schnauzer"/>
        <s v="Scottish Deerhound"/>
        <s v="Scottish Terrier Scottie"/>
        <s v="Sealyham Terrier"/>
        <s v="Setter"/>
        <s v="Shar Pei"/>
        <s v="Sheep Dog"/>
        <s v="Shepherd"/>
        <s v="Shetland Sheepdog Sheltie"/>
        <s v="Shiba Inu"/>
        <s v="Shih Tzu"/>
        <s v="Siberian Husky"/>
        <s v="Silky Terrier"/>
        <s v="Skye Terrier"/>
        <s v="Sloughi"/>
        <s v="Smooth Fox Terrier"/>
        <s v="South Russian Ovtcharka"/>
        <s v="Spaniel"/>
        <s v="Spitz"/>
        <s v="Staffordshire Bull Terrier"/>
        <s v="Sussex Spaniel"/>
        <s v="Swedish Vallhund"/>
        <s v="Terrier"/>
        <s v="Thai Ridgeback"/>
        <s v="Tibetan Mastiff"/>
        <s v="Tibetan Spaniel"/>
        <s v="Tibetan Terrier"/>
        <s v="Tosa Inu"/>
        <s v="Toy Fox Terrier"/>
        <s v="Treeing Walker Coonhound"/>
        <s v="Vizsla"/>
        <s v="Weimaraner"/>
        <s v="Welsh Corgi"/>
        <s v="Cardigan"/>
        <s v="Pembroke"/>
        <s v="Welsh Springer Spaniel"/>
        <s v="Welsh Terrier"/>
        <s v="West Highland White Terrier Westie"/>
        <s v="Wheaten Terrier"/>
        <s v="Whippet"/>
        <s v="White German Shepherd"/>
        <s v="Wire Fox Terrier"/>
        <s v="Wire-haired Pointing Griffon"/>
        <s v="Wirehaired Terrier"/>
        <s v="Xoloitzcuintle/Mexican Hairless"/>
        <s v="Yellow Labrador Retriever"/>
        <s v="Yorkshire Terrier Yorkie"/>
        <s v="Mixed Breed"/>
      </sharedItems>
    </cacheField>
    <cacheField name="Group1" numFmtId="0">
      <sharedItems count="9">
        <s v="Toy"/>
        <s v="Sporting"/>
        <s v="No Data"/>
        <s v="Terrier"/>
        <s v="Working"/>
        <s v="Non Sporting"/>
        <s v="Herding"/>
        <s v="Hound"/>
        <s v="Southern"/>
      </sharedItems>
    </cacheField>
    <cacheField name="Group2" numFmtId="0">
      <sharedItems count="12">
        <s v="Companion"/>
        <s v="Sight"/>
        <s v="No Data"/>
        <s v="Terrier"/>
        <s v="Guardian"/>
        <s v="Herding"/>
        <s v="Northern"/>
        <s v="Gun"/>
        <s v="Scenthound"/>
        <s v="Southern"/>
        <s v="Gun Dogs"/>
        <s v="Not Available" u="1"/>
      </sharedItems>
    </cacheField>
    <cacheField name="MaleWtKg" numFmtId="1">
      <sharedItems containsMixedTypes="1" containsNumber="1" containsInteger="1" minValue="2" maxValue="90"/>
    </cacheField>
    <cacheField name="Temperment" numFmtId="0">
      <sharedItems/>
    </cacheField>
    <cacheField name="AvgPupPrice" numFmtId="164">
      <sharedItems containsMixedTypes="1" containsNumber="1" containsInteger="1" minValue="0" maxValue="39000"/>
    </cacheField>
    <cacheField name="Intelligence" numFmtId="0">
      <sharedItems containsSemiMixedTypes="0" containsString="0" containsNumber="1" containsInteger="1" minValue="0" maxValue="79"/>
    </cacheField>
    <cacheField name="Watchdog" numFmtId="0">
      <sharedItems containsSemiMixedTypes="0" containsString="0" containsNumber="1" containsInteger="1" minValue="0" maxValue="6"/>
    </cacheField>
    <cacheField name="PopularityUS2Not Available17" numFmtId="1">
      <sharedItems containsMixedTypes="1" containsNumber="1" containsInteger="1" minValue="1" maxValue="190"/>
    </cacheField>
    <cacheField name="Qty Sold" numFmtId="1">
      <sharedItems containsSemiMixedTypes="0" containsString="0" containsNumber="1" containsInteger="1" minValue="4" maxValue="74172" count="125">
        <n v="300"/>
        <n v="250"/>
        <n v="500"/>
        <n v="670"/>
        <n v="293"/>
        <n v="457"/>
        <n v="890"/>
        <n v="91"/>
        <n v="25"/>
        <n v="76"/>
        <n v="94"/>
        <n v="56"/>
        <n v="780"/>
        <n v="909"/>
        <n v="101"/>
        <n v="102"/>
        <n v="39"/>
        <n v="55"/>
        <n v="49"/>
        <n v="34"/>
        <n v="50"/>
        <n v="23"/>
        <n v="45"/>
        <n v="33"/>
        <n v="53"/>
        <n v="87"/>
        <n v="67"/>
        <n v="98"/>
        <n v="104"/>
        <n v="542"/>
        <n v="123"/>
        <n v="105"/>
        <n v="107"/>
        <n v="891"/>
        <n v="397"/>
        <n v="675"/>
        <n v="393"/>
        <n v="215"/>
        <n v="110"/>
        <n v="35"/>
        <n v="15"/>
        <n v="5"/>
        <n v="100"/>
        <n v="109"/>
        <n v="895"/>
        <n v="576"/>
        <n v="115"/>
        <n v="11"/>
        <n v="103"/>
        <n v="178"/>
        <n v="209"/>
        <n v="315"/>
        <n v="89"/>
        <n v="72"/>
        <n v="81"/>
        <n v="64"/>
        <n v="210"/>
        <n v="111"/>
        <n v="204"/>
        <n v="203"/>
        <n v="59"/>
        <n v="309"/>
        <n v="301"/>
        <n v="256"/>
        <n v="22"/>
        <n v="21"/>
        <n v="14"/>
        <n v="145"/>
        <n v="54"/>
        <n v="153"/>
        <n v="96"/>
        <n v="77"/>
        <n v="63"/>
        <n v="95"/>
        <n v="79"/>
        <n v="20"/>
        <n v="4"/>
        <n v="32"/>
        <n v="125"/>
        <n v="83"/>
        <n v="112"/>
        <n v="150"/>
        <n v="149"/>
        <n v="121"/>
        <n v="93"/>
        <n v="505"/>
        <n v="396"/>
        <n v="74172"/>
        <n v="254"/>
        <n v="232"/>
        <n v="597"/>
        <n v="321"/>
        <n v="10"/>
        <n v="28"/>
        <n v="48"/>
        <n v="71"/>
        <n v="220"/>
        <n v="225"/>
        <n v="689"/>
        <n v="351"/>
        <n v="75"/>
        <n v="16"/>
        <n v="80"/>
        <n v="134"/>
        <n v="325"/>
        <n v="74"/>
        <n v="12"/>
        <n v="27"/>
        <n v="26"/>
        <n v="341"/>
        <n v="205"/>
        <n v="371"/>
        <n v="235"/>
        <n v="345"/>
        <n v="521"/>
        <n v="526"/>
        <n v="65"/>
        <n v="119"/>
        <n v="230"/>
        <n v="147"/>
        <n v="245"/>
        <n v="128"/>
        <n v="38"/>
        <n v="555"/>
        <n v="90"/>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822.090742824075" createdVersion="6" refreshedVersion="6" minRefreshableVersion="3" recordCount="15" xr:uid="{00000000-000A-0000-FFFF-FFFF16000000}">
  <cacheSource type="worksheet">
    <worksheetSource ref="P23:Q38" sheet="Summary"/>
  </cacheSource>
  <cacheFields count="2">
    <cacheField name="Breed Name " numFmtId="0">
      <sharedItems count="15">
        <s v="Tuxedo"/>
        <s v="Turkish Angora"/>
        <s v="Turkish Van"/>
        <s v="Tortoiseshell"/>
        <s v="Torbie"/>
        <s v="Tiger"/>
        <s v="Tonkinese"/>
        <s v="Tabby"/>
        <s v="Somali"/>
        <s v="Sphynx (hairless cat)"/>
        <s v="Snowshoe"/>
        <s v="Siberian"/>
        <s v="Silver"/>
        <s v="Singapura"/>
        <s v="Siamese"/>
      </sharedItems>
    </cacheField>
    <cacheField name="Sales" numFmtId="0">
      <sharedItems containsSemiMixedTypes="0" containsString="0" containsNumber="1" containsInteger="1" minValue="110" maxValue="2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822.091904398148" createdVersion="6" refreshedVersion="6" minRefreshableVersion="3" recordCount="15" xr:uid="{00000000-000A-0000-FFFF-FFFF17000000}">
  <cacheSource type="worksheet">
    <worksheetSource ref="S23:T38" sheet="Summary"/>
  </cacheSource>
  <cacheFields count="2">
    <cacheField name="Breed Name" numFmtId="0">
      <sharedItems count="15">
        <s v="Abyssinian"/>
        <s v="American Curl"/>
        <s v="American Shorthair"/>
        <s v="American Wirehair"/>
        <s v="Applehead Siamese"/>
        <s v="Balinese"/>
        <s v="Bengal"/>
        <s v="Birman"/>
        <s v="Bobtail"/>
        <s v="Bombay"/>
        <s v="British Shorthair"/>
        <s v="Burmese"/>
        <s v="Burmilla"/>
        <s v="Calico"/>
        <s v="Canadian Hairless"/>
      </sharedItems>
    </cacheField>
    <cacheField name="Sales" numFmtId="0">
      <sharedItems containsSemiMixedTypes="0" containsString="0" containsNumber="1" containsInteger="1" minValue="4" maxValue="39" count="12">
        <n v="4"/>
        <n v="5"/>
        <n v="10"/>
        <n v="11"/>
        <n v="15"/>
        <n v="20"/>
        <n v="23"/>
        <n v="26"/>
        <n v="29"/>
        <n v="32"/>
        <n v="35"/>
        <n v="39"/>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823.156549421299" createdVersion="6" refreshedVersion="6" minRefreshableVersion="3" recordCount="66" xr:uid="{00000000-000A-0000-FFFF-FFFF1D000000}">
  <cacheSource type="worksheet">
    <worksheetSource ref="A1:I67" sheet="Cat Breed"/>
  </cacheSource>
  <cacheFields count="9">
    <cacheField name="BreedName" numFmtId="0">
      <sharedItems count="66">
        <s v="Abyssinian"/>
        <s v="American Curl"/>
        <s v="American Shorthair"/>
        <s v="American Wirehair"/>
        <s v="Applehead Siamese"/>
        <s v="Balinese"/>
        <s v="Bengal"/>
        <s v="Birman"/>
        <s v="Bobtail"/>
        <s v="Bombay"/>
        <s v="British Shorthair"/>
        <s v="Burmese"/>
        <s v="Burmilla"/>
        <s v="Calico"/>
        <s v="Canadian Hairless"/>
        <s v="Chartreux"/>
        <s v="Chausie"/>
        <s v="Chinchilla"/>
        <s v="Cornish Rex"/>
        <s v="Cymric"/>
        <s v="Devon Rex"/>
        <s v="Dilute Calico"/>
        <s v="Dilute Tortoiseshell"/>
        <s v="Domestic Long Hair"/>
        <s v="Domestic Medium Hair"/>
        <s v="Domestic Short Hair"/>
        <s v="Egyptian Mau"/>
        <s v="Exotic Shorthair"/>
        <s v="Extra-Toes Cat (Hemingway Polydactyl)"/>
        <s v="Havana"/>
        <s v="Himalayan"/>
        <s v="Japanese Bobtail"/>
        <s v="Javanese"/>
        <s v="Korat"/>
        <s v="LaPerm"/>
        <s v="Maine Coon"/>
        <s v="Manx"/>
        <s v="Munchkin"/>
        <s v="Nebelung"/>
        <s v="Norwegian Forest Cat"/>
        <s v="Ocicat"/>
        <s v="Oriental Long Hair"/>
        <s v="Oriental Short Hair"/>
        <s v="Oriental Tabby"/>
        <s v="Persian"/>
        <s v="Pixie-Bob"/>
        <s v="Ragamuffin"/>
        <s v="Ragdoll"/>
        <s v="Russian Blue"/>
        <s v="Scottish Fold"/>
        <s v="Selkirk Rex"/>
        <s v="Siamese"/>
        <s v="Siberian"/>
        <s v="Silver"/>
        <s v="Singapura"/>
        <s v="Snowshoe"/>
        <s v="Somali"/>
        <s v="Sphynx (hairless cat)"/>
        <s v="Tabby"/>
        <s v="Tiger"/>
        <s v="Tonkinese"/>
        <s v="Torbie"/>
        <s v="Tortoiseshell"/>
        <s v="Turkish Angora"/>
        <s v="Turkish Van"/>
        <s v="Tuxedo"/>
      </sharedItems>
    </cacheField>
    <cacheField name="LapCat" numFmtId="0">
      <sharedItems count="4">
        <s v="Lap"/>
        <s v="Non Lap"/>
        <s v="Generic"/>
        <s v="Rodent"/>
      </sharedItems>
    </cacheField>
    <cacheField name="Fur" numFmtId="0">
      <sharedItems count="4">
        <s v="Short"/>
        <s v="Medium"/>
        <s v="Long"/>
        <s v="Bald"/>
      </sharedItems>
    </cacheField>
    <cacheField name="MaleWtKg" numFmtId="0">
      <sharedItems containsSemiMixedTypes="0" containsString="0" containsNumber="1" containsInteger="1" minValue="1" maxValue="7"/>
    </cacheField>
    <cacheField name="Temperament" numFmtId="0">
      <sharedItems count="51">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na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haredItems>
    </cacheField>
    <cacheField name="AvgKittenPrice" numFmtId="1">
      <sharedItems containsSemiMixedTypes="0" containsString="0" containsNumber="1" containsInteger="1" minValue="100" maxValue="2000"/>
    </cacheField>
    <cacheField name="PopularityUS2Not Available17" numFmtId="0">
      <sharedItems containsMixedTypes="1" containsNumber="1" containsInteger="1" minValue="1" maxValue="41"/>
    </cacheField>
    <cacheField name="Qty Sold" numFmtId="0">
      <sharedItems containsSemiMixedTypes="0" containsString="0" containsNumber="1" containsInteger="1" minValue="4" maxValue="210"/>
    </cacheField>
    <cacheField name="Average Sales" numFmtId="1">
      <sharedItems containsSemiMixedTypes="0" containsString="0" containsNumber="1" containsInteger="1" minValue="3500" maxValue="181250"/>
    </cacheField>
  </cacheFields>
  <extLst>
    <ext xmlns:x14="http://schemas.microsoft.com/office/spreadsheetml/2009/9/main" uri="{725AE2AE-9491-48be-B2B4-4EB974FC3084}">
      <x14:pivotCacheDefinition pivotCacheId="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825.102116203707" createdVersion="6" refreshedVersion="6" minRefreshableVersion="3" recordCount="15" xr:uid="{00000000-000A-0000-FFFF-FFFF19000000}">
  <cacheSource type="worksheet">
    <worksheetSource ref="H23:I38" sheet="Summary"/>
  </cacheSource>
  <cacheFields count="2">
    <cacheField name="Breed Name" numFmtId="0">
      <sharedItems count="15">
        <s v="Irish Water Spaniel"/>
        <s v="Appenzell Mountain Dog"/>
        <s v="Brussels Griffon"/>
        <s v="Bloodhound"/>
        <s v="Silky Terrier"/>
        <s v="Alaskan Malamute"/>
        <s v="Anatolian Shepherd"/>
        <s v="Kyi Leo"/>
        <s v="Bluetick Coonhound"/>
        <s v="Sloughi"/>
        <s v="Airedale Terrier"/>
        <s v="Italian Spinone"/>
        <s v="Bull Terrier"/>
        <s v="Shepherd"/>
        <s v="Black and Tan Coonhound"/>
      </sharedItems>
    </cacheField>
    <cacheField name="Sales" numFmtId="0">
      <sharedItems containsSemiMixedTypes="0" containsString="0" containsNumber="1" containsInteger="1" minValue="542" maxValue="74172"/>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825.102926736108" createdVersion="6" refreshedVersion="6" minRefreshableVersion="3" recordCount="15" xr:uid="{00000000-000A-0000-FFFF-FFFF1A000000}">
  <cacheSource type="worksheet">
    <worksheetSource ref="L23:M38" sheet="Summary"/>
  </cacheSource>
  <cacheFields count="2">
    <cacheField name="Breed Name" numFmtId="0">
      <sharedItems count="15">
        <s v="Foxhound"/>
        <s v="Boxer"/>
        <s v="Fila Brasileiro"/>
        <s v="Flat-coated Retriever"/>
        <s v="Lhasa Apso"/>
        <s v="Jack Russell Terrier (Parson Russell Terrier)"/>
        <s v="Pomeranian"/>
        <s v="Cane Corso Mastiff"/>
        <s v="Clumber Spaniel"/>
        <s v="Shar Pei"/>
        <s v="Norwegian Buhund"/>
        <s v="Poodle"/>
        <s v="Dutch Shepherd"/>
        <s v="Husky"/>
        <s v="Norfolk Terrier"/>
      </sharedItems>
    </cacheField>
    <cacheField name="Sales" numFmtId="0">
      <sharedItems containsSemiMixedTypes="0" containsString="0" containsNumber="1" containsInteger="1" minValue="4" maxValue="14"/>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tephen" refreshedDate="44823.165055324076" backgroundQuery="1" createdVersion="6" refreshedVersion="6" minRefreshableVersion="3" recordCount="0" supportSubquery="1" supportAdvancedDrill="1" xr:uid="{00000000-000A-0000-FFFF-FFFF1C000000}">
  <cacheSource type="external" connectionId="1">
    <extLst>
      <ext xmlns:x14="http://schemas.microsoft.com/office/spreadsheetml/2009/9/main" uri="{F057638F-6D5F-4e77-A914-E7F072B9BCA8}">
        <x14:sourceConnection name="ThisWorkbookDataModel"/>
      </ext>
    </extLst>
  </cacheSource>
  <cacheFields count="2">
    <cacheField name="[Measures].[Sum of With 2]" caption="Sum of With 2" numFmtId="0" hierarchy="26" level="32767"/>
    <cacheField name="[Measures].[Sum of Without 2]" caption="Sum of Without 2" numFmtId="0" hierarchy="27" level="32767"/>
  </cacheFields>
  <cacheHierarchies count="28">
    <cacheHierarchy uniqueName="[Dog Breed   A 1  K 251].[BreedName]" caption="BreedName" attribute="1" defaultMemberUniqueName="[Dog Breed   A 1  K 251].[BreedName].[All]" allUniqueName="[Dog Breed   A 1  K 251].[BreedName].[All]" dimensionUniqueName="[Dog Breed   A 1  K 251]" displayFolder="" count="0" memberValueDatatype="130" unbalanced="0"/>
    <cacheHierarchy uniqueName="[Dog Breed   A 1  K 251].[Group1]" caption="Group1" attribute="1" defaultMemberUniqueName="[Dog Breed   A 1  K 251].[Group1].[All]" allUniqueName="[Dog Breed   A 1  K 251].[Group1].[All]" dimensionUniqueName="[Dog Breed   A 1  K 251]" displayFolder="" count="0" memberValueDatatype="130" unbalanced="0"/>
    <cacheHierarchy uniqueName="[Dog Breed   A 1  K 251].[Group2]" caption="Group2" attribute="1" defaultMemberUniqueName="[Dog Breed   A 1  K 251].[Group2].[All]" allUniqueName="[Dog Breed   A 1  K 251].[Group2].[All]" dimensionUniqueName="[Dog Breed   A 1  K 251]" displayFolder="" count="0" memberValueDatatype="130" unbalanced="0"/>
    <cacheHierarchy uniqueName="[Dog Breed   A 1  K 251].[MaleWtKg]" caption="MaleWtKg" attribute="1" defaultMemberUniqueName="[Dog Breed   A 1  K 251].[MaleWtKg].[All]" allUniqueName="[Dog Breed   A 1  K 251].[MaleWtKg].[All]" dimensionUniqueName="[Dog Breed   A 1  K 251]" displayFolder="" count="0" memberValueDatatype="130" unbalanced="0"/>
    <cacheHierarchy uniqueName="[Dog Breed   A 1  K 251].[Temperament]" caption="Temperament" attribute="1" defaultMemberUniqueName="[Dog Breed   A 1  K 251].[Temperament].[All]" allUniqueName="[Dog Breed   A 1  K 251].[Temperament].[All]" dimensionUniqueName="[Dog Breed   A 1  K 251]" displayFolder="" count="0" memberValueDatatype="130" unbalanced="0"/>
    <cacheHierarchy uniqueName="[Dog Breed   A 1  K 251].[AvgPupPrice]" caption="AvgPupPrice" attribute="1" defaultMemberUniqueName="[Dog Breed   A 1  K 251].[AvgPupPrice].[All]" allUniqueName="[Dog Breed   A 1  K 251].[AvgPupPrice].[All]" dimensionUniqueName="[Dog Breed   A 1  K 251]" displayFolder="" count="0" memberValueDatatype="130" unbalanced="0"/>
    <cacheHierarchy uniqueName="[Dog Breed   A 1  K 251].[Intelligence]" caption="Intelligence" attribute="1" defaultMemberUniqueName="[Dog Breed   A 1  K 251].[Intelligence].[All]" allUniqueName="[Dog Breed   A 1  K 251].[Intelligence].[All]" dimensionUniqueName="[Dog Breed   A 1  K 251]" displayFolder="" count="0" memberValueDatatype="20" unbalanced="0"/>
    <cacheHierarchy uniqueName="[Dog Breed   A 1  K 251].[Watchdog]" caption="Watchdog" attribute="1" defaultMemberUniqueName="[Dog Breed   A 1  K 251].[Watchdog].[All]" allUniqueName="[Dog Breed   A 1  K 251].[Watchdog].[All]" dimensionUniqueName="[Dog Breed   A 1  K 251]" displayFolder="" count="0" memberValueDatatype="20" unbalanced="0"/>
    <cacheHierarchy uniqueName="[Dog Breed   A 1  K 251].[PopularityUS2Not Available17]" caption="PopularityUS2Not Available17" attribute="1" defaultMemberUniqueName="[Dog Breed   A 1  K 251].[PopularityUS2Not Available17].[All]" allUniqueName="[Dog Breed   A 1  K 251].[PopularityUS2Not Available17].[All]" dimensionUniqueName="[Dog Breed   A 1  K 251]" displayFolder="" count="0" memberValueDatatype="130" unbalanced="0"/>
    <cacheHierarchy uniqueName="[Dog Breed   A 1  K 251].[Qty Sold]" caption="Qty Sold" attribute="1" defaultMemberUniqueName="[Dog Breed   A 1  K 251].[Qty Sold].[All]" allUniqueName="[Dog Breed   A 1  K 251].[Qty Sold].[All]" dimensionUniqueName="[Dog Breed   A 1  K 251]" displayFolder="" count="0" memberValueDatatype="20" unbalanced="0"/>
    <cacheHierarchy uniqueName="[Dog Breed   A 1  K 251].[Average Sales]" caption="Average Sales" attribute="1" defaultMemberUniqueName="[Dog Breed   A 1  K 251].[Average Sales].[All]" allUniqueName="[Dog Breed   A 1  K 251].[Average Sales].[All]" dimensionUniqueName="[Dog Breed   A 1  K 251]" displayFolder="" count="0" memberValueDatatype="20" unbalanced="0"/>
    <cacheHierarchy uniqueName="[Range].[Breed]" caption="Breed" attribute="1" defaultMemberUniqueName="[Range].[Breed].[All]" allUniqueName="[Range].[Breed].[All]" dimensionUniqueName="[Range]" displayFolder="" count="0" memberValueDatatype="130" unbalanced="0"/>
    <cacheHierarchy uniqueName="[Range].[Count]" caption="Count" attribute="1" defaultMemberUniqueName="[Range].[Count].[All]" allUniqueName="[Range].[Count].[All]" dimensionUniqueName="[Range]" displayFolder="" count="0" memberValueDatatype="20" unbalanced="0"/>
    <cacheHierarchy uniqueName="[Range1].[With]" caption="With" attribute="1" defaultMemberUniqueName="[Range1].[With].[All]" allUniqueName="[Range1].[With].[All]" dimensionUniqueName="[Range1]" displayFolder="" count="0" memberValueDatatype="20" unbalanced="0"/>
    <cacheHierarchy uniqueName="[Range1].[Without]" caption="Without" attribute="1" defaultMemberUniqueName="[Range1].[Without].[All]" allUniqueName="[Range1].[Without].[All]" dimensionUniqueName="[Range1]" displayFolder="" count="0" memberValueDatatype="20" unbalanced="0"/>
    <cacheHierarchy uniqueName="[Range2].[With]" caption="With" attribute="1" defaultMemberUniqueName="[Range2].[With].[All]" allUniqueName="[Range2].[With].[All]" dimensionUniqueName="[Range2]" displayFolder="" count="0" memberValueDatatype="20" unbalanced="0"/>
    <cacheHierarchy uniqueName="[Range2].[Without]" caption="Without" attribute="1" defaultMemberUniqueName="[Range2].[Without].[All]" allUniqueName="[Range2].[Without].[All]" dimensionUniqueName="[Range2]" displayFolder="" count="0" memberValueDatatype="20" unbalanced="0"/>
    <cacheHierarchy uniqueName="[Measures].[__XL_Count Range]" caption="__XL_Count Range" measure="1" displayFolder="" measureGroup="Range" count="0" hidden="1"/>
    <cacheHierarchy uniqueName="[Measures].[__XL_Count Dog Breed   A 1  K 251]" caption="__XL_Count Dog Breed   A 1  K 251" measure="1" displayFolder="" measureGroup="Dog Breed   A 1  K 251" count="0" hidden="1"/>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No measures defined]" caption="__No measures defined" measure="1" displayFolder="" count="0" hidden="1"/>
    <cacheHierarchy uniqueName="[Measures].[Sum of Count]" caption="Sum of Count" measure="1" displayFolder="" measureGroup="Range" count="0" hidden="1">
      <extLst>
        <ext xmlns:x15="http://schemas.microsoft.com/office/spreadsheetml/2010/11/main" uri="{B97F6D7D-B522-45F9-BDA1-12C45D357490}">
          <x15:cacheHierarchy aggregatedColumn="12"/>
        </ext>
      </extLst>
    </cacheHierarchy>
    <cacheHierarchy uniqueName="[Measures].[Count of Temperament]" caption="Count of Temperament" measure="1" displayFolder="" measureGroup="Dog Breed   A 1  K 251" count="0" hidden="1">
      <extLst>
        <ext xmlns:x15="http://schemas.microsoft.com/office/spreadsheetml/2010/11/main" uri="{B97F6D7D-B522-45F9-BDA1-12C45D357490}">
          <x15:cacheHierarchy aggregatedColumn="4"/>
        </ext>
      </extLst>
    </cacheHierarchy>
    <cacheHierarchy uniqueName="[Measures].[Sum of With]" caption="Sum of With" measure="1" displayFolder="" measureGroup="Range1" count="0" hidden="1">
      <extLst>
        <ext xmlns:x15="http://schemas.microsoft.com/office/spreadsheetml/2010/11/main" uri="{B97F6D7D-B522-45F9-BDA1-12C45D357490}">
          <x15:cacheHierarchy aggregatedColumn="13"/>
        </ext>
      </extLst>
    </cacheHierarchy>
    <cacheHierarchy uniqueName="[Measures].[Sum of Without]" caption="Sum of Without" measure="1" displayFolder="" measureGroup="Range1" count="0" hidden="1">
      <extLst>
        <ext xmlns:x15="http://schemas.microsoft.com/office/spreadsheetml/2010/11/main" uri="{B97F6D7D-B522-45F9-BDA1-12C45D357490}">
          <x15:cacheHierarchy aggregatedColumn="14"/>
        </ext>
      </extLst>
    </cacheHierarchy>
    <cacheHierarchy uniqueName="[Measures].[Sum of With 2]" caption="Sum of With 2" measure="1" displayFolder="" measureGroup="Range2"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Without 2]" caption="Sum of Without 2" measure="1" displayFolder="" measureGroup="Range2" count="0" oneField="1" hidden="1">
      <fieldsUsage count="1">
        <fieldUsage x="1"/>
      </fieldsUsage>
      <extLst>
        <ext xmlns:x15="http://schemas.microsoft.com/office/spreadsheetml/2010/11/main" uri="{B97F6D7D-B522-45F9-BDA1-12C45D357490}">
          <x15:cacheHierarchy aggregatedColumn="16"/>
        </ext>
      </extLst>
    </cacheHierarchy>
  </cacheHierarchies>
  <kpis count="0"/>
  <dimensions count="5">
    <dimension name="Dog Breed   A 1  K 251" uniqueName="[Dog Breed   A 1  K 251]" caption="Dog Breed   A 1  K 251"/>
    <dimension measure="1" name="Measures" uniqueName="[Measures]" caption="Measures"/>
    <dimension name="Range" uniqueName="[Range]" caption="Range"/>
    <dimension name="Range1" uniqueName="[Range1]" caption="Range1"/>
    <dimension name="Range2" uniqueName="[Range2]" caption="Range2"/>
  </dimensions>
  <measureGroups count="4">
    <measureGroup name="Dog Breed   A 1  K 251" caption="Dog Breed   A 1  K 251"/>
    <measureGroup name="Range" caption="Range"/>
    <measureGroup name="Range1" caption="Range1"/>
    <measureGroup name="Range2" caption="Range2"/>
  </measureGroups>
  <maps count="4">
    <map measureGroup="0" dimension="0"/>
    <map measureGroup="1" dimension="2"/>
    <map measureGroup="2" dimension="3"/>
    <map measureGroup="3" dimension="4"/>
  </maps>
  <extLst>
    <ext xmlns:x14="http://schemas.microsoft.com/office/spreadsheetml/2009/9/main" uri="{725AE2AE-9491-48be-B2B4-4EB974FC3084}">
      <x14:pivotCacheDefinition pivotCacheId="5"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tephen" refreshedDate="45510.580052893521" backgroundQuery="1" createdVersion="6" refreshedVersion="8" minRefreshableVersion="3" recordCount="0" supportSubquery="1" supportAdvancedDrill="1" xr:uid="{00000000-000A-0000-FFFF-FFFF1B000000}">
  <cacheSource type="external" connectionId="1">
    <extLst>
      <ext xmlns:x14="http://schemas.microsoft.com/office/spreadsheetml/2009/9/main" uri="{F057638F-6D5F-4e77-A914-E7F072B9BCA8}">
        <x14:sourceConnection name="ThisWorkbookDataModel"/>
      </ext>
    </extLst>
  </cacheSource>
  <cacheFields count="2">
    <cacheField name="[Measures].[Sum of With]" caption="Sum of With" numFmtId="0" hierarchy="24" level="32767"/>
    <cacheField name="[Measures].[Sum of Without]" caption="Sum of Without" numFmtId="0" hierarchy="25" level="32767"/>
  </cacheFields>
  <cacheHierarchies count="28">
    <cacheHierarchy uniqueName="[Dog Breed   A 1  K 251].[BreedName]" caption="BreedName" attribute="1" defaultMemberUniqueName="[Dog Breed   A 1  K 251].[BreedName].[All]" allUniqueName="[Dog Breed   A 1  K 251].[BreedName].[All]" dimensionUniqueName="[Dog Breed   A 1  K 251]" displayFolder="" count="0" memberValueDatatype="130" unbalanced="0"/>
    <cacheHierarchy uniqueName="[Dog Breed   A 1  K 251].[Group1]" caption="Group1" attribute="1" defaultMemberUniqueName="[Dog Breed   A 1  K 251].[Group1].[All]" allUniqueName="[Dog Breed   A 1  K 251].[Group1].[All]" dimensionUniqueName="[Dog Breed   A 1  K 251]" displayFolder="" count="0" memberValueDatatype="130" unbalanced="0"/>
    <cacheHierarchy uniqueName="[Dog Breed   A 1  K 251].[Group2]" caption="Group2" attribute="1" defaultMemberUniqueName="[Dog Breed   A 1  K 251].[Group2].[All]" allUniqueName="[Dog Breed   A 1  K 251].[Group2].[All]" dimensionUniqueName="[Dog Breed   A 1  K 251]" displayFolder="" count="0" memberValueDatatype="130" unbalanced="0"/>
    <cacheHierarchy uniqueName="[Dog Breed   A 1  K 251].[MaleWtKg]" caption="MaleWtKg" attribute="1" defaultMemberUniqueName="[Dog Breed   A 1  K 251].[MaleWtKg].[All]" allUniqueName="[Dog Breed   A 1  K 251].[MaleWtKg].[All]" dimensionUniqueName="[Dog Breed   A 1  K 251]" displayFolder="" count="0" memberValueDatatype="130" unbalanced="0"/>
    <cacheHierarchy uniqueName="[Dog Breed   A 1  K 251].[Temperament]" caption="Temperament" attribute="1" defaultMemberUniqueName="[Dog Breed   A 1  K 251].[Temperament].[All]" allUniqueName="[Dog Breed   A 1  K 251].[Temperament].[All]" dimensionUniqueName="[Dog Breed   A 1  K 251]" displayFolder="" count="0" memberValueDatatype="130" unbalanced="0"/>
    <cacheHierarchy uniqueName="[Dog Breed   A 1  K 251].[AvgPupPrice]" caption="AvgPupPrice" attribute="1" defaultMemberUniqueName="[Dog Breed   A 1  K 251].[AvgPupPrice].[All]" allUniqueName="[Dog Breed   A 1  K 251].[AvgPupPrice].[All]" dimensionUniqueName="[Dog Breed   A 1  K 251]" displayFolder="" count="0" memberValueDatatype="130" unbalanced="0"/>
    <cacheHierarchy uniqueName="[Dog Breed   A 1  K 251].[Intelligence]" caption="Intelligence" attribute="1" defaultMemberUniqueName="[Dog Breed   A 1  K 251].[Intelligence].[All]" allUniqueName="[Dog Breed   A 1  K 251].[Intelligence].[All]" dimensionUniqueName="[Dog Breed   A 1  K 251]" displayFolder="" count="0" memberValueDatatype="20" unbalanced="0"/>
    <cacheHierarchy uniqueName="[Dog Breed   A 1  K 251].[Watchdog]" caption="Watchdog" attribute="1" defaultMemberUniqueName="[Dog Breed   A 1  K 251].[Watchdog].[All]" allUniqueName="[Dog Breed   A 1  K 251].[Watchdog].[All]" dimensionUniqueName="[Dog Breed   A 1  K 251]" displayFolder="" count="0" memberValueDatatype="20" unbalanced="0"/>
    <cacheHierarchy uniqueName="[Dog Breed   A 1  K 251].[PopularityUS2Not Available17]" caption="PopularityUS2Not Available17" attribute="1" defaultMemberUniqueName="[Dog Breed   A 1  K 251].[PopularityUS2Not Available17].[All]" allUniqueName="[Dog Breed   A 1  K 251].[PopularityUS2Not Available17].[All]" dimensionUniqueName="[Dog Breed   A 1  K 251]" displayFolder="" count="0" memberValueDatatype="130" unbalanced="0"/>
    <cacheHierarchy uniqueName="[Dog Breed   A 1  K 251].[Qty Sold]" caption="Qty Sold" attribute="1" defaultMemberUniqueName="[Dog Breed   A 1  K 251].[Qty Sold].[All]" allUniqueName="[Dog Breed   A 1  K 251].[Qty Sold].[All]" dimensionUniqueName="[Dog Breed   A 1  K 251]" displayFolder="" count="0" memberValueDatatype="20" unbalanced="0"/>
    <cacheHierarchy uniqueName="[Dog Breed   A 1  K 251].[Average Sales]" caption="Average Sales" attribute="1" defaultMemberUniqueName="[Dog Breed   A 1  K 251].[Average Sales].[All]" allUniqueName="[Dog Breed   A 1  K 251].[Average Sales].[All]" dimensionUniqueName="[Dog Breed   A 1  K 251]" displayFolder="" count="0" memberValueDatatype="20" unbalanced="0"/>
    <cacheHierarchy uniqueName="[Range].[Breed]" caption="Breed" attribute="1" defaultMemberUniqueName="[Range].[Breed].[All]" allUniqueName="[Range].[Breed].[All]" dimensionUniqueName="[Range]" displayFolder="" count="0" memberValueDatatype="130" unbalanced="0"/>
    <cacheHierarchy uniqueName="[Range].[Count]" caption="Count" attribute="1" defaultMemberUniqueName="[Range].[Count].[All]" allUniqueName="[Range].[Count].[All]" dimensionUniqueName="[Range]" displayFolder="" count="0" memberValueDatatype="20" unbalanced="0"/>
    <cacheHierarchy uniqueName="[Range1].[With]" caption="With" attribute="1" defaultMemberUniqueName="[Range1].[With].[All]" allUniqueName="[Range1].[With].[All]" dimensionUniqueName="[Range1]" displayFolder="" count="0" memberValueDatatype="20" unbalanced="0"/>
    <cacheHierarchy uniqueName="[Range1].[Without]" caption="Without" attribute="1" defaultMemberUniqueName="[Range1].[Without].[All]" allUniqueName="[Range1].[Without].[All]" dimensionUniqueName="[Range1]" displayFolder="" count="0" memberValueDatatype="20" unbalanced="0"/>
    <cacheHierarchy uniqueName="[Range2].[With]" caption="With" attribute="1" defaultMemberUniqueName="[Range2].[With].[All]" allUniqueName="[Range2].[With].[All]" dimensionUniqueName="[Range2]" displayFolder="" count="0" memberValueDatatype="20" unbalanced="0"/>
    <cacheHierarchy uniqueName="[Range2].[Without]" caption="Without" attribute="1" defaultMemberUniqueName="[Range2].[Without].[All]" allUniqueName="[Range2].[Without].[All]" dimensionUniqueName="[Range2]" displayFolder="" count="0" memberValueDatatype="20" unbalanced="0"/>
    <cacheHierarchy uniqueName="[Measures].[__XL_Count Range]" caption="__XL_Count Range" measure="1" displayFolder="" measureGroup="Range" count="0" hidden="1"/>
    <cacheHierarchy uniqueName="[Measures].[__XL_Count Dog Breed   A 1  K 251]" caption="__XL_Count Dog Breed   A 1  K 251" measure="1" displayFolder="" measureGroup="Dog Breed   A 1  K 251" count="0" hidden="1"/>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No measures defined]" caption="__No measures defined" measure="1" displayFolder="" count="0" hidden="1"/>
    <cacheHierarchy uniqueName="[Measures].[Sum of Count]" caption="Sum of Count" measure="1" displayFolder="" measureGroup="Range" count="0" hidden="1">
      <extLst>
        <ext xmlns:x15="http://schemas.microsoft.com/office/spreadsheetml/2010/11/main" uri="{B97F6D7D-B522-45F9-BDA1-12C45D357490}">
          <x15:cacheHierarchy aggregatedColumn="12"/>
        </ext>
      </extLst>
    </cacheHierarchy>
    <cacheHierarchy uniqueName="[Measures].[Count of Temperament]" caption="Count of Temperament" measure="1" displayFolder="" measureGroup="Dog Breed   A 1  K 251" count="0" hidden="1">
      <extLst>
        <ext xmlns:x15="http://schemas.microsoft.com/office/spreadsheetml/2010/11/main" uri="{B97F6D7D-B522-45F9-BDA1-12C45D357490}">
          <x15:cacheHierarchy aggregatedColumn="4"/>
        </ext>
      </extLst>
    </cacheHierarchy>
    <cacheHierarchy uniqueName="[Measures].[Sum of With]" caption="Sum of With" measure="1" displayFolder="" measureGroup="Range1" count="0" oneField="1" hidden="1">
      <fieldsUsage count="1">
        <fieldUsage x="0"/>
      </fieldsUsage>
      <extLst>
        <ext xmlns:x15="http://schemas.microsoft.com/office/spreadsheetml/2010/11/main" uri="{B97F6D7D-B522-45F9-BDA1-12C45D357490}">
          <x15:cacheHierarchy aggregatedColumn="13"/>
        </ext>
      </extLst>
    </cacheHierarchy>
    <cacheHierarchy uniqueName="[Measures].[Sum of Without]" caption="Sum of Without" measure="1" displayFolder="" measureGroup="Range1"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With 2]" caption="Sum of With 2" measure="1" displayFolder="" measureGroup="Range2" count="0" hidden="1">
      <extLst>
        <ext xmlns:x15="http://schemas.microsoft.com/office/spreadsheetml/2010/11/main" uri="{B97F6D7D-B522-45F9-BDA1-12C45D357490}">
          <x15:cacheHierarchy aggregatedColumn="15"/>
        </ext>
      </extLst>
    </cacheHierarchy>
    <cacheHierarchy uniqueName="[Measures].[Sum of Without 2]" caption="Sum of Without 2" measure="1" displayFolder="" measureGroup="Range2" count="0" hidden="1">
      <extLst>
        <ext xmlns:x15="http://schemas.microsoft.com/office/spreadsheetml/2010/11/main" uri="{B97F6D7D-B522-45F9-BDA1-12C45D357490}">
          <x15:cacheHierarchy aggregatedColumn="16"/>
        </ext>
      </extLst>
    </cacheHierarchy>
  </cacheHierarchies>
  <kpis count="0"/>
  <dimensions count="5">
    <dimension name="Dog Breed   A 1  K 251" uniqueName="[Dog Breed   A 1  K 251]" caption="Dog Breed   A 1  K 251"/>
    <dimension measure="1" name="Measures" uniqueName="[Measures]" caption="Measures"/>
    <dimension name="Range" uniqueName="[Range]" caption="Range"/>
    <dimension name="Range1" uniqueName="[Range1]" caption="Range1"/>
    <dimension name="Range2" uniqueName="[Range2]" caption="Range2"/>
  </dimensions>
  <measureGroups count="4">
    <measureGroup name="Dog Breed   A 1  K 251" caption="Dog Breed   A 1  K 251"/>
    <measureGroup name="Range" caption="Range"/>
    <measureGroup name="Range1" caption="Range1"/>
    <measureGroup name="Range2" caption="Range2"/>
  </measureGroups>
  <maps count="4">
    <map measureGroup="0" dimension="0"/>
    <map measureGroup="1" dimension="2"/>
    <map measureGroup="2" dimension="3"/>
    <map measureGroup="3" dimension="4"/>
  </maps>
  <extLst>
    <ext xmlns:x14="http://schemas.microsoft.com/office/spreadsheetml/2009/9/main" uri="{725AE2AE-9491-48be-B2B4-4EB974FC3084}">
      <x14:pivotCacheDefinition pivotCacheId="4"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Cache/pivotCacheRecords1.xml><?xml version="1.0" encoding="utf-8"?>
<pivotCacheRecords xmlns="http://schemas.openxmlformats.org/spreadsheetml/2006/main" xmlns:r="http://schemas.openxmlformats.org/officeDocument/2006/relationships" count="250">
  <r>
    <x v="0"/>
    <x v="0"/>
    <x v="0"/>
    <n v="4"/>
    <s v="Active, Adventurous, Curious, Fun-loving, Playful, Stubborn"/>
    <n v="1000"/>
    <n v="37"/>
    <n v="1"/>
    <n v="147"/>
    <x v="0"/>
  </r>
  <r>
    <x v="1"/>
    <x v="1"/>
    <x v="1"/>
    <n v="28"/>
    <s v="Aloof, Clownish, Dignified, Happy, Independent"/>
    <n v="2250"/>
    <n v="79"/>
    <n v="1"/>
    <n v="93"/>
    <x v="1"/>
  </r>
  <r>
    <x v="2"/>
    <x v="2"/>
    <x v="2"/>
    <n v="23"/>
    <s v="Wild"/>
    <s v="Not Available"/>
    <n v="0"/>
    <n v="0"/>
    <s v="Not Available"/>
    <x v="2"/>
  </r>
  <r>
    <x v="3"/>
    <x v="3"/>
    <x v="3"/>
    <n v="26"/>
    <s v="Alert, Confident, Courageous, Friendly, Intelligent, Outgoing"/>
    <n v="700"/>
    <n v="29"/>
    <n v="4"/>
    <n v="55"/>
    <x v="3"/>
  </r>
  <r>
    <x v="4"/>
    <x v="4"/>
    <x v="4"/>
    <n v="53"/>
    <s v="Affectionate, Alert, Courageous, Independent, Intelligent, Loyal"/>
    <n v="600"/>
    <n v="0"/>
    <n v="5"/>
    <s v="Not Available"/>
    <x v="4"/>
  </r>
  <r>
    <x v="5"/>
    <x v="4"/>
    <x v="5"/>
    <n v="44"/>
    <s v="Alert, Courageous, Dignified, Docile, Friendly, Intelligent, Responsive"/>
    <n v="1000"/>
    <n v="54"/>
    <n v="5"/>
    <n v="47"/>
    <x v="5"/>
  </r>
  <r>
    <x v="6"/>
    <x v="4"/>
    <x v="6"/>
    <n v="40"/>
    <s v="Affectionate, Devoted, Dignified, Friendly, Loyal, Playful"/>
    <n v="1350"/>
    <n v="50"/>
    <n v="5"/>
    <n v="59"/>
    <x v="6"/>
  </r>
  <r>
    <x v="7"/>
    <x v="4"/>
    <x v="4"/>
    <n v="38"/>
    <s v="Affectionate, Alert, Courageous, Energetic, Gentle, Loving, Out-going, Social"/>
    <n v="800"/>
    <n v="0"/>
    <n v="6"/>
    <s v="Not Available"/>
    <x v="7"/>
  </r>
  <r>
    <x v="8"/>
    <x v="5"/>
    <x v="6"/>
    <n v="8"/>
    <s v="Alert, Energetic, Friendly, Independent, Intelligent, Protective"/>
    <n v="700"/>
    <n v="0"/>
    <n v="4"/>
    <n v="118"/>
    <x v="8"/>
  </r>
  <r>
    <x v="9"/>
    <x v="3"/>
    <x v="3"/>
    <n v="5"/>
    <s v="Alert, Lively, Loving, Intelligent, Inquisitive, Playful"/>
    <n v="400"/>
    <n v="0"/>
    <n v="3"/>
    <n v="126"/>
    <x v="9"/>
  </r>
  <r>
    <x v="10"/>
    <x v="3"/>
    <x v="3"/>
    <n v="28"/>
    <s v="Attentive, Courageous, Devoted, Friendly, Loyal, Tenacious, Intelligent"/>
    <n v="900"/>
    <n v="34"/>
    <n v="3"/>
    <n v="83"/>
    <x v="10"/>
  </r>
  <r>
    <x v="11"/>
    <x v="1"/>
    <x v="7"/>
    <n v="16"/>
    <s v="Energetic, Friendly, Intelligent, Obedient, Protective, Trainable"/>
    <n v="900"/>
    <n v="44"/>
    <n v="4"/>
    <n v="167"/>
    <x v="11"/>
  </r>
  <r>
    <x v="12"/>
    <x v="4"/>
    <x v="4"/>
    <n v="52"/>
    <s v="Bold, Confident, Independent, Intelligent, Proud, Steady"/>
    <n v="800"/>
    <n v="0"/>
    <n v="6"/>
    <n v="86"/>
    <x v="12"/>
  </r>
  <r>
    <x v="13"/>
    <x v="4"/>
    <x v="4"/>
    <n v="27"/>
    <s v="Energetic, Fearless, Lively, Reliable, Self-assured, Social"/>
    <n v="700"/>
    <n v="0"/>
    <n v="5"/>
    <s v="Not Available"/>
    <x v="13"/>
  </r>
  <r>
    <x v="14"/>
    <x v="6"/>
    <x v="5"/>
    <n v="21"/>
    <s v="Aggressive, Alert, Energetic, Intelligent, Loyal, Protective, Responsive"/>
    <n v="600"/>
    <n v="10"/>
    <n v="6"/>
    <n v="56"/>
    <x v="14"/>
  </r>
  <r>
    <x v="15"/>
    <x v="4"/>
    <x v="5"/>
    <n v="16"/>
    <s v="Alert, Eager, Energetic, Friendly, Intelligent, Loyal, Robust"/>
    <n v="600"/>
    <n v="0"/>
    <n v="5"/>
    <s v="Not Available"/>
    <x v="15"/>
  </r>
  <r>
    <x v="16"/>
    <x v="3"/>
    <x v="3"/>
    <n v="27"/>
    <s v="Active, Affectionate, Friendly, Good-natured, Intelligent, Protective, Loving"/>
    <n v="700"/>
    <n v="42"/>
    <n v="5"/>
    <n v="17"/>
    <x v="16"/>
  </r>
  <r>
    <x v="17"/>
    <x v="3"/>
    <x v="3"/>
    <n v="5"/>
    <s v="Alert, Compassionate, Courageous, Even Tempered, Loyal, Spirited, Intelligent"/>
    <n v="1250"/>
    <n v="34"/>
    <n v="3"/>
    <n v="137"/>
    <x v="17"/>
  </r>
  <r>
    <x v="18"/>
    <x v="7"/>
    <x v="1"/>
    <n v="11"/>
    <s v="Affectionate, Alert, Curious, Energetic, Playful, Intelligent"/>
    <n v="1100"/>
    <n v="78"/>
    <n v="5"/>
    <n v="84"/>
    <x v="18"/>
  </r>
  <r>
    <x v="19"/>
    <x v="7"/>
    <x v="8"/>
    <n v="26"/>
    <s v="Affectionate, Devoted, Friendly, Gentle, Sweet-tempered, Tenacious"/>
    <n v="400"/>
    <n v="71"/>
    <n v="1"/>
    <n v="39"/>
    <x v="9"/>
  </r>
  <r>
    <x v="20"/>
    <x v="7"/>
    <x v="8"/>
    <n v="11"/>
    <s v="Friendly, Gentle, Independent, Intelligent, Lively, Loving, Sweet"/>
    <n v="650"/>
    <n v="72"/>
    <n v="1"/>
    <n v="6"/>
    <x v="19"/>
  </r>
  <r>
    <x v="21"/>
    <x v="6"/>
    <x v="5"/>
    <n v="23"/>
    <s v="Active, Alert, Hardy, Intelligent, Lively, Self-confident"/>
    <n v="1300"/>
    <n v="34"/>
    <n v="4"/>
    <n v="125"/>
    <x v="20"/>
  </r>
  <r>
    <x v="22"/>
    <x v="6"/>
    <x v="5"/>
    <n v="50"/>
    <s v="Courageous, Obedient, Loyal, Protective, Loving"/>
    <n v="1350"/>
    <n v="0"/>
    <n v="5"/>
    <n v="141"/>
    <x v="21"/>
  </r>
  <r>
    <x v="23"/>
    <x v="3"/>
    <x v="3"/>
    <n v="9"/>
    <s v="Affectionate, Devoted, Energetic, Loyal, Playful, Reliable, Intelligent"/>
    <n v="1900"/>
    <n v="40"/>
    <n v="3"/>
    <n v="151"/>
    <x v="22"/>
  </r>
  <r>
    <x v="24"/>
    <x v="6"/>
    <x v="5"/>
    <n v="32"/>
    <s v="Active, Alert, Confident, Friendly, Hard-working, Protective, Stubborn, Watchful, Intelligent"/>
    <n v="1300"/>
    <n v="15"/>
    <n v="6"/>
    <n v="120"/>
    <x v="23"/>
  </r>
  <r>
    <x v="25"/>
    <x v="6"/>
    <x v="5"/>
    <n v="28"/>
    <s v="Active, Alert, Energetic, Lively, Protective, Watchful"/>
    <n v="650"/>
    <n v="0"/>
    <n v="5"/>
    <s v="Not Available"/>
    <x v="24"/>
  </r>
  <r>
    <x v="26"/>
    <x v="6"/>
    <x v="5"/>
    <n v="27"/>
    <s v="Active, Alert, Confident, Friendly, Hard-working, Protective, Stubborn, Watchful"/>
    <n v="700"/>
    <n v="0"/>
    <n v="6"/>
    <n v="44"/>
    <x v="25"/>
  </r>
  <r>
    <x v="27"/>
    <x v="6"/>
    <x v="5"/>
    <n v="34"/>
    <s v="Alert, Attentive, Energetic, Intelligent, Loyal, Protective"/>
    <n v="1350"/>
    <n v="14"/>
    <n v="6"/>
    <n v="103"/>
    <x v="26"/>
  </r>
  <r>
    <x v="28"/>
    <x v="4"/>
    <x v="4"/>
    <n v="44"/>
    <s v="Affectionate, Faithful, Intelligent, Loyal"/>
    <n v="900"/>
    <n v="22"/>
    <n v="5"/>
    <n v="25"/>
    <x v="27"/>
  </r>
  <r>
    <x v="29"/>
    <x v="5"/>
    <x v="0"/>
    <n v="4"/>
    <s v="Affectionate, Cheerful, Feisty, Gentle, Playful, Intelligent, Sensitive"/>
    <n v="850"/>
    <n v="45"/>
    <n v="3"/>
    <n v="46"/>
    <x v="28"/>
  </r>
  <r>
    <x v="30"/>
    <x v="7"/>
    <x v="8"/>
    <n v="55"/>
    <s v="Adaptable, Easygoing, Even-tempered, Gentle, Lovable, Trusting, Intelligent"/>
    <n v="350"/>
    <n v="44"/>
    <n v="3"/>
    <n v="130"/>
    <x v="29"/>
  </r>
  <r>
    <x v="31"/>
    <x v="1"/>
    <x v="7"/>
    <n v="32"/>
    <s v="Affectionate, Alert, Cheerful, Energetic, Friendly, Gentle, Intelligent, Loving, Loyal, Outgoing, Playful, Responsive, Social"/>
    <n v="1500"/>
    <n v="7"/>
    <n v="3"/>
    <n v="1"/>
    <x v="30"/>
  </r>
  <r>
    <x v="32"/>
    <x v="7"/>
    <x v="8"/>
    <n v="32"/>
    <s v="Active, Fearless, Kind, Loyal, Protective, Trainable"/>
    <n v="400"/>
    <n v="0"/>
    <n v="3"/>
    <s v="Not Available"/>
    <x v="31"/>
  </r>
  <r>
    <x v="33"/>
    <x v="4"/>
    <x v="4"/>
    <n v="51"/>
    <s v="Brave, Confident, Energetic, Hardy, Lively, Stable"/>
    <n v="2150"/>
    <n v="0"/>
    <n v="6"/>
    <n v="116"/>
    <x v="32"/>
  </r>
  <r>
    <x v="34"/>
    <x v="7"/>
    <x v="8"/>
    <n v="46"/>
    <s v="Affectionate, Even-tempered, Gentle, Stubborn, Independent"/>
    <n v="1000"/>
    <n v="74"/>
    <n v="1"/>
    <n v="50"/>
    <x v="33"/>
  </r>
  <r>
    <x v="35"/>
    <x v="1"/>
    <x v="7"/>
    <n v="18"/>
    <s v="Active, Alert, Bold, Devoted, Intelligent, Intense"/>
    <n v="700"/>
    <n v="0"/>
    <n v="4"/>
    <s v="Not Available"/>
    <x v="34"/>
  </r>
  <r>
    <x v="36"/>
    <x v="7"/>
    <x v="8"/>
    <n v="28"/>
    <s v="Friendly, Active, Gentle"/>
    <n v="550"/>
    <n v="0"/>
    <n v="1"/>
    <n v="132"/>
    <x v="35"/>
  </r>
  <r>
    <x v="37"/>
    <x v="4"/>
    <x v="4"/>
    <n v="80"/>
    <s v="Confident, Dominant, Intelligent, Obedient, Territorial"/>
    <n v="1750"/>
    <n v="0"/>
    <n v="6"/>
    <n v="124"/>
    <x v="36"/>
  </r>
  <r>
    <x v="38"/>
    <x v="4"/>
    <x v="0"/>
    <n v="3"/>
    <s v="Docile, Enterprising, Loyal, Reserved, Serious"/>
    <n v="1350"/>
    <n v="0"/>
    <n v="2"/>
    <s v="Not Available"/>
    <x v="37"/>
  </r>
  <r>
    <x v="39"/>
    <x v="6"/>
    <x v="5"/>
    <n v="17"/>
    <s v="Intelligent, Energetic, Alert, Responsive, Tenacious, Loyal, Protective"/>
    <n v="700"/>
    <n v="1"/>
    <n v="6"/>
    <n v="38"/>
    <x v="32"/>
  </r>
  <r>
    <x v="40"/>
    <x v="3"/>
    <x v="3"/>
    <n v="7"/>
    <s v="Affectionate, Alert, Even-tempered, Fearless, Intelligent, Obedient"/>
    <n v="1300"/>
    <n v="30"/>
    <n v="4"/>
    <n v="92"/>
    <x v="38"/>
  </r>
  <r>
    <x v="41"/>
    <x v="7"/>
    <x v="1"/>
    <n v="41"/>
    <s v="Athletic, Gentle, Independent, Intelligent, Quiet, Respectful"/>
    <n v="1100"/>
    <n v="75"/>
    <n v="1"/>
    <n v="102"/>
    <x v="8"/>
  </r>
  <r>
    <x v="42"/>
    <x v="5"/>
    <x v="0"/>
    <n v="9"/>
    <s v="Affectionate, Aggressive, Friendly, Gentle, Intelligent, Lively, Playful"/>
    <n v="750"/>
    <n v="54"/>
    <n v="3"/>
    <n v="21"/>
    <x v="39"/>
  </r>
  <r>
    <x v="43"/>
    <x v="6"/>
    <x v="5"/>
    <n v="42"/>
    <s v="Familial, Gentle, Intelligent, Loyal, Protective, Rational"/>
    <n v="1750"/>
    <n v="29"/>
    <n v="5"/>
    <n v="85"/>
    <x v="40"/>
  </r>
  <r>
    <x v="44"/>
    <x v="4"/>
    <x v="4"/>
    <n v="30"/>
    <s v="Brave, Bright, Confident, Energetic, Fearless, Friendly, Intelligent, Loyal, Playful"/>
    <n v="900"/>
    <n v="49"/>
    <n v="5"/>
    <n v="11"/>
    <x v="41"/>
  </r>
  <r>
    <x v="45"/>
    <x v="1"/>
    <x v="7"/>
    <n v="15"/>
    <s v="Companionable, Eager, Energetic, Friendly, Intelligent, Trainable"/>
    <n v="900"/>
    <n v="0"/>
    <n v="3"/>
    <n v="98"/>
    <x v="42"/>
  </r>
  <r>
    <x v="46"/>
    <x v="6"/>
    <x v="7"/>
    <n v="35"/>
    <s v="Faithful, Fearless, Intelligent, Loyal, Obedient, Protective"/>
    <n v="1100"/>
    <n v="30"/>
    <n v="6"/>
    <n v="127"/>
    <x v="32"/>
  </r>
  <r>
    <x v="47"/>
    <x v="1"/>
    <x v="7"/>
    <n v="17"/>
    <s v="Alert, Independent, Intelligent, Responsive, Social"/>
    <n v="750"/>
    <n v="19"/>
    <n v="3"/>
    <n v="26"/>
    <x v="43"/>
  </r>
  <r>
    <x v="48"/>
    <x v="0"/>
    <x v="0"/>
    <n v="4"/>
    <s v="Alert, Companionable, Inquisitive, Self-important, Sensitive, Watchful"/>
    <n v="900"/>
    <n v="0"/>
    <n v="3"/>
    <n v="94"/>
    <x v="44"/>
  </r>
  <r>
    <x v="49"/>
    <x v="3"/>
    <x v="3"/>
    <n v="28"/>
    <s v="Active, Keen, Protective, Sweet-tempered, Trainable"/>
    <n v="1350"/>
    <n v="66"/>
    <n v="6"/>
    <n v="60"/>
    <x v="45"/>
  </r>
  <r>
    <x v="50"/>
    <x v="4"/>
    <x v="4"/>
    <n v="55"/>
    <s v="Alert, Calm, Courageous, Devoted, Docile, Powerful, Loyal, Protective, Reliable"/>
    <n v="1350"/>
    <n v="69"/>
    <n v="6"/>
    <n v="51"/>
    <x v="0"/>
  </r>
  <r>
    <x v="51"/>
    <x v="3"/>
    <x v="3"/>
    <n v="7"/>
    <s v="Active, Assertive, Courageous, Fearless, Hardy, Intelligent"/>
    <n v="850"/>
    <n v="35"/>
    <n v="4"/>
    <n v="69"/>
    <x v="46"/>
  </r>
  <r>
    <x v="52"/>
    <x v="6"/>
    <x v="1"/>
    <n v="21"/>
    <s v="Alert, Cautious, Devoted, Quick, Vigilant"/>
    <n v="1000"/>
    <n v="0"/>
    <n v="3"/>
    <n v="175"/>
    <x v="38"/>
  </r>
  <r>
    <x v="53"/>
    <x v="4"/>
    <x v="4"/>
    <n v="47"/>
    <s v="Cheerful, Courageous, Loyal, Quiet, Social"/>
    <n v="1750"/>
    <n v="0"/>
    <n v="6"/>
    <n v="37"/>
    <x v="47"/>
  </r>
  <r>
    <x v="54"/>
    <x v="2"/>
    <x v="1"/>
    <n v="18"/>
    <s v="Adaptable, Gentle, Loyal, Primitive, Reserved"/>
    <n v="900"/>
    <n v="0"/>
    <n v="3"/>
    <s v="Not Available"/>
    <x v="48"/>
  </r>
  <r>
    <x v="55"/>
    <x v="6"/>
    <x v="5"/>
    <n v="27"/>
    <s v="Alert, Courageous, Energetic, Gentle, Independent, Intelligent, Loving, Loyal, Protective"/>
    <n v="400"/>
    <n v="0"/>
    <n v="6"/>
    <s v="Not Available"/>
    <x v="49"/>
  </r>
  <r>
    <x v="56"/>
    <x v="6"/>
    <x v="5"/>
    <n v="21"/>
    <s v="Aggressive, Alert, Energetic, Intelligent, Loyal, Protective, Responsive"/>
    <n v="600"/>
    <n v="10"/>
    <n v="6"/>
    <n v="56"/>
    <x v="50"/>
  </r>
  <r>
    <x v="57"/>
    <x v="4"/>
    <x v="4"/>
    <n v="63"/>
    <s v="Alert, Calm, Dominant, Powerful, Quick,Strong"/>
    <n v="1750"/>
    <n v="0"/>
    <n v="6"/>
    <s v="Not Available"/>
    <x v="51"/>
  </r>
  <r>
    <x v="58"/>
    <x v="0"/>
    <x v="0"/>
    <n v="7"/>
    <s v="Affectionate, Cheerful, Courageous, Gentle, Intelligent, Social"/>
    <n v="1350"/>
    <n v="44"/>
    <n v="2"/>
    <n v="19"/>
    <x v="8"/>
  </r>
  <r>
    <x v="59"/>
    <x v="1"/>
    <x v="7"/>
    <n v="33"/>
    <s v="Happy, Affectionate, Dominant, Intelligent, Protective, Quiet"/>
    <n v="800"/>
    <n v="27"/>
    <n v="3"/>
    <n v="43"/>
    <x v="52"/>
  </r>
  <r>
    <x v="60"/>
    <x v="0"/>
    <x v="0"/>
    <n v="2"/>
    <s v="Alert, Courageous, Devoted, Lively, Intelligent, Quick"/>
    <n v="700"/>
    <n v="67"/>
    <n v="2"/>
    <n v="32"/>
    <x v="53"/>
  </r>
  <r>
    <x v="61"/>
    <x v="0"/>
    <x v="0"/>
    <n v="4"/>
    <s v="Affectionate, Alert, Happy, Lively, Playful, Sweet-tempered"/>
    <n v="900"/>
    <n v="61"/>
    <n v="2"/>
    <n v="79"/>
    <x v="54"/>
  </r>
  <r>
    <x v="62"/>
    <x v="4"/>
    <x v="6"/>
    <n v="25"/>
    <s v="Friendly, Devoted, Courageous"/>
    <n v="2000"/>
    <n v="0"/>
    <n v="5"/>
    <s v="Not Available"/>
    <x v="55"/>
  </r>
  <r>
    <x v="63"/>
    <x v="4"/>
    <x v="6"/>
    <n v="32"/>
    <s v="Alert, Calm, Dignified, Friendly, Responsive"/>
    <n v="900"/>
    <n v="0"/>
    <n v="4"/>
    <n v="179"/>
    <x v="56"/>
  </r>
  <r>
    <x v="64"/>
    <x v="1"/>
    <x v="7"/>
    <n v="32"/>
    <s v="Affectionate, Alert, Cheerful, Energetic, Friendly, Gentle, Intelligent, Loving, Loyal, Outgoing, Playful, Responsive, Social"/>
    <n v="1500"/>
    <n v="7"/>
    <n v="3"/>
    <n v="1"/>
    <x v="57"/>
  </r>
  <r>
    <x v="65"/>
    <x v="5"/>
    <x v="6"/>
    <n v="26"/>
    <s v="Aloof, Independent, Loyal, Quiet, Intelligent, Protective, Detached"/>
    <n v="700"/>
    <n v="76"/>
    <n v="3"/>
    <n v="76"/>
    <x v="58"/>
  </r>
  <r>
    <x v="66"/>
    <x v="7"/>
    <x v="1"/>
    <n v="11"/>
    <s v="Affectionate, Gentle, Lively"/>
    <n v="900"/>
    <n v="0"/>
    <n v="3"/>
    <n v="184"/>
    <x v="39"/>
  </r>
  <r>
    <x v="67"/>
    <x v="1"/>
    <x v="7"/>
    <n v="32"/>
    <s v="Gentle, Loyal, Affectionate, Dignified, Aloof"/>
    <n v="1000"/>
    <n v="37"/>
    <n v="3"/>
    <n v="140"/>
    <x v="47"/>
  </r>
  <r>
    <x v="68"/>
    <x v="1"/>
    <x v="7"/>
    <n v="8"/>
    <s v="Affectionate, Alert, Cheerful, Friendly, Intelligent, Loving, Loyal, Outgoing, Playful, Responsive, Social"/>
    <n v="1000"/>
    <n v="0"/>
    <n v="3"/>
    <s v="Not Available"/>
    <x v="46"/>
  </r>
  <r>
    <x v="69"/>
    <x v="1"/>
    <x v="7"/>
    <n v="10"/>
    <s v="Even Tempered, Joyful, Merry, Outgoing, Intelligent, Sociable, Trusting"/>
    <n v="700"/>
    <n v="20"/>
    <n v="3"/>
    <n v="29"/>
    <x v="59"/>
  </r>
  <r>
    <x v="70"/>
    <x v="6"/>
    <x v="5"/>
    <n v="31"/>
    <s v="Friendly, Gentle, Intelligent, Loyal, Protective, Responsive, Social"/>
    <n v="500"/>
    <n v="16"/>
    <n v="5"/>
    <n v="40"/>
    <x v="22"/>
  </r>
  <r>
    <x v="71"/>
    <x v="7"/>
    <x v="8"/>
    <n v="55"/>
    <s v="Adaptable, Easygoing, Even-tempered, Gentle, Lovable, Trusting, Intelligent"/>
    <n v="350"/>
    <n v="44"/>
    <n v="3"/>
    <n v="130"/>
    <x v="60"/>
  </r>
  <r>
    <x v="72"/>
    <x v="6"/>
    <x v="5"/>
    <n v="13"/>
    <s v="Active, Affectionate, Alert, Companionable, Devoted, Gentle, Intelligent"/>
    <n v="1100"/>
    <n v="26"/>
    <n v="4"/>
    <n v="68"/>
    <x v="17"/>
  </r>
  <r>
    <x v="73"/>
    <x v="5"/>
    <x v="0"/>
    <n v="6"/>
    <s v="Affectionate, Intelligent, Lively, Playful, Trainable, Vocal"/>
    <n v="2700"/>
    <n v="0"/>
    <n v="3"/>
    <n v="81"/>
    <x v="21"/>
  </r>
  <r>
    <x v="74"/>
    <x v="1"/>
    <x v="7"/>
    <n v="34"/>
    <s v="Clever, Independent, Intelligent, Lively, Sensitive, Trainable"/>
    <n v="700"/>
    <n v="41"/>
    <n v="3"/>
    <n v="171"/>
    <x v="22"/>
  </r>
  <r>
    <x v="75"/>
    <x v="7"/>
    <x v="8"/>
    <n v="7"/>
    <s v="Clever, Courageous, Devoted, Lively, Playful, Stubborn"/>
    <n v="600"/>
    <n v="49"/>
    <n v="3"/>
    <n v="13"/>
    <x v="14"/>
  </r>
  <r>
    <x v="76"/>
    <x v="5"/>
    <x v="0"/>
    <n v="25"/>
    <s v="Active, Energetic, Friendly, Intelligent, Outgoing, Playful, Sensitive"/>
    <n v="800"/>
    <n v="39"/>
    <n v="3"/>
    <n v="63"/>
    <x v="46"/>
  </r>
  <r>
    <x v="77"/>
    <x v="3"/>
    <x v="3"/>
    <n v="10"/>
    <s v="Affectionate, Companionable, Determined, Fun-loving, Independent, Lively, Intelligent"/>
    <n v="1500"/>
    <n v="62"/>
    <n v="3"/>
    <n v="182"/>
    <x v="61"/>
  </r>
  <r>
    <x v="78"/>
    <x v="2"/>
    <x v="2"/>
    <n v="18"/>
    <s v="Wild"/>
    <s v="Not Available"/>
    <n v="0"/>
    <n v="0"/>
    <s v="Not Available"/>
    <x v="1"/>
  </r>
  <r>
    <x v="79"/>
    <x v="2"/>
    <x v="2"/>
    <n v="16"/>
    <s v="Wild"/>
    <s v="Not Available"/>
    <n v="0"/>
    <n v="0"/>
    <s v="Not Available"/>
    <x v="62"/>
  </r>
  <r>
    <x v="80"/>
    <x v="4"/>
    <x v="4"/>
    <n v="43"/>
    <s v="Alert, Energetic, Fearless, Intelligent, Loyal, Obedient"/>
    <n v="900"/>
    <n v="5"/>
    <n v="6"/>
    <n v="16"/>
    <x v="63"/>
  </r>
  <r>
    <x v="81"/>
    <x v="4"/>
    <x v="4"/>
    <n v="43"/>
    <s v="Affectionate, Cheerful, Friendly, Loyal, Protective, Tolerant, Social"/>
    <n v="39000"/>
    <n v="0"/>
    <n v="5"/>
    <s v="Not Available"/>
    <x v="64"/>
  </r>
  <r>
    <x v="82"/>
    <x v="4"/>
    <x v="4"/>
    <n v="60"/>
    <s v="Companionable, Courageous, Devoted, Even-tempered, Loyal, Vigiliant"/>
    <n v="1150"/>
    <n v="0"/>
    <n v="6"/>
    <n v="67"/>
    <x v="65"/>
  </r>
  <r>
    <x v="83"/>
    <x v="6"/>
    <x v="5"/>
    <n v="28"/>
    <s v="Affectionate, Alert, Loyal, Obedient, Reliable, Trainable"/>
    <n v="1100"/>
    <n v="0"/>
    <n v="5"/>
    <s v="Not Available"/>
    <x v="66"/>
  </r>
  <r>
    <x v="84"/>
    <x v="5"/>
    <x v="0"/>
    <n v="25"/>
    <s v="Aggressive, Courageous, Friendly, Loving, Social, Sweet"/>
    <n v="1600"/>
    <n v="77"/>
    <n v="3"/>
    <n v="5"/>
    <x v="67"/>
  </r>
  <r>
    <x v="85"/>
    <x v="1"/>
    <x v="7"/>
    <n v="14"/>
    <s v="Affectionate, Faithful, Friendly, Intelligent, Playful, Quiet, Trainable"/>
    <n v="1050"/>
    <n v="18"/>
    <n v="4"/>
    <n v="52"/>
    <x v="9"/>
  </r>
  <r>
    <x v="86"/>
    <x v="7"/>
    <x v="8"/>
    <n v="26"/>
    <s v="Active, Energetic, High-strung, Loyal"/>
    <n v="1100"/>
    <n v="0"/>
    <n v="4"/>
    <n v="178"/>
    <x v="68"/>
  </r>
  <r>
    <x v="87"/>
    <x v="1"/>
    <x v="7"/>
    <n v="25"/>
    <s v="Active, Affectionate, Amiable, Even-tempered, Kind, Loyal, Intelligent"/>
    <n v="450"/>
    <n v="43"/>
    <n v="4"/>
    <n v="113"/>
    <x v="69"/>
  </r>
  <r>
    <x v="88"/>
    <x v="1"/>
    <x v="7"/>
    <n v="30"/>
    <s v="Strong-willed, Mischevious, Gentle, Energetic, Intelligent"/>
    <n v="500"/>
    <n v="37"/>
    <n v="3"/>
    <n v="95"/>
    <x v="8"/>
  </r>
  <r>
    <x v="89"/>
    <x v="6"/>
    <x v="5"/>
    <n v="25"/>
    <s v="Adaptable, Alert, Courageous, Energetic, Friendly, Independent, Intelligent, Playful, Responsibe"/>
    <n v="900"/>
    <n v="0"/>
    <n v="4"/>
    <s v="Not Available"/>
    <x v="70"/>
  </r>
  <r>
    <x v="90"/>
    <x v="1"/>
    <x v="7"/>
    <n v="23"/>
    <s v="Affectionate, Alert, Cheerful, Energetic, Intelligent, Playful, Social"/>
    <n v="750"/>
    <n v="13"/>
    <n v="3"/>
    <n v="27"/>
    <x v="71"/>
  </r>
  <r>
    <x v="91"/>
    <x v="0"/>
    <x v="0"/>
    <n v="5"/>
    <s v="Affectionate, Gentle, Happy, Loving, Playful, Reserved"/>
    <n v="1400"/>
    <n v="0"/>
    <n v="3"/>
    <n v="134"/>
    <x v="72"/>
  </r>
  <r>
    <x v="92"/>
    <x v="6"/>
    <x v="4"/>
    <n v="27"/>
    <s v="Agile, Devoted, Independent, Loyal, Self-confident"/>
    <n v="0"/>
    <n v="0"/>
    <n v="6"/>
    <n v="152"/>
    <x v="73"/>
  </r>
  <r>
    <x v="93"/>
    <x v="5"/>
    <x v="6"/>
    <n v="8"/>
    <s v="Alert, Energetic, Friendly, Independent, Intelligent, Protective"/>
    <n v="700"/>
    <n v="0"/>
    <n v="4"/>
    <n v="118"/>
    <x v="48"/>
  </r>
  <r>
    <x v="94"/>
    <x v="3"/>
    <x v="3"/>
    <n v="15"/>
    <s v="Agile, Alert, Lovable, Spirited, Swift"/>
    <n v="350"/>
    <n v="0"/>
    <n v="4"/>
    <s v="Not Available"/>
    <x v="46"/>
  </r>
  <r>
    <x v="95"/>
    <x v="1"/>
    <x v="7"/>
    <n v="19"/>
    <s v="Adaptable, Cautious, Docile, Familial, Sensitive, Sociable"/>
    <n v="900"/>
    <n v="34"/>
    <n v="3"/>
    <n v="145"/>
    <x v="74"/>
  </r>
  <r>
    <x v="96"/>
    <x v="4"/>
    <x v="4"/>
    <n v="46"/>
    <s v="Brave, Courageous, Determined, Docile, Loyal, Obedient"/>
    <n v="1150"/>
    <n v="0"/>
    <n v="5"/>
    <s v="Not Available"/>
    <x v="41"/>
  </r>
  <r>
    <x v="97"/>
    <x v="6"/>
    <x v="6"/>
    <n v="18"/>
    <s v="Calm, Courageous, Faithful, Friendly, Keen"/>
    <n v="700"/>
    <n v="0"/>
    <n v="5"/>
    <n v="173"/>
    <x v="75"/>
  </r>
  <r>
    <x v="98"/>
    <x v="5"/>
    <x v="6"/>
    <n v="15"/>
    <s v="Happy, Independent, Intelligent, Loyal, Playful, Vocal"/>
    <n v="600"/>
    <n v="43"/>
    <n v="3"/>
    <n v="177"/>
    <x v="40"/>
  </r>
  <r>
    <x v="99"/>
    <x v="1"/>
    <x v="7"/>
    <n v="30"/>
    <s v="Friendly, Confident, Devoted, Optimistic, Outgoing, Intelligent"/>
    <n v="1100"/>
    <n v="18"/>
    <n v="5"/>
    <n v="96"/>
    <x v="41"/>
  </r>
  <r>
    <x v="100"/>
    <x v="3"/>
    <x v="3"/>
    <n v="8"/>
    <s v="Active, Affectionate, Alert, Fearless, Intelligent, Playful"/>
    <n v="850"/>
    <n v="40"/>
    <n v="3"/>
    <n v="122"/>
    <x v="18"/>
  </r>
  <r>
    <x v="101"/>
    <x v="7"/>
    <x v="8"/>
    <n v="32"/>
    <s v="Independent, Intelligent, Kind, Loving, Loyal, Sweet-tempered"/>
    <n v="500"/>
    <n v="46"/>
    <n v="2"/>
    <n v="187"/>
    <x v="76"/>
  </r>
  <r>
    <x v="102"/>
    <x v="5"/>
    <x v="0"/>
    <n v="12"/>
    <s v="Affectionate, Playful, Alert, Athletic, Bright, Easygoing, Keen, Lively, Patient"/>
    <n v="3000"/>
    <n v="58"/>
    <n v="3"/>
    <n v="4"/>
    <x v="16"/>
  </r>
  <r>
    <x v="103"/>
    <x v="7"/>
    <x v="1"/>
    <n v="25"/>
    <s v="Affectionate, Calm, Quiet, Gentle"/>
    <n v="700"/>
    <n v="0"/>
    <n v="3"/>
    <s v="Not Available"/>
    <x v="71"/>
  </r>
  <r>
    <x v="104"/>
    <x v="4"/>
    <x v="3"/>
    <n v="14"/>
    <s v="Even-tempered, Familial, Courageous, Lively, Loving, Spirited"/>
    <n v="1500"/>
    <n v="0"/>
    <n v="6"/>
    <n v="136"/>
    <x v="77"/>
  </r>
  <r>
    <x v="105"/>
    <x v="6"/>
    <x v="5"/>
    <n v="35"/>
    <s v="Alert, Confident, Courageous, Curious, Intelligent, Loyal, Obedient, Watchful"/>
    <n v="1400"/>
    <n v="3"/>
    <n v="6"/>
    <n v="2"/>
    <x v="78"/>
  </r>
  <r>
    <x v="106"/>
    <x v="4"/>
    <x v="7"/>
    <n v="29"/>
    <s v="Affectionate, Boisterous, Bold, Cooperative, Intelligent, Trainable"/>
    <n v="700"/>
    <n v="17"/>
    <n v="3"/>
    <n v="10"/>
    <x v="38"/>
  </r>
  <r>
    <x v="107"/>
    <x v="5"/>
    <x v="6"/>
    <n v="8"/>
    <s v="Alert, Energetic, Friendly, Independent, Intelligent, Protective"/>
    <n v="700"/>
    <n v="0"/>
    <n v="4"/>
    <n v="118"/>
    <x v="17"/>
  </r>
  <r>
    <x v="108"/>
    <x v="1"/>
    <x v="7"/>
    <n v="30"/>
    <s v="Active, Affectionate, Friendly, Intelligent, Loyal, Willful, Responsive"/>
    <n v="800"/>
    <n v="44"/>
    <n v="6"/>
    <n v="62"/>
    <x v="60"/>
  </r>
  <r>
    <x v="109"/>
    <x v="4"/>
    <x v="0"/>
    <n v="38"/>
    <s v="Dominant, Intelligent, Kind, Loyal, Powerful, Strong-willed"/>
    <n v="1250"/>
    <n v="28"/>
    <n v="6"/>
    <n v="80"/>
    <x v="79"/>
  </r>
  <r>
    <x v="110"/>
    <x v="3"/>
    <x v="3"/>
    <n v="16"/>
    <s v="Active, Agile, Courageous, Gentle, Loyal, Spirited"/>
    <n v="900"/>
    <n v="0"/>
    <n v="3"/>
    <n v="158"/>
    <x v="80"/>
  </r>
  <r>
    <x v="111"/>
    <x v="1"/>
    <x v="7"/>
    <n v="32"/>
    <s v="Confident, Friendly, Intelligent, Kind, Reliable, Trustworthy"/>
    <n v="1500"/>
    <n v="4"/>
    <n v="3"/>
    <n v="3"/>
    <x v="81"/>
  </r>
  <r>
    <x v="112"/>
    <x v="1"/>
    <x v="7"/>
    <n v="31"/>
    <s v="Alert, Confident, Eager, Fearless, Loyal, Intelligent"/>
    <n v="900"/>
    <n v="34"/>
    <n v="4"/>
    <n v="104"/>
    <x v="69"/>
  </r>
  <r>
    <x v="113"/>
    <x v="4"/>
    <x v="4"/>
    <n v="77"/>
    <s v="Friendly, Confident, Devoted, Intelligent, Gentle, Loving, Reserved"/>
    <n v="1000"/>
    <n v="48"/>
    <n v="5"/>
    <n v="14"/>
    <x v="82"/>
  </r>
  <r>
    <x v="114"/>
    <x v="4"/>
    <x v="4"/>
    <n v="45"/>
    <s v="Affectionate, Confident, Fearless, Gentle, Patient, Strong-willed"/>
    <n v="800"/>
    <n v="64"/>
    <n v="6"/>
    <n v="66"/>
    <x v="83"/>
  </r>
  <r>
    <x v="115"/>
    <x v="4"/>
    <x v="4"/>
    <n v="60"/>
    <s v="Alert, Devoted, Fearless, Good-natured, Protective, Self-confident"/>
    <n v="2250"/>
    <n v="0"/>
    <n v="5"/>
    <n v="75"/>
    <x v="14"/>
  </r>
  <r>
    <x v="116"/>
    <x v="7"/>
    <x v="1"/>
    <n v="33"/>
    <s v="Intelligent, Gentle, Affectionate, Athletic, Even-tempered, Quiet"/>
    <n v="650"/>
    <n v="46"/>
    <n v="3"/>
    <n v="156"/>
    <x v="84"/>
  </r>
  <r>
    <x v="117"/>
    <x v="7"/>
    <x v="8"/>
    <n v="22"/>
    <s v="Active, Cheerful, Friendly, Outgoing, Sweet-tempered, Tolerant"/>
    <n v="350"/>
    <n v="0"/>
    <n v="2"/>
    <n v="183"/>
    <x v="58"/>
  </r>
  <r>
    <x v="118"/>
    <x v="0"/>
    <x v="0"/>
    <n v="5"/>
    <s v="Affectionate, Companionable, Gentle, Intelligent, Playful, Responsive"/>
    <n v="1050"/>
    <n v="0"/>
    <n v="3"/>
    <n v="23"/>
    <x v="85"/>
  </r>
  <r>
    <x v="119"/>
    <x v="7"/>
    <x v="8"/>
    <n v="32"/>
    <s v="Independent, Intelligent, Kind, Loving, Loyal, Sweet-tempered"/>
    <n v="500"/>
    <n v="46"/>
    <n v="2"/>
    <n v="187"/>
    <x v="86"/>
  </r>
  <r>
    <x v="120"/>
    <x v="4"/>
    <x v="4"/>
    <n v="38"/>
    <s v="Watchful, Even-tempered, Reserved, Active, Devoted"/>
    <n v="1100"/>
    <n v="0"/>
    <n v="6"/>
    <s v="Not Available"/>
    <x v="57"/>
  </r>
  <r>
    <x v="121"/>
    <x v="4"/>
    <x v="6"/>
    <n v="24"/>
    <s v="Alert, Friendly, Gentle, Intelligent, Outgoing"/>
    <n v="950"/>
    <n v="45"/>
    <n v="1"/>
    <n v="12"/>
    <x v="66"/>
  </r>
  <r>
    <x v="122"/>
    <x v="7"/>
    <x v="1"/>
    <n v="22"/>
    <s v="Active, Clownish, Engaging, Independent, Intelligent, Stubborn"/>
    <n v="1000"/>
    <n v="53"/>
    <n v="3"/>
    <n v="165"/>
    <x v="75"/>
  </r>
  <r>
    <x v="123"/>
    <x v="6"/>
    <x v="5"/>
    <n v="40"/>
    <s v="Independent, Reliable, Devoted, Protective"/>
    <n v="1500"/>
    <n v="0"/>
    <n v="6"/>
    <s v="Not Available"/>
    <x v="8"/>
  </r>
  <r>
    <x v="124"/>
    <x v="1"/>
    <x v="7"/>
    <n v="32"/>
    <s v="Affectionate, Companionable, Energetic, Independent, Lively, Playful, Intelligent"/>
    <n v="900"/>
    <n v="35"/>
    <n v="3"/>
    <n v="72"/>
    <x v="26"/>
  </r>
  <r>
    <x v="125"/>
    <x v="3"/>
    <x v="3"/>
    <n v="12"/>
    <s v="Dominant, Intelligent, Lively, Protective, Respectful, Trainable"/>
    <n v="700"/>
    <n v="53"/>
    <n v="5"/>
    <n v="114"/>
    <x v="71"/>
  </r>
  <r>
    <x v="126"/>
    <x v="1"/>
    <x v="7"/>
    <n v="25"/>
    <s v="Active, Alert, Clownish, Inquisitive, Intelligent, Quick"/>
    <n v="900"/>
    <n v="24"/>
    <n v="4"/>
    <n v="164"/>
    <x v="87"/>
  </r>
  <r>
    <x v="127"/>
    <x v="7"/>
    <x v="8"/>
    <n v="55"/>
    <s v="Dignified, Generous, Loyal, Patient, Sweet-tempered, Thoughtful, Intelligent"/>
    <n v="1900"/>
    <n v="41"/>
    <n v="3"/>
    <n v="73"/>
    <x v="88"/>
  </r>
  <r>
    <x v="128"/>
    <x v="0"/>
    <x v="0"/>
    <n v="4"/>
    <s v="Affectionate, Agile, Athletic, Companionable, Intelligent, Mischevious"/>
    <n v="900"/>
    <n v="60"/>
    <n v="3"/>
    <n v="74"/>
    <x v="89"/>
  </r>
  <r>
    <x v="129"/>
    <x v="1"/>
    <x v="7"/>
    <n v="33"/>
    <s v="Friendly, Loyal, Affectionate, Docile, Gentle, Patient"/>
    <n v="1750"/>
    <n v="0"/>
    <n v="3"/>
    <n v="111"/>
    <x v="90"/>
  </r>
  <r>
    <x v="130"/>
    <x v="3"/>
    <x v="3"/>
    <n v="7"/>
    <s v="Alert, Cheerful, Courageous, Energetic, Independent"/>
    <n v="850"/>
    <n v="0"/>
    <n v="4"/>
    <n v="78"/>
    <x v="91"/>
  </r>
  <r>
    <x v="131"/>
    <x v="3"/>
    <x v="3"/>
    <n v="7"/>
    <s v="Energetic, Bold, Eager, Happy, Intelligent, Obedient"/>
    <n v="500"/>
    <n v="0"/>
    <n v="3"/>
    <n v="119"/>
    <x v="92"/>
  </r>
  <r>
    <x v="132"/>
    <x v="0"/>
    <x v="0"/>
    <n v="5"/>
    <s v="Alert, Cat-like, Independent, Intelligent, Loving, Loyal, Playful"/>
    <n v="400"/>
    <n v="62"/>
    <n v="3"/>
    <n v="108"/>
    <x v="93"/>
  </r>
  <r>
    <x v="133"/>
    <x v="1"/>
    <x v="6"/>
    <n v="20"/>
    <s v="Active, Bold, Brave, Faithful, Intelligent, Loyal"/>
    <n v="350"/>
    <n v="0"/>
    <n v="4"/>
    <s v="Not Available"/>
    <x v="94"/>
  </r>
  <r>
    <x v="134"/>
    <x v="5"/>
    <x v="6"/>
    <n v="18"/>
    <s v="Intelligent, Agile, Alert, Brave"/>
    <n v="3000"/>
    <n v="0"/>
    <n v="5"/>
    <s v="Not Available"/>
    <x v="68"/>
  </r>
  <r>
    <x v="135"/>
    <x v="1"/>
    <x v="6"/>
    <n v="22"/>
    <s v="Brave, Cautious, Loyal, Independent, Tenacious, Territorial"/>
    <n v="1100"/>
    <n v="0"/>
    <n v="4"/>
    <s v="Not Available"/>
    <x v="95"/>
  </r>
  <r>
    <x v="136"/>
    <x v="5"/>
    <x v="6"/>
    <n v="18"/>
    <s v="Agile, Bright, Obedient, Playful, Quick, Sturdy, Intelligent"/>
    <n v="900"/>
    <n v="16"/>
    <n v="4"/>
    <n v="87"/>
    <x v="73"/>
  </r>
  <r>
    <x v="137"/>
    <x v="3"/>
    <x v="3"/>
    <n v="17"/>
    <s v="Affectionate, Alert, Gentle, Loyal, Spirited, Strong-willed, Intelligent"/>
    <n v="550"/>
    <n v="35"/>
    <n v="5"/>
    <n v="129"/>
    <x v="32"/>
  </r>
  <r>
    <x v="138"/>
    <x v="1"/>
    <x v="6"/>
    <n v="20"/>
    <s v="Alert, Dignified, Docile, Faithful, Noble"/>
    <n v="400"/>
    <n v="0"/>
    <n v="4"/>
    <s v="Not Available"/>
    <x v="96"/>
  </r>
  <r>
    <x v="139"/>
    <x v="5"/>
    <x v="6"/>
    <n v="7"/>
    <s v="Active, Agile, Curious, Intelligent, Loyal, Quick, Territorial"/>
    <n v="1250"/>
    <n v="0"/>
    <n v="5"/>
    <s v="Not Available"/>
    <x v="97"/>
  </r>
  <r>
    <x v="140"/>
    <x v="4"/>
    <x v="4"/>
    <n v="59"/>
    <s v="Affectionate, Calm, Fearless, Gentle, Independent, Steady"/>
    <n v="1000"/>
    <n v="0"/>
    <n v="6"/>
    <n v="163"/>
    <x v="61"/>
  </r>
  <r>
    <x v="141"/>
    <x v="4"/>
    <x v="4"/>
    <n v="49"/>
    <s v="Clownish, Independent, Intelligent, Loyal, Patient, Protective"/>
    <n v="1350"/>
    <n v="42"/>
    <n v="6"/>
    <n v="157"/>
    <x v="5"/>
  </r>
  <r>
    <x v="142"/>
    <x v="5"/>
    <x v="0"/>
    <n v="5"/>
    <s v="Active, Calm, Forgiving, Obedient, Playful, Quiet"/>
    <n v="700"/>
    <n v="0"/>
    <n v="3"/>
    <s v="Not Available"/>
    <x v="98"/>
  </r>
  <r>
    <x v="143"/>
    <x v="1"/>
    <x v="7"/>
    <n v="32"/>
    <s v="Affectionate, Alert, Cheerful, Energetic, Friendly, Gentle, Intelligent, Loving, Loyal, Outgoing, Playful, Responsive, Social"/>
    <n v="1500"/>
    <n v="7"/>
    <n v="3"/>
    <n v="1"/>
    <x v="99"/>
  </r>
  <r>
    <x v="144"/>
    <x v="3"/>
    <x v="3"/>
    <n v="8"/>
    <s v="Independent, Bold, Confident, Friendly, Intelligent, Trainable"/>
    <n v="1500"/>
    <n v="62"/>
    <n v="3"/>
    <n v="138"/>
    <x v="77"/>
  </r>
  <r>
    <x v="145"/>
    <x v="6"/>
    <x v="5"/>
    <n v="5"/>
    <s v="Alert, Clever, Friendly, Intelligent"/>
    <n v="700"/>
    <n v="0"/>
    <n v="3"/>
    <s v="Not Available"/>
    <x v="100"/>
  </r>
  <r>
    <x v="146"/>
    <x v="4"/>
    <x v="4"/>
    <n v="64"/>
    <s v="Adaptable, Companionable, Fearless, Loving, Loyal, Obedient"/>
    <n v="1750"/>
    <n v="0"/>
    <n v="5"/>
    <n v="100"/>
    <x v="23"/>
  </r>
  <r>
    <x v="147"/>
    <x v="5"/>
    <x v="0"/>
    <n v="6"/>
    <s v="Alert, Assertive, Devoted, Friendly, Intelligent, Lively, Obedient, Playful, Spirited, Steady"/>
    <n v="600"/>
    <n v="68"/>
    <n v="3"/>
    <n v="77"/>
    <x v="41"/>
  </r>
  <r>
    <x v="148"/>
    <x v="5"/>
    <x v="0"/>
    <n v="6"/>
    <s v="Active, Familial, Friendly, Happy, Playful"/>
    <n v="400"/>
    <n v="0"/>
    <n v="3"/>
    <n v="169"/>
    <x v="78"/>
  </r>
  <r>
    <x v="149"/>
    <x v="0"/>
    <x v="0"/>
    <n v="4"/>
    <s v="Active, Docile, Easygoing, Gentle, Intelligent, Playful, Responsive, Sweet-tempered"/>
    <n v="700"/>
    <n v="59"/>
    <n v="3"/>
    <n v="33"/>
    <x v="74"/>
  </r>
  <r>
    <x v="150"/>
    <x v="3"/>
    <x v="3"/>
    <n v="6"/>
    <s v="Active, Alert, Devoted, Discerning, Quiet, Loyal, Intelligent"/>
    <n v="800"/>
    <n v="32"/>
    <n v="3"/>
    <n v="135"/>
    <x v="101"/>
  </r>
  <r>
    <x v="151"/>
    <x v="4"/>
    <x v="4"/>
    <n v="38"/>
    <s v="Alert, Determined, Dignified, Friendly, Intelligent, Loyal"/>
    <n v="700"/>
    <n v="0"/>
    <n v="4"/>
    <s v="Not Available"/>
    <x v="23"/>
  </r>
  <r>
    <x v="152"/>
    <x v="4"/>
    <x v="4"/>
    <n v="90"/>
    <s v="Affectionate, Alert, Cheerful, Courageous, Intelligent, Loyal, Protective"/>
    <n v="1350"/>
    <n v="72"/>
    <n v="6"/>
    <n v="28"/>
    <x v="95"/>
  </r>
  <r>
    <x v="153"/>
    <x v="6"/>
    <x v="5"/>
    <n v="23"/>
    <s v="Friendly, Hard-working, Obedient, Protective, Sociable, Well-mannered"/>
    <n v="400"/>
    <n v="0"/>
    <n v="3"/>
    <s v="Not Available"/>
    <x v="70"/>
  </r>
  <r>
    <x v="154"/>
    <x v="0"/>
    <x v="0"/>
    <n v="5"/>
    <s v="Clever, Energetic, Friendly, Outgoing, Playful, Responsive, Intelligent"/>
    <n v="500"/>
    <n v="37"/>
    <n v="3"/>
    <n v="71"/>
    <x v="102"/>
  </r>
  <r>
    <x v="155"/>
    <x v="4"/>
    <x v="8"/>
    <n v="20"/>
    <s v="Intelligent, Protective"/>
    <n v="400"/>
    <n v="0"/>
    <n v="6"/>
    <s v="Not Available"/>
    <x v="103"/>
  </r>
  <r>
    <x v="156"/>
    <x v="4"/>
    <x v="4"/>
    <n v="44"/>
    <s v="Affectionate, Faithful, Intelligent, Loyal"/>
    <n v="900"/>
    <n v="22"/>
    <n v="5"/>
    <n v="25"/>
    <x v="100"/>
  </r>
  <r>
    <x v="157"/>
    <x v="1"/>
    <x v="7"/>
    <n v="20"/>
    <s v="Intelligent, Trainable, Attentive, Mischevious"/>
    <n v="1500"/>
    <n v="0"/>
    <n v="3"/>
    <s v="Not Available"/>
    <x v="104"/>
  </r>
  <r>
    <x v="158"/>
    <x v="4"/>
    <x v="4"/>
    <n v="60"/>
    <s v="Protective, Dominant, Fearless, Obedient, Stubborn, Trainable"/>
    <n v="1750"/>
    <n v="0"/>
    <n v="6"/>
    <n v="107"/>
    <x v="105"/>
  </r>
  <r>
    <x v="159"/>
    <x v="8"/>
    <x v="9"/>
    <n v="11"/>
    <s v="Active, Affectionate, Alert, Gentle, Lively"/>
    <n v="3000"/>
    <n v="0"/>
    <n v="3"/>
    <s v="Not Available"/>
    <x v="22"/>
  </r>
  <r>
    <x v="160"/>
    <x v="4"/>
    <x v="4"/>
    <n v="65"/>
    <s v="Cheerful, Courageous, Intelligent, Loyal, Social, Sweet, Gentle"/>
    <n v="1750"/>
    <n v="34"/>
    <n v="5"/>
    <n v="36"/>
    <x v="64"/>
  </r>
  <r>
    <x v="161"/>
    <x v="3"/>
    <x v="3"/>
    <n v="5"/>
    <s v="Companionable, Fearless, Happy, Lovable, Self-confident, Spirited, Intelligent"/>
    <n v="2250"/>
    <n v="56"/>
    <n v="3"/>
    <n v="128"/>
    <x v="66"/>
  </r>
  <r>
    <x v="162"/>
    <x v="6"/>
    <x v="6"/>
    <n v="16"/>
    <s v="Agile, Courageous, Energetic, Friendly, Fun-loving"/>
    <n v="900"/>
    <n v="0"/>
    <n v="4"/>
    <n v="170"/>
    <x v="106"/>
  </r>
  <r>
    <x v="163"/>
    <x v="7"/>
    <x v="6"/>
    <n v="26"/>
    <s v="Alert, Bold, Hardy, Loyal, Playful, Strong-willed, Intelligent"/>
    <n v="600"/>
    <n v="36"/>
    <n v="6"/>
    <n v="91"/>
    <x v="38"/>
  </r>
  <r>
    <x v="164"/>
    <x v="5"/>
    <x v="6"/>
    <n v="8"/>
    <s v="Alert, Energetic, Loyal, Protective"/>
    <n v="500"/>
    <n v="0"/>
    <n v="4"/>
    <n v="190"/>
    <x v="69"/>
  </r>
  <r>
    <x v="165"/>
    <x v="3"/>
    <x v="3"/>
    <n v="5"/>
    <s v="Affectionate, Energetic, Hardy, Intelligent, Sensitive"/>
    <n v="1700"/>
    <n v="38"/>
    <n v="3"/>
    <n v="105"/>
    <x v="52"/>
  </r>
  <r>
    <x v="166"/>
    <x v="1"/>
    <x v="10"/>
    <n v="20"/>
    <s v="Affectionate, Alert, Courageous, Energetic, Gentle, Playful, Responsive"/>
    <n v="1900"/>
    <n v="0"/>
    <n v="5"/>
    <n v="89"/>
    <x v="9"/>
  </r>
  <r>
    <x v="167"/>
    <x v="6"/>
    <x v="5"/>
    <n v="39"/>
    <s v="Adaptable, Bubbly, Intelligent, Loving, Playful, Sociable, Protective"/>
    <n v="1350"/>
    <n v="63"/>
    <n v="4"/>
    <n v="70"/>
    <x v="24"/>
  </r>
  <r>
    <x v="168"/>
    <x v="7"/>
    <x v="8"/>
    <n v="41"/>
    <s v="Amiable, Boisterous, Even-tempered"/>
    <n v="550"/>
    <n v="46"/>
    <n v="2"/>
    <n v="186"/>
    <x v="18"/>
  </r>
  <r>
    <x v="169"/>
    <x v="0"/>
    <x v="0"/>
    <n v="5"/>
    <s v="Alert, Energetic, Friendly, Happy, Hardy, Intelligent"/>
    <n v="500"/>
    <n v="8"/>
    <n v="3"/>
    <n v="53"/>
    <x v="64"/>
  </r>
  <r>
    <x v="170"/>
    <x v="3"/>
    <x v="3"/>
    <n v="6"/>
    <s v="Bold, Confident, Energetic, Friendly, Inquisitive, Intelligent"/>
    <n v="600"/>
    <n v="0"/>
    <n v="3"/>
    <s v="Not Available"/>
    <x v="107"/>
  </r>
  <r>
    <x v="171"/>
    <x v="0"/>
    <x v="0"/>
    <n v="4"/>
    <s v="Affectionate, Aggressive, Good-natured, Intelligent, Opinionated, Stubborn"/>
    <n v="700"/>
    <n v="73"/>
    <n v="3"/>
    <n v="88"/>
    <x v="108"/>
  </r>
  <r>
    <x v="172"/>
    <x v="7"/>
    <x v="1"/>
    <n v="10"/>
    <s v="Affectionate, Alert, Intelligent, Lively, Noble, Protective"/>
    <n v="500"/>
    <n v="0"/>
    <n v="4"/>
    <s v="Not Available"/>
    <x v="66"/>
  </r>
  <r>
    <x v="173"/>
    <x v="7"/>
    <x v="8"/>
    <n v="16"/>
    <s v="Active, Extroverted, Friendly, Happy, Independent, Lively, Intelligent"/>
    <n v="1400"/>
    <n v="62"/>
    <n v="3"/>
    <n v="160"/>
    <x v="65"/>
  </r>
  <r>
    <x v="174"/>
    <x v="7"/>
    <x v="1"/>
    <n v="23"/>
    <s v="Active, Affectionate, Intelligent, Playful, Sociable, Trainable"/>
    <n v="1900"/>
    <n v="37"/>
    <n v="2"/>
    <n v="174"/>
    <x v="109"/>
  </r>
  <r>
    <x v="175"/>
    <x v="3"/>
    <x v="3"/>
    <n v="23"/>
    <s v="Affectionate, Aggressive, Clownish, Courageous, Friendly, Intelligent, Loyal, Obedient, Strong-willed, Stubborn"/>
    <n v="600"/>
    <n v="0"/>
    <n v="3"/>
    <s v="Not Available"/>
    <x v="110"/>
  </r>
  <r>
    <x v="176"/>
    <x v="7"/>
    <x v="8"/>
    <n v="26"/>
    <s v="Alert, Bold, Courageous, Loyal"/>
    <n v="400"/>
    <n v="0"/>
    <n v="3"/>
    <n v="166"/>
    <x v="9"/>
  </r>
  <r>
    <x v="177"/>
    <x v="7"/>
    <x v="1"/>
    <n v="5"/>
    <s v="Active, Companionable, Friendly, Hardy, Lively, Loyal"/>
    <n v="900"/>
    <n v="0"/>
    <n v="3"/>
    <n v="159"/>
    <x v="111"/>
  </r>
  <r>
    <x v="178"/>
    <x v="1"/>
    <x v="7"/>
    <n v="25"/>
    <s v="Active, Affectionate, Amiable, Even-tempered, Kind, Loyal, Intelligent"/>
    <n v="450"/>
    <n v="43"/>
    <n v="4"/>
    <n v="113"/>
    <x v="112"/>
  </r>
  <r>
    <x v="179"/>
    <x v="6"/>
    <x v="5"/>
    <n v="19"/>
    <s v="Agile, Even-tempered, Lively, Perceptive, Self-confident"/>
    <n v="1750"/>
    <n v="0"/>
    <n v="6"/>
    <n v="176"/>
    <x v="74"/>
  </r>
  <r>
    <x v="180"/>
    <x v="0"/>
    <x v="0"/>
    <n v="2"/>
    <s v="Active, Extroverted, Friendly, Intelligent, Lively, Playful, Sociable"/>
    <n v="700"/>
    <n v="23"/>
    <n v="3"/>
    <n v="22"/>
    <x v="92"/>
  </r>
  <r>
    <x v="181"/>
    <x v="5"/>
    <x v="7"/>
    <n v="26"/>
    <s v="Active, Alert, Faithful, Instinctual, Intelligent, Trainable"/>
    <n v="1250"/>
    <n v="2"/>
    <n v="4"/>
    <n v="7"/>
    <x v="106"/>
  </r>
  <r>
    <x v="182"/>
    <x v="5"/>
    <x v="7"/>
    <n v="26"/>
    <s v="Active, Alert, Faithful, Instinctual, Intelligent, Trainable"/>
    <n v="1250"/>
    <n v="2"/>
    <n v="4"/>
    <n v="7"/>
    <x v="68"/>
  </r>
  <r>
    <x v="183"/>
    <x v="0"/>
    <x v="0"/>
    <n v="8"/>
    <s v="Active, Alert, Faithful, Instinctual, Intelligent, Trainable"/>
    <n v="1250"/>
    <n v="2"/>
    <n v="4"/>
    <s v="Not Available"/>
    <x v="113"/>
  </r>
  <r>
    <x v="184"/>
    <x v="0"/>
    <x v="0"/>
    <n v="4"/>
    <s v="Active, Alert, Faithful, Instinctual, Intelligent, Trainable"/>
    <n v="1250"/>
    <n v="2"/>
    <n v="4"/>
    <s v="Not Available"/>
    <x v="114"/>
  </r>
  <r>
    <x v="185"/>
    <x v="4"/>
    <x v="7"/>
    <n v="22"/>
    <s v="Brave, Docile, Impetuous, Intelligent, Obedient, Quarrelsome"/>
    <n v="2650"/>
    <n v="0"/>
    <n v="4"/>
    <n v="54"/>
    <x v="115"/>
  </r>
  <r>
    <x v="186"/>
    <x v="4"/>
    <x v="4"/>
    <n v="40"/>
    <s v="Calm, Dominant, Gentle, Strong-willed, Suspicious"/>
    <n v="2100"/>
    <n v="0"/>
    <n v="6"/>
    <s v="Not Available"/>
    <x v="53"/>
  </r>
  <r>
    <x v="187"/>
    <x v="0"/>
    <x v="0"/>
    <n v="8"/>
    <s v="Affectionate, Cheerful, Courageous, Gentle, Intelligent, Friendly, Outgoing, Playful, Loyal"/>
    <n v="400"/>
    <n v="57"/>
    <n v="3"/>
    <n v="31"/>
    <x v="93"/>
  </r>
  <r>
    <x v="188"/>
    <x v="6"/>
    <x v="5"/>
    <n v="14"/>
    <s v="Agile, Energetic, Faithful, Intelligent, Loyal, Obedient"/>
    <n v="1100"/>
    <n v="27"/>
    <n v="5"/>
    <n v="142"/>
    <x v="70"/>
  </r>
  <r>
    <x v="189"/>
    <x v="6"/>
    <x v="5"/>
    <n v="13"/>
    <s v="Active, Intelligent, Lively, Protective, Reserved, Vocal"/>
    <n v="2750"/>
    <n v="0"/>
    <n v="3"/>
    <n v="162"/>
    <x v="116"/>
  </r>
  <r>
    <x v="190"/>
    <x v="3"/>
    <x v="3"/>
    <n v="11"/>
    <s v="Affectioante, Alert, Inquisitive, Lively, Loving"/>
    <n v="400"/>
    <n v="0"/>
    <n v="3"/>
    <n v="97"/>
    <x v="66"/>
  </r>
  <r>
    <x v="191"/>
    <x v="7"/>
    <x v="8"/>
    <n v="28"/>
    <s v="Affectionate, Companionable, Energetic, Familial, Independent, Unflappable"/>
    <n v="700"/>
    <n v="0"/>
    <n v="1"/>
    <n v="139"/>
    <x v="40"/>
  </r>
  <r>
    <x v="192"/>
    <x v="1"/>
    <x v="7"/>
    <n v="32"/>
    <s v="Confident, Friendly, Intelligent, Kind, Reliable, Trustworthy"/>
    <n v="1500"/>
    <n v="4"/>
    <n v="3"/>
    <n v="3"/>
    <x v="117"/>
  </r>
  <r>
    <x v="193"/>
    <x v="7"/>
    <x v="1"/>
    <n v="39"/>
    <s v="Dignified, Intelligent, Loyal, Mischevious, Sensitive, Strong-willed"/>
    <n v="1150"/>
    <n v="52"/>
    <n v="3"/>
    <n v="41"/>
    <x v="118"/>
  </r>
  <r>
    <x v="194"/>
    <x v="4"/>
    <x v="4"/>
    <n v="51"/>
    <s v="Alert, Courageous, Fearless, Good-natured, Independent, Intelligent, Loyal, Protective"/>
    <n v="1600"/>
    <n v="9"/>
    <n v="6"/>
    <n v="8"/>
    <x v="83"/>
  </r>
  <r>
    <x v="195"/>
    <x v="4"/>
    <x v="4"/>
    <n v="66"/>
    <s v="Friendly, Gentle, Independent, Intelligent, Outgoing, Quiet, Social"/>
    <n v="1650"/>
    <n v="65"/>
    <n v="3"/>
    <n v="48"/>
    <x v="119"/>
  </r>
  <r>
    <x v="196"/>
    <x v="7"/>
    <x v="1"/>
    <n v="21"/>
    <s v="Aloof, Intelligent, Quiet, Reserverd, Loyal"/>
    <n v="700"/>
    <n v="43"/>
    <n v="3"/>
    <n v="123"/>
    <x v="120"/>
  </r>
  <r>
    <x v="197"/>
    <x v="4"/>
    <x v="6"/>
    <n v="26"/>
    <s v="Alert, Lively, Friendly, Intelligent, Playful, Sociable, Stubborn"/>
    <n v="1350"/>
    <n v="33"/>
    <n v="4"/>
    <n v="57"/>
    <x v="121"/>
  </r>
  <r>
    <x v="198"/>
    <x v="4"/>
    <x v="4"/>
    <n v="33"/>
    <s v="Independent, Calm, Devoted, Intelligent, Protective, Reliable"/>
    <n v="900"/>
    <n v="0"/>
    <n v="5"/>
    <s v="Not Available"/>
    <x v="107"/>
  </r>
  <r>
    <x v="199"/>
    <x v="5"/>
    <x v="0"/>
    <n v="7"/>
    <s v="Agile, Confident, Curious, Faithful, Fearless, Independent, Intelligent"/>
    <n v="800"/>
    <n v="15"/>
    <n v="3"/>
    <n v="110"/>
    <x v="11"/>
  </r>
  <r>
    <x v="200"/>
    <x v="3"/>
    <x v="0"/>
    <n v="8"/>
    <s v="Devoted, Good-natured, Intelligent, Lively, Playful, Trainable"/>
    <n v="800"/>
    <n v="0"/>
    <n v="0"/>
    <n v="18"/>
    <x v="52"/>
  </r>
  <r>
    <x v="201"/>
    <x v="4"/>
    <x v="5"/>
    <n v="17"/>
    <s v="Devoted, Good-natured, Intelligent, Lively, Playful, Trainable"/>
    <n v="1350"/>
    <n v="18"/>
    <n v="4"/>
    <n v="90"/>
    <x v="73"/>
  </r>
  <r>
    <x v="109"/>
    <x v="4"/>
    <x v="5"/>
    <n v="31"/>
    <s v="Devoted, Good-natured, Intelligent, Lively, Playful, Trainable"/>
    <n v="1250"/>
    <n v="0"/>
    <n v="0"/>
    <n v="80"/>
    <x v="16"/>
  </r>
  <r>
    <x v="202"/>
    <x v="7"/>
    <x v="1"/>
    <n v="42"/>
    <s v="Dignified, Docile, Friendly, Gentle, Polite, Quiet"/>
    <n v="1100"/>
    <n v="47"/>
    <n v="1"/>
    <n v="168"/>
    <x v="53"/>
  </r>
  <r>
    <x v="203"/>
    <x v="3"/>
    <x v="3"/>
    <n v="9"/>
    <s v="Independent, Fiesty, Alert, Playful, Quick, Self-assured"/>
    <n v="900"/>
    <n v="65"/>
    <n v="3"/>
    <n v="58"/>
    <x v="108"/>
  </r>
  <r>
    <x v="204"/>
    <x v="3"/>
    <x v="3"/>
    <n v="9"/>
    <s v="Alert, Calm, Even-tempered, Fearless, Friendly, Intelligent"/>
    <n v="900"/>
    <n v="56"/>
    <n v="3"/>
    <n v="150"/>
    <x v="122"/>
  </r>
  <r>
    <x v="205"/>
    <x v="1"/>
    <x v="7"/>
    <n v="30"/>
    <s v="Strong-willed, Mischevious, Gentle, Energetic, Intelligent"/>
    <n v="500"/>
    <n v="37"/>
    <n v="3"/>
    <n v="95"/>
    <x v="71"/>
  </r>
  <r>
    <x v="206"/>
    <x v="5"/>
    <x v="6"/>
    <n v="22"/>
    <s v="Affectionate, Devoted, Independent, Loving, Reserved, Suspicious"/>
    <n v="1100"/>
    <n v="51"/>
    <n v="3"/>
    <n v="64"/>
    <x v="47"/>
  </r>
  <r>
    <x v="207"/>
    <x v="6"/>
    <x v="5"/>
    <n v="39"/>
    <s v="Adaptable, Bubbly, Intelligent, Loving, Playful, Sociable, Protective"/>
    <n v="1350"/>
    <n v="63"/>
    <n v="4"/>
    <n v="70"/>
    <x v="14"/>
  </r>
  <r>
    <x v="208"/>
    <x v="6"/>
    <x v="5"/>
    <n v="35"/>
    <s v="Alert, Confident, Courageous, Curious, Intelligent, Loyal, Obedient, Watchful"/>
    <n v="1400"/>
    <n v="3"/>
    <n v="6"/>
    <n v="2"/>
    <x v="123"/>
  </r>
  <r>
    <x v="209"/>
    <x v="6"/>
    <x v="5"/>
    <n v="9"/>
    <s v="Affectionate, Friendly, Gentle, Intelligent, Lively, Playful, Responsive"/>
    <n v="900"/>
    <n v="6"/>
    <n v="4"/>
    <n v="24"/>
    <x v="29"/>
  </r>
  <r>
    <x v="210"/>
    <x v="5"/>
    <x v="0"/>
    <n v="10"/>
    <s v="Alert, Charming, Confident, Faithful, Fearless, Keen, Outgoing"/>
    <n v="900"/>
    <n v="0"/>
    <n v="4"/>
    <n v="45"/>
    <x v="30"/>
  </r>
  <r>
    <x v="211"/>
    <x v="0"/>
    <x v="0"/>
    <n v="6"/>
    <s v="Active, Courageous, Friendly, Gentle, Happy, Intelligent, Lively, Outgoing, Playful"/>
    <n v="1000"/>
    <n v="70"/>
    <n v="3"/>
    <n v="20"/>
    <x v="31"/>
  </r>
  <r>
    <x v="212"/>
    <x v="4"/>
    <x v="6"/>
    <n v="24"/>
    <s v="Alert, Friendly, Gentle, Intelligent, Outgoing"/>
    <n v="950"/>
    <n v="45"/>
    <n v="1"/>
    <n v="12"/>
    <x v="32"/>
  </r>
  <r>
    <x v="213"/>
    <x v="0"/>
    <x v="3"/>
    <n v="5"/>
    <s v="Alert, Friendly, Inquisitive, Joyful, Quick, Responsive, Intelligent"/>
    <n v="700"/>
    <n v="37"/>
    <n v="3"/>
    <n v="106"/>
    <x v="33"/>
  </r>
  <r>
    <x v="214"/>
    <x v="3"/>
    <x v="3"/>
    <n v="17"/>
    <s v="Loyal, Fearless, Friendly, Good-tempered, Intelligent"/>
    <n v="800"/>
    <n v="55"/>
    <n v="4"/>
    <n v="172"/>
    <x v="34"/>
  </r>
  <r>
    <x v="215"/>
    <x v="7"/>
    <x v="1"/>
    <n v="28"/>
    <s v="Alert, Faithful, Intelligent, Sensitive, Independent, Playful, Sweet"/>
    <n v="900"/>
    <n v="0"/>
    <n v="5"/>
    <n v="188"/>
    <x v="35"/>
  </r>
  <r>
    <x v="216"/>
    <x v="3"/>
    <x v="3"/>
    <n v="8"/>
    <s v="Active, Affectionate, Alert, Fearless, Intelligent, Playful"/>
    <n v="850"/>
    <n v="40"/>
    <n v="3"/>
    <n v="122"/>
    <x v="36"/>
  </r>
  <r>
    <x v="217"/>
    <x v="6"/>
    <x v="5"/>
    <n v="49"/>
    <s v="Active, Balanced, Courageous, Lively, Nervous"/>
    <n v="900"/>
    <n v="0"/>
    <n v="4"/>
    <s v="Not Available"/>
    <x v="37"/>
  </r>
  <r>
    <x v="218"/>
    <x v="1"/>
    <x v="7"/>
    <n v="10"/>
    <s v="Even Tempered, Joyful, Merry, Outgoing, Intelligent, Sociable, Trusting"/>
    <n v="700"/>
    <n v="20"/>
    <n v="3"/>
    <n v="29"/>
    <x v="32"/>
  </r>
  <r>
    <x v="219"/>
    <x v="5"/>
    <x v="6"/>
    <n v="8"/>
    <s v="Alert, Energetic, Friendly, Independent, Intelligent, Protective"/>
    <n v="700"/>
    <n v="0"/>
    <n v="4"/>
    <n v="118"/>
    <x v="38"/>
  </r>
  <r>
    <x v="220"/>
    <x v="3"/>
    <x v="3"/>
    <n v="14"/>
    <s v="Affectionate, Bold, Courageous, Fearless, Intelligent, Reliable"/>
    <n v="1750"/>
    <n v="49"/>
    <n v="3"/>
    <n v="82"/>
    <x v="8"/>
  </r>
  <r>
    <x v="221"/>
    <x v="1"/>
    <x v="7"/>
    <n v="19"/>
    <s v="Calm, Cheerful, Companionable, Devoted, Friendly, Sociable"/>
    <n v="2500"/>
    <n v="0"/>
    <n v="3"/>
    <n v="161"/>
    <x v="25"/>
  </r>
  <r>
    <x v="222"/>
    <x v="6"/>
    <x v="5"/>
    <n v="13"/>
    <s v="Alert, Energetic, Fearless, Friendly, Watchful"/>
    <n v="800"/>
    <n v="0"/>
    <n v="4"/>
    <n v="149"/>
    <x v="22"/>
  </r>
  <r>
    <x v="223"/>
    <x v="3"/>
    <x v="3"/>
    <n v="8"/>
    <s v="Affectionate, Alert, Courageous, Intelligent, Friendly, Hardy, Independent"/>
    <n v="1050"/>
    <n v="47"/>
    <n v="3"/>
    <n v="42"/>
    <x v="17"/>
  </r>
  <r>
    <x v="224"/>
    <x v="7"/>
    <x v="1"/>
    <n v="28"/>
    <s v="Familial, Independent, Loving, Loyal, Protective"/>
    <n v="700"/>
    <n v="0"/>
    <n v="2"/>
    <s v="Not Available"/>
    <x v="21"/>
  </r>
  <r>
    <x v="225"/>
    <x v="4"/>
    <x v="4"/>
    <n v="71"/>
    <s v="Aloof, Protective, Strong-willed, Stubborn, Courageous, Loyal"/>
    <n v="3000"/>
    <n v="0"/>
    <n v="6"/>
    <n v="153"/>
    <x v="22"/>
  </r>
  <r>
    <x v="226"/>
    <x v="5"/>
    <x v="0"/>
    <n v="6"/>
    <s v="Intelligent, Assertive, Aloof, Happy, Independent, Willful"/>
    <n v="900"/>
    <n v="46"/>
    <n v="4"/>
    <n v="121"/>
    <x v="14"/>
  </r>
  <r>
    <x v="227"/>
    <x v="5"/>
    <x v="0"/>
    <n v="10"/>
    <s v="Affectionate, Amiable, Energetic, Gentle, Reserved, Sensitive, Intelligent"/>
    <n v="1600"/>
    <n v="62"/>
    <n v="3"/>
    <n v="101"/>
    <x v="46"/>
  </r>
  <r>
    <x v="228"/>
    <x v="4"/>
    <x v="4"/>
    <n v="65"/>
    <s v="Aggressive, Brave, Fearless, Intelligent, Sensitive, Suspicious"/>
    <n v="700"/>
    <n v="0"/>
    <n v="6"/>
    <s v="Not Available"/>
    <x v="61"/>
  </r>
  <r>
    <x v="229"/>
    <x v="0"/>
    <x v="3"/>
    <n v="2"/>
    <s v="Alert, Friendly, Intelligent, Loyal, Playful, Spirited"/>
    <n v="500"/>
    <n v="0"/>
    <n v="2"/>
    <n v="112"/>
    <x v="1"/>
  </r>
  <r>
    <x v="230"/>
    <x v="7"/>
    <x v="8"/>
    <n v="28"/>
    <s v="Affectionate, Clever, Confident, Loving, Trainable"/>
    <n v="500"/>
    <n v="0"/>
    <n v="3"/>
    <n v="131"/>
    <x v="62"/>
  </r>
  <r>
    <x v="231"/>
    <x v="1"/>
    <x v="7"/>
    <n v="21"/>
    <s v="Affectionate, Cheerful, Energetic, Gentle, Intelligent, Playful, Protective, Quiet"/>
    <n v="1000"/>
    <n v="0"/>
    <n v="3"/>
    <n v="30"/>
    <x v="63"/>
  </r>
  <r>
    <x v="232"/>
    <x v="1"/>
    <x v="7"/>
    <n v="29"/>
    <s v="Alert, Aloof, Energetic, Fast, Intelligent, Powerful, Steady, Stubborn, Social"/>
    <n v="1750"/>
    <n v="21"/>
    <n v="3"/>
    <n v="34"/>
    <x v="64"/>
  </r>
  <r>
    <x v="233"/>
    <x v="6"/>
    <x v="5"/>
    <n v="13"/>
    <s v="Active, Affectionate, Alert, Companionable, Devoted, Gentle, Intelligent"/>
    <n v="1100"/>
    <n v="26"/>
    <n v="4"/>
    <n v="68"/>
    <x v="65"/>
  </r>
  <r>
    <x v="234"/>
    <x v="6"/>
    <x v="5"/>
    <n v="16"/>
    <s v="Active, Affectionate, Alert, Companionable, Devoted, Gentle, Intelligent"/>
    <n v="1100"/>
    <n v="26"/>
    <n v="4"/>
    <n v="68"/>
    <x v="66"/>
  </r>
  <r>
    <x v="235"/>
    <x v="6"/>
    <x v="5"/>
    <n v="12"/>
    <s v="Active, Affectionate, Alert, Companionable, Devoted, Gentle, Intelligent"/>
    <n v="1100"/>
    <n v="26"/>
    <n v="4"/>
    <n v="68"/>
    <x v="66"/>
  </r>
  <r>
    <x v="236"/>
    <x v="1"/>
    <x v="7"/>
    <n v="18"/>
    <s v="Affectionate, Loyal, Active, Friendly, Playful, Stubborn, Intelligent"/>
    <n v="1300"/>
    <n v="31"/>
    <n v="4"/>
    <n v="133"/>
    <x v="65"/>
  </r>
  <r>
    <x v="237"/>
    <x v="3"/>
    <x v="3"/>
    <n v="9"/>
    <s v="Alert, Friendly, Intelligent, Spirited, Independent, Loving"/>
    <n v="1000"/>
    <n v="53"/>
    <n v="3"/>
    <n v="109"/>
    <x v="109"/>
  </r>
  <r>
    <x v="238"/>
    <x v="3"/>
    <x v="3"/>
    <n v="8"/>
    <s v="Affectionate, Alert, Courageous, Intelligent, Friendly, Hardy, Independent"/>
    <n v="1050"/>
    <n v="47"/>
    <n v="3"/>
    <n v="42"/>
    <x v="110"/>
  </r>
  <r>
    <x v="239"/>
    <x v="3"/>
    <x v="3"/>
    <n v="18"/>
    <s v="Affectionate, Energetic, Faithful, Intelligent, Playful, Spirited"/>
    <n v="900"/>
    <n v="40"/>
    <n v="4"/>
    <n v="49"/>
    <x v="9"/>
  </r>
  <r>
    <x v="240"/>
    <x v="7"/>
    <x v="1"/>
    <n v="16"/>
    <s v="Affectionate, Friendly, Gentle, Intelligent, Lively, Quiet"/>
    <n v="1000"/>
    <n v="51"/>
    <n v="3"/>
    <n v="61"/>
    <x v="111"/>
  </r>
  <r>
    <x v="241"/>
    <x v="6"/>
    <x v="5"/>
    <n v="35"/>
    <s v="Alert, Confident, Courageous, Curious, Intelligent, Loyal, Obedient, Watchful"/>
    <n v="1400"/>
    <n v="3"/>
    <n v="6"/>
    <n v="2"/>
    <x v="122"/>
  </r>
  <r>
    <x v="242"/>
    <x v="3"/>
    <x v="3"/>
    <n v="7"/>
    <s v="Alert, Bold, Fearless, Friendly, Keen, Quick, Intelligent"/>
    <n v="900"/>
    <n v="51"/>
    <n v="3"/>
    <n v="99"/>
    <x v="9"/>
  </r>
  <r>
    <x v="243"/>
    <x v="1"/>
    <x v="7"/>
    <n v="25"/>
    <s v="Gentle, Loyal, Proud, Trainable, Vigilant, Intelligent"/>
    <n v="700"/>
    <n v="46"/>
    <n v="5"/>
    <n v="65"/>
    <x v="65"/>
  </r>
  <r>
    <x v="244"/>
    <x v="3"/>
    <x v="3"/>
    <n v="7"/>
    <s v="Alert, Bold, Fearless, Friendly, Keen, Quick, Intelligent"/>
    <n v="900"/>
    <n v="51"/>
    <n v="3"/>
    <n v="99"/>
    <x v="108"/>
  </r>
  <r>
    <x v="245"/>
    <x v="5"/>
    <x v="1"/>
    <n v="11"/>
    <s v="Aleret, Calm, Cheerful, Companionable, Loyal, Protective"/>
    <n v="700"/>
    <n v="0"/>
    <n v="3"/>
    <n v="143"/>
    <x v="124"/>
  </r>
  <r>
    <x v="246"/>
    <x v="1"/>
    <x v="7"/>
    <n v="32"/>
    <s v="Affectionate, Alert, Cheerful, Energetic, Friendly, Gentle, Intelligent, Loving, Loyal, Outgoing, Playful, Responsive, Social"/>
    <n v="1500"/>
    <n v="7"/>
    <n v="3"/>
    <n v="1"/>
    <x v="30"/>
  </r>
  <r>
    <x v="247"/>
    <x v="0"/>
    <x v="0"/>
    <n v="3"/>
    <s v="Alert, Courageous, Energetic, Independent, Intelligent, Loyal, Playful"/>
    <n v="800"/>
    <n v="27"/>
    <n v="3"/>
    <n v="9"/>
    <x v="71"/>
  </r>
  <r>
    <x v="248"/>
    <x v="2"/>
    <x v="2"/>
    <s v="Not Available"/>
    <s v="Not Available"/>
    <s v="Not Available"/>
    <n v="0"/>
    <n v="0"/>
    <s v="Not Available"/>
    <x v="73"/>
  </r>
</pivotCacheRecords>
</file>

<file path=xl/pivotCache/pivotCacheRecords2.xml><?xml version="1.0" encoding="utf-8"?>
<pivotCacheRecords xmlns="http://schemas.openxmlformats.org/spreadsheetml/2006/main" xmlns:r="http://schemas.openxmlformats.org/officeDocument/2006/relationships" count="15">
  <r>
    <x v="0"/>
    <n v="210"/>
  </r>
  <r>
    <x v="1"/>
    <n v="198"/>
  </r>
  <r>
    <x v="2"/>
    <n v="198"/>
  </r>
  <r>
    <x v="3"/>
    <n v="158"/>
  </r>
  <r>
    <x v="4"/>
    <n v="155"/>
  </r>
  <r>
    <x v="5"/>
    <n v="154"/>
  </r>
  <r>
    <x v="6"/>
    <n v="154"/>
  </r>
  <r>
    <x v="7"/>
    <n v="132"/>
  </r>
  <r>
    <x v="8"/>
    <n v="125"/>
  </r>
  <r>
    <x v="9"/>
    <n v="125"/>
  </r>
  <r>
    <x v="10"/>
    <n v="121"/>
  </r>
  <r>
    <x v="11"/>
    <n v="115"/>
  </r>
  <r>
    <x v="12"/>
    <n v="115"/>
  </r>
  <r>
    <x v="13"/>
    <n v="115"/>
  </r>
  <r>
    <x v="14"/>
    <n v="110"/>
  </r>
</pivotCacheRecords>
</file>

<file path=xl/pivotCache/pivotCacheRecords3.xml><?xml version="1.0" encoding="utf-8"?>
<pivotCacheRecords xmlns="http://schemas.openxmlformats.org/spreadsheetml/2006/main" xmlns:r="http://schemas.openxmlformats.org/officeDocument/2006/relationships" count="15">
  <r>
    <x v="0"/>
    <x v="0"/>
  </r>
  <r>
    <x v="1"/>
    <x v="1"/>
  </r>
  <r>
    <x v="2"/>
    <x v="1"/>
  </r>
  <r>
    <x v="3"/>
    <x v="1"/>
  </r>
  <r>
    <x v="4"/>
    <x v="2"/>
  </r>
  <r>
    <x v="5"/>
    <x v="3"/>
  </r>
  <r>
    <x v="6"/>
    <x v="4"/>
  </r>
  <r>
    <x v="7"/>
    <x v="4"/>
  </r>
  <r>
    <x v="8"/>
    <x v="5"/>
  </r>
  <r>
    <x v="9"/>
    <x v="6"/>
  </r>
  <r>
    <x v="10"/>
    <x v="7"/>
  </r>
  <r>
    <x v="11"/>
    <x v="8"/>
  </r>
  <r>
    <x v="12"/>
    <x v="9"/>
  </r>
  <r>
    <x v="13"/>
    <x v="10"/>
  </r>
  <r>
    <x v="14"/>
    <x v="11"/>
  </r>
</pivotCacheRecords>
</file>

<file path=xl/pivotCache/pivotCacheRecords4.xml><?xml version="1.0" encoding="utf-8"?>
<pivotCacheRecords xmlns="http://schemas.openxmlformats.org/spreadsheetml/2006/main" xmlns:r="http://schemas.openxmlformats.org/officeDocument/2006/relationships" count="66">
  <r>
    <x v="0"/>
    <x v="0"/>
    <x v="0"/>
    <n v="4"/>
    <x v="0"/>
    <n v="1050"/>
    <n v="7"/>
    <n v="4"/>
    <n v="4200"/>
  </r>
  <r>
    <x v="1"/>
    <x v="0"/>
    <x v="1"/>
    <n v="4"/>
    <x v="1"/>
    <n v="1400"/>
    <n v="26"/>
    <n v="5"/>
    <n v="7000"/>
  </r>
  <r>
    <x v="2"/>
    <x v="0"/>
    <x v="0"/>
    <n v="6"/>
    <x v="2"/>
    <n v="900"/>
    <n v="6"/>
    <n v="5"/>
    <n v="4500"/>
  </r>
  <r>
    <x v="3"/>
    <x v="0"/>
    <x v="1"/>
    <n v="6"/>
    <x v="3"/>
    <n v="1000"/>
    <n v="41"/>
    <n v="5"/>
    <n v="5000"/>
  </r>
  <r>
    <x v="4"/>
    <x v="0"/>
    <x v="0"/>
    <n v="6"/>
    <x v="4"/>
    <n v="1600"/>
    <s v="Not Available"/>
    <n v="10"/>
    <n v="16000"/>
  </r>
  <r>
    <x v="5"/>
    <x v="1"/>
    <x v="2"/>
    <n v="4"/>
    <x v="5"/>
    <n v="1300"/>
    <n v="31"/>
    <n v="11"/>
    <n v="14300"/>
  </r>
  <r>
    <x v="6"/>
    <x v="1"/>
    <x v="1"/>
    <n v="6"/>
    <x v="6"/>
    <n v="1250"/>
    <s v="Not Available"/>
    <n v="15"/>
    <n v="18750"/>
  </r>
  <r>
    <x v="7"/>
    <x v="0"/>
    <x v="2"/>
    <n v="5"/>
    <x v="7"/>
    <n v="850"/>
    <n v="15"/>
    <n v="15"/>
    <n v="12750"/>
  </r>
  <r>
    <x v="8"/>
    <x v="0"/>
    <x v="1"/>
    <n v="6"/>
    <x v="8"/>
    <n v="800"/>
    <n v="36"/>
    <n v="20"/>
    <n v="16000"/>
  </r>
  <r>
    <x v="9"/>
    <x v="0"/>
    <x v="0"/>
    <n v="4"/>
    <x v="9"/>
    <n v="500"/>
    <n v="34"/>
    <n v="23"/>
    <n v="11500"/>
  </r>
  <r>
    <x v="10"/>
    <x v="0"/>
    <x v="0"/>
    <n v="7"/>
    <x v="10"/>
    <n v="1750"/>
    <n v="5"/>
    <n v="26"/>
    <n v="45500"/>
  </r>
  <r>
    <x v="11"/>
    <x v="0"/>
    <x v="0"/>
    <n v="5"/>
    <x v="11"/>
    <n v="1250"/>
    <n v="16"/>
    <n v="29"/>
    <n v="36250"/>
  </r>
  <r>
    <x v="12"/>
    <x v="0"/>
    <x v="2"/>
    <n v="5"/>
    <x v="12"/>
    <n v="600"/>
    <n v="38"/>
    <n v="32"/>
    <n v="19200"/>
  </r>
  <r>
    <x v="13"/>
    <x v="2"/>
    <x v="0"/>
    <n v="6"/>
    <x v="2"/>
    <n v="100"/>
    <s v="Not Available"/>
    <n v="35"/>
    <n v="3500"/>
  </r>
  <r>
    <x v="14"/>
    <x v="0"/>
    <x v="3"/>
    <n v="5"/>
    <x v="13"/>
    <n v="1450"/>
    <n v="8"/>
    <n v="39"/>
    <n v="56550"/>
  </r>
  <r>
    <x v="15"/>
    <x v="0"/>
    <x v="0"/>
    <n v="6"/>
    <x v="14"/>
    <n v="1250"/>
    <n v="27"/>
    <n v="39"/>
    <n v="48750"/>
  </r>
  <r>
    <x v="16"/>
    <x v="1"/>
    <x v="0"/>
    <n v="5"/>
    <x v="15"/>
    <n v="1500"/>
    <s v="Not Available"/>
    <n v="43"/>
    <n v="64500"/>
  </r>
  <r>
    <x v="17"/>
    <x v="3"/>
    <x v="0"/>
    <n v="1"/>
    <x v="16"/>
    <n v="200"/>
    <s v="Not Available"/>
    <n v="45"/>
    <n v="9000"/>
  </r>
  <r>
    <x v="18"/>
    <x v="0"/>
    <x v="0"/>
    <n v="3"/>
    <x v="17"/>
    <n v="1000"/>
    <n v="11"/>
    <n v="45"/>
    <n v="45000"/>
  </r>
  <r>
    <x v="19"/>
    <x v="0"/>
    <x v="2"/>
    <n v="5"/>
    <x v="18"/>
    <n v="400"/>
    <s v="Not Available"/>
    <n v="45"/>
    <n v="18000"/>
  </r>
  <r>
    <x v="20"/>
    <x v="0"/>
    <x v="0"/>
    <n v="3"/>
    <x v="19"/>
    <n v="800"/>
    <n v="12"/>
    <n v="45"/>
    <n v="36000"/>
  </r>
  <r>
    <x v="21"/>
    <x v="2"/>
    <x v="0"/>
    <n v="6"/>
    <x v="2"/>
    <n v="100"/>
    <s v="Not Available"/>
    <n v="47"/>
    <n v="4700"/>
  </r>
  <r>
    <x v="22"/>
    <x v="2"/>
    <x v="0"/>
    <n v="6"/>
    <x v="2"/>
    <n v="100"/>
    <s v="Not Available"/>
    <n v="49"/>
    <n v="4900"/>
  </r>
  <r>
    <x v="23"/>
    <x v="2"/>
    <x v="2"/>
    <n v="6"/>
    <x v="2"/>
    <n v="100"/>
    <s v="Not Available"/>
    <n v="54"/>
    <n v="5400"/>
  </r>
  <r>
    <x v="24"/>
    <x v="2"/>
    <x v="1"/>
    <n v="6"/>
    <x v="2"/>
    <n v="100"/>
    <s v="Not Available"/>
    <n v="54"/>
    <n v="5400"/>
  </r>
  <r>
    <x v="25"/>
    <x v="2"/>
    <x v="0"/>
    <n v="6"/>
    <x v="2"/>
    <n v="100"/>
    <s v="Not Available"/>
    <n v="55"/>
    <n v="5500"/>
  </r>
  <r>
    <x v="26"/>
    <x v="0"/>
    <x v="1"/>
    <n v="5"/>
    <x v="20"/>
    <n v="800"/>
    <n v="20"/>
    <n v="55"/>
    <n v="44000"/>
  </r>
  <r>
    <x v="27"/>
    <x v="0"/>
    <x v="0"/>
    <n v="5"/>
    <x v="21"/>
    <n v="1750"/>
    <n v="1"/>
    <n v="57"/>
    <n v="99750"/>
  </r>
  <r>
    <x v="28"/>
    <x v="0"/>
    <x v="1"/>
    <n v="5"/>
    <x v="22"/>
    <n v="2000"/>
    <s v="Not Available"/>
    <n v="59"/>
    <n v="118000"/>
  </r>
  <r>
    <x v="29"/>
    <x v="0"/>
    <x v="1"/>
    <n v="4"/>
    <x v="23"/>
    <n v="900"/>
    <n v="35"/>
    <n v="63"/>
    <n v="56700"/>
  </r>
  <r>
    <x v="30"/>
    <x v="0"/>
    <x v="2"/>
    <n v="6"/>
    <x v="24"/>
    <n v="800"/>
    <s v="Not Available"/>
    <n v="67"/>
    <n v="53600"/>
  </r>
  <r>
    <x v="31"/>
    <x v="0"/>
    <x v="2"/>
    <n v="4"/>
    <x v="25"/>
    <n v="800"/>
    <n v="24"/>
    <n v="71"/>
    <n v="56800"/>
  </r>
  <r>
    <x v="32"/>
    <x v="1"/>
    <x v="1"/>
    <n v="4"/>
    <x v="26"/>
    <n v="1200"/>
    <s v="Not Available"/>
    <n v="72"/>
    <n v="86400"/>
  </r>
  <r>
    <x v="33"/>
    <x v="0"/>
    <x v="2"/>
    <n v="4"/>
    <x v="27"/>
    <n v="600"/>
    <n v="40"/>
    <n v="76"/>
    <n v="45600"/>
  </r>
  <r>
    <x v="34"/>
    <x v="0"/>
    <x v="2"/>
    <n v="4"/>
    <x v="28"/>
    <n v="500"/>
    <n v="39"/>
    <n v="77"/>
    <n v="38500"/>
  </r>
  <r>
    <x v="35"/>
    <x v="0"/>
    <x v="2"/>
    <n v="7"/>
    <x v="29"/>
    <n v="1600"/>
    <n v="3"/>
    <n v="77"/>
    <n v="123200"/>
  </r>
  <r>
    <x v="36"/>
    <x v="0"/>
    <x v="0"/>
    <n v="5"/>
    <x v="30"/>
    <n v="500"/>
    <n v="23"/>
    <n v="77"/>
    <n v="38500"/>
  </r>
  <r>
    <x v="37"/>
    <x v="0"/>
    <x v="1"/>
    <n v="3"/>
    <x v="31"/>
    <n v="1500"/>
    <s v="Not Available"/>
    <n v="78"/>
    <n v="117000"/>
  </r>
  <r>
    <x v="38"/>
    <x v="0"/>
    <x v="2"/>
    <n v="4"/>
    <x v="32"/>
    <n v="500"/>
    <s v="Not Available"/>
    <n v="79"/>
    <n v="39500"/>
  </r>
  <r>
    <x v="39"/>
    <x v="1"/>
    <x v="2"/>
    <n v="6"/>
    <x v="33"/>
    <n v="1000"/>
    <n v="14"/>
    <n v="79"/>
    <n v="79000"/>
  </r>
  <r>
    <x v="40"/>
    <x v="1"/>
    <x v="0"/>
    <n v="6"/>
    <x v="34"/>
    <n v="850"/>
    <n v="21"/>
    <n v="84"/>
    <n v="71400"/>
  </r>
  <r>
    <x v="41"/>
    <x v="0"/>
    <x v="2"/>
    <n v="4"/>
    <x v="35"/>
    <n v="1150"/>
    <n v="13"/>
    <n v="89"/>
    <n v="102350"/>
  </r>
  <r>
    <x v="42"/>
    <x v="0"/>
    <x v="0"/>
    <n v="4"/>
    <x v="35"/>
    <n v="1150"/>
    <n v="13"/>
    <n v="93"/>
    <n v="106950"/>
  </r>
  <r>
    <x v="43"/>
    <x v="0"/>
    <x v="1"/>
    <n v="4"/>
    <x v="35"/>
    <n v="1150"/>
    <n v="13"/>
    <n v="93"/>
    <n v="106950"/>
  </r>
  <r>
    <x v="44"/>
    <x v="0"/>
    <x v="2"/>
    <n v="6"/>
    <x v="36"/>
    <n v="1250"/>
    <n v="2"/>
    <n v="93"/>
    <n v="116250"/>
  </r>
  <r>
    <x v="45"/>
    <x v="0"/>
    <x v="1"/>
    <n v="6"/>
    <x v="37"/>
    <n v="700"/>
    <s v="Not Available"/>
    <n v="95"/>
    <n v="66500"/>
  </r>
  <r>
    <x v="46"/>
    <x v="0"/>
    <x v="1"/>
    <n v="7"/>
    <x v="38"/>
    <n v="1000"/>
    <n v="32"/>
    <n v="95"/>
    <n v="95000"/>
  </r>
  <r>
    <x v="47"/>
    <x v="0"/>
    <x v="2"/>
    <n v="7"/>
    <x v="39"/>
    <n v="1000"/>
    <n v="4"/>
    <n v="99"/>
    <n v="99000"/>
  </r>
  <r>
    <x v="48"/>
    <x v="0"/>
    <x v="0"/>
    <n v="4"/>
    <x v="40"/>
    <n v="700"/>
    <n v="19"/>
    <n v="101"/>
    <n v="70700"/>
  </r>
  <r>
    <x v="49"/>
    <x v="1"/>
    <x v="0"/>
    <n v="4"/>
    <x v="41"/>
    <n v="1250"/>
    <n v="10"/>
    <n v="101"/>
    <n v="126250"/>
  </r>
  <r>
    <x v="50"/>
    <x v="0"/>
    <x v="2"/>
    <n v="6"/>
    <x v="42"/>
    <n v="1150"/>
    <n v="25"/>
    <n v="103"/>
    <n v="118450"/>
  </r>
  <r>
    <x v="51"/>
    <x v="0"/>
    <x v="0"/>
    <n v="6"/>
    <x v="4"/>
    <n v="500"/>
    <n v="9"/>
    <n v="110"/>
    <n v="55000"/>
  </r>
  <r>
    <x v="52"/>
    <x v="1"/>
    <x v="2"/>
    <n v="6"/>
    <x v="43"/>
    <n v="1000"/>
    <s v="Not Available"/>
    <n v="115"/>
    <n v="115000"/>
  </r>
  <r>
    <x v="53"/>
    <x v="2"/>
    <x v="0"/>
    <n v="6"/>
    <x v="2"/>
    <n v="100"/>
    <s v="Not Available"/>
    <n v="115"/>
    <n v="11500"/>
  </r>
  <r>
    <x v="54"/>
    <x v="0"/>
    <x v="0"/>
    <n v="3"/>
    <x v="44"/>
    <n v="1150"/>
    <n v="22"/>
    <n v="115"/>
    <n v="132250"/>
  </r>
  <r>
    <x v="55"/>
    <x v="0"/>
    <x v="0"/>
    <n v="5"/>
    <x v="45"/>
    <n v="800"/>
    <s v="Not Available"/>
    <n v="121"/>
    <n v="96800"/>
  </r>
  <r>
    <x v="56"/>
    <x v="1"/>
    <x v="2"/>
    <n v="5"/>
    <x v="46"/>
    <n v="1250"/>
    <n v="28"/>
    <n v="125"/>
    <n v="156250"/>
  </r>
  <r>
    <x v="57"/>
    <x v="0"/>
    <x v="3"/>
    <n v="5"/>
    <x v="13"/>
    <n v="1450"/>
    <n v="8"/>
    <n v="125"/>
    <n v="181250"/>
  </r>
  <r>
    <x v="58"/>
    <x v="2"/>
    <x v="0"/>
    <n v="6"/>
    <x v="2"/>
    <n v="100"/>
    <s v="Not Available"/>
    <n v="132"/>
    <n v="13200"/>
  </r>
  <r>
    <x v="59"/>
    <x v="0"/>
    <x v="0"/>
    <n v="6"/>
    <x v="47"/>
    <n v="900"/>
    <s v="Not Available"/>
    <n v="154"/>
    <n v="138600"/>
  </r>
  <r>
    <x v="60"/>
    <x v="0"/>
    <x v="1"/>
    <n v="5"/>
    <x v="48"/>
    <n v="800"/>
    <n v="18"/>
    <n v="154"/>
    <n v="123200"/>
  </r>
  <r>
    <x v="61"/>
    <x v="2"/>
    <x v="0"/>
    <n v="6"/>
    <x v="2"/>
    <n v="100"/>
    <s v="Not Available"/>
    <n v="155"/>
    <n v="15500"/>
  </r>
  <r>
    <x v="62"/>
    <x v="2"/>
    <x v="0"/>
    <n v="6"/>
    <x v="2"/>
    <n v="100"/>
    <s v="Not Available"/>
    <n v="158"/>
    <n v="15800"/>
  </r>
  <r>
    <x v="63"/>
    <x v="1"/>
    <x v="2"/>
    <n v="4"/>
    <x v="49"/>
    <n v="700"/>
    <n v="29"/>
    <n v="198"/>
    <n v="138600"/>
  </r>
  <r>
    <x v="64"/>
    <x v="1"/>
    <x v="2"/>
    <n v="6"/>
    <x v="50"/>
    <n v="500"/>
    <n v="37"/>
    <n v="198"/>
    <n v="99000"/>
  </r>
  <r>
    <x v="65"/>
    <x v="2"/>
    <x v="0"/>
    <n v="6"/>
    <x v="2"/>
    <n v="100"/>
    <s v="Not Available"/>
    <n v="210"/>
    <n v="21000"/>
  </r>
</pivotCacheRecords>
</file>

<file path=xl/pivotCache/pivotCacheRecords5.xml><?xml version="1.0" encoding="utf-8"?>
<pivotCacheRecords xmlns="http://schemas.openxmlformats.org/spreadsheetml/2006/main" xmlns:r="http://schemas.openxmlformats.org/officeDocument/2006/relationships" count="15">
  <r>
    <x v="0"/>
    <n v="74172"/>
  </r>
  <r>
    <x v="1"/>
    <n v="909"/>
  </r>
  <r>
    <x v="2"/>
    <n v="895"/>
  </r>
  <r>
    <x v="3"/>
    <n v="891"/>
  </r>
  <r>
    <x v="4"/>
    <n v="891"/>
  </r>
  <r>
    <x v="5"/>
    <n v="890"/>
  </r>
  <r>
    <x v="6"/>
    <n v="780"/>
  </r>
  <r>
    <x v="7"/>
    <n v="689"/>
  </r>
  <r>
    <x v="8"/>
    <n v="675"/>
  </r>
  <r>
    <x v="9"/>
    <n v="675"/>
  </r>
  <r>
    <x v="10"/>
    <n v="670"/>
  </r>
  <r>
    <x v="11"/>
    <n v="597"/>
  </r>
  <r>
    <x v="12"/>
    <n v="576"/>
  </r>
  <r>
    <x v="13"/>
    <n v="555"/>
  </r>
  <r>
    <x v="14"/>
    <n v="542"/>
  </r>
</pivotCacheRecords>
</file>

<file path=xl/pivotCache/pivotCacheRecords6.xml><?xml version="1.0" encoding="utf-8"?>
<pivotCacheRecords xmlns="http://schemas.openxmlformats.org/spreadsheetml/2006/main" xmlns:r="http://schemas.openxmlformats.org/officeDocument/2006/relationships" count="15">
  <r>
    <x v="0"/>
    <n v="4"/>
  </r>
  <r>
    <x v="1"/>
    <n v="5"/>
  </r>
  <r>
    <x v="2"/>
    <n v="5"/>
  </r>
  <r>
    <x v="3"/>
    <n v="5"/>
  </r>
  <r>
    <x v="4"/>
    <n v="5"/>
  </r>
  <r>
    <x v="5"/>
    <n v="10"/>
  </r>
  <r>
    <x v="6"/>
    <n v="10"/>
  </r>
  <r>
    <x v="7"/>
    <n v="11"/>
  </r>
  <r>
    <x v="8"/>
    <n v="11"/>
  </r>
  <r>
    <x v="9"/>
    <n v="11"/>
  </r>
  <r>
    <x v="10"/>
    <n v="12"/>
  </r>
  <r>
    <x v="11"/>
    <n v="12"/>
  </r>
  <r>
    <x v="12"/>
    <n v="14"/>
  </r>
  <r>
    <x v="13"/>
    <n v="14"/>
  </r>
  <r>
    <x v="14"/>
    <n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ChartTable3" cacheId="7"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
  <location ref="A1:B2" firstHeaderRow="0" firstDataRow="1" firstDataCol="0"/>
  <pivotFields count="2">
    <pivotField dataField="1" showAll="0"/>
    <pivotField dataField="1" showAll="0"/>
  </pivotFields>
  <rowItems count="1">
    <i/>
  </rowItems>
  <colFields count="1">
    <field x="-2"/>
  </colFields>
  <colItems count="2">
    <i>
      <x/>
    </i>
    <i i="1">
      <x v="1"/>
    </i>
  </colItems>
  <dataFields count="2">
    <dataField name="Sum of With" fld="0" baseField="0" baseItem="0"/>
    <dataField name="Sum of Without" fld="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 columnCount="2" cacheId="5">
        <x15:pivotRow count="2">
          <x15:c>
            <x15:v>27</x15:v>
          </x15:c>
          <x15:c>
            <x15:v>40</x15:v>
          </x15:c>
        </x15:pivotRow>
      </x15:pivotTableData>
    </ext>
    <ext xmlns:x15="http://schemas.microsoft.com/office/spreadsheetml/2010/11/main" uri="{E67621CE-5B39-4880-91FE-76760E9C1902}">
      <x15:pivotTableUISettings sourceDataName="WorksheetConnection_Summary!$B$16:$C$17">
        <x15:activeTabTopLevelEntity name="[Range2]"/>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PivotChartTable2"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1:B2" firstHeaderRow="0" firstDataRow="1" firstDataCol="0"/>
  <pivotFields count="2">
    <pivotField dataField="1" showAll="0"/>
    <pivotField dataField="1" showAll="0"/>
  </pivotFields>
  <rowItems count="1">
    <i/>
  </rowItems>
  <colFields count="1">
    <field x="-2"/>
  </colFields>
  <colItems count="2">
    <i>
      <x/>
    </i>
    <i i="1">
      <x v="1"/>
    </i>
  </colItems>
  <dataFields count="2">
    <dataField name="Sum of With" fld="0" baseField="0" baseItem="0"/>
    <dataField name="Sum of Without" fld="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 columnCount="2" cacheId="4">
        <x15:pivotRow count="2">
          <x15:c>
            <x15:v>71</x15:v>
          </x15:c>
          <x15:c>
            <x15:v>180</x15:v>
          </x15:c>
        </x15:pivotRow>
      </x15:pivotTableData>
    </ext>
    <ext xmlns:x15="http://schemas.microsoft.com/office/spreadsheetml/2010/11/main" uri="{E67621CE-5B39-4880-91FE-76760E9C1902}">
      <x15:pivotTableUISettings sourceDataName="WorksheetConnection_Summary!$B$19:$C$20">
        <x15:activeTabTopLevelEntity name="[Range1]"/>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4000000}"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Fur Type">
  <location ref="A2:B7" firstHeaderRow="1" firstDataRow="1" firstDataCol="1"/>
  <pivotFields count="9">
    <pivotField dataField="1" showAll="0"/>
    <pivotField showAll="0">
      <items count="5">
        <item x="2"/>
        <item x="0"/>
        <item x="1"/>
        <item x="3"/>
        <item t="default"/>
      </items>
    </pivotField>
    <pivotField axis="axisRow" showAll="0">
      <items count="5">
        <item x="3"/>
        <item x="2"/>
        <item x="1"/>
        <item x="0"/>
        <item t="default"/>
      </items>
    </pivotField>
    <pivotField showAll="0"/>
    <pivotField showAll="0" defaultSubtotal="0"/>
    <pivotField numFmtId="164" showAll="0"/>
    <pivotField showAll="0"/>
    <pivotField showAll="0"/>
    <pivotField showAll="0"/>
  </pivotFields>
  <rowFields count="1">
    <field x="2"/>
  </rowFields>
  <rowItems count="5">
    <i>
      <x/>
    </i>
    <i>
      <x v="1"/>
    </i>
    <i>
      <x v="2"/>
    </i>
    <i>
      <x v="3"/>
    </i>
    <i t="grand">
      <x/>
    </i>
  </rowItems>
  <colItems count="1">
    <i/>
  </colItems>
  <dataFields count="1">
    <dataField name="Total" fld="0" subtotal="count" baseField="0" baseItem="0"/>
  </dataFields>
  <formats count="11">
    <format dxfId="26">
      <pivotArea field="2" type="button" dataOnly="0" labelOnly="1" outline="0" axis="axisRow" fieldPosition="0"/>
    </format>
    <format dxfId="25">
      <pivotArea field="2" type="button" dataOnly="0" labelOnly="1" outline="0" axis="axisRow" fieldPosition="0"/>
    </format>
    <format dxfId="24">
      <pivotArea dataOnly="0" labelOnly="1" outline="0" axis="axisValues" fieldPosition="0"/>
    </format>
    <format dxfId="23">
      <pivotArea dataOnly="0" labelOnly="1" outline="0" axis="axisValues" fieldPosition="0"/>
    </format>
    <format dxfId="22">
      <pivotArea dataOnly="0" grandRow="1" axis="axisRow" fieldPosition="0"/>
    </format>
    <format dxfId="21">
      <pivotArea type="all" dataOnly="0" outline="0" fieldPosition="0"/>
    </format>
    <format dxfId="20">
      <pivotArea outline="0" collapsedLevelsAreSubtotals="1" fieldPosition="0"/>
    </format>
    <format dxfId="19">
      <pivotArea field="2" type="button" dataOnly="0" labelOnly="1" outline="0" axis="axisRow" fieldPosition="0"/>
    </format>
    <format dxfId="18">
      <pivotArea dataOnly="0" labelOnly="1" outline="0" axis="axisValues" fieldPosition="0"/>
    </format>
    <format dxfId="17">
      <pivotArea dataOnly="0" labelOnly="1" grandRow="1" outline="0" fieldPosition="0"/>
    </format>
    <format dxfId="16">
      <pivotArea dataOnly="0" labelOnly="1" outline="0" axis="axisValues"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700-000005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Group 2">
  <location ref="A2:B13" firstHeaderRow="1" firstDataRow="1" firstDataCol="1"/>
  <pivotFields count="10">
    <pivotField dataField="1" showAll="0"/>
    <pivotField showAll="0">
      <items count="10">
        <item x="6"/>
        <item x="7"/>
        <item x="2"/>
        <item x="5"/>
        <item x="8"/>
        <item x="1"/>
        <item x="3"/>
        <item x="0"/>
        <item x="4"/>
        <item t="default"/>
      </items>
    </pivotField>
    <pivotField axis="axisRow" showAll="0">
      <items count="13">
        <item x="0"/>
        <item x="4"/>
        <item x="7"/>
        <item x="10"/>
        <item x="5"/>
        <item x="6"/>
        <item m="1" x="11"/>
        <item x="8"/>
        <item x="1"/>
        <item x="9"/>
        <item x="3"/>
        <item h="1" x="2"/>
        <item t="default"/>
      </items>
    </pivotField>
    <pivotField showAll="0"/>
    <pivotField showAll="0"/>
    <pivotField showAll="0"/>
    <pivotField showAll="0"/>
    <pivotField showAll="0"/>
    <pivotField showAll="0"/>
    <pivotField numFmtId="1" showAll="0"/>
  </pivotFields>
  <rowFields count="1">
    <field x="2"/>
  </rowFields>
  <rowItems count="11">
    <i>
      <x/>
    </i>
    <i>
      <x v="1"/>
    </i>
    <i>
      <x v="2"/>
    </i>
    <i>
      <x v="3"/>
    </i>
    <i>
      <x v="4"/>
    </i>
    <i>
      <x v="5"/>
    </i>
    <i>
      <x v="7"/>
    </i>
    <i>
      <x v="8"/>
    </i>
    <i>
      <x v="9"/>
    </i>
    <i>
      <x v="10"/>
    </i>
    <i t="grand">
      <x/>
    </i>
  </rowItems>
  <colItems count="1">
    <i/>
  </colItems>
  <dataFields count="1">
    <dataField name="Total" fld="0" subtotal="count" baseField="0" baseItem="0"/>
  </dataFields>
  <formats count="16">
    <format dxfId="15">
      <pivotArea type="all" dataOnly="0" outline="0" fieldPosition="0"/>
    </format>
    <format dxfId="14">
      <pivotArea outline="0" collapsedLevelsAreSubtotals="1" fieldPosition="0"/>
    </format>
    <format dxfId="13">
      <pivotArea field="2" type="button" dataOnly="0" labelOnly="1" outline="0" axis="axisRow" fieldPosition="0"/>
    </format>
    <format dxfId="12">
      <pivotArea dataOnly="0" labelOnly="1" outline="0" axis="axisValues" fieldPosition="0"/>
    </format>
    <format dxfId="11">
      <pivotArea dataOnly="0" labelOnly="1" fieldPosition="0">
        <references count="1">
          <reference field="2" count="0"/>
        </references>
      </pivotArea>
    </format>
    <format dxfId="10">
      <pivotArea dataOnly="0" labelOnly="1" grandRow="1" outline="0" fieldPosition="0"/>
    </format>
    <format dxfId="9">
      <pivotArea dataOnly="0" labelOnly="1" outline="0" axis="axisValues" fieldPosition="0"/>
    </format>
    <format dxfId="8">
      <pivotArea collapsedLevelsAreSubtotals="1" fieldPosition="0">
        <references count="1">
          <reference field="2" count="0"/>
        </references>
      </pivotArea>
    </format>
    <format dxfId="7">
      <pivotArea type="all" dataOnly="0" outline="0" fieldPosition="0"/>
    </format>
    <format dxfId="6">
      <pivotArea outline="0" collapsedLevelsAreSubtotals="1" fieldPosition="0"/>
    </format>
    <format dxfId="5">
      <pivotArea field="2" type="button" dataOnly="0" labelOnly="1" outline="0" axis="axisRow" fieldPosition="0"/>
    </format>
    <format dxfId="4">
      <pivotArea dataOnly="0" labelOnly="1" outline="0" axis="axisValues"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outline="0" axis="axisValues" fieldPosition="0"/>
    </format>
    <format dxfId="0">
      <pivotArea dataOnly="0" labelOnly="1" fieldPosition="0">
        <references count="1">
          <reference field="2" count="0"/>
        </references>
      </pivotArea>
    </format>
  </format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9:B35" firstHeaderRow="1" firstDataRow="1" firstDataCol="1"/>
  <pivotFields count="2">
    <pivotField axis="axisRow" showAll="0">
      <items count="16">
        <item x="1"/>
        <item x="7"/>
        <item x="8"/>
        <item x="12"/>
        <item x="2"/>
        <item x="3"/>
        <item x="0"/>
        <item x="13"/>
        <item x="5"/>
        <item x="4"/>
        <item x="14"/>
        <item x="10"/>
        <item x="6"/>
        <item x="11"/>
        <item x="9"/>
        <item t="default"/>
      </items>
    </pivotField>
    <pivotField dataField="1"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Least Sale" fld="1" baseField="0" baseItem="0"/>
  </dataFields>
  <chartFormats count="3">
    <chartFormat chart="0"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7000000}"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17" firstHeaderRow="1" firstDataRow="1" firstDataCol="1"/>
  <pivotFields count="2">
    <pivotField axis="axisRow" showAll="0">
      <items count="16">
        <item x="10"/>
        <item x="5"/>
        <item x="6"/>
        <item x="1"/>
        <item x="14"/>
        <item x="3"/>
        <item x="8"/>
        <item x="2"/>
        <item x="12"/>
        <item x="0"/>
        <item x="11"/>
        <item x="7"/>
        <item x="13"/>
        <item x="4"/>
        <item x="9"/>
        <item t="default"/>
      </items>
    </pivotField>
    <pivotField dataField="1"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Most Sale" fld="1"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9000000}"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Breed Name">
  <location ref="A19:B35" firstHeaderRow="1" firstDataRow="1" firstDataCol="1"/>
  <pivotFields count="2">
    <pivotField axis="axisRow" showAll="0">
      <items count="16">
        <item x="0"/>
        <item x="1"/>
        <item x="2"/>
        <item x="3"/>
        <item x="4"/>
        <item x="5"/>
        <item x="6"/>
        <item x="7"/>
        <item x="8"/>
        <item x="9"/>
        <item x="10"/>
        <item x="11"/>
        <item x="12"/>
        <item x="13"/>
        <item x="14"/>
        <item t="default"/>
      </items>
    </pivotField>
    <pivotField dataField="1" showAll="0">
      <items count="13">
        <item x="0"/>
        <item x="1"/>
        <item x="2"/>
        <item x="3"/>
        <item x="4"/>
        <item x="5"/>
        <item x="6"/>
        <item x="7"/>
        <item x="8"/>
        <item x="9"/>
        <item x="10"/>
        <item x="11"/>
        <item t="default"/>
      </items>
    </pivotField>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Least Sales" fld="1" baseField="0" baseItem="0"/>
  </dataFields>
  <chartFormats count="3">
    <chartFormat chart="0"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8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Breed Name">
  <location ref="A1:B17" firstHeaderRow="1" firstDataRow="1" firstDataCol="1"/>
  <pivotFields count="2">
    <pivotField axis="axisRow" showAll="0">
      <items count="16">
        <item x="14"/>
        <item x="11"/>
        <item x="12"/>
        <item x="13"/>
        <item x="10"/>
        <item x="8"/>
        <item x="9"/>
        <item x="7"/>
        <item x="5"/>
        <item x="6"/>
        <item x="4"/>
        <item x="3"/>
        <item x="1"/>
        <item x="2"/>
        <item x="0"/>
        <item t="default"/>
      </items>
    </pivotField>
    <pivotField dataField="1"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Top Sales." fld="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 xr10:uid="{00000000-0013-0000-FFFF-FFFF01000000}" sourceName="LapCat">
  <pivotTables>
    <pivotTable tabId="5" name="PivotTable5"/>
  </pivotTables>
  <data>
    <tabular pivotCacheId="1">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00000000-0013-0000-FFFF-FFFF02000000}" sourceName="Group1">
  <pivotTables>
    <pivotTable tabId="7" name="PivotTable3"/>
  </pivotTables>
  <data>
    <tabular pivotCacheId="2">
      <items count="9">
        <i x="6" s="1"/>
        <i x="7" s="1"/>
        <i x="2" s="1"/>
        <i x="5" s="1"/>
        <i x="8" s="1"/>
        <i x="1"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pCat" xr10:uid="{00000000-0014-0000-FFFF-FFFF01000000}" cache="Slicer_LapCat" caption="LapCa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1" xr10:uid="{00000000-0014-0000-FFFF-FFFF02000000}" cache="Slicer_Group1" caption="Group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51"/>
  <sheetViews>
    <sheetView topLeftCell="F1" zoomScale="90" zoomScaleNormal="90" workbookViewId="0">
      <selection activeCell="J1" sqref="J1"/>
    </sheetView>
  </sheetViews>
  <sheetFormatPr defaultColWidth="11" defaultRowHeight="15.75" x14ac:dyDescent="0.25"/>
  <cols>
    <col min="1" max="1" width="17.875" customWidth="1"/>
    <col min="4" max="4" width="20.625" style="4" customWidth="1"/>
    <col min="5" max="5" width="43" customWidth="1"/>
    <col min="6" max="6" width="18.5" style="4" customWidth="1"/>
    <col min="7" max="7" width="14.5" customWidth="1"/>
    <col min="8" max="8" width="13.375" customWidth="1"/>
    <col min="9" max="9" width="19" style="4" customWidth="1"/>
    <col min="10" max="10" width="15.875" style="7" customWidth="1"/>
    <col min="11" max="11" width="12.625" bestFit="1" customWidth="1"/>
  </cols>
  <sheetData>
    <row r="1" spans="1:11" s="2" customFormat="1" x14ac:dyDescent="0.25">
      <c r="A1" s="2" t="s">
        <v>622</v>
      </c>
      <c r="B1" s="2" t="s">
        <v>0</v>
      </c>
      <c r="C1" s="2" t="s">
        <v>1</v>
      </c>
      <c r="D1" s="5" t="s">
        <v>652</v>
      </c>
      <c r="E1" s="2" t="s">
        <v>618</v>
      </c>
      <c r="F1" s="5" t="s">
        <v>653</v>
      </c>
      <c r="G1" s="2" t="s">
        <v>2</v>
      </c>
      <c r="H1" s="2" t="s">
        <v>654</v>
      </c>
      <c r="I1" s="5" t="s">
        <v>613</v>
      </c>
      <c r="J1" s="6" t="s">
        <v>655</v>
      </c>
      <c r="K1" s="2" t="s">
        <v>608</v>
      </c>
    </row>
    <row r="2" spans="1:11" ht="15.75" customHeight="1" x14ac:dyDescent="0.25">
      <c r="A2" t="s">
        <v>212</v>
      </c>
      <c r="B2" t="s">
        <v>51</v>
      </c>
      <c r="C2" t="s">
        <v>54</v>
      </c>
      <c r="D2" s="4">
        <v>32</v>
      </c>
      <c r="E2" t="s">
        <v>213</v>
      </c>
      <c r="F2" s="4">
        <v>500</v>
      </c>
      <c r="G2">
        <v>46</v>
      </c>
      <c r="H2">
        <v>2</v>
      </c>
      <c r="I2" s="4">
        <v>187</v>
      </c>
      <c r="J2" s="7">
        <v>4</v>
      </c>
      <c r="K2" s="4">
        <f t="shared" ref="K2:K65" si="0">PRODUCT(F2,J2)</f>
        <v>2000</v>
      </c>
    </row>
    <row r="3" spans="1:11" ht="15.75" customHeight="1" x14ac:dyDescent="0.25">
      <c r="A3" t="s">
        <v>104</v>
      </c>
      <c r="B3" t="s">
        <v>17</v>
      </c>
      <c r="C3" t="s">
        <v>18</v>
      </c>
      <c r="D3" s="4">
        <v>30</v>
      </c>
      <c r="E3" t="s">
        <v>105</v>
      </c>
      <c r="F3" s="4">
        <v>900</v>
      </c>
      <c r="G3">
        <v>49</v>
      </c>
      <c r="H3">
        <v>5</v>
      </c>
      <c r="I3" s="4">
        <v>11</v>
      </c>
      <c r="J3" s="7">
        <v>5</v>
      </c>
      <c r="K3" s="4">
        <f t="shared" si="0"/>
        <v>4500</v>
      </c>
    </row>
    <row r="4" spans="1:11" ht="15.75" customHeight="1" x14ac:dyDescent="0.25">
      <c r="A4" t="s">
        <v>202</v>
      </c>
      <c r="B4" t="s">
        <v>17</v>
      </c>
      <c r="C4" t="s">
        <v>18</v>
      </c>
      <c r="D4" s="4">
        <v>46</v>
      </c>
      <c r="E4" t="s">
        <v>203</v>
      </c>
      <c r="F4" s="4">
        <v>1150</v>
      </c>
      <c r="G4">
        <v>0</v>
      </c>
      <c r="H4">
        <v>5</v>
      </c>
      <c r="I4" s="4" t="s">
        <v>614</v>
      </c>
      <c r="J4" s="7">
        <v>5</v>
      </c>
      <c r="K4" s="4">
        <f t="shared" si="0"/>
        <v>5750</v>
      </c>
    </row>
    <row r="5" spans="1:11" ht="15.75" customHeight="1" x14ac:dyDescent="0.25">
      <c r="A5" t="s">
        <v>208</v>
      </c>
      <c r="B5" t="s">
        <v>8</v>
      </c>
      <c r="C5" t="s">
        <v>36</v>
      </c>
      <c r="D5" s="4">
        <v>30</v>
      </c>
      <c r="E5" t="s">
        <v>209</v>
      </c>
      <c r="F5" s="4">
        <v>1100</v>
      </c>
      <c r="G5">
        <v>18</v>
      </c>
      <c r="H5">
        <v>5</v>
      </c>
      <c r="I5" s="4">
        <v>96</v>
      </c>
      <c r="J5" s="7">
        <v>5</v>
      </c>
      <c r="K5" s="4">
        <f t="shared" si="0"/>
        <v>5500</v>
      </c>
    </row>
    <row r="6" spans="1:11" ht="15.75" customHeight="1" x14ac:dyDescent="0.25">
      <c r="A6" t="s">
        <v>300</v>
      </c>
      <c r="B6" t="s">
        <v>29</v>
      </c>
      <c r="C6" t="s">
        <v>5</v>
      </c>
      <c r="D6" s="4">
        <v>6</v>
      </c>
      <c r="E6" t="s">
        <v>301</v>
      </c>
      <c r="F6" s="4">
        <v>600</v>
      </c>
      <c r="G6">
        <v>68</v>
      </c>
      <c r="H6">
        <v>3</v>
      </c>
      <c r="I6" s="4">
        <v>77</v>
      </c>
      <c r="J6" s="7">
        <v>5</v>
      </c>
      <c r="K6" s="4">
        <f t="shared" si="0"/>
        <v>3000</v>
      </c>
    </row>
    <row r="7" spans="1:11" ht="15.75" customHeight="1" x14ac:dyDescent="0.25">
      <c r="A7" t="s">
        <v>269</v>
      </c>
      <c r="B7" t="s">
        <v>14</v>
      </c>
      <c r="C7" t="s">
        <v>14</v>
      </c>
      <c r="D7" s="4">
        <v>7</v>
      </c>
      <c r="E7" t="s">
        <v>270</v>
      </c>
      <c r="F7" s="4">
        <v>500</v>
      </c>
      <c r="G7">
        <v>0</v>
      </c>
      <c r="H7">
        <v>3</v>
      </c>
      <c r="I7" s="4">
        <v>119</v>
      </c>
      <c r="J7" s="7">
        <v>10</v>
      </c>
      <c r="K7" s="4">
        <f t="shared" si="0"/>
        <v>5000</v>
      </c>
    </row>
    <row r="8" spans="1:11" ht="15.75" customHeight="1" x14ac:dyDescent="0.25">
      <c r="A8" t="s">
        <v>366</v>
      </c>
      <c r="B8" t="s">
        <v>4</v>
      </c>
      <c r="C8" t="s">
        <v>5</v>
      </c>
      <c r="D8" s="4">
        <v>2</v>
      </c>
      <c r="E8" t="s">
        <v>367</v>
      </c>
      <c r="F8" s="4">
        <v>700</v>
      </c>
      <c r="G8">
        <v>23</v>
      </c>
      <c r="H8">
        <v>3</v>
      </c>
      <c r="I8" s="4">
        <v>22</v>
      </c>
      <c r="J8" s="7">
        <v>10</v>
      </c>
      <c r="K8" s="4">
        <f t="shared" si="0"/>
        <v>7000</v>
      </c>
    </row>
    <row r="9" spans="1:11" ht="15.75" customHeight="1" x14ac:dyDescent="0.25">
      <c r="A9" t="s">
        <v>122</v>
      </c>
      <c r="B9" t="s">
        <v>17</v>
      </c>
      <c r="C9" t="s">
        <v>18</v>
      </c>
      <c r="D9" s="4">
        <v>47</v>
      </c>
      <c r="E9" t="s">
        <v>123</v>
      </c>
      <c r="F9" s="4">
        <v>1750</v>
      </c>
      <c r="G9">
        <v>0</v>
      </c>
      <c r="H9">
        <v>6</v>
      </c>
      <c r="I9" s="4">
        <v>37</v>
      </c>
      <c r="J9" s="7">
        <v>11</v>
      </c>
      <c r="K9" s="4">
        <f t="shared" si="0"/>
        <v>19250</v>
      </c>
    </row>
    <row r="10" spans="1:11" ht="15.75" customHeight="1" x14ac:dyDescent="0.25">
      <c r="A10" t="s">
        <v>148</v>
      </c>
      <c r="B10" t="s">
        <v>8</v>
      </c>
      <c r="C10" t="s">
        <v>36</v>
      </c>
      <c r="D10" s="4">
        <v>32</v>
      </c>
      <c r="E10" t="s">
        <v>149</v>
      </c>
      <c r="F10" s="4">
        <v>1000</v>
      </c>
      <c r="G10">
        <v>37</v>
      </c>
      <c r="H10">
        <v>3</v>
      </c>
      <c r="I10" s="4">
        <v>140</v>
      </c>
      <c r="J10" s="7">
        <v>11</v>
      </c>
      <c r="K10" s="4">
        <f t="shared" si="0"/>
        <v>11000</v>
      </c>
    </row>
    <row r="11" spans="1:11" ht="15.75" customHeight="1" x14ac:dyDescent="0.25">
      <c r="A11" t="s">
        <v>412</v>
      </c>
      <c r="B11" t="s">
        <v>29</v>
      </c>
      <c r="C11" t="s">
        <v>24</v>
      </c>
      <c r="D11" s="4">
        <v>22</v>
      </c>
      <c r="E11" t="s">
        <v>413</v>
      </c>
      <c r="F11" s="4">
        <v>1100</v>
      </c>
      <c r="G11">
        <v>51</v>
      </c>
      <c r="H11">
        <v>3</v>
      </c>
      <c r="I11" s="4">
        <v>64</v>
      </c>
      <c r="J11" s="7">
        <v>11</v>
      </c>
      <c r="K11" s="4">
        <f t="shared" si="0"/>
        <v>12100</v>
      </c>
    </row>
    <row r="12" spans="1:11" ht="15.75" customHeight="1" x14ac:dyDescent="0.25">
      <c r="A12" t="s">
        <v>330</v>
      </c>
      <c r="B12" t="s">
        <v>21</v>
      </c>
      <c r="C12" t="s">
        <v>24</v>
      </c>
      <c r="D12" s="4">
        <v>16</v>
      </c>
      <c r="E12" t="s">
        <v>331</v>
      </c>
      <c r="F12" s="4">
        <v>900</v>
      </c>
      <c r="G12">
        <v>0</v>
      </c>
      <c r="H12">
        <v>4</v>
      </c>
      <c r="I12" s="4">
        <v>170</v>
      </c>
      <c r="J12" s="7">
        <v>12</v>
      </c>
      <c r="K12" s="4">
        <f t="shared" si="0"/>
        <v>10800</v>
      </c>
    </row>
    <row r="13" spans="1:11" ht="15.75" customHeight="1" x14ac:dyDescent="0.25">
      <c r="A13" t="s">
        <v>368</v>
      </c>
      <c r="B13" t="s">
        <v>29</v>
      </c>
      <c r="C13" t="s">
        <v>36</v>
      </c>
      <c r="D13" s="4">
        <v>26</v>
      </c>
      <c r="E13" t="s">
        <v>369</v>
      </c>
      <c r="F13" s="4">
        <v>1250</v>
      </c>
      <c r="G13">
        <v>2</v>
      </c>
      <c r="H13">
        <v>4</v>
      </c>
      <c r="I13" s="4">
        <v>7</v>
      </c>
      <c r="J13" s="7">
        <v>12</v>
      </c>
      <c r="K13" s="4">
        <f t="shared" si="0"/>
        <v>15000</v>
      </c>
    </row>
    <row r="14" spans="1:11" ht="15.75" customHeight="1" x14ac:dyDescent="0.25">
      <c r="A14" t="s">
        <v>177</v>
      </c>
      <c r="B14" t="s">
        <v>21</v>
      </c>
      <c r="C14" t="s">
        <v>21</v>
      </c>
      <c r="D14" s="4">
        <v>28</v>
      </c>
      <c r="E14" t="s">
        <v>178</v>
      </c>
      <c r="F14" s="4">
        <v>1100</v>
      </c>
      <c r="G14">
        <v>0</v>
      </c>
      <c r="H14">
        <v>5</v>
      </c>
      <c r="I14" s="4" t="s">
        <v>614</v>
      </c>
      <c r="J14" s="7">
        <v>14</v>
      </c>
      <c r="K14" s="4">
        <f t="shared" si="0"/>
        <v>15400</v>
      </c>
    </row>
    <row r="15" spans="1:11" ht="15.75" customHeight="1" x14ac:dyDescent="0.25">
      <c r="A15" t="s">
        <v>249</v>
      </c>
      <c r="B15" t="s">
        <v>17</v>
      </c>
      <c r="C15" t="s">
        <v>24</v>
      </c>
      <c r="D15" s="4">
        <v>24</v>
      </c>
      <c r="E15" t="s">
        <v>250</v>
      </c>
      <c r="F15" s="4">
        <v>950</v>
      </c>
      <c r="G15">
        <v>45</v>
      </c>
      <c r="H15">
        <v>1</v>
      </c>
      <c r="I15" s="4">
        <v>12</v>
      </c>
      <c r="J15" s="7">
        <v>14</v>
      </c>
      <c r="K15" s="4">
        <f t="shared" si="0"/>
        <v>13300</v>
      </c>
    </row>
    <row r="16" spans="1:11" ht="15.75" customHeight="1" x14ac:dyDescent="0.25">
      <c r="A16" t="s">
        <v>328</v>
      </c>
      <c r="B16" t="s">
        <v>14</v>
      </c>
      <c r="C16" t="s">
        <v>14</v>
      </c>
      <c r="D16" s="4">
        <v>5</v>
      </c>
      <c r="E16" t="s">
        <v>329</v>
      </c>
      <c r="F16" s="4">
        <v>2250</v>
      </c>
      <c r="G16">
        <v>56</v>
      </c>
      <c r="H16">
        <v>3</v>
      </c>
      <c r="I16" s="4">
        <v>128</v>
      </c>
      <c r="J16" s="7">
        <v>14</v>
      </c>
      <c r="K16" s="4">
        <f t="shared" si="0"/>
        <v>31500</v>
      </c>
    </row>
    <row r="17" spans="1:11" ht="15.75" customHeight="1" x14ac:dyDescent="0.25">
      <c r="A17" t="s">
        <v>351</v>
      </c>
      <c r="B17" t="s">
        <v>51</v>
      </c>
      <c r="C17" t="s">
        <v>9</v>
      </c>
      <c r="D17" s="4">
        <v>10</v>
      </c>
      <c r="E17" t="s">
        <v>352</v>
      </c>
      <c r="F17" s="4">
        <v>500</v>
      </c>
      <c r="G17">
        <v>0</v>
      </c>
      <c r="H17">
        <v>4</v>
      </c>
      <c r="I17" s="4" t="s">
        <v>614</v>
      </c>
      <c r="J17" s="7">
        <v>14</v>
      </c>
      <c r="K17" s="4">
        <f t="shared" si="0"/>
        <v>7000</v>
      </c>
    </row>
    <row r="18" spans="1:11" ht="15.75" customHeight="1" x14ac:dyDescent="0.25">
      <c r="A18" t="s">
        <v>383</v>
      </c>
      <c r="B18" t="s">
        <v>14</v>
      </c>
      <c r="C18" t="s">
        <v>14</v>
      </c>
      <c r="D18" s="4">
        <v>11</v>
      </c>
      <c r="E18" t="s">
        <v>384</v>
      </c>
      <c r="F18" s="4">
        <v>400</v>
      </c>
      <c r="G18">
        <v>0</v>
      </c>
      <c r="H18">
        <v>3</v>
      </c>
      <c r="I18" s="4">
        <v>97</v>
      </c>
      <c r="J18" s="7">
        <v>14</v>
      </c>
      <c r="K18" s="4">
        <f t="shared" si="0"/>
        <v>5600</v>
      </c>
    </row>
    <row r="19" spans="1:11" ht="15.75" customHeight="1" x14ac:dyDescent="0.25">
      <c r="A19" t="s">
        <v>460</v>
      </c>
      <c r="B19" t="s">
        <v>21</v>
      </c>
      <c r="C19" t="s">
        <v>21</v>
      </c>
      <c r="D19" s="4">
        <v>16</v>
      </c>
      <c r="E19" t="s">
        <v>158</v>
      </c>
      <c r="F19" s="4">
        <v>1100</v>
      </c>
      <c r="G19">
        <v>26</v>
      </c>
      <c r="H19">
        <v>4</v>
      </c>
      <c r="I19" s="4">
        <v>68</v>
      </c>
      <c r="J19" s="7">
        <v>14</v>
      </c>
      <c r="K19" s="4">
        <f t="shared" si="0"/>
        <v>15400</v>
      </c>
    </row>
    <row r="20" spans="1:11" ht="15.75" customHeight="1" x14ac:dyDescent="0.25">
      <c r="A20" t="s">
        <v>461</v>
      </c>
      <c r="B20" t="s">
        <v>21</v>
      </c>
      <c r="C20" t="s">
        <v>21</v>
      </c>
      <c r="D20" s="4">
        <v>12</v>
      </c>
      <c r="E20" t="s">
        <v>158</v>
      </c>
      <c r="F20" s="4">
        <v>1100</v>
      </c>
      <c r="G20">
        <v>26</v>
      </c>
      <c r="H20">
        <v>4</v>
      </c>
      <c r="I20" s="4">
        <v>68</v>
      </c>
      <c r="J20" s="7">
        <v>14</v>
      </c>
      <c r="K20" s="4">
        <f t="shared" si="0"/>
        <v>15400</v>
      </c>
    </row>
    <row r="21" spans="1:11" ht="15.75" customHeight="1" x14ac:dyDescent="0.25">
      <c r="A21" t="s">
        <v>102</v>
      </c>
      <c r="B21" t="s">
        <v>21</v>
      </c>
      <c r="C21" t="s">
        <v>21</v>
      </c>
      <c r="D21" s="4">
        <v>42</v>
      </c>
      <c r="E21" t="s">
        <v>103</v>
      </c>
      <c r="F21" s="4">
        <v>1750</v>
      </c>
      <c r="G21">
        <v>29</v>
      </c>
      <c r="H21">
        <v>5</v>
      </c>
      <c r="I21" s="4">
        <v>85</v>
      </c>
      <c r="J21" s="7">
        <v>15</v>
      </c>
      <c r="K21" s="4">
        <f t="shared" si="0"/>
        <v>26250</v>
      </c>
    </row>
    <row r="22" spans="1:11" ht="15.75" customHeight="1" x14ac:dyDescent="0.25">
      <c r="A22" t="s">
        <v>206</v>
      </c>
      <c r="B22" t="s">
        <v>29</v>
      </c>
      <c r="C22" t="s">
        <v>24</v>
      </c>
      <c r="D22" s="4">
        <v>15</v>
      </c>
      <c r="E22" t="s">
        <v>207</v>
      </c>
      <c r="F22" s="4">
        <v>600</v>
      </c>
      <c r="G22">
        <v>43</v>
      </c>
      <c r="H22">
        <v>3</v>
      </c>
      <c r="I22" s="4">
        <v>177</v>
      </c>
      <c r="J22" s="7">
        <v>15</v>
      </c>
      <c r="K22" s="4">
        <f t="shared" si="0"/>
        <v>9000</v>
      </c>
    </row>
    <row r="23" spans="1:11" ht="15.75" customHeight="1" x14ac:dyDescent="0.25">
      <c r="A23" t="s">
        <v>385</v>
      </c>
      <c r="B23" t="s">
        <v>51</v>
      </c>
      <c r="C23" t="s">
        <v>54</v>
      </c>
      <c r="D23" s="4">
        <v>28</v>
      </c>
      <c r="E23" t="s">
        <v>386</v>
      </c>
      <c r="F23" s="4">
        <v>700</v>
      </c>
      <c r="G23">
        <v>0</v>
      </c>
      <c r="H23">
        <v>1</v>
      </c>
      <c r="I23" s="4">
        <v>139</v>
      </c>
      <c r="J23" s="7">
        <v>15</v>
      </c>
      <c r="K23" s="4">
        <f t="shared" si="0"/>
        <v>10500</v>
      </c>
    </row>
    <row r="24" spans="1:11" ht="15.75" customHeight="1" x14ac:dyDescent="0.25">
      <c r="A24" t="s">
        <v>306</v>
      </c>
      <c r="B24" t="s">
        <v>14</v>
      </c>
      <c r="C24" t="s">
        <v>14</v>
      </c>
      <c r="D24" s="4">
        <v>6</v>
      </c>
      <c r="E24" t="s">
        <v>307</v>
      </c>
      <c r="F24" s="4">
        <v>800</v>
      </c>
      <c r="G24">
        <v>32</v>
      </c>
      <c r="H24">
        <v>3</v>
      </c>
      <c r="I24" s="4">
        <v>135</v>
      </c>
      <c r="J24" s="7">
        <v>16</v>
      </c>
      <c r="K24" s="4">
        <f t="shared" si="0"/>
        <v>12800</v>
      </c>
    </row>
    <row r="25" spans="1:11" ht="15.75" customHeight="1" x14ac:dyDescent="0.25">
      <c r="A25" t="s">
        <v>204</v>
      </c>
      <c r="B25" t="s">
        <v>21</v>
      </c>
      <c r="C25" t="s">
        <v>24</v>
      </c>
      <c r="D25" s="4">
        <v>18</v>
      </c>
      <c r="E25" t="s">
        <v>205</v>
      </c>
      <c r="F25" s="4">
        <v>700</v>
      </c>
      <c r="G25">
        <v>0</v>
      </c>
      <c r="H25">
        <v>5</v>
      </c>
      <c r="I25" s="4">
        <v>173</v>
      </c>
      <c r="J25" s="7">
        <v>20</v>
      </c>
      <c r="K25" s="4">
        <f t="shared" si="0"/>
        <v>14000</v>
      </c>
    </row>
    <row r="26" spans="1:11" ht="15.75" customHeight="1" x14ac:dyDescent="0.25">
      <c r="A26" t="s">
        <v>251</v>
      </c>
      <c r="B26" t="s">
        <v>51</v>
      </c>
      <c r="C26" t="s">
        <v>9</v>
      </c>
      <c r="D26" s="4">
        <v>22</v>
      </c>
      <c r="E26" t="s">
        <v>252</v>
      </c>
      <c r="F26" s="4">
        <v>1000</v>
      </c>
      <c r="G26">
        <v>53</v>
      </c>
      <c r="H26">
        <v>3</v>
      </c>
      <c r="I26" s="4">
        <v>165</v>
      </c>
      <c r="J26" s="7">
        <v>20</v>
      </c>
      <c r="K26" s="4">
        <f t="shared" si="0"/>
        <v>20000</v>
      </c>
    </row>
    <row r="27" spans="1:11" ht="15.75" customHeight="1" x14ac:dyDescent="0.25">
      <c r="A27" t="s">
        <v>175</v>
      </c>
      <c r="B27" t="s">
        <v>17</v>
      </c>
      <c r="C27" t="s">
        <v>18</v>
      </c>
      <c r="D27" s="4">
        <v>60</v>
      </c>
      <c r="E27" t="s">
        <v>176</v>
      </c>
      <c r="F27" s="4">
        <v>1150</v>
      </c>
      <c r="G27">
        <v>0</v>
      </c>
      <c r="H27">
        <v>6</v>
      </c>
      <c r="I27" s="4">
        <v>67</v>
      </c>
      <c r="J27" s="7">
        <v>21</v>
      </c>
      <c r="K27" s="4">
        <f t="shared" si="0"/>
        <v>24150</v>
      </c>
    </row>
    <row r="28" spans="1:11" ht="15.75" customHeight="1" x14ac:dyDescent="0.25">
      <c r="A28" t="s">
        <v>353</v>
      </c>
      <c r="B28" t="s">
        <v>51</v>
      </c>
      <c r="C28" t="s">
        <v>54</v>
      </c>
      <c r="D28" s="4">
        <v>16</v>
      </c>
      <c r="E28" t="s">
        <v>354</v>
      </c>
      <c r="F28" s="4">
        <v>1400</v>
      </c>
      <c r="G28">
        <v>62</v>
      </c>
      <c r="H28">
        <v>3</v>
      </c>
      <c r="I28" s="4">
        <v>160</v>
      </c>
      <c r="J28" s="7">
        <v>21</v>
      </c>
      <c r="K28" s="4">
        <f t="shared" si="0"/>
        <v>29400</v>
      </c>
    </row>
    <row r="29" spans="1:11" ht="15.75" customHeight="1" x14ac:dyDescent="0.25">
      <c r="A29" t="s">
        <v>459</v>
      </c>
      <c r="B29" t="s">
        <v>21</v>
      </c>
      <c r="C29" t="s">
        <v>21</v>
      </c>
      <c r="D29" s="4">
        <v>13</v>
      </c>
      <c r="E29" t="s">
        <v>158</v>
      </c>
      <c r="F29" s="4">
        <v>1100</v>
      </c>
      <c r="G29">
        <v>26</v>
      </c>
      <c r="H29">
        <v>4</v>
      </c>
      <c r="I29" s="4">
        <v>68</v>
      </c>
      <c r="J29" s="7">
        <v>21</v>
      </c>
      <c r="K29" s="4">
        <f t="shared" si="0"/>
        <v>23100</v>
      </c>
    </row>
    <row r="30" spans="1:11" ht="15.75" customHeight="1" x14ac:dyDescent="0.25">
      <c r="A30" t="s">
        <v>462</v>
      </c>
      <c r="B30" t="s">
        <v>8</v>
      </c>
      <c r="C30" t="s">
        <v>36</v>
      </c>
      <c r="D30" s="4">
        <v>18</v>
      </c>
      <c r="E30" t="s">
        <v>463</v>
      </c>
      <c r="F30" s="4">
        <v>1300</v>
      </c>
      <c r="G30">
        <v>31</v>
      </c>
      <c r="H30">
        <v>4</v>
      </c>
      <c r="I30" s="4">
        <v>133</v>
      </c>
      <c r="J30" s="7">
        <v>21</v>
      </c>
      <c r="K30" s="4">
        <f t="shared" si="0"/>
        <v>27300</v>
      </c>
    </row>
    <row r="31" spans="1:11" ht="15.75" customHeight="1" x14ac:dyDescent="0.25">
      <c r="A31" t="s">
        <v>474</v>
      </c>
      <c r="B31" t="s">
        <v>8</v>
      </c>
      <c r="C31" t="s">
        <v>36</v>
      </c>
      <c r="D31" s="4">
        <v>25</v>
      </c>
      <c r="E31" t="s">
        <v>475</v>
      </c>
      <c r="F31" s="4">
        <v>700</v>
      </c>
      <c r="G31">
        <v>46</v>
      </c>
      <c r="H31">
        <v>5</v>
      </c>
      <c r="I31" s="4">
        <v>65</v>
      </c>
      <c r="J31" s="7">
        <v>21</v>
      </c>
      <c r="K31" s="4">
        <f t="shared" si="0"/>
        <v>14700</v>
      </c>
    </row>
    <row r="32" spans="1:11" ht="15.75" customHeight="1" x14ac:dyDescent="0.25">
      <c r="A32" t="s">
        <v>173</v>
      </c>
      <c r="B32" t="s">
        <v>17</v>
      </c>
      <c r="C32" t="s">
        <v>18</v>
      </c>
      <c r="D32" s="4">
        <v>43</v>
      </c>
      <c r="E32" t="s">
        <v>174</v>
      </c>
      <c r="F32" s="4">
        <v>39000</v>
      </c>
      <c r="G32">
        <v>0</v>
      </c>
      <c r="H32">
        <v>5</v>
      </c>
      <c r="I32" s="4" t="s">
        <v>614</v>
      </c>
      <c r="J32" s="7">
        <v>22</v>
      </c>
      <c r="K32" s="4">
        <f t="shared" si="0"/>
        <v>858000</v>
      </c>
    </row>
    <row r="33" spans="1:11" x14ac:dyDescent="0.25">
      <c r="A33" t="s">
        <v>326</v>
      </c>
      <c r="B33" t="s">
        <v>17</v>
      </c>
      <c r="C33" t="s">
        <v>18</v>
      </c>
      <c r="D33" s="4">
        <v>65</v>
      </c>
      <c r="E33" t="s">
        <v>327</v>
      </c>
      <c r="F33" s="4">
        <v>1750</v>
      </c>
      <c r="G33">
        <v>34</v>
      </c>
      <c r="H33">
        <v>5</v>
      </c>
      <c r="I33" s="4">
        <v>36</v>
      </c>
      <c r="J33" s="7">
        <v>22</v>
      </c>
      <c r="K33" s="4">
        <f t="shared" si="0"/>
        <v>38500</v>
      </c>
    </row>
    <row r="34" spans="1:11" ht="15.75" customHeight="1" x14ac:dyDescent="0.25">
      <c r="A34" t="s">
        <v>345</v>
      </c>
      <c r="B34" t="s">
        <v>4</v>
      </c>
      <c r="C34" t="s">
        <v>5</v>
      </c>
      <c r="D34" s="4">
        <v>5</v>
      </c>
      <c r="E34" t="s">
        <v>346</v>
      </c>
      <c r="F34" s="4">
        <v>500</v>
      </c>
      <c r="G34">
        <v>8</v>
      </c>
      <c r="H34">
        <v>3</v>
      </c>
      <c r="I34" s="4">
        <v>53</v>
      </c>
      <c r="J34" s="7">
        <v>22</v>
      </c>
      <c r="K34" s="4">
        <f t="shared" si="0"/>
        <v>11000</v>
      </c>
    </row>
    <row r="35" spans="1:11" ht="15.75" customHeight="1" x14ac:dyDescent="0.25">
      <c r="A35" t="s">
        <v>457</v>
      </c>
      <c r="B35" t="s">
        <v>8</v>
      </c>
      <c r="C35" t="s">
        <v>36</v>
      </c>
      <c r="D35" s="4">
        <v>29</v>
      </c>
      <c r="E35" t="s">
        <v>458</v>
      </c>
      <c r="F35" s="4">
        <v>1750</v>
      </c>
      <c r="G35">
        <v>21</v>
      </c>
      <c r="H35">
        <v>3</v>
      </c>
      <c r="I35" s="4">
        <v>34</v>
      </c>
      <c r="J35" s="7">
        <v>22</v>
      </c>
      <c r="K35" s="4">
        <f t="shared" si="0"/>
        <v>38500</v>
      </c>
    </row>
    <row r="36" spans="1:11" ht="15.75" customHeight="1" x14ac:dyDescent="0.25">
      <c r="A36" t="s">
        <v>60</v>
      </c>
      <c r="B36" t="s">
        <v>21</v>
      </c>
      <c r="C36" t="s">
        <v>21</v>
      </c>
      <c r="D36" s="4">
        <v>50</v>
      </c>
      <c r="E36" t="s">
        <v>61</v>
      </c>
      <c r="F36" s="4">
        <v>1350</v>
      </c>
      <c r="G36">
        <v>0</v>
      </c>
      <c r="H36">
        <v>5</v>
      </c>
      <c r="I36" s="4">
        <v>141</v>
      </c>
      <c r="J36" s="7">
        <v>23</v>
      </c>
      <c r="K36" s="4">
        <f t="shared" si="0"/>
        <v>31050</v>
      </c>
    </row>
    <row r="37" spans="1:11" ht="15.75" customHeight="1" x14ac:dyDescent="0.25">
      <c r="A37" t="s">
        <v>159</v>
      </c>
      <c r="B37" t="s">
        <v>29</v>
      </c>
      <c r="C37" t="s">
        <v>5</v>
      </c>
      <c r="D37" s="4">
        <v>6</v>
      </c>
      <c r="E37" t="s">
        <v>160</v>
      </c>
      <c r="F37" s="4">
        <v>2700</v>
      </c>
      <c r="G37">
        <v>0</v>
      </c>
      <c r="H37">
        <v>3</v>
      </c>
      <c r="I37" s="4">
        <v>81</v>
      </c>
      <c r="J37" s="7">
        <v>23</v>
      </c>
      <c r="K37" s="4">
        <f t="shared" si="0"/>
        <v>62100</v>
      </c>
    </row>
    <row r="38" spans="1:11" ht="15.75" customHeight="1" x14ac:dyDescent="0.25">
      <c r="A38" t="s">
        <v>441</v>
      </c>
      <c r="B38" t="s">
        <v>51</v>
      </c>
      <c r="C38" t="s">
        <v>9</v>
      </c>
      <c r="D38" s="4">
        <v>28</v>
      </c>
      <c r="E38" t="s">
        <v>442</v>
      </c>
      <c r="F38" s="4">
        <v>700</v>
      </c>
      <c r="G38">
        <v>0</v>
      </c>
      <c r="H38">
        <v>2</v>
      </c>
      <c r="I38" s="4" t="s">
        <v>614</v>
      </c>
      <c r="J38" s="7">
        <v>23</v>
      </c>
      <c r="K38" s="4">
        <f t="shared" si="0"/>
        <v>16100</v>
      </c>
    </row>
    <row r="39" spans="1:11" ht="15.75" customHeight="1" x14ac:dyDescent="0.25">
      <c r="A39" t="s">
        <v>28</v>
      </c>
      <c r="B39" t="s">
        <v>29</v>
      </c>
      <c r="C39" t="s">
        <v>24</v>
      </c>
      <c r="D39" s="4">
        <v>8</v>
      </c>
      <c r="E39" t="s">
        <v>30</v>
      </c>
      <c r="F39" s="4">
        <v>700</v>
      </c>
      <c r="G39">
        <v>0</v>
      </c>
      <c r="H39">
        <v>4</v>
      </c>
      <c r="I39" s="4">
        <v>118</v>
      </c>
      <c r="J39" s="7">
        <v>25</v>
      </c>
      <c r="K39" s="4">
        <f t="shared" si="0"/>
        <v>17500</v>
      </c>
    </row>
    <row r="40" spans="1:11" ht="15.75" customHeight="1" x14ac:dyDescent="0.25">
      <c r="A40" t="s">
        <v>98</v>
      </c>
      <c r="B40" t="s">
        <v>51</v>
      </c>
      <c r="C40" t="s">
        <v>9</v>
      </c>
      <c r="D40" s="4">
        <v>41</v>
      </c>
      <c r="E40" t="s">
        <v>99</v>
      </c>
      <c r="F40" s="4">
        <v>1100</v>
      </c>
      <c r="G40">
        <v>75</v>
      </c>
      <c r="H40">
        <v>1</v>
      </c>
      <c r="I40" s="4">
        <v>102</v>
      </c>
      <c r="J40" s="7">
        <v>25</v>
      </c>
      <c r="K40" s="4">
        <f t="shared" si="0"/>
        <v>27500</v>
      </c>
    </row>
    <row r="41" spans="1:11" ht="15.75" customHeight="1" x14ac:dyDescent="0.25">
      <c r="A41" t="s">
        <v>131</v>
      </c>
      <c r="B41" t="s">
        <v>4</v>
      </c>
      <c r="C41" t="s">
        <v>5</v>
      </c>
      <c r="D41" s="4">
        <v>7</v>
      </c>
      <c r="E41" t="s">
        <v>132</v>
      </c>
      <c r="F41" s="4">
        <v>1350</v>
      </c>
      <c r="G41">
        <v>44</v>
      </c>
      <c r="H41">
        <v>2</v>
      </c>
      <c r="I41" s="4">
        <v>19</v>
      </c>
      <c r="J41" s="7">
        <v>25</v>
      </c>
      <c r="K41" s="4">
        <f t="shared" si="0"/>
        <v>33750</v>
      </c>
    </row>
    <row r="42" spans="1:11" ht="15.75" customHeight="1" x14ac:dyDescent="0.25">
      <c r="A42" t="s">
        <v>187</v>
      </c>
      <c r="B42" t="s">
        <v>8</v>
      </c>
      <c r="C42" t="s">
        <v>36</v>
      </c>
      <c r="D42" s="4">
        <v>30</v>
      </c>
      <c r="E42" t="s">
        <v>188</v>
      </c>
      <c r="F42" s="4">
        <v>500</v>
      </c>
      <c r="G42">
        <v>37</v>
      </c>
      <c r="H42">
        <v>3</v>
      </c>
      <c r="I42" s="4">
        <v>95</v>
      </c>
      <c r="J42" s="7">
        <v>25</v>
      </c>
      <c r="K42" s="4">
        <f t="shared" si="0"/>
        <v>12500</v>
      </c>
    </row>
    <row r="43" spans="1:11" ht="15.75" customHeight="1" x14ac:dyDescent="0.25">
      <c r="A43" t="s">
        <v>253</v>
      </c>
      <c r="B43" t="s">
        <v>21</v>
      </c>
      <c r="C43" t="s">
        <v>21</v>
      </c>
      <c r="D43" s="4">
        <v>40</v>
      </c>
      <c r="E43" t="s">
        <v>254</v>
      </c>
      <c r="F43" s="4">
        <v>1500</v>
      </c>
      <c r="G43">
        <v>0</v>
      </c>
      <c r="H43">
        <v>6</v>
      </c>
      <c r="I43" s="4" t="s">
        <v>614</v>
      </c>
      <c r="J43" s="7">
        <v>25</v>
      </c>
      <c r="K43" s="4">
        <f t="shared" si="0"/>
        <v>37500</v>
      </c>
    </row>
    <row r="44" spans="1:11" ht="15.75" customHeight="1" x14ac:dyDescent="0.25">
      <c r="A44" t="s">
        <v>434</v>
      </c>
      <c r="B44" t="s">
        <v>14</v>
      </c>
      <c r="C44" t="s">
        <v>14</v>
      </c>
      <c r="D44" s="4">
        <v>14</v>
      </c>
      <c r="E44" t="s">
        <v>435</v>
      </c>
      <c r="F44" s="4">
        <v>1750</v>
      </c>
      <c r="G44">
        <v>49</v>
      </c>
      <c r="H44">
        <v>3</v>
      </c>
      <c r="I44" s="4">
        <v>82</v>
      </c>
      <c r="J44" s="7">
        <v>25</v>
      </c>
      <c r="K44" s="4">
        <f t="shared" si="0"/>
        <v>43750</v>
      </c>
    </row>
    <row r="45" spans="1:11" ht="15.75" customHeight="1" x14ac:dyDescent="0.25">
      <c r="A45" t="s">
        <v>349</v>
      </c>
      <c r="B45" t="s">
        <v>4</v>
      </c>
      <c r="C45" t="s">
        <v>5</v>
      </c>
      <c r="D45" s="4">
        <v>4</v>
      </c>
      <c r="E45" t="s">
        <v>350</v>
      </c>
      <c r="F45" s="4">
        <v>700</v>
      </c>
      <c r="G45">
        <v>73</v>
      </c>
      <c r="H45">
        <v>3</v>
      </c>
      <c r="I45" s="4">
        <v>88</v>
      </c>
      <c r="J45" s="7">
        <v>26</v>
      </c>
      <c r="K45" s="4">
        <f t="shared" si="0"/>
        <v>18200</v>
      </c>
    </row>
    <row r="46" spans="1:11" ht="15.75" customHeight="1" x14ac:dyDescent="0.25">
      <c r="A46" t="s">
        <v>407</v>
      </c>
      <c r="B46" t="s">
        <v>14</v>
      </c>
      <c r="C46" t="s">
        <v>14</v>
      </c>
      <c r="D46" s="4">
        <v>9</v>
      </c>
      <c r="E46" t="s">
        <v>408</v>
      </c>
      <c r="F46" s="4">
        <v>900</v>
      </c>
      <c r="G46">
        <v>65</v>
      </c>
      <c r="H46">
        <v>3</v>
      </c>
      <c r="I46" s="4">
        <v>58</v>
      </c>
      <c r="J46" s="7">
        <v>26</v>
      </c>
      <c r="K46" s="4">
        <f t="shared" si="0"/>
        <v>23400</v>
      </c>
    </row>
    <row r="47" spans="1:11" ht="15.75" customHeight="1" x14ac:dyDescent="0.25">
      <c r="A47" t="s">
        <v>476</v>
      </c>
      <c r="B47" t="s">
        <v>14</v>
      </c>
      <c r="C47" t="s">
        <v>14</v>
      </c>
      <c r="D47" s="4">
        <v>7</v>
      </c>
      <c r="E47" t="s">
        <v>473</v>
      </c>
      <c r="F47" s="4">
        <v>900</v>
      </c>
      <c r="G47">
        <v>51</v>
      </c>
      <c r="H47">
        <v>3</v>
      </c>
      <c r="I47" s="4">
        <v>99</v>
      </c>
      <c r="J47" s="7">
        <v>26</v>
      </c>
      <c r="K47" s="4">
        <f t="shared" si="0"/>
        <v>23400</v>
      </c>
    </row>
    <row r="48" spans="1:11" ht="15.75" customHeight="1" x14ac:dyDescent="0.25">
      <c r="A48" t="s">
        <v>347</v>
      </c>
      <c r="B48" t="s">
        <v>14</v>
      </c>
      <c r="C48" t="s">
        <v>14</v>
      </c>
      <c r="D48" s="4">
        <v>6</v>
      </c>
      <c r="E48" t="s">
        <v>348</v>
      </c>
      <c r="F48" s="4">
        <v>600</v>
      </c>
      <c r="G48">
        <v>0</v>
      </c>
      <c r="H48">
        <v>3</v>
      </c>
      <c r="I48" s="4" t="s">
        <v>614</v>
      </c>
      <c r="J48" s="7">
        <v>27</v>
      </c>
      <c r="K48" s="4">
        <f t="shared" si="0"/>
        <v>16200</v>
      </c>
    </row>
    <row r="49" spans="1:11" ht="15.75" customHeight="1" x14ac:dyDescent="0.25">
      <c r="A49" t="s">
        <v>398</v>
      </c>
      <c r="B49" t="s">
        <v>17</v>
      </c>
      <c r="C49" t="s">
        <v>18</v>
      </c>
      <c r="D49" s="4">
        <v>33</v>
      </c>
      <c r="E49" t="s">
        <v>399</v>
      </c>
      <c r="F49" s="4">
        <v>900</v>
      </c>
      <c r="G49">
        <v>0</v>
      </c>
      <c r="H49">
        <v>5</v>
      </c>
      <c r="I49" s="4" t="s">
        <v>614</v>
      </c>
      <c r="J49" s="7">
        <v>27</v>
      </c>
      <c r="K49" s="4">
        <f t="shared" si="0"/>
        <v>24300</v>
      </c>
    </row>
    <row r="50" spans="1:11" ht="15.75" customHeight="1" x14ac:dyDescent="0.25">
      <c r="A50" t="s">
        <v>271</v>
      </c>
      <c r="B50" t="s">
        <v>4</v>
      </c>
      <c r="C50" t="s">
        <v>5</v>
      </c>
      <c r="D50" s="4">
        <v>5</v>
      </c>
      <c r="E50" t="s">
        <v>272</v>
      </c>
      <c r="F50" s="4">
        <v>400</v>
      </c>
      <c r="G50">
        <v>62</v>
      </c>
      <c r="H50">
        <v>3</v>
      </c>
      <c r="I50" s="4">
        <v>108</v>
      </c>
      <c r="J50" s="7">
        <v>28</v>
      </c>
      <c r="K50" s="4">
        <f t="shared" si="0"/>
        <v>11200</v>
      </c>
    </row>
    <row r="51" spans="1:11" ht="15.75" customHeight="1" x14ac:dyDescent="0.25">
      <c r="A51" t="s">
        <v>377</v>
      </c>
      <c r="B51" t="s">
        <v>4</v>
      </c>
      <c r="C51" t="s">
        <v>5</v>
      </c>
      <c r="D51" s="4">
        <v>8</v>
      </c>
      <c r="E51" t="s">
        <v>378</v>
      </c>
      <c r="F51" s="4">
        <v>400</v>
      </c>
      <c r="G51">
        <v>57</v>
      </c>
      <c r="H51">
        <v>3</v>
      </c>
      <c r="I51" s="4">
        <v>31</v>
      </c>
      <c r="J51" s="7">
        <v>28</v>
      </c>
      <c r="K51" s="4">
        <f t="shared" si="0"/>
        <v>11200</v>
      </c>
    </row>
    <row r="52" spans="1:11" ht="15.75" customHeight="1" x14ac:dyDescent="0.25">
      <c r="A52" t="s">
        <v>218</v>
      </c>
      <c r="B52" t="s">
        <v>17</v>
      </c>
      <c r="C52" t="s">
        <v>14</v>
      </c>
      <c r="D52" s="4">
        <v>14</v>
      </c>
      <c r="E52" t="s">
        <v>219</v>
      </c>
      <c r="F52" s="4">
        <v>1500</v>
      </c>
      <c r="G52">
        <v>0</v>
      </c>
      <c r="H52">
        <v>6</v>
      </c>
      <c r="I52" s="4">
        <v>136</v>
      </c>
      <c r="J52" s="7">
        <v>32</v>
      </c>
      <c r="K52" s="4">
        <f t="shared" si="0"/>
        <v>48000</v>
      </c>
    </row>
    <row r="53" spans="1:11" ht="15.75" customHeight="1" x14ac:dyDescent="0.25">
      <c r="A53" t="s">
        <v>294</v>
      </c>
      <c r="B53" t="s">
        <v>14</v>
      </c>
      <c r="C53" t="s">
        <v>14</v>
      </c>
      <c r="D53" s="4">
        <v>8</v>
      </c>
      <c r="E53" t="s">
        <v>295</v>
      </c>
      <c r="F53" s="4">
        <v>1500</v>
      </c>
      <c r="G53">
        <v>62</v>
      </c>
      <c r="H53">
        <v>3</v>
      </c>
      <c r="I53" s="4">
        <v>138</v>
      </c>
      <c r="J53" s="7">
        <v>32</v>
      </c>
      <c r="K53" s="4">
        <f t="shared" si="0"/>
        <v>48000</v>
      </c>
    </row>
    <row r="54" spans="1:11" ht="15.75" customHeight="1" x14ac:dyDescent="0.25">
      <c r="A54" t="s">
        <v>64</v>
      </c>
      <c r="B54" t="s">
        <v>21</v>
      </c>
      <c r="C54" t="s">
        <v>21</v>
      </c>
      <c r="D54" s="4">
        <v>32</v>
      </c>
      <c r="E54" t="s">
        <v>65</v>
      </c>
      <c r="F54" s="4">
        <v>1300</v>
      </c>
      <c r="G54">
        <v>15</v>
      </c>
      <c r="H54">
        <v>6</v>
      </c>
      <c r="I54" s="4">
        <v>120</v>
      </c>
      <c r="J54" s="7">
        <v>33</v>
      </c>
      <c r="K54" s="4">
        <f t="shared" si="0"/>
        <v>42900</v>
      </c>
    </row>
    <row r="55" spans="1:11" ht="15.75" customHeight="1" x14ac:dyDescent="0.25">
      <c r="A55" t="s">
        <v>298</v>
      </c>
      <c r="B55" t="s">
        <v>17</v>
      </c>
      <c r="C55" t="s">
        <v>18</v>
      </c>
      <c r="D55" s="4">
        <v>64</v>
      </c>
      <c r="E55" t="s">
        <v>299</v>
      </c>
      <c r="F55" s="4">
        <v>1750</v>
      </c>
      <c r="G55">
        <v>0</v>
      </c>
      <c r="H55">
        <v>5</v>
      </c>
      <c r="I55" s="4">
        <v>100</v>
      </c>
      <c r="J55" s="7">
        <v>33</v>
      </c>
      <c r="K55" s="4">
        <f t="shared" si="0"/>
        <v>57750</v>
      </c>
    </row>
    <row r="56" spans="1:11" ht="15.75" customHeight="1" x14ac:dyDescent="0.25">
      <c r="A56" t="s">
        <v>308</v>
      </c>
      <c r="B56" t="s">
        <v>17</v>
      </c>
      <c r="C56" t="s">
        <v>18</v>
      </c>
      <c r="D56" s="4">
        <v>38</v>
      </c>
      <c r="E56" t="s">
        <v>309</v>
      </c>
      <c r="F56" s="4">
        <v>700</v>
      </c>
      <c r="G56">
        <v>0</v>
      </c>
      <c r="H56">
        <v>4</v>
      </c>
      <c r="I56" s="4" t="s">
        <v>614</v>
      </c>
      <c r="J56" s="7">
        <v>33</v>
      </c>
      <c r="K56" s="4">
        <f t="shared" si="0"/>
        <v>23100</v>
      </c>
    </row>
    <row r="57" spans="1:11" ht="15.75" customHeight="1" x14ac:dyDescent="0.25">
      <c r="A57" t="s">
        <v>56</v>
      </c>
      <c r="B57" t="s">
        <v>51</v>
      </c>
      <c r="C57" t="s">
        <v>54</v>
      </c>
      <c r="D57" s="4">
        <v>11</v>
      </c>
      <c r="E57" t="s">
        <v>57</v>
      </c>
      <c r="F57" s="4">
        <v>650</v>
      </c>
      <c r="G57">
        <v>72</v>
      </c>
      <c r="H57">
        <v>1</v>
      </c>
      <c r="I57" s="4">
        <v>6</v>
      </c>
      <c r="J57" s="7">
        <v>34</v>
      </c>
      <c r="K57" s="4">
        <f t="shared" si="0"/>
        <v>22100</v>
      </c>
    </row>
    <row r="58" spans="1:11" ht="15.75" customHeight="1" x14ac:dyDescent="0.25">
      <c r="A58" t="s">
        <v>100</v>
      </c>
      <c r="B58" t="s">
        <v>29</v>
      </c>
      <c r="C58" t="s">
        <v>5</v>
      </c>
      <c r="D58" s="4">
        <v>9</v>
      </c>
      <c r="E58" t="s">
        <v>101</v>
      </c>
      <c r="F58" s="4">
        <v>750</v>
      </c>
      <c r="G58">
        <v>54</v>
      </c>
      <c r="H58">
        <v>3</v>
      </c>
      <c r="I58" s="4">
        <v>21</v>
      </c>
      <c r="J58" s="7">
        <v>35</v>
      </c>
      <c r="K58" s="4">
        <f t="shared" si="0"/>
        <v>26250</v>
      </c>
    </row>
    <row r="59" spans="1:11" ht="15.75" customHeight="1" x14ac:dyDescent="0.25">
      <c r="A59" t="s">
        <v>146</v>
      </c>
      <c r="B59" t="s">
        <v>51</v>
      </c>
      <c r="C59" t="s">
        <v>9</v>
      </c>
      <c r="D59" s="4">
        <v>11</v>
      </c>
      <c r="E59" t="s">
        <v>147</v>
      </c>
      <c r="F59" s="4">
        <v>900</v>
      </c>
      <c r="G59">
        <v>0</v>
      </c>
      <c r="H59">
        <v>3</v>
      </c>
      <c r="I59" s="4">
        <v>184</v>
      </c>
      <c r="J59" s="7">
        <v>35</v>
      </c>
      <c r="K59" s="4">
        <f t="shared" si="0"/>
        <v>31500</v>
      </c>
    </row>
    <row r="60" spans="1:11" ht="15.75" customHeight="1" x14ac:dyDescent="0.25">
      <c r="A60" t="s">
        <v>409</v>
      </c>
      <c r="B60" t="s">
        <v>14</v>
      </c>
      <c r="C60" t="s">
        <v>14</v>
      </c>
      <c r="D60" s="4">
        <v>9</v>
      </c>
      <c r="E60" t="s">
        <v>410</v>
      </c>
      <c r="F60" s="4">
        <v>900</v>
      </c>
      <c r="G60">
        <v>56</v>
      </c>
      <c r="H60">
        <v>3</v>
      </c>
      <c r="I60" s="4">
        <v>150</v>
      </c>
      <c r="J60" s="7">
        <v>38</v>
      </c>
      <c r="K60" s="4">
        <f t="shared" si="0"/>
        <v>34200</v>
      </c>
    </row>
    <row r="61" spans="1:11" ht="15.75" customHeight="1" x14ac:dyDescent="0.25">
      <c r="A61" t="s">
        <v>471</v>
      </c>
      <c r="B61" t="s">
        <v>21</v>
      </c>
      <c r="C61" t="s">
        <v>21</v>
      </c>
      <c r="D61" s="4">
        <v>35</v>
      </c>
      <c r="E61" t="s">
        <v>221</v>
      </c>
      <c r="F61" s="4">
        <v>1400</v>
      </c>
      <c r="G61">
        <v>3</v>
      </c>
      <c r="H61">
        <v>6</v>
      </c>
      <c r="I61" s="4">
        <v>2</v>
      </c>
      <c r="J61" s="7">
        <v>38</v>
      </c>
      <c r="K61" s="4">
        <f t="shared" si="0"/>
        <v>53200</v>
      </c>
    </row>
    <row r="62" spans="1:11" ht="15.75" customHeight="1" x14ac:dyDescent="0.25">
      <c r="A62" t="s">
        <v>46</v>
      </c>
      <c r="B62" t="s">
        <v>14</v>
      </c>
      <c r="C62" t="s">
        <v>14</v>
      </c>
      <c r="D62" s="4">
        <v>27</v>
      </c>
      <c r="E62" t="s">
        <v>47</v>
      </c>
      <c r="F62" s="4">
        <v>700</v>
      </c>
      <c r="G62">
        <v>42</v>
      </c>
      <c r="H62">
        <v>5</v>
      </c>
      <c r="I62" s="4">
        <v>17</v>
      </c>
      <c r="J62" s="7">
        <v>39</v>
      </c>
      <c r="K62" s="4">
        <f t="shared" si="0"/>
        <v>27300</v>
      </c>
    </row>
    <row r="63" spans="1:11" ht="15.75" customHeight="1" x14ac:dyDescent="0.25">
      <c r="A63" t="s">
        <v>214</v>
      </c>
      <c r="B63" t="s">
        <v>29</v>
      </c>
      <c r="C63" t="s">
        <v>5</v>
      </c>
      <c r="D63" s="4">
        <v>12</v>
      </c>
      <c r="E63" t="s">
        <v>215</v>
      </c>
      <c r="F63" s="4">
        <v>3000</v>
      </c>
      <c r="G63">
        <v>58</v>
      </c>
      <c r="H63">
        <v>3</v>
      </c>
      <c r="I63" s="4">
        <v>4</v>
      </c>
      <c r="J63" s="7">
        <v>39</v>
      </c>
      <c r="K63" s="4">
        <f t="shared" si="0"/>
        <v>117000</v>
      </c>
    </row>
    <row r="64" spans="1:11" ht="15.75" customHeight="1" x14ac:dyDescent="0.25">
      <c r="A64" t="s">
        <v>227</v>
      </c>
      <c r="B64" t="s">
        <v>17</v>
      </c>
      <c r="C64" t="s">
        <v>21</v>
      </c>
      <c r="D64" s="4">
        <v>31</v>
      </c>
      <c r="E64" t="s">
        <v>403</v>
      </c>
      <c r="F64" s="4">
        <v>1250</v>
      </c>
      <c r="G64">
        <v>0</v>
      </c>
      <c r="H64">
        <v>0</v>
      </c>
      <c r="I64" s="4">
        <v>80</v>
      </c>
      <c r="J64" s="7">
        <v>39</v>
      </c>
      <c r="K64" s="4">
        <f t="shared" si="0"/>
        <v>48750</v>
      </c>
    </row>
    <row r="65" spans="1:11" ht="15.75" customHeight="1" x14ac:dyDescent="0.25">
      <c r="A65" t="s">
        <v>62</v>
      </c>
      <c r="B65" t="s">
        <v>14</v>
      </c>
      <c r="C65" t="s">
        <v>14</v>
      </c>
      <c r="D65" s="4">
        <v>9</v>
      </c>
      <c r="E65" t="s">
        <v>63</v>
      </c>
      <c r="F65" s="4">
        <v>1900</v>
      </c>
      <c r="G65">
        <v>40</v>
      </c>
      <c r="H65">
        <v>3</v>
      </c>
      <c r="I65" s="4">
        <v>151</v>
      </c>
      <c r="J65" s="7">
        <v>45</v>
      </c>
      <c r="K65" s="4">
        <f t="shared" si="0"/>
        <v>85500</v>
      </c>
    </row>
    <row r="66" spans="1:11" x14ac:dyDescent="0.25">
      <c r="A66" t="s">
        <v>154</v>
      </c>
      <c r="B66" t="s">
        <v>21</v>
      </c>
      <c r="C66" t="s">
        <v>21</v>
      </c>
      <c r="D66" s="4">
        <v>31</v>
      </c>
      <c r="E66" t="s">
        <v>155</v>
      </c>
      <c r="F66" s="4">
        <v>500</v>
      </c>
      <c r="G66">
        <v>16</v>
      </c>
      <c r="H66">
        <v>5</v>
      </c>
      <c r="I66" s="4">
        <v>40</v>
      </c>
      <c r="J66" s="7">
        <v>45</v>
      </c>
      <c r="K66" s="4">
        <f t="shared" ref="K66:K129" si="1">PRODUCT(F66,J66)</f>
        <v>22500</v>
      </c>
    </row>
    <row r="67" spans="1:11" ht="15.75" customHeight="1" x14ac:dyDescent="0.25">
      <c r="A67" t="s">
        <v>161</v>
      </c>
      <c r="B67" t="s">
        <v>8</v>
      </c>
      <c r="C67" t="s">
        <v>36</v>
      </c>
      <c r="D67" s="4">
        <v>34</v>
      </c>
      <c r="E67" t="s">
        <v>162</v>
      </c>
      <c r="F67" s="4">
        <v>700</v>
      </c>
      <c r="G67">
        <v>41</v>
      </c>
      <c r="H67">
        <v>3</v>
      </c>
      <c r="I67" s="4">
        <v>171</v>
      </c>
      <c r="J67" s="7">
        <v>45</v>
      </c>
      <c r="K67" s="4">
        <f t="shared" si="1"/>
        <v>31500</v>
      </c>
    </row>
    <row r="68" spans="1:11" ht="15.75" customHeight="1" x14ac:dyDescent="0.25">
      <c r="A68" t="s">
        <v>323</v>
      </c>
      <c r="B68" t="s">
        <v>324</v>
      </c>
      <c r="C68" t="s">
        <v>324</v>
      </c>
      <c r="D68" s="4">
        <v>11</v>
      </c>
      <c r="E68" t="s">
        <v>325</v>
      </c>
      <c r="F68" s="4">
        <v>3000</v>
      </c>
      <c r="G68">
        <v>0</v>
      </c>
      <c r="H68">
        <v>3</v>
      </c>
      <c r="I68" s="4" t="s">
        <v>614</v>
      </c>
      <c r="J68" s="7">
        <v>45</v>
      </c>
      <c r="K68" s="4">
        <f t="shared" si="1"/>
        <v>135000</v>
      </c>
    </row>
    <row r="69" spans="1:11" ht="15.75" customHeight="1" x14ac:dyDescent="0.25">
      <c r="A69" t="s">
        <v>438</v>
      </c>
      <c r="B69" t="s">
        <v>21</v>
      </c>
      <c r="C69" t="s">
        <v>21</v>
      </c>
      <c r="D69" s="4">
        <v>13</v>
      </c>
      <c r="E69" t="s">
        <v>439</v>
      </c>
      <c r="F69" s="4">
        <v>800</v>
      </c>
      <c r="G69">
        <v>0</v>
      </c>
      <c r="H69">
        <v>4</v>
      </c>
      <c r="I69" s="4">
        <v>149</v>
      </c>
      <c r="J69" s="7">
        <v>45</v>
      </c>
      <c r="K69" s="4">
        <f t="shared" si="1"/>
        <v>36000</v>
      </c>
    </row>
    <row r="70" spans="1:11" ht="15.75" customHeight="1" x14ac:dyDescent="0.25">
      <c r="A70" t="s">
        <v>443</v>
      </c>
      <c r="B70" t="s">
        <v>17</v>
      </c>
      <c r="C70" t="s">
        <v>18</v>
      </c>
      <c r="D70" s="4">
        <v>71</v>
      </c>
      <c r="E70" t="s">
        <v>444</v>
      </c>
      <c r="F70" s="4">
        <v>3000</v>
      </c>
      <c r="G70">
        <v>0</v>
      </c>
      <c r="H70">
        <v>6</v>
      </c>
      <c r="I70" s="4">
        <v>153</v>
      </c>
      <c r="J70" s="7">
        <v>45</v>
      </c>
      <c r="K70" s="4">
        <f t="shared" si="1"/>
        <v>135000</v>
      </c>
    </row>
    <row r="71" spans="1:11" ht="15.75" customHeight="1" x14ac:dyDescent="0.25">
      <c r="A71" t="s">
        <v>273</v>
      </c>
      <c r="B71" t="s">
        <v>8</v>
      </c>
      <c r="C71" t="s">
        <v>24</v>
      </c>
      <c r="D71" s="4">
        <v>20</v>
      </c>
      <c r="E71" t="s">
        <v>274</v>
      </c>
      <c r="F71" s="4">
        <v>350</v>
      </c>
      <c r="G71">
        <v>0</v>
      </c>
      <c r="H71">
        <v>4</v>
      </c>
      <c r="I71" s="4" t="s">
        <v>614</v>
      </c>
      <c r="J71" s="7">
        <v>48</v>
      </c>
      <c r="K71" s="4">
        <f t="shared" si="1"/>
        <v>16800</v>
      </c>
    </row>
    <row r="72" spans="1:11" ht="15.75" customHeight="1" x14ac:dyDescent="0.25">
      <c r="A72" t="s">
        <v>50</v>
      </c>
      <c r="B72" t="s">
        <v>51</v>
      </c>
      <c r="C72" t="s">
        <v>9</v>
      </c>
      <c r="D72" s="4">
        <v>11</v>
      </c>
      <c r="E72" t="s">
        <v>52</v>
      </c>
      <c r="F72" s="4">
        <v>1100</v>
      </c>
      <c r="G72">
        <v>78</v>
      </c>
      <c r="H72">
        <v>5</v>
      </c>
      <c r="I72" s="4">
        <v>84</v>
      </c>
      <c r="J72" s="7">
        <v>49</v>
      </c>
      <c r="K72" s="4">
        <f t="shared" si="1"/>
        <v>53900</v>
      </c>
    </row>
    <row r="73" spans="1:11" ht="15.75" customHeight="1" x14ac:dyDescent="0.25">
      <c r="A73" t="s">
        <v>210</v>
      </c>
      <c r="B73" t="s">
        <v>14</v>
      </c>
      <c r="C73" t="s">
        <v>14</v>
      </c>
      <c r="D73" s="4">
        <v>8</v>
      </c>
      <c r="E73" t="s">
        <v>211</v>
      </c>
      <c r="F73" s="4">
        <v>850</v>
      </c>
      <c r="G73">
        <v>40</v>
      </c>
      <c r="H73">
        <v>3</v>
      </c>
      <c r="I73" s="4">
        <v>122</v>
      </c>
      <c r="J73" s="7">
        <v>49</v>
      </c>
      <c r="K73" s="4">
        <f t="shared" si="1"/>
        <v>41650</v>
      </c>
    </row>
    <row r="74" spans="1:11" ht="15.75" customHeight="1" x14ac:dyDescent="0.25">
      <c r="A74" t="s">
        <v>343</v>
      </c>
      <c r="B74" t="s">
        <v>51</v>
      </c>
      <c r="C74" t="s">
        <v>54</v>
      </c>
      <c r="D74" s="4">
        <v>41</v>
      </c>
      <c r="E74" t="s">
        <v>344</v>
      </c>
      <c r="F74" s="4">
        <v>550</v>
      </c>
      <c r="G74">
        <v>46</v>
      </c>
      <c r="H74">
        <v>2</v>
      </c>
      <c r="I74" s="4">
        <v>186</v>
      </c>
      <c r="J74" s="7">
        <v>49</v>
      </c>
      <c r="K74" s="4">
        <f t="shared" si="1"/>
        <v>26950</v>
      </c>
    </row>
    <row r="75" spans="1:11" ht="15.75" customHeight="1" x14ac:dyDescent="0.25">
      <c r="A75" t="s">
        <v>58</v>
      </c>
      <c r="B75" t="s">
        <v>21</v>
      </c>
      <c r="C75" t="s">
        <v>21</v>
      </c>
      <c r="D75" s="4">
        <v>23</v>
      </c>
      <c r="E75" t="s">
        <v>59</v>
      </c>
      <c r="F75" s="4">
        <v>1300</v>
      </c>
      <c r="G75">
        <v>34</v>
      </c>
      <c r="H75">
        <v>4</v>
      </c>
      <c r="I75" s="4">
        <v>125</v>
      </c>
      <c r="J75" s="7">
        <v>50</v>
      </c>
      <c r="K75" s="4">
        <f t="shared" si="1"/>
        <v>65000</v>
      </c>
    </row>
    <row r="76" spans="1:11" ht="15.75" customHeight="1" x14ac:dyDescent="0.25">
      <c r="A76" t="s">
        <v>66</v>
      </c>
      <c r="B76" t="s">
        <v>21</v>
      </c>
      <c r="C76" t="s">
        <v>21</v>
      </c>
      <c r="D76" s="4">
        <v>28</v>
      </c>
      <c r="E76" t="s">
        <v>67</v>
      </c>
      <c r="F76" s="4">
        <v>650</v>
      </c>
      <c r="G76">
        <v>0</v>
      </c>
      <c r="H76">
        <v>5</v>
      </c>
      <c r="I76" s="4" t="s">
        <v>614</v>
      </c>
      <c r="J76" s="7">
        <v>53</v>
      </c>
      <c r="K76" s="4">
        <f t="shared" si="1"/>
        <v>34450</v>
      </c>
    </row>
    <row r="77" spans="1:11" ht="15.75" customHeight="1" x14ac:dyDescent="0.25">
      <c r="A77" t="s">
        <v>341</v>
      </c>
      <c r="B77" t="s">
        <v>21</v>
      </c>
      <c r="C77" t="s">
        <v>21</v>
      </c>
      <c r="D77" s="4">
        <v>39</v>
      </c>
      <c r="E77" t="s">
        <v>342</v>
      </c>
      <c r="F77" s="4">
        <v>1350</v>
      </c>
      <c r="G77">
        <v>63</v>
      </c>
      <c r="H77">
        <v>4</v>
      </c>
      <c r="I77" s="4">
        <v>70</v>
      </c>
      <c r="J77" s="7">
        <v>53</v>
      </c>
      <c r="K77" s="4">
        <f t="shared" si="1"/>
        <v>71550</v>
      </c>
    </row>
    <row r="78" spans="1:11" ht="15.75" customHeight="1" x14ac:dyDescent="0.25">
      <c r="A78" t="s">
        <v>183</v>
      </c>
      <c r="B78" t="s">
        <v>51</v>
      </c>
      <c r="C78" t="s">
        <v>54</v>
      </c>
      <c r="D78" s="4">
        <v>26</v>
      </c>
      <c r="E78" t="s">
        <v>184</v>
      </c>
      <c r="F78" s="4">
        <v>1100</v>
      </c>
      <c r="G78">
        <v>0</v>
      </c>
      <c r="H78">
        <v>4</v>
      </c>
      <c r="I78" s="4">
        <v>178</v>
      </c>
      <c r="J78" s="7">
        <v>54</v>
      </c>
      <c r="K78" s="4">
        <f t="shared" si="1"/>
        <v>59400</v>
      </c>
    </row>
    <row r="79" spans="1:11" ht="15.75" customHeight="1" x14ac:dyDescent="0.25">
      <c r="A79" t="s">
        <v>275</v>
      </c>
      <c r="B79" t="s">
        <v>29</v>
      </c>
      <c r="C79" t="s">
        <v>24</v>
      </c>
      <c r="D79" s="4">
        <v>18</v>
      </c>
      <c r="E79" t="s">
        <v>276</v>
      </c>
      <c r="F79" s="4">
        <v>3000</v>
      </c>
      <c r="G79">
        <v>0</v>
      </c>
      <c r="H79">
        <v>5</v>
      </c>
      <c r="I79" s="4" t="s">
        <v>614</v>
      </c>
      <c r="J79" s="7">
        <v>54</v>
      </c>
      <c r="K79" s="4">
        <f t="shared" si="1"/>
        <v>162000</v>
      </c>
    </row>
    <row r="80" spans="1:11" ht="15.75" customHeight="1" x14ac:dyDescent="0.25">
      <c r="A80" t="s">
        <v>370</v>
      </c>
      <c r="B80" t="s">
        <v>29</v>
      </c>
      <c r="C80" t="s">
        <v>36</v>
      </c>
      <c r="D80" s="4">
        <v>26</v>
      </c>
      <c r="E80" t="s">
        <v>369</v>
      </c>
      <c r="F80" s="4">
        <v>1250</v>
      </c>
      <c r="G80">
        <v>2</v>
      </c>
      <c r="H80">
        <v>4</v>
      </c>
      <c r="I80" s="4">
        <v>7</v>
      </c>
      <c r="J80" s="7">
        <v>54</v>
      </c>
      <c r="K80" s="4">
        <f t="shared" si="1"/>
        <v>67500</v>
      </c>
    </row>
    <row r="81" spans="1:11" ht="15.75" customHeight="1" x14ac:dyDescent="0.25">
      <c r="A81" t="s">
        <v>48</v>
      </c>
      <c r="B81" t="s">
        <v>14</v>
      </c>
      <c r="C81" t="s">
        <v>14</v>
      </c>
      <c r="D81" s="4">
        <v>5</v>
      </c>
      <c r="E81" t="s">
        <v>49</v>
      </c>
      <c r="F81" s="4">
        <v>1250</v>
      </c>
      <c r="G81">
        <v>34</v>
      </c>
      <c r="H81">
        <v>3</v>
      </c>
      <c r="I81" s="4">
        <v>137</v>
      </c>
      <c r="J81" s="7">
        <v>55</v>
      </c>
      <c r="K81" s="4">
        <f t="shared" si="1"/>
        <v>68750</v>
      </c>
    </row>
    <row r="82" spans="1:11" ht="15.75" customHeight="1" x14ac:dyDescent="0.25">
      <c r="A82" t="s">
        <v>157</v>
      </c>
      <c r="B82" t="s">
        <v>21</v>
      </c>
      <c r="C82" t="s">
        <v>21</v>
      </c>
      <c r="D82" s="4">
        <v>13</v>
      </c>
      <c r="E82" t="s">
        <v>158</v>
      </c>
      <c r="F82" s="4">
        <v>1100</v>
      </c>
      <c r="G82">
        <v>26</v>
      </c>
      <c r="H82">
        <v>4</v>
      </c>
      <c r="I82" s="4">
        <v>68</v>
      </c>
      <c r="J82" s="7">
        <v>55</v>
      </c>
      <c r="K82" s="4">
        <f t="shared" si="1"/>
        <v>60500</v>
      </c>
    </row>
    <row r="83" spans="1:11" ht="15.75" customHeight="1" x14ac:dyDescent="0.25">
      <c r="A83" t="s">
        <v>224</v>
      </c>
      <c r="B83" t="s">
        <v>29</v>
      </c>
      <c r="C83" t="s">
        <v>24</v>
      </c>
      <c r="D83" s="4">
        <v>8</v>
      </c>
      <c r="E83" t="s">
        <v>30</v>
      </c>
      <c r="F83" s="4">
        <v>700</v>
      </c>
      <c r="G83">
        <v>0</v>
      </c>
      <c r="H83">
        <v>4</v>
      </c>
      <c r="I83" s="4">
        <v>118</v>
      </c>
      <c r="J83" s="7">
        <v>55</v>
      </c>
      <c r="K83" s="4">
        <f t="shared" si="1"/>
        <v>38500</v>
      </c>
    </row>
    <row r="84" spans="1:11" ht="15.75" customHeight="1" x14ac:dyDescent="0.25">
      <c r="A84" t="s">
        <v>14</v>
      </c>
      <c r="B84" t="s">
        <v>14</v>
      </c>
      <c r="C84" t="s">
        <v>14</v>
      </c>
      <c r="D84" s="4">
        <v>8</v>
      </c>
      <c r="E84" t="s">
        <v>440</v>
      </c>
      <c r="F84" s="4">
        <v>1050</v>
      </c>
      <c r="G84">
        <v>47</v>
      </c>
      <c r="H84">
        <v>3</v>
      </c>
      <c r="I84" s="4">
        <v>42</v>
      </c>
      <c r="J84" s="7">
        <v>55</v>
      </c>
      <c r="K84" s="4">
        <f t="shared" si="1"/>
        <v>57750</v>
      </c>
    </row>
    <row r="85" spans="1:11" ht="15.75" customHeight="1" x14ac:dyDescent="0.25">
      <c r="A85" t="s">
        <v>35</v>
      </c>
      <c r="B85" t="s">
        <v>8</v>
      </c>
      <c r="C85" t="s">
        <v>36</v>
      </c>
      <c r="D85" s="4">
        <v>16</v>
      </c>
      <c r="E85" t="s">
        <v>37</v>
      </c>
      <c r="F85" s="4">
        <v>900</v>
      </c>
      <c r="G85">
        <v>44</v>
      </c>
      <c r="H85">
        <v>4</v>
      </c>
      <c r="I85" s="4">
        <v>167</v>
      </c>
      <c r="J85" s="7">
        <v>56</v>
      </c>
      <c r="K85" s="4">
        <f t="shared" si="1"/>
        <v>50400</v>
      </c>
    </row>
    <row r="86" spans="1:11" ht="15.75" customHeight="1" x14ac:dyDescent="0.25">
      <c r="A86" t="s">
        <v>400</v>
      </c>
      <c r="B86" t="s">
        <v>29</v>
      </c>
      <c r="C86" t="s">
        <v>5</v>
      </c>
      <c r="D86" s="4">
        <v>7</v>
      </c>
      <c r="E86" t="s">
        <v>401</v>
      </c>
      <c r="F86" s="4">
        <v>800</v>
      </c>
      <c r="G86">
        <v>15</v>
      </c>
      <c r="H86">
        <v>3</v>
      </c>
      <c r="I86" s="4">
        <v>110</v>
      </c>
      <c r="J86" s="7">
        <v>56</v>
      </c>
      <c r="K86" s="4">
        <f t="shared" si="1"/>
        <v>44800</v>
      </c>
    </row>
    <row r="87" spans="1:11" ht="15.75" customHeight="1" x14ac:dyDescent="0.25">
      <c r="A87" t="s">
        <v>156</v>
      </c>
      <c r="B87" t="s">
        <v>51</v>
      </c>
      <c r="C87" t="s">
        <v>54</v>
      </c>
      <c r="D87" s="4">
        <v>55</v>
      </c>
      <c r="E87" t="s">
        <v>77</v>
      </c>
      <c r="F87" s="4">
        <v>350</v>
      </c>
      <c r="G87">
        <v>44</v>
      </c>
      <c r="H87">
        <v>3</v>
      </c>
      <c r="I87" s="4">
        <v>130</v>
      </c>
      <c r="J87" s="7">
        <v>59</v>
      </c>
      <c r="K87" s="4">
        <f t="shared" si="1"/>
        <v>20650</v>
      </c>
    </row>
    <row r="88" spans="1:11" ht="15.75" customHeight="1" x14ac:dyDescent="0.25">
      <c r="A88" t="s">
        <v>225</v>
      </c>
      <c r="B88" t="s">
        <v>8</v>
      </c>
      <c r="C88" t="s">
        <v>36</v>
      </c>
      <c r="D88" s="4">
        <v>30</v>
      </c>
      <c r="E88" t="s">
        <v>226</v>
      </c>
      <c r="F88" s="4">
        <v>800</v>
      </c>
      <c r="G88">
        <v>44</v>
      </c>
      <c r="H88">
        <v>6</v>
      </c>
      <c r="I88" s="4">
        <v>62</v>
      </c>
      <c r="J88" s="7">
        <v>59</v>
      </c>
      <c r="K88" s="4">
        <f t="shared" si="1"/>
        <v>47200</v>
      </c>
    </row>
    <row r="89" spans="1:11" ht="15.75" customHeight="1" x14ac:dyDescent="0.25">
      <c r="A89" t="s">
        <v>193</v>
      </c>
      <c r="B89" t="s">
        <v>4</v>
      </c>
      <c r="C89" t="s">
        <v>5</v>
      </c>
      <c r="D89" s="4">
        <v>5</v>
      </c>
      <c r="E89" t="s">
        <v>194</v>
      </c>
      <c r="F89" s="4">
        <v>1400</v>
      </c>
      <c r="G89">
        <v>0</v>
      </c>
      <c r="H89">
        <v>3</v>
      </c>
      <c r="I89" s="4">
        <v>134</v>
      </c>
      <c r="J89" s="7">
        <v>63</v>
      </c>
      <c r="K89" s="4">
        <f t="shared" si="1"/>
        <v>88200</v>
      </c>
    </row>
    <row r="90" spans="1:11" ht="15.75" customHeight="1" x14ac:dyDescent="0.25">
      <c r="A90" t="s">
        <v>139</v>
      </c>
      <c r="B90" t="s">
        <v>17</v>
      </c>
      <c r="C90" t="s">
        <v>24</v>
      </c>
      <c r="D90" s="4">
        <v>25</v>
      </c>
      <c r="E90" t="s">
        <v>140</v>
      </c>
      <c r="F90" s="4">
        <v>2000</v>
      </c>
      <c r="G90">
        <v>0</v>
      </c>
      <c r="H90">
        <v>5</v>
      </c>
      <c r="I90" s="4" t="s">
        <v>614</v>
      </c>
      <c r="J90" s="7">
        <v>64</v>
      </c>
      <c r="K90" s="4">
        <f t="shared" si="1"/>
        <v>128000</v>
      </c>
    </row>
    <row r="91" spans="1:11" ht="15.75" customHeight="1" x14ac:dyDescent="0.25">
      <c r="A91" t="s">
        <v>381</v>
      </c>
      <c r="B91" t="s">
        <v>21</v>
      </c>
      <c r="C91" t="s">
        <v>21</v>
      </c>
      <c r="D91" s="4">
        <v>13</v>
      </c>
      <c r="E91" t="s">
        <v>382</v>
      </c>
      <c r="F91" s="4">
        <v>2750</v>
      </c>
      <c r="G91">
        <v>0</v>
      </c>
      <c r="H91">
        <v>3</v>
      </c>
      <c r="I91" s="4">
        <v>162</v>
      </c>
      <c r="J91" s="7">
        <v>65</v>
      </c>
      <c r="K91" s="4">
        <f t="shared" si="1"/>
        <v>178750</v>
      </c>
    </row>
    <row r="92" spans="1:11" ht="15.75" customHeight="1" x14ac:dyDescent="0.25">
      <c r="A92" t="s">
        <v>70</v>
      </c>
      <c r="B92" t="s">
        <v>21</v>
      </c>
      <c r="C92" t="s">
        <v>21</v>
      </c>
      <c r="D92" s="4">
        <v>34</v>
      </c>
      <c r="E92" t="s">
        <v>71</v>
      </c>
      <c r="F92" s="4">
        <v>1350</v>
      </c>
      <c r="G92">
        <v>14</v>
      </c>
      <c r="H92">
        <v>6</v>
      </c>
      <c r="I92" s="4">
        <v>103</v>
      </c>
      <c r="J92" s="7">
        <v>67</v>
      </c>
      <c r="K92" s="4">
        <f t="shared" si="1"/>
        <v>90450</v>
      </c>
    </row>
    <row r="93" spans="1:11" ht="15.75" customHeight="1" x14ac:dyDescent="0.25">
      <c r="A93" t="s">
        <v>255</v>
      </c>
      <c r="B93" t="s">
        <v>8</v>
      </c>
      <c r="C93" t="s">
        <v>36</v>
      </c>
      <c r="D93" s="4">
        <v>32</v>
      </c>
      <c r="E93" t="s">
        <v>256</v>
      </c>
      <c r="F93" s="4">
        <v>900</v>
      </c>
      <c r="G93">
        <v>35</v>
      </c>
      <c r="H93">
        <v>3</v>
      </c>
      <c r="I93" s="4">
        <v>72</v>
      </c>
      <c r="J93" s="7">
        <v>67</v>
      </c>
      <c r="K93" s="4">
        <f t="shared" si="1"/>
        <v>60300</v>
      </c>
    </row>
    <row r="94" spans="1:11" ht="15.75" customHeight="1" x14ac:dyDescent="0.25">
      <c r="A94" t="s">
        <v>277</v>
      </c>
      <c r="B94" t="s">
        <v>8</v>
      </c>
      <c r="C94" t="s">
        <v>24</v>
      </c>
      <c r="D94" s="4">
        <v>22</v>
      </c>
      <c r="E94" t="s">
        <v>278</v>
      </c>
      <c r="F94" s="4">
        <v>1100</v>
      </c>
      <c r="G94">
        <v>0</v>
      </c>
      <c r="H94">
        <v>4</v>
      </c>
      <c r="I94" s="4" t="s">
        <v>614</v>
      </c>
      <c r="J94" s="7">
        <v>71</v>
      </c>
      <c r="K94" s="4">
        <f t="shared" si="1"/>
        <v>78100</v>
      </c>
    </row>
    <row r="95" spans="1:11" ht="15.75" customHeight="1" x14ac:dyDescent="0.25">
      <c r="A95" t="s">
        <v>310</v>
      </c>
      <c r="B95" t="s">
        <v>17</v>
      </c>
      <c r="C95" t="s">
        <v>18</v>
      </c>
      <c r="D95" s="4">
        <v>90</v>
      </c>
      <c r="E95" t="s">
        <v>311</v>
      </c>
      <c r="F95" s="4">
        <v>1350</v>
      </c>
      <c r="G95">
        <v>72</v>
      </c>
      <c r="H95">
        <v>6</v>
      </c>
      <c r="I95" s="4">
        <v>28</v>
      </c>
      <c r="J95" s="7">
        <v>71</v>
      </c>
      <c r="K95" s="4">
        <f t="shared" si="1"/>
        <v>95850</v>
      </c>
    </row>
    <row r="96" spans="1:11" ht="15.75" customHeight="1" x14ac:dyDescent="0.25">
      <c r="A96" t="s">
        <v>135</v>
      </c>
      <c r="B96" t="s">
        <v>4</v>
      </c>
      <c r="C96" t="s">
        <v>5</v>
      </c>
      <c r="D96" s="4">
        <v>2</v>
      </c>
      <c r="E96" t="s">
        <v>136</v>
      </c>
      <c r="F96" s="4">
        <v>700</v>
      </c>
      <c r="G96">
        <v>67</v>
      </c>
      <c r="H96">
        <v>2</v>
      </c>
      <c r="I96" s="4">
        <v>32</v>
      </c>
      <c r="J96" s="7">
        <v>72</v>
      </c>
      <c r="K96" s="4">
        <f t="shared" si="1"/>
        <v>50400</v>
      </c>
    </row>
    <row r="97" spans="1:11" ht="15.75" customHeight="1" x14ac:dyDescent="0.25">
      <c r="A97" t="s">
        <v>375</v>
      </c>
      <c r="B97" t="s">
        <v>17</v>
      </c>
      <c r="C97" t="s">
        <v>18</v>
      </c>
      <c r="D97" s="4">
        <v>40</v>
      </c>
      <c r="E97" t="s">
        <v>376</v>
      </c>
      <c r="F97" s="4">
        <v>2100</v>
      </c>
      <c r="G97">
        <v>0</v>
      </c>
      <c r="H97">
        <v>6</v>
      </c>
      <c r="I97" s="4" t="s">
        <v>614</v>
      </c>
      <c r="J97" s="7">
        <v>72</v>
      </c>
      <c r="K97" s="4">
        <f t="shared" si="1"/>
        <v>151200</v>
      </c>
    </row>
    <row r="98" spans="1:11" ht="15.75" customHeight="1" x14ac:dyDescent="0.25">
      <c r="A98" t="s">
        <v>405</v>
      </c>
      <c r="B98" t="s">
        <v>51</v>
      </c>
      <c r="C98" t="s">
        <v>9</v>
      </c>
      <c r="D98" s="4">
        <v>42</v>
      </c>
      <c r="E98" t="s">
        <v>406</v>
      </c>
      <c r="F98" s="4">
        <v>1100</v>
      </c>
      <c r="G98">
        <v>47</v>
      </c>
      <c r="H98">
        <v>1</v>
      </c>
      <c r="I98" s="4">
        <v>168</v>
      </c>
      <c r="J98" s="7">
        <v>72</v>
      </c>
      <c r="K98" s="4">
        <f t="shared" si="1"/>
        <v>79200</v>
      </c>
    </row>
    <row r="99" spans="1:11" ht="15.75" customHeight="1" x14ac:dyDescent="0.25">
      <c r="A99" t="s">
        <v>321</v>
      </c>
      <c r="B99" t="s">
        <v>17</v>
      </c>
      <c r="C99" t="s">
        <v>18</v>
      </c>
      <c r="D99" s="4">
        <v>60</v>
      </c>
      <c r="E99" t="s">
        <v>322</v>
      </c>
      <c r="F99" s="4">
        <v>1750</v>
      </c>
      <c r="G99">
        <v>0</v>
      </c>
      <c r="H99">
        <v>6</v>
      </c>
      <c r="I99" s="4">
        <v>107</v>
      </c>
      <c r="J99" s="7">
        <v>74</v>
      </c>
      <c r="K99" s="4">
        <f t="shared" si="1"/>
        <v>129500</v>
      </c>
    </row>
    <row r="100" spans="1:11" ht="15.75" customHeight="1" x14ac:dyDescent="0.25">
      <c r="A100" t="s">
        <v>296</v>
      </c>
      <c r="B100" t="s">
        <v>21</v>
      </c>
      <c r="C100" t="s">
        <v>21</v>
      </c>
      <c r="D100" s="4">
        <v>5</v>
      </c>
      <c r="E100" t="s">
        <v>297</v>
      </c>
      <c r="F100" s="4">
        <v>700</v>
      </c>
      <c r="G100">
        <v>0</v>
      </c>
      <c r="H100">
        <v>3</v>
      </c>
      <c r="I100" s="4" t="s">
        <v>614</v>
      </c>
      <c r="J100" s="7">
        <v>75</v>
      </c>
      <c r="K100" s="4">
        <f t="shared" si="1"/>
        <v>52500</v>
      </c>
    </row>
    <row r="101" spans="1:11" ht="15.75" customHeight="1" x14ac:dyDescent="0.25">
      <c r="A101" t="s">
        <v>318</v>
      </c>
      <c r="B101" t="s">
        <v>17</v>
      </c>
      <c r="C101" t="s">
        <v>18</v>
      </c>
      <c r="D101" s="4">
        <v>44</v>
      </c>
      <c r="E101" t="s">
        <v>73</v>
      </c>
      <c r="F101" s="4">
        <v>900</v>
      </c>
      <c r="G101">
        <v>22</v>
      </c>
      <c r="H101">
        <v>5</v>
      </c>
      <c r="I101" s="4">
        <v>25</v>
      </c>
      <c r="J101" s="7">
        <v>75</v>
      </c>
      <c r="K101" s="4">
        <f t="shared" si="1"/>
        <v>67500</v>
      </c>
    </row>
    <row r="102" spans="1:11" ht="15.75" customHeight="1" x14ac:dyDescent="0.25">
      <c r="A102" t="s">
        <v>31</v>
      </c>
      <c r="B102" t="s">
        <v>14</v>
      </c>
      <c r="C102" t="s">
        <v>14</v>
      </c>
      <c r="D102" s="4">
        <v>5</v>
      </c>
      <c r="E102" t="s">
        <v>32</v>
      </c>
      <c r="F102" s="4">
        <v>400</v>
      </c>
      <c r="G102">
        <v>0</v>
      </c>
      <c r="H102">
        <v>3</v>
      </c>
      <c r="I102" s="4">
        <v>126</v>
      </c>
      <c r="J102" s="7">
        <v>76</v>
      </c>
      <c r="K102" s="4">
        <f t="shared" si="1"/>
        <v>30400</v>
      </c>
    </row>
    <row r="103" spans="1:11" ht="15.75" customHeight="1" x14ac:dyDescent="0.25">
      <c r="A103" t="s">
        <v>53</v>
      </c>
      <c r="B103" t="s">
        <v>51</v>
      </c>
      <c r="C103" t="s">
        <v>54</v>
      </c>
      <c r="D103" s="4">
        <v>26</v>
      </c>
      <c r="E103" t="s">
        <v>55</v>
      </c>
      <c r="F103" s="4">
        <v>400</v>
      </c>
      <c r="G103">
        <v>71</v>
      </c>
      <c r="H103">
        <v>1</v>
      </c>
      <c r="I103" s="4">
        <v>39</v>
      </c>
      <c r="J103" s="7">
        <v>76</v>
      </c>
      <c r="K103" s="4">
        <f t="shared" si="1"/>
        <v>30400</v>
      </c>
    </row>
    <row r="104" spans="1:11" ht="15.75" customHeight="1" x14ac:dyDescent="0.25">
      <c r="A104" t="s">
        <v>181</v>
      </c>
      <c r="B104" t="s">
        <v>8</v>
      </c>
      <c r="C104" t="s">
        <v>36</v>
      </c>
      <c r="D104" s="4">
        <v>14</v>
      </c>
      <c r="E104" t="s">
        <v>182</v>
      </c>
      <c r="F104" s="4">
        <v>1050</v>
      </c>
      <c r="G104">
        <v>18</v>
      </c>
      <c r="H104">
        <v>4</v>
      </c>
      <c r="I104" s="4">
        <v>52</v>
      </c>
      <c r="J104" s="7">
        <v>76</v>
      </c>
      <c r="K104" s="4">
        <f t="shared" si="1"/>
        <v>79800</v>
      </c>
    </row>
    <row r="105" spans="1:11" ht="15.75" customHeight="1" x14ac:dyDescent="0.25">
      <c r="A105" t="s">
        <v>338</v>
      </c>
      <c r="B105" t="s">
        <v>8</v>
      </c>
      <c r="C105" t="s">
        <v>339</v>
      </c>
      <c r="D105" s="4">
        <v>20</v>
      </c>
      <c r="E105" t="s">
        <v>340</v>
      </c>
      <c r="F105" s="4">
        <v>1900</v>
      </c>
      <c r="G105">
        <v>0</v>
      </c>
      <c r="H105">
        <v>5</v>
      </c>
      <c r="I105" s="4">
        <v>89</v>
      </c>
      <c r="J105" s="7">
        <v>76</v>
      </c>
      <c r="K105" s="4">
        <f t="shared" si="1"/>
        <v>144400</v>
      </c>
    </row>
    <row r="106" spans="1:11" ht="15.75" customHeight="1" x14ac:dyDescent="0.25">
      <c r="A106" t="s">
        <v>359</v>
      </c>
      <c r="B106" t="s">
        <v>51</v>
      </c>
      <c r="C106" t="s">
        <v>54</v>
      </c>
      <c r="D106" s="4">
        <v>26</v>
      </c>
      <c r="E106" t="s">
        <v>360</v>
      </c>
      <c r="F106" s="4">
        <v>400</v>
      </c>
      <c r="G106">
        <v>0</v>
      </c>
      <c r="H106">
        <v>3</v>
      </c>
      <c r="I106" s="4">
        <v>166</v>
      </c>
      <c r="J106" s="7">
        <v>76</v>
      </c>
      <c r="K106" s="4">
        <f t="shared" si="1"/>
        <v>30400</v>
      </c>
    </row>
    <row r="107" spans="1:11" ht="15.75" customHeight="1" x14ac:dyDescent="0.25">
      <c r="A107" t="s">
        <v>467</v>
      </c>
      <c r="B107" t="s">
        <v>14</v>
      </c>
      <c r="C107" t="s">
        <v>14</v>
      </c>
      <c r="D107" s="4">
        <v>18</v>
      </c>
      <c r="E107" t="s">
        <v>468</v>
      </c>
      <c r="F107" s="4">
        <v>900</v>
      </c>
      <c r="G107">
        <v>40</v>
      </c>
      <c r="H107">
        <v>4</v>
      </c>
      <c r="I107" s="4">
        <v>49</v>
      </c>
      <c r="J107" s="7">
        <v>76</v>
      </c>
      <c r="K107" s="4">
        <f t="shared" si="1"/>
        <v>68400</v>
      </c>
    </row>
    <row r="108" spans="1:11" ht="15.75" customHeight="1" x14ac:dyDescent="0.25">
      <c r="A108" t="s">
        <v>472</v>
      </c>
      <c r="B108" t="s">
        <v>14</v>
      </c>
      <c r="C108" t="s">
        <v>14</v>
      </c>
      <c r="D108" s="4">
        <v>7</v>
      </c>
      <c r="E108" t="s">
        <v>473</v>
      </c>
      <c r="F108" s="4">
        <v>900</v>
      </c>
      <c r="G108">
        <v>51</v>
      </c>
      <c r="H108">
        <v>3</v>
      </c>
      <c r="I108" s="4">
        <v>99</v>
      </c>
      <c r="J108" s="7">
        <v>76</v>
      </c>
      <c r="K108" s="4">
        <f t="shared" si="1"/>
        <v>68400</v>
      </c>
    </row>
    <row r="109" spans="1:11" ht="15.75" customHeight="1" x14ac:dyDescent="0.25">
      <c r="A109" t="s">
        <v>191</v>
      </c>
      <c r="B109" t="s">
        <v>8</v>
      </c>
      <c r="C109" t="s">
        <v>36</v>
      </c>
      <c r="D109" s="4">
        <v>23</v>
      </c>
      <c r="E109" t="s">
        <v>192</v>
      </c>
      <c r="F109" s="4">
        <v>750</v>
      </c>
      <c r="G109">
        <v>13</v>
      </c>
      <c r="H109">
        <v>3</v>
      </c>
      <c r="I109" s="4">
        <v>27</v>
      </c>
      <c r="J109" s="7">
        <v>77</v>
      </c>
      <c r="K109" s="4">
        <f t="shared" si="1"/>
        <v>57750</v>
      </c>
    </row>
    <row r="110" spans="1:11" ht="15.75" customHeight="1" x14ac:dyDescent="0.25">
      <c r="A110" t="s">
        <v>216</v>
      </c>
      <c r="B110" t="s">
        <v>51</v>
      </c>
      <c r="C110" t="s">
        <v>9</v>
      </c>
      <c r="D110" s="4">
        <v>25</v>
      </c>
      <c r="E110" t="s">
        <v>217</v>
      </c>
      <c r="F110" s="4">
        <v>700</v>
      </c>
      <c r="G110">
        <v>0</v>
      </c>
      <c r="H110">
        <v>3</v>
      </c>
      <c r="I110" s="4" t="s">
        <v>614</v>
      </c>
      <c r="J110" s="7">
        <v>77</v>
      </c>
      <c r="K110" s="4">
        <f t="shared" si="1"/>
        <v>53900</v>
      </c>
    </row>
    <row r="111" spans="1:11" ht="15.75" customHeight="1" x14ac:dyDescent="0.25">
      <c r="A111" t="s">
        <v>257</v>
      </c>
      <c r="B111" t="s">
        <v>14</v>
      </c>
      <c r="C111" t="s">
        <v>14</v>
      </c>
      <c r="D111" s="4">
        <v>12</v>
      </c>
      <c r="E111" t="s">
        <v>258</v>
      </c>
      <c r="F111" s="4">
        <v>700</v>
      </c>
      <c r="G111">
        <v>53</v>
      </c>
      <c r="H111">
        <v>5</v>
      </c>
      <c r="I111" s="4">
        <v>114</v>
      </c>
      <c r="J111" s="7">
        <v>77</v>
      </c>
      <c r="K111" s="4">
        <f t="shared" si="1"/>
        <v>53900</v>
      </c>
    </row>
    <row r="112" spans="1:11" ht="15.75" customHeight="1" x14ac:dyDescent="0.25">
      <c r="A112" t="s">
        <v>411</v>
      </c>
      <c r="B112" t="s">
        <v>8</v>
      </c>
      <c r="C112" t="s">
        <v>36</v>
      </c>
      <c r="D112" s="4">
        <v>30</v>
      </c>
      <c r="E112" t="s">
        <v>188</v>
      </c>
      <c r="F112" s="4">
        <v>500</v>
      </c>
      <c r="G112">
        <v>37</v>
      </c>
      <c r="H112">
        <v>3</v>
      </c>
      <c r="I112" s="4">
        <v>95</v>
      </c>
      <c r="J112" s="7">
        <v>77</v>
      </c>
      <c r="K112" s="4">
        <f t="shared" si="1"/>
        <v>38500</v>
      </c>
    </row>
    <row r="113" spans="1:11" ht="15.75" customHeight="1" x14ac:dyDescent="0.25">
      <c r="A113" t="s">
        <v>480</v>
      </c>
      <c r="B113" t="s">
        <v>4</v>
      </c>
      <c r="C113" t="s">
        <v>5</v>
      </c>
      <c r="D113" s="4">
        <v>3</v>
      </c>
      <c r="E113" t="s">
        <v>481</v>
      </c>
      <c r="F113" s="4">
        <v>800</v>
      </c>
      <c r="G113">
        <v>27</v>
      </c>
      <c r="H113">
        <v>3</v>
      </c>
      <c r="I113" s="4">
        <v>9</v>
      </c>
      <c r="J113" s="7">
        <v>77</v>
      </c>
      <c r="K113" s="4">
        <f t="shared" si="1"/>
        <v>61600</v>
      </c>
    </row>
    <row r="114" spans="1:11" ht="15.75" customHeight="1" x14ac:dyDescent="0.25">
      <c r="A114" t="s">
        <v>200</v>
      </c>
      <c r="B114" t="s">
        <v>8</v>
      </c>
      <c r="C114" t="s">
        <v>36</v>
      </c>
      <c r="D114" s="4">
        <v>19</v>
      </c>
      <c r="E114" t="s">
        <v>201</v>
      </c>
      <c r="F114" s="4">
        <v>900</v>
      </c>
      <c r="G114">
        <v>34</v>
      </c>
      <c r="H114">
        <v>3</v>
      </c>
      <c r="I114" s="4">
        <v>145</v>
      </c>
      <c r="J114" s="7">
        <v>79</v>
      </c>
      <c r="K114" s="4">
        <f t="shared" si="1"/>
        <v>71100</v>
      </c>
    </row>
    <row r="115" spans="1:11" ht="15.75" customHeight="1" x14ac:dyDescent="0.25">
      <c r="A115" t="s">
        <v>304</v>
      </c>
      <c r="B115" t="s">
        <v>4</v>
      </c>
      <c r="C115" t="s">
        <v>5</v>
      </c>
      <c r="D115" s="4">
        <v>4</v>
      </c>
      <c r="E115" t="s">
        <v>305</v>
      </c>
      <c r="F115" s="4">
        <v>700</v>
      </c>
      <c r="G115">
        <v>59</v>
      </c>
      <c r="H115">
        <v>3</v>
      </c>
      <c r="I115" s="4">
        <v>33</v>
      </c>
      <c r="J115" s="7">
        <v>79</v>
      </c>
      <c r="K115" s="4">
        <f t="shared" si="1"/>
        <v>55300</v>
      </c>
    </row>
    <row r="116" spans="1:11" ht="15.75" customHeight="1" x14ac:dyDescent="0.25">
      <c r="A116" t="s">
        <v>364</v>
      </c>
      <c r="B116" t="s">
        <v>21</v>
      </c>
      <c r="C116" t="s">
        <v>21</v>
      </c>
      <c r="D116" s="4">
        <v>19</v>
      </c>
      <c r="E116" t="s">
        <v>365</v>
      </c>
      <c r="F116" s="4">
        <v>1750</v>
      </c>
      <c r="G116">
        <v>0</v>
      </c>
      <c r="H116">
        <v>6</v>
      </c>
      <c r="I116" s="4">
        <v>176</v>
      </c>
      <c r="J116" s="7">
        <v>79</v>
      </c>
      <c r="K116" s="4">
        <f t="shared" si="1"/>
        <v>138250</v>
      </c>
    </row>
    <row r="117" spans="1:11" ht="15.75" customHeight="1" x14ac:dyDescent="0.25">
      <c r="A117" t="s">
        <v>314</v>
      </c>
      <c r="B117" t="s">
        <v>4</v>
      </c>
      <c r="C117" t="s">
        <v>5</v>
      </c>
      <c r="D117" s="4">
        <v>5</v>
      </c>
      <c r="E117" t="s">
        <v>315</v>
      </c>
      <c r="F117" s="4">
        <v>500</v>
      </c>
      <c r="G117">
        <v>37</v>
      </c>
      <c r="H117">
        <v>3</v>
      </c>
      <c r="I117" s="4">
        <v>71</v>
      </c>
      <c r="J117" s="7">
        <v>80</v>
      </c>
      <c r="K117" s="4">
        <f t="shared" si="1"/>
        <v>40000</v>
      </c>
    </row>
    <row r="118" spans="1:11" ht="15.75" customHeight="1" x14ac:dyDescent="0.25">
      <c r="A118" t="s">
        <v>137</v>
      </c>
      <c r="B118" t="s">
        <v>4</v>
      </c>
      <c r="C118" t="s">
        <v>5</v>
      </c>
      <c r="D118" s="4">
        <v>4</v>
      </c>
      <c r="E118" t="s">
        <v>138</v>
      </c>
      <c r="F118" s="4">
        <v>900</v>
      </c>
      <c r="G118">
        <v>61</v>
      </c>
      <c r="H118">
        <v>2</v>
      </c>
      <c r="I118" s="4">
        <v>79</v>
      </c>
      <c r="J118" s="7">
        <v>81</v>
      </c>
      <c r="K118" s="4">
        <f t="shared" si="1"/>
        <v>72900</v>
      </c>
    </row>
    <row r="119" spans="1:11" ht="15.75" customHeight="1" x14ac:dyDescent="0.25">
      <c r="A119" t="s">
        <v>227</v>
      </c>
      <c r="B119" t="s">
        <v>17</v>
      </c>
      <c r="C119" t="s">
        <v>5</v>
      </c>
      <c r="D119" s="4">
        <v>38</v>
      </c>
      <c r="E119" t="s">
        <v>228</v>
      </c>
      <c r="F119" s="4">
        <v>1250</v>
      </c>
      <c r="G119">
        <v>28</v>
      </c>
      <c r="H119">
        <v>6</v>
      </c>
      <c r="I119" s="4">
        <v>80</v>
      </c>
      <c r="J119" s="7">
        <v>83</v>
      </c>
      <c r="K119" s="4">
        <f t="shared" si="1"/>
        <v>103750</v>
      </c>
    </row>
    <row r="120" spans="1:11" ht="15.75" customHeight="1" x14ac:dyDescent="0.25">
      <c r="A120" t="s">
        <v>68</v>
      </c>
      <c r="B120" t="s">
        <v>21</v>
      </c>
      <c r="C120" t="s">
        <v>21</v>
      </c>
      <c r="D120" s="4">
        <v>27</v>
      </c>
      <c r="E120" t="s">
        <v>69</v>
      </c>
      <c r="F120" s="4">
        <v>700</v>
      </c>
      <c r="G120">
        <v>0</v>
      </c>
      <c r="H120">
        <v>6</v>
      </c>
      <c r="I120" s="4">
        <v>44</v>
      </c>
      <c r="J120" s="7">
        <v>87</v>
      </c>
      <c r="K120" s="4">
        <f t="shared" si="1"/>
        <v>60900</v>
      </c>
    </row>
    <row r="121" spans="1:11" ht="15.75" customHeight="1" x14ac:dyDescent="0.25">
      <c r="A121" t="s">
        <v>436</v>
      </c>
      <c r="B121" t="s">
        <v>8</v>
      </c>
      <c r="C121" t="s">
        <v>36</v>
      </c>
      <c r="D121" s="4">
        <v>19</v>
      </c>
      <c r="E121" t="s">
        <v>437</v>
      </c>
      <c r="F121" s="4">
        <v>2500</v>
      </c>
      <c r="G121">
        <v>0</v>
      </c>
      <c r="H121">
        <v>3</v>
      </c>
      <c r="I121" s="4">
        <v>161</v>
      </c>
      <c r="J121" s="7">
        <v>87</v>
      </c>
      <c r="K121" s="4">
        <f t="shared" si="1"/>
        <v>217500</v>
      </c>
    </row>
    <row r="122" spans="1:11" ht="15.75" customHeight="1" x14ac:dyDescent="0.25">
      <c r="A122" t="s">
        <v>133</v>
      </c>
      <c r="B122" t="s">
        <v>8</v>
      </c>
      <c r="C122" t="s">
        <v>36</v>
      </c>
      <c r="D122" s="4">
        <v>33</v>
      </c>
      <c r="E122" t="s">
        <v>134</v>
      </c>
      <c r="F122" s="4">
        <v>800</v>
      </c>
      <c r="G122">
        <v>27</v>
      </c>
      <c r="H122">
        <v>3</v>
      </c>
      <c r="I122" s="4">
        <v>43</v>
      </c>
      <c r="J122" s="7">
        <v>89</v>
      </c>
      <c r="K122" s="4">
        <f t="shared" si="1"/>
        <v>71200</v>
      </c>
    </row>
    <row r="123" spans="1:11" ht="15.75" customHeight="1" x14ac:dyDescent="0.25">
      <c r="A123" t="s">
        <v>336</v>
      </c>
      <c r="B123" t="s">
        <v>14</v>
      </c>
      <c r="C123" t="s">
        <v>14</v>
      </c>
      <c r="D123" s="4">
        <v>5</v>
      </c>
      <c r="E123" t="s">
        <v>337</v>
      </c>
      <c r="F123" s="4">
        <v>1700</v>
      </c>
      <c r="G123">
        <v>38</v>
      </c>
      <c r="H123">
        <v>3</v>
      </c>
      <c r="I123" s="4">
        <v>105</v>
      </c>
      <c r="J123" s="7">
        <v>89</v>
      </c>
      <c r="K123" s="4">
        <f t="shared" si="1"/>
        <v>151300</v>
      </c>
    </row>
    <row r="124" spans="1:11" ht="15.75" customHeight="1" x14ac:dyDescent="0.25">
      <c r="A124" t="s">
        <v>402</v>
      </c>
      <c r="B124" t="s">
        <v>14</v>
      </c>
      <c r="C124" t="s">
        <v>5</v>
      </c>
      <c r="D124" s="4">
        <v>8</v>
      </c>
      <c r="E124" t="s">
        <v>403</v>
      </c>
      <c r="F124" s="4">
        <v>800</v>
      </c>
      <c r="G124">
        <v>0</v>
      </c>
      <c r="H124">
        <v>0</v>
      </c>
      <c r="I124" s="4">
        <v>18</v>
      </c>
      <c r="J124" s="7">
        <v>89</v>
      </c>
      <c r="K124" s="4">
        <f t="shared" si="1"/>
        <v>71200</v>
      </c>
    </row>
    <row r="125" spans="1:11" ht="15.75" customHeight="1" x14ac:dyDescent="0.25">
      <c r="A125" t="s">
        <v>477</v>
      </c>
      <c r="B125" t="s">
        <v>29</v>
      </c>
      <c r="C125" t="s">
        <v>9</v>
      </c>
      <c r="D125" s="4">
        <v>11</v>
      </c>
      <c r="E125" t="s">
        <v>478</v>
      </c>
      <c r="F125" s="4">
        <v>700</v>
      </c>
      <c r="G125">
        <v>0</v>
      </c>
      <c r="H125">
        <v>3</v>
      </c>
      <c r="I125" s="4">
        <v>143</v>
      </c>
      <c r="J125" s="7">
        <v>90</v>
      </c>
      <c r="K125" s="4">
        <f t="shared" si="1"/>
        <v>63000</v>
      </c>
    </row>
    <row r="126" spans="1:11" ht="15.75" customHeight="1" x14ac:dyDescent="0.25">
      <c r="A126" t="s">
        <v>26</v>
      </c>
      <c r="B126" t="s">
        <v>17</v>
      </c>
      <c r="C126" t="s">
        <v>18</v>
      </c>
      <c r="D126" s="4">
        <v>38</v>
      </c>
      <c r="E126" t="s">
        <v>27</v>
      </c>
      <c r="F126" s="4">
        <v>800</v>
      </c>
      <c r="G126">
        <v>0</v>
      </c>
      <c r="H126">
        <v>6</v>
      </c>
      <c r="I126" s="4" t="s">
        <v>614</v>
      </c>
      <c r="J126" s="7">
        <v>91</v>
      </c>
      <c r="K126" s="4">
        <f t="shared" si="1"/>
        <v>72800</v>
      </c>
    </row>
    <row r="127" spans="1:11" ht="15.75" customHeight="1" x14ac:dyDescent="0.25">
      <c r="A127" t="s">
        <v>241</v>
      </c>
      <c r="B127" t="s">
        <v>51</v>
      </c>
      <c r="C127" t="s">
        <v>9</v>
      </c>
      <c r="D127" s="4">
        <v>33</v>
      </c>
      <c r="E127" t="s">
        <v>242</v>
      </c>
      <c r="F127" s="4">
        <v>650</v>
      </c>
      <c r="G127">
        <v>46</v>
      </c>
      <c r="H127">
        <v>3</v>
      </c>
      <c r="I127" s="4">
        <v>156</v>
      </c>
      <c r="J127" s="7">
        <v>93</v>
      </c>
      <c r="K127" s="4">
        <f t="shared" si="1"/>
        <v>60450</v>
      </c>
    </row>
    <row r="128" spans="1:11" ht="15.75" customHeight="1" x14ac:dyDescent="0.25">
      <c r="A128" t="s">
        <v>33</v>
      </c>
      <c r="B128" t="s">
        <v>14</v>
      </c>
      <c r="C128" t="s">
        <v>14</v>
      </c>
      <c r="D128" s="4">
        <v>28</v>
      </c>
      <c r="E128" t="s">
        <v>34</v>
      </c>
      <c r="F128" s="4">
        <v>900</v>
      </c>
      <c r="G128">
        <v>34</v>
      </c>
      <c r="H128">
        <v>3</v>
      </c>
      <c r="I128" s="4">
        <v>83</v>
      </c>
      <c r="J128" s="7">
        <v>94</v>
      </c>
      <c r="K128" s="4">
        <f t="shared" si="1"/>
        <v>84600</v>
      </c>
    </row>
    <row r="129" spans="1:11" ht="15.75" customHeight="1" x14ac:dyDescent="0.25">
      <c r="A129" t="s">
        <v>195</v>
      </c>
      <c r="B129" t="s">
        <v>21</v>
      </c>
      <c r="C129" t="s">
        <v>18</v>
      </c>
      <c r="D129" s="4">
        <v>27</v>
      </c>
      <c r="E129" t="s">
        <v>196</v>
      </c>
      <c r="F129" s="4">
        <v>0</v>
      </c>
      <c r="G129">
        <v>0</v>
      </c>
      <c r="H129">
        <v>6</v>
      </c>
      <c r="I129" s="4">
        <v>152</v>
      </c>
      <c r="J129" s="7">
        <v>95</v>
      </c>
      <c r="K129" s="4">
        <f t="shared" si="1"/>
        <v>0</v>
      </c>
    </row>
    <row r="130" spans="1:11" ht="15.75" customHeight="1" x14ac:dyDescent="0.25">
      <c r="A130" t="s">
        <v>279</v>
      </c>
      <c r="B130" t="s">
        <v>29</v>
      </c>
      <c r="C130" t="s">
        <v>24</v>
      </c>
      <c r="D130" s="4">
        <v>18</v>
      </c>
      <c r="E130" t="s">
        <v>280</v>
      </c>
      <c r="F130" s="4">
        <v>900</v>
      </c>
      <c r="G130">
        <v>16</v>
      </c>
      <c r="H130">
        <v>4</v>
      </c>
      <c r="I130" s="4">
        <v>87</v>
      </c>
      <c r="J130" s="7">
        <v>95</v>
      </c>
      <c r="K130" s="4">
        <f t="shared" ref="K130:K193" si="2">PRODUCT(F130,J130)</f>
        <v>85500</v>
      </c>
    </row>
    <row r="131" spans="1:11" ht="15.75" customHeight="1" x14ac:dyDescent="0.25">
      <c r="A131" t="s">
        <v>404</v>
      </c>
      <c r="B131" t="s">
        <v>17</v>
      </c>
      <c r="C131" t="s">
        <v>21</v>
      </c>
      <c r="D131" s="4">
        <v>17</v>
      </c>
      <c r="E131" t="s">
        <v>403</v>
      </c>
      <c r="F131" s="4">
        <v>1350</v>
      </c>
      <c r="G131">
        <v>18</v>
      </c>
      <c r="H131">
        <v>4</v>
      </c>
      <c r="I131" s="4">
        <v>90</v>
      </c>
      <c r="J131" s="7">
        <v>95</v>
      </c>
      <c r="K131" s="4">
        <f t="shared" si="2"/>
        <v>128250</v>
      </c>
    </row>
    <row r="132" spans="1:11" ht="15.75" customHeight="1" x14ac:dyDescent="0.25">
      <c r="A132" t="s">
        <v>482</v>
      </c>
      <c r="B132" t="s">
        <v>628</v>
      </c>
      <c r="C132" t="s">
        <v>628</v>
      </c>
      <c r="D132" s="4" t="s">
        <v>614</v>
      </c>
      <c r="E132" t="s">
        <v>614</v>
      </c>
      <c r="F132" s="4" t="s">
        <v>614</v>
      </c>
      <c r="G132">
        <v>0</v>
      </c>
      <c r="H132">
        <v>0</v>
      </c>
      <c r="I132" s="4" t="s">
        <v>614</v>
      </c>
      <c r="J132" s="7">
        <v>95</v>
      </c>
      <c r="K132" s="4">
        <f t="shared" si="2"/>
        <v>95</v>
      </c>
    </row>
    <row r="133" spans="1:11" ht="15.75" customHeight="1" x14ac:dyDescent="0.25">
      <c r="A133" t="s">
        <v>189</v>
      </c>
      <c r="B133" t="s">
        <v>21</v>
      </c>
      <c r="C133" t="s">
        <v>21</v>
      </c>
      <c r="D133" s="4">
        <v>25</v>
      </c>
      <c r="E133" t="s">
        <v>190</v>
      </c>
      <c r="F133" s="4">
        <v>900</v>
      </c>
      <c r="G133">
        <v>0</v>
      </c>
      <c r="H133">
        <v>4</v>
      </c>
      <c r="I133" s="4" t="s">
        <v>614</v>
      </c>
      <c r="J133" s="7">
        <v>96</v>
      </c>
      <c r="K133" s="4">
        <f t="shared" si="2"/>
        <v>86400</v>
      </c>
    </row>
    <row r="134" spans="1:11" ht="15.75" customHeight="1" x14ac:dyDescent="0.25">
      <c r="A134" t="s">
        <v>312</v>
      </c>
      <c r="B134" t="s">
        <v>21</v>
      </c>
      <c r="C134" t="s">
        <v>21</v>
      </c>
      <c r="D134" s="4">
        <v>23</v>
      </c>
      <c r="E134" t="s">
        <v>313</v>
      </c>
      <c r="F134" s="4">
        <v>400</v>
      </c>
      <c r="G134">
        <v>0</v>
      </c>
      <c r="H134">
        <v>3</v>
      </c>
      <c r="I134" s="4" t="s">
        <v>614</v>
      </c>
      <c r="J134" s="7">
        <v>96</v>
      </c>
      <c r="K134" s="4">
        <f t="shared" si="2"/>
        <v>38400</v>
      </c>
    </row>
    <row r="135" spans="1:11" ht="15.75" customHeight="1" x14ac:dyDescent="0.25">
      <c r="A135" t="s">
        <v>379</v>
      </c>
      <c r="B135" t="s">
        <v>21</v>
      </c>
      <c r="C135" t="s">
        <v>21</v>
      </c>
      <c r="D135" s="4">
        <v>14</v>
      </c>
      <c r="E135" t="s">
        <v>380</v>
      </c>
      <c r="F135" s="4">
        <v>1100</v>
      </c>
      <c r="G135">
        <v>27</v>
      </c>
      <c r="H135">
        <v>5</v>
      </c>
      <c r="I135" s="4">
        <v>142</v>
      </c>
      <c r="J135" s="7">
        <v>96</v>
      </c>
      <c r="K135" s="4">
        <f t="shared" si="2"/>
        <v>105600</v>
      </c>
    </row>
    <row r="136" spans="1:11" ht="15.75" customHeight="1" x14ac:dyDescent="0.25">
      <c r="A136" t="s">
        <v>72</v>
      </c>
      <c r="B136" t="s">
        <v>17</v>
      </c>
      <c r="C136" t="s">
        <v>18</v>
      </c>
      <c r="D136" s="4">
        <v>44</v>
      </c>
      <c r="E136" t="s">
        <v>73</v>
      </c>
      <c r="F136" s="4">
        <v>900</v>
      </c>
      <c r="G136">
        <v>22</v>
      </c>
      <c r="H136">
        <v>5</v>
      </c>
      <c r="I136" s="4">
        <v>25</v>
      </c>
      <c r="J136" s="7">
        <v>98</v>
      </c>
      <c r="K136" s="4">
        <f t="shared" si="2"/>
        <v>88200</v>
      </c>
    </row>
    <row r="137" spans="1:11" ht="15.75" customHeight="1" x14ac:dyDescent="0.25">
      <c r="A137" t="s">
        <v>106</v>
      </c>
      <c r="B137" t="s">
        <v>8</v>
      </c>
      <c r="C137" t="s">
        <v>36</v>
      </c>
      <c r="D137" s="4">
        <v>15</v>
      </c>
      <c r="E137" t="s">
        <v>107</v>
      </c>
      <c r="F137" s="4">
        <v>900</v>
      </c>
      <c r="G137">
        <v>0</v>
      </c>
      <c r="H137">
        <v>3</v>
      </c>
      <c r="I137" s="4">
        <v>98</v>
      </c>
      <c r="J137" s="7">
        <v>100</v>
      </c>
      <c r="K137" s="4">
        <f t="shared" si="2"/>
        <v>90000</v>
      </c>
    </row>
    <row r="138" spans="1:11" ht="15.75" customHeight="1" x14ac:dyDescent="0.25">
      <c r="A138" t="s">
        <v>42</v>
      </c>
      <c r="B138" t="s">
        <v>21</v>
      </c>
      <c r="C138" t="s">
        <v>21</v>
      </c>
      <c r="D138" s="4">
        <v>21</v>
      </c>
      <c r="E138" t="s">
        <v>43</v>
      </c>
      <c r="F138" s="4">
        <v>600</v>
      </c>
      <c r="G138">
        <v>10</v>
      </c>
      <c r="H138">
        <v>6</v>
      </c>
      <c r="I138" s="4">
        <v>56</v>
      </c>
      <c r="J138" s="7">
        <v>101</v>
      </c>
      <c r="K138" s="4">
        <f t="shared" si="2"/>
        <v>60600</v>
      </c>
    </row>
    <row r="139" spans="1:11" ht="15.75" customHeight="1" x14ac:dyDescent="0.25">
      <c r="A139" t="s">
        <v>163</v>
      </c>
      <c r="B139" t="s">
        <v>51</v>
      </c>
      <c r="C139" t="s">
        <v>54</v>
      </c>
      <c r="D139" s="4">
        <v>7</v>
      </c>
      <c r="E139" t="s">
        <v>164</v>
      </c>
      <c r="F139" s="4">
        <v>600</v>
      </c>
      <c r="G139">
        <v>49</v>
      </c>
      <c r="H139">
        <v>3</v>
      </c>
      <c r="I139" s="4">
        <v>13</v>
      </c>
      <c r="J139" s="7">
        <v>101</v>
      </c>
      <c r="K139" s="4">
        <f t="shared" si="2"/>
        <v>60600</v>
      </c>
    </row>
    <row r="140" spans="1:11" ht="15.75" customHeight="1" x14ac:dyDescent="0.25">
      <c r="A140" t="s">
        <v>239</v>
      </c>
      <c r="B140" t="s">
        <v>17</v>
      </c>
      <c r="C140" t="s">
        <v>18</v>
      </c>
      <c r="D140" s="4">
        <v>60</v>
      </c>
      <c r="E140" t="s">
        <v>240</v>
      </c>
      <c r="F140" s="4">
        <v>2250</v>
      </c>
      <c r="G140">
        <v>0</v>
      </c>
      <c r="H140">
        <v>5</v>
      </c>
      <c r="I140" s="4">
        <v>75</v>
      </c>
      <c r="J140" s="7">
        <v>101</v>
      </c>
      <c r="K140" s="4">
        <f t="shared" si="2"/>
        <v>227250</v>
      </c>
    </row>
    <row r="141" spans="1:11" ht="15.75" customHeight="1" x14ac:dyDescent="0.25">
      <c r="A141" t="s">
        <v>414</v>
      </c>
      <c r="B141" t="s">
        <v>21</v>
      </c>
      <c r="C141" t="s">
        <v>21</v>
      </c>
      <c r="D141" s="4">
        <v>39</v>
      </c>
      <c r="E141" t="s">
        <v>342</v>
      </c>
      <c r="F141" s="4">
        <v>1350</v>
      </c>
      <c r="G141">
        <v>63</v>
      </c>
      <c r="H141">
        <v>4</v>
      </c>
      <c r="I141" s="4">
        <v>70</v>
      </c>
      <c r="J141" s="7">
        <v>101</v>
      </c>
      <c r="K141" s="4">
        <f t="shared" si="2"/>
        <v>136350</v>
      </c>
    </row>
    <row r="142" spans="1:11" ht="15.75" customHeight="1" x14ac:dyDescent="0.25">
      <c r="A142" t="s">
        <v>445</v>
      </c>
      <c r="B142" t="s">
        <v>29</v>
      </c>
      <c r="C142" t="s">
        <v>5</v>
      </c>
      <c r="D142" s="4">
        <v>6</v>
      </c>
      <c r="E142" t="s">
        <v>446</v>
      </c>
      <c r="F142" s="4">
        <v>900</v>
      </c>
      <c r="G142">
        <v>46</v>
      </c>
      <c r="H142">
        <v>4</v>
      </c>
      <c r="I142" s="4">
        <v>121</v>
      </c>
      <c r="J142" s="7">
        <v>101</v>
      </c>
      <c r="K142" s="4">
        <f t="shared" si="2"/>
        <v>90900</v>
      </c>
    </row>
    <row r="143" spans="1:11" ht="15.75" customHeight="1" x14ac:dyDescent="0.25">
      <c r="A143" t="s">
        <v>44</v>
      </c>
      <c r="B143" t="s">
        <v>17</v>
      </c>
      <c r="C143" t="s">
        <v>21</v>
      </c>
      <c r="D143" s="4">
        <v>16</v>
      </c>
      <c r="E143" t="s">
        <v>45</v>
      </c>
      <c r="F143" s="4">
        <v>600</v>
      </c>
      <c r="G143">
        <v>0</v>
      </c>
      <c r="H143">
        <v>5</v>
      </c>
      <c r="I143" s="4" t="s">
        <v>614</v>
      </c>
      <c r="J143" s="7">
        <v>102</v>
      </c>
      <c r="K143" s="4">
        <f t="shared" si="2"/>
        <v>61200</v>
      </c>
    </row>
    <row r="144" spans="1:11" ht="15.75" customHeight="1" x14ac:dyDescent="0.25">
      <c r="A144" t="s">
        <v>124</v>
      </c>
      <c r="B144" t="s">
        <v>628</v>
      </c>
      <c r="C144" t="s">
        <v>9</v>
      </c>
      <c r="D144" s="4">
        <v>18</v>
      </c>
      <c r="E144" t="s">
        <v>125</v>
      </c>
      <c r="F144" s="4">
        <v>900</v>
      </c>
      <c r="G144">
        <v>0</v>
      </c>
      <c r="H144">
        <v>3</v>
      </c>
      <c r="I144" s="4" t="s">
        <v>614</v>
      </c>
      <c r="J144" s="7">
        <v>103</v>
      </c>
      <c r="K144" s="4">
        <f t="shared" si="2"/>
        <v>92700</v>
      </c>
    </row>
    <row r="145" spans="1:11" x14ac:dyDescent="0.25">
      <c r="A145" t="s">
        <v>197</v>
      </c>
      <c r="B145" t="s">
        <v>29</v>
      </c>
      <c r="C145" t="s">
        <v>24</v>
      </c>
      <c r="D145" s="4">
        <v>8</v>
      </c>
      <c r="E145" t="s">
        <v>30</v>
      </c>
      <c r="F145" s="4">
        <v>700</v>
      </c>
      <c r="G145">
        <v>0</v>
      </c>
      <c r="H145">
        <v>4</v>
      </c>
      <c r="I145" s="4">
        <v>118</v>
      </c>
      <c r="J145" s="7">
        <v>103</v>
      </c>
      <c r="K145" s="4">
        <f t="shared" si="2"/>
        <v>72100</v>
      </c>
    </row>
    <row r="146" spans="1:11" ht="15.75" customHeight="1" x14ac:dyDescent="0.25">
      <c r="A146" t="s">
        <v>74</v>
      </c>
      <c r="B146" t="s">
        <v>29</v>
      </c>
      <c r="C146" t="s">
        <v>5</v>
      </c>
      <c r="D146" s="4">
        <v>4</v>
      </c>
      <c r="E146" t="s">
        <v>75</v>
      </c>
      <c r="F146" s="4">
        <v>850</v>
      </c>
      <c r="G146">
        <v>45</v>
      </c>
      <c r="H146">
        <v>3</v>
      </c>
      <c r="I146" s="4">
        <v>46</v>
      </c>
      <c r="J146" s="7">
        <v>104</v>
      </c>
      <c r="K146" s="4">
        <f t="shared" si="2"/>
        <v>88400</v>
      </c>
    </row>
    <row r="147" spans="1:11" ht="15.75" customHeight="1" x14ac:dyDescent="0.25">
      <c r="A147" t="s">
        <v>80</v>
      </c>
      <c r="B147" t="s">
        <v>51</v>
      </c>
      <c r="C147" t="s">
        <v>54</v>
      </c>
      <c r="D147" s="4">
        <v>32</v>
      </c>
      <c r="E147" t="s">
        <v>81</v>
      </c>
      <c r="F147" s="4">
        <v>400</v>
      </c>
      <c r="G147">
        <v>0</v>
      </c>
      <c r="H147">
        <v>3</v>
      </c>
      <c r="I147" s="4" t="s">
        <v>614</v>
      </c>
      <c r="J147" s="7">
        <v>105</v>
      </c>
      <c r="K147" s="4">
        <f t="shared" si="2"/>
        <v>42000</v>
      </c>
    </row>
    <row r="148" spans="1:11" ht="15.75" customHeight="1" x14ac:dyDescent="0.25">
      <c r="A148" t="s">
        <v>420</v>
      </c>
      <c r="B148" t="s">
        <v>4</v>
      </c>
      <c r="C148" t="s">
        <v>5</v>
      </c>
      <c r="D148" s="4">
        <v>6</v>
      </c>
      <c r="E148" t="s">
        <v>421</v>
      </c>
      <c r="F148" s="4">
        <v>1000</v>
      </c>
      <c r="G148">
        <v>70</v>
      </c>
      <c r="H148">
        <v>3</v>
      </c>
      <c r="I148" s="4">
        <v>20</v>
      </c>
      <c r="J148" s="7">
        <v>105</v>
      </c>
      <c r="K148" s="4">
        <f t="shared" si="2"/>
        <v>105000</v>
      </c>
    </row>
    <row r="149" spans="1:11" ht="15.75" customHeight="1" x14ac:dyDescent="0.25">
      <c r="A149" t="s">
        <v>82</v>
      </c>
      <c r="B149" t="s">
        <v>17</v>
      </c>
      <c r="C149" t="s">
        <v>18</v>
      </c>
      <c r="D149" s="4">
        <v>51</v>
      </c>
      <c r="E149" t="s">
        <v>83</v>
      </c>
      <c r="F149" s="4">
        <v>2150</v>
      </c>
      <c r="G149">
        <v>0</v>
      </c>
      <c r="H149">
        <v>6</v>
      </c>
      <c r="I149" s="4">
        <v>116</v>
      </c>
      <c r="J149" s="7">
        <v>107</v>
      </c>
      <c r="K149" s="4">
        <f t="shared" si="2"/>
        <v>230050</v>
      </c>
    </row>
    <row r="150" spans="1:11" ht="15.75" customHeight="1" x14ac:dyDescent="0.25">
      <c r="A150" t="s">
        <v>94</v>
      </c>
      <c r="B150" t="s">
        <v>21</v>
      </c>
      <c r="C150" t="s">
        <v>21</v>
      </c>
      <c r="D150" s="4">
        <v>17</v>
      </c>
      <c r="E150" t="s">
        <v>95</v>
      </c>
      <c r="F150" s="4">
        <v>700</v>
      </c>
      <c r="G150">
        <v>1</v>
      </c>
      <c r="H150">
        <v>6</v>
      </c>
      <c r="I150" s="4">
        <v>38</v>
      </c>
      <c r="J150" s="7">
        <v>107</v>
      </c>
      <c r="K150" s="4">
        <f t="shared" si="2"/>
        <v>74900</v>
      </c>
    </row>
    <row r="151" spans="1:11" ht="15.75" customHeight="1" x14ac:dyDescent="0.25">
      <c r="A151" t="s">
        <v>108</v>
      </c>
      <c r="B151" t="s">
        <v>21</v>
      </c>
      <c r="C151" t="s">
        <v>36</v>
      </c>
      <c r="D151" s="4">
        <v>35</v>
      </c>
      <c r="E151" t="s">
        <v>109</v>
      </c>
      <c r="F151" s="4">
        <v>1100</v>
      </c>
      <c r="G151">
        <v>30</v>
      </c>
      <c r="H151">
        <v>6</v>
      </c>
      <c r="I151" s="4">
        <v>127</v>
      </c>
      <c r="J151" s="7">
        <v>107</v>
      </c>
      <c r="K151" s="4">
        <f t="shared" si="2"/>
        <v>117700</v>
      </c>
    </row>
    <row r="152" spans="1:11" ht="15.75" customHeight="1" x14ac:dyDescent="0.25">
      <c r="A152" t="s">
        <v>281</v>
      </c>
      <c r="B152" t="s">
        <v>14</v>
      </c>
      <c r="C152" t="s">
        <v>14</v>
      </c>
      <c r="D152" s="4">
        <v>17</v>
      </c>
      <c r="E152" t="s">
        <v>282</v>
      </c>
      <c r="F152" s="4">
        <v>550</v>
      </c>
      <c r="G152">
        <v>35</v>
      </c>
      <c r="H152">
        <v>5</v>
      </c>
      <c r="I152" s="4">
        <v>129</v>
      </c>
      <c r="J152" s="7">
        <v>107</v>
      </c>
      <c r="K152" s="4">
        <f t="shared" si="2"/>
        <v>58850</v>
      </c>
    </row>
    <row r="153" spans="1:11" ht="15.75" customHeight="1" x14ac:dyDescent="0.25">
      <c r="A153" t="s">
        <v>422</v>
      </c>
      <c r="B153" t="s">
        <v>17</v>
      </c>
      <c r="C153" t="s">
        <v>24</v>
      </c>
      <c r="D153" s="4">
        <v>24</v>
      </c>
      <c r="E153" t="s">
        <v>250</v>
      </c>
      <c r="F153" s="4">
        <v>950</v>
      </c>
      <c r="G153">
        <v>45</v>
      </c>
      <c r="H153">
        <v>1</v>
      </c>
      <c r="I153" s="4">
        <v>12</v>
      </c>
      <c r="J153" s="7">
        <v>107</v>
      </c>
      <c r="K153" s="4">
        <f t="shared" si="2"/>
        <v>101650</v>
      </c>
    </row>
    <row r="154" spans="1:11" ht="15.75" customHeight="1" x14ac:dyDescent="0.25">
      <c r="A154" t="s">
        <v>432</v>
      </c>
      <c r="B154" t="s">
        <v>8</v>
      </c>
      <c r="C154" t="s">
        <v>36</v>
      </c>
      <c r="D154" s="4">
        <v>10</v>
      </c>
      <c r="E154" t="s">
        <v>153</v>
      </c>
      <c r="F154" s="4">
        <v>700</v>
      </c>
      <c r="G154">
        <v>20</v>
      </c>
      <c r="H154">
        <v>3</v>
      </c>
      <c r="I154" s="4">
        <v>29</v>
      </c>
      <c r="J154" s="7">
        <v>107</v>
      </c>
      <c r="K154" s="4">
        <f t="shared" si="2"/>
        <v>74900</v>
      </c>
    </row>
    <row r="155" spans="1:11" ht="15.75" customHeight="1" x14ac:dyDescent="0.25">
      <c r="A155" t="s">
        <v>110</v>
      </c>
      <c r="B155" t="s">
        <v>8</v>
      </c>
      <c r="C155" t="s">
        <v>36</v>
      </c>
      <c r="D155" s="4">
        <v>17</v>
      </c>
      <c r="E155" t="s">
        <v>111</v>
      </c>
      <c r="F155" s="4">
        <v>750</v>
      </c>
      <c r="G155">
        <v>19</v>
      </c>
      <c r="H155">
        <v>3</v>
      </c>
      <c r="I155" s="4">
        <v>26</v>
      </c>
      <c r="J155" s="7">
        <v>109</v>
      </c>
      <c r="K155" s="4">
        <f t="shared" si="2"/>
        <v>81750</v>
      </c>
    </row>
    <row r="156" spans="1:11" ht="15.75" customHeight="1" x14ac:dyDescent="0.25">
      <c r="A156" t="s">
        <v>96</v>
      </c>
      <c r="B156" t="s">
        <v>14</v>
      </c>
      <c r="C156" t="s">
        <v>14</v>
      </c>
      <c r="D156" s="4">
        <v>7</v>
      </c>
      <c r="E156" t="s">
        <v>97</v>
      </c>
      <c r="F156" s="4">
        <v>1300</v>
      </c>
      <c r="G156">
        <v>30</v>
      </c>
      <c r="H156">
        <v>4</v>
      </c>
      <c r="I156" s="4">
        <v>92</v>
      </c>
      <c r="J156" s="7">
        <v>110</v>
      </c>
      <c r="K156" s="4">
        <f t="shared" si="2"/>
        <v>143000</v>
      </c>
    </row>
    <row r="157" spans="1:11" ht="15.75" customHeight="1" x14ac:dyDescent="0.25">
      <c r="A157" t="s">
        <v>120</v>
      </c>
      <c r="B157" t="s">
        <v>21</v>
      </c>
      <c r="C157" t="s">
        <v>9</v>
      </c>
      <c r="D157" s="4">
        <v>21</v>
      </c>
      <c r="E157" t="s">
        <v>121</v>
      </c>
      <c r="F157" s="4">
        <v>1000</v>
      </c>
      <c r="G157">
        <v>0</v>
      </c>
      <c r="H157">
        <v>3</v>
      </c>
      <c r="I157" s="4">
        <v>175</v>
      </c>
      <c r="J157" s="7">
        <v>110</v>
      </c>
      <c r="K157" s="4">
        <f t="shared" si="2"/>
        <v>110000</v>
      </c>
    </row>
    <row r="158" spans="1:11" ht="15.75" customHeight="1" x14ac:dyDescent="0.25">
      <c r="A158" t="s">
        <v>222</v>
      </c>
      <c r="B158" t="s">
        <v>17</v>
      </c>
      <c r="C158" t="s">
        <v>36</v>
      </c>
      <c r="D158" s="4">
        <v>29</v>
      </c>
      <c r="E158" t="s">
        <v>223</v>
      </c>
      <c r="F158" s="4">
        <v>700</v>
      </c>
      <c r="G158">
        <v>17</v>
      </c>
      <c r="H158">
        <v>3</v>
      </c>
      <c r="I158" s="4">
        <v>10</v>
      </c>
      <c r="J158" s="7">
        <v>110</v>
      </c>
      <c r="K158" s="4">
        <f t="shared" si="2"/>
        <v>77000</v>
      </c>
    </row>
    <row r="159" spans="1:11" ht="15.75" customHeight="1" x14ac:dyDescent="0.25">
      <c r="A159" t="s">
        <v>332</v>
      </c>
      <c r="B159" t="s">
        <v>51</v>
      </c>
      <c r="C159" t="s">
        <v>24</v>
      </c>
      <c r="D159" s="4">
        <v>26</v>
      </c>
      <c r="E159" t="s">
        <v>333</v>
      </c>
      <c r="F159" s="4">
        <v>600</v>
      </c>
      <c r="G159">
        <v>36</v>
      </c>
      <c r="H159">
        <v>6</v>
      </c>
      <c r="I159" s="4">
        <v>91</v>
      </c>
      <c r="J159" s="7">
        <v>110</v>
      </c>
      <c r="K159" s="4">
        <f t="shared" si="2"/>
        <v>66000</v>
      </c>
    </row>
    <row r="160" spans="1:11" ht="15.75" customHeight="1" x14ac:dyDescent="0.25">
      <c r="A160" t="s">
        <v>433</v>
      </c>
      <c r="B160" t="s">
        <v>29</v>
      </c>
      <c r="C160" t="s">
        <v>24</v>
      </c>
      <c r="D160" s="4">
        <v>8</v>
      </c>
      <c r="E160" t="s">
        <v>30</v>
      </c>
      <c r="F160" s="4">
        <v>700</v>
      </c>
      <c r="G160">
        <v>0</v>
      </c>
      <c r="H160">
        <v>4</v>
      </c>
      <c r="I160" s="4">
        <v>118</v>
      </c>
      <c r="J160" s="7">
        <v>110</v>
      </c>
      <c r="K160" s="4">
        <f t="shared" si="2"/>
        <v>77000</v>
      </c>
    </row>
    <row r="161" spans="1:11" ht="15.75" customHeight="1" x14ac:dyDescent="0.25">
      <c r="A161" t="s">
        <v>143</v>
      </c>
      <c r="B161" t="s">
        <v>8</v>
      </c>
      <c r="C161" t="s">
        <v>36</v>
      </c>
      <c r="D161" s="4">
        <v>32</v>
      </c>
      <c r="E161" t="s">
        <v>79</v>
      </c>
      <c r="F161" s="4">
        <v>1500</v>
      </c>
      <c r="G161">
        <v>7</v>
      </c>
      <c r="H161">
        <v>3</v>
      </c>
      <c r="I161" s="4">
        <v>1</v>
      </c>
      <c r="J161" s="7">
        <v>111</v>
      </c>
      <c r="K161" s="4">
        <f t="shared" si="2"/>
        <v>166500</v>
      </c>
    </row>
    <row r="162" spans="1:11" ht="15.75" customHeight="1" x14ac:dyDescent="0.25">
      <c r="A162" t="s">
        <v>247</v>
      </c>
      <c r="B162" t="s">
        <v>17</v>
      </c>
      <c r="C162" t="s">
        <v>18</v>
      </c>
      <c r="D162" s="4">
        <v>38</v>
      </c>
      <c r="E162" t="s">
        <v>248</v>
      </c>
      <c r="F162" s="4">
        <v>1100</v>
      </c>
      <c r="G162">
        <v>0</v>
      </c>
      <c r="H162">
        <v>6</v>
      </c>
      <c r="I162" s="4" t="s">
        <v>614</v>
      </c>
      <c r="J162" s="7">
        <v>111</v>
      </c>
      <c r="K162" s="4">
        <f t="shared" si="2"/>
        <v>122100</v>
      </c>
    </row>
    <row r="163" spans="1:11" ht="15.75" customHeight="1" x14ac:dyDescent="0.25">
      <c r="A163" t="s">
        <v>229</v>
      </c>
      <c r="B163" t="s">
        <v>14</v>
      </c>
      <c r="C163" t="s">
        <v>14</v>
      </c>
      <c r="D163" s="4">
        <v>16</v>
      </c>
      <c r="E163" t="s">
        <v>230</v>
      </c>
      <c r="F163" s="4">
        <v>900</v>
      </c>
      <c r="G163">
        <v>0</v>
      </c>
      <c r="H163">
        <v>3</v>
      </c>
      <c r="I163" s="4">
        <v>158</v>
      </c>
      <c r="J163" s="7">
        <v>112</v>
      </c>
      <c r="K163" s="4">
        <f t="shared" si="2"/>
        <v>100800</v>
      </c>
    </row>
    <row r="164" spans="1:11" ht="15.75" customHeight="1" x14ac:dyDescent="0.25">
      <c r="A164" t="s">
        <v>118</v>
      </c>
      <c r="B164" t="s">
        <v>14</v>
      </c>
      <c r="C164" t="s">
        <v>14</v>
      </c>
      <c r="D164" s="4">
        <v>7</v>
      </c>
      <c r="E164" t="s">
        <v>119</v>
      </c>
      <c r="F164" s="4">
        <v>850</v>
      </c>
      <c r="G164">
        <v>35</v>
      </c>
      <c r="H164">
        <v>4</v>
      </c>
      <c r="I164" s="4">
        <v>69</v>
      </c>
      <c r="J164" s="7">
        <v>115</v>
      </c>
      <c r="K164" s="4">
        <f t="shared" si="2"/>
        <v>97750</v>
      </c>
    </row>
    <row r="165" spans="1:11" ht="15.75" customHeight="1" x14ac:dyDescent="0.25">
      <c r="A165" t="s">
        <v>150</v>
      </c>
      <c r="B165" t="s">
        <v>8</v>
      </c>
      <c r="C165" t="s">
        <v>36</v>
      </c>
      <c r="D165" s="4">
        <v>8</v>
      </c>
      <c r="E165" t="s">
        <v>151</v>
      </c>
      <c r="F165" s="4">
        <v>1000</v>
      </c>
      <c r="G165">
        <v>0</v>
      </c>
      <c r="H165">
        <v>3</v>
      </c>
      <c r="I165" s="4" t="s">
        <v>614</v>
      </c>
      <c r="J165" s="7">
        <v>115</v>
      </c>
      <c r="K165" s="4">
        <f t="shared" si="2"/>
        <v>115000</v>
      </c>
    </row>
    <row r="166" spans="1:11" ht="15.75" customHeight="1" x14ac:dyDescent="0.25">
      <c r="A166" t="s">
        <v>165</v>
      </c>
      <c r="B166" t="s">
        <v>29</v>
      </c>
      <c r="C166" t="s">
        <v>5</v>
      </c>
      <c r="D166" s="4">
        <v>25</v>
      </c>
      <c r="E166" t="s">
        <v>166</v>
      </c>
      <c r="F166" s="4">
        <v>800</v>
      </c>
      <c r="G166">
        <v>39</v>
      </c>
      <c r="H166">
        <v>3</v>
      </c>
      <c r="I166" s="4">
        <v>63</v>
      </c>
      <c r="J166" s="7">
        <v>115</v>
      </c>
      <c r="K166" s="4">
        <f t="shared" si="2"/>
        <v>92000</v>
      </c>
    </row>
    <row r="167" spans="1:11" ht="15.75" customHeight="1" x14ac:dyDescent="0.25">
      <c r="A167" t="s">
        <v>198</v>
      </c>
      <c r="B167" t="s">
        <v>14</v>
      </c>
      <c r="C167" t="s">
        <v>14</v>
      </c>
      <c r="D167" s="4">
        <v>15</v>
      </c>
      <c r="E167" t="s">
        <v>199</v>
      </c>
      <c r="F167" s="4">
        <v>350</v>
      </c>
      <c r="G167">
        <v>0</v>
      </c>
      <c r="H167">
        <v>4</v>
      </c>
      <c r="I167" s="4" t="s">
        <v>614</v>
      </c>
      <c r="J167" s="7">
        <v>115</v>
      </c>
      <c r="K167" s="4">
        <f t="shared" si="2"/>
        <v>40250</v>
      </c>
    </row>
    <row r="168" spans="1:11" ht="15.75" customHeight="1" x14ac:dyDescent="0.25">
      <c r="A168" t="s">
        <v>447</v>
      </c>
      <c r="B168" t="s">
        <v>29</v>
      </c>
      <c r="C168" t="s">
        <v>5</v>
      </c>
      <c r="D168" s="4">
        <v>10</v>
      </c>
      <c r="E168" t="s">
        <v>448</v>
      </c>
      <c r="F168" s="4">
        <v>1600</v>
      </c>
      <c r="G168">
        <v>62</v>
      </c>
      <c r="H168">
        <v>3</v>
      </c>
      <c r="I168" s="4">
        <v>101</v>
      </c>
      <c r="J168" s="7">
        <v>115</v>
      </c>
      <c r="K168" s="4">
        <f t="shared" si="2"/>
        <v>184000</v>
      </c>
    </row>
    <row r="169" spans="1:11" ht="15.75" customHeight="1" x14ac:dyDescent="0.25">
      <c r="A169" t="s">
        <v>387</v>
      </c>
      <c r="B169" t="s">
        <v>8</v>
      </c>
      <c r="C169" t="s">
        <v>36</v>
      </c>
      <c r="D169" s="4">
        <v>32</v>
      </c>
      <c r="E169" t="s">
        <v>232</v>
      </c>
      <c r="F169" s="4">
        <v>1500</v>
      </c>
      <c r="G169">
        <v>4</v>
      </c>
      <c r="H169">
        <v>3</v>
      </c>
      <c r="I169" s="4">
        <v>3</v>
      </c>
      <c r="J169" s="7">
        <v>119</v>
      </c>
      <c r="K169" s="4">
        <f t="shared" si="2"/>
        <v>178500</v>
      </c>
    </row>
    <row r="170" spans="1:11" ht="15.75" customHeight="1" x14ac:dyDescent="0.25">
      <c r="A170" t="s">
        <v>237</v>
      </c>
      <c r="B170" t="s">
        <v>17</v>
      </c>
      <c r="C170" t="s">
        <v>18</v>
      </c>
      <c r="D170" s="4">
        <v>45</v>
      </c>
      <c r="E170" t="s">
        <v>238</v>
      </c>
      <c r="F170" s="4">
        <v>800</v>
      </c>
      <c r="G170">
        <v>64</v>
      </c>
      <c r="H170">
        <v>6</v>
      </c>
      <c r="I170" s="4">
        <v>66</v>
      </c>
      <c r="J170" s="7">
        <v>121</v>
      </c>
      <c r="K170" s="4">
        <f t="shared" si="2"/>
        <v>96800</v>
      </c>
    </row>
    <row r="171" spans="1:11" ht="15.75" customHeight="1" x14ac:dyDescent="0.25">
      <c r="A171" t="s">
        <v>390</v>
      </c>
      <c r="B171" t="s">
        <v>17</v>
      </c>
      <c r="C171" t="s">
        <v>18</v>
      </c>
      <c r="D171" s="4">
        <v>51</v>
      </c>
      <c r="E171" t="s">
        <v>391</v>
      </c>
      <c r="F171" s="4">
        <v>1600</v>
      </c>
      <c r="G171">
        <v>9</v>
      </c>
      <c r="H171">
        <v>6</v>
      </c>
      <c r="I171" s="4">
        <v>8</v>
      </c>
      <c r="J171" s="7">
        <v>121</v>
      </c>
      <c r="K171" s="4">
        <f t="shared" si="2"/>
        <v>193600</v>
      </c>
    </row>
    <row r="172" spans="1:11" ht="15.75" customHeight="1" x14ac:dyDescent="0.25">
      <c r="A172" t="s">
        <v>78</v>
      </c>
      <c r="B172" t="s">
        <v>8</v>
      </c>
      <c r="C172" t="s">
        <v>36</v>
      </c>
      <c r="D172" s="4">
        <v>32</v>
      </c>
      <c r="E172" t="s">
        <v>79</v>
      </c>
      <c r="F172" s="4">
        <v>1500</v>
      </c>
      <c r="G172">
        <v>7</v>
      </c>
      <c r="H172">
        <v>3</v>
      </c>
      <c r="I172" s="4">
        <v>1</v>
      </c>
      <c r="J172" s="7">
        <v>123</v>
      </c>
      <c r="K172" s="4">
        <f t="shared" si="2"/>
        <v>184500</v>
      </c>
    </row>
    <row r="173" spans="1:11" ht="15.75" customHeight="1" x14ac:dyDescent="0.25">
      <c r="A173" t="s">
        <v>418</v>
      </c>
      <c r="B173" t="s">
        <v>29</v>
      </c>
      <c r="C173" t="s">
        <v>5</v>
      </c>
      <c r="D173" s="4">
        <v>10</v>
      </c>
      <c r="E173" t="s">
        <v>419</v>
      </c>
      <c r="F173" s="4">
        <v>900</v>
      </c>
      <c r="G173">
        <v>0</v>
      </c>
      <c r="H173">
        <v>4</v>
      </c>
      <c r="I173" s="4">
        <v>45</v>
      </c>
      <c r="J173" s="7">
        <v>123</v>
      </c>
      <c r="K173" s="4">
        <f t="shared" si="2"/>
        <v>110700</v>
      </c>
    </row>
    <row r="174" spans="1:11" ht="15.75" customHeight="1" x14ac:dyDescent="0.25">
      <c r="A174" t="s">
        <v>479</v>
      </c>
      <c r="B174" t="s">
        <v>8</v>
      </c>
      <c r="C174" t="s">
        <v>36</v>
      </c>
      <c r="D174" s="4">
        <v>32</v>
      </c>
      <c r="E174" t="s">
        <v>79</v>
      </c>
      <c r="F174" s="4">
        <v>1500</v>
      </c>
      <c r="G174">
        <v>7</v>
      </c>
      <c r="H174">
        <v>3</v>
      </c>
      <c r="I174" s="4">
        <v>1</v>
      </c>
      <c r="J174" s="7">
        <v>123</v>
      </c>
      <c r="K174" s="4">
        <f t="shared" si="2"/>
        <v>184500</v>
      </c>
    </row>
    <row r="175" spans="1:11" ht="15.75" customHeight="1" x14ac:dyDescent="0.25">
      <c r="A175" t="s">
        <v>220</v>
      </c>
      <c r="B175" t="s">
        <v>21</v>
      </c>
      <c r="C175" t="s">
        <v>21</v>
      </c>
      <c r="D175" s="4">
        <v>35</v>
      </c>
      <c r="E175" t="s">
        <v>221</v>
      </c>
      <c r="F175" s="4">
        <v>1400</v>
      </c>
      <c r="G175">
        <v>3</v>
      </c>
      <c r="H175">
        <v>6</v>
      </c>
      <c r="I175" s="4">
        <v>2</v>
      </c>
      <c r="J175" s="7">
        <v>125</v>
      </c>
      <c r="K175" s="4">
        <f t="shared" si="2"/>
        <v>175000</v>
      </c>
    </row>
    <row r="176" spans="1:11" ht="15.75" customHeight="1" x14ac:dyDescent="0.25">
      <c r="A176" t="s">
        <v>302</v>
      </c>
      <c r="B176" t="s">
        <v>29</v>
      </c>
      <c r="C176" t="s">
        <v>5</v>
      </c>
      <c r="D176" s="4">
        <v>6</v>
      </c>
      <c r="E176" t="s">
        <v>303</v>
      </c>
      <c r="F176" s="4">
        <v>400</v>
      </c>
      <c r="G176">
        <v>0</v>
      </c>
      <c r="H176">
        <v>3</v>
      </c>
      <c r="I176" s="4">
        <v>169</v>
      </c>
      <c r="J176" s="7">
        <v>125</v>
      </c>
      <c r="K176" s="4">
        <f t="shared" si="2"/>
        <v>50000</v>
      </c>
    </row>
    <row r="177" spans="1:11" ht="15.75" customHeight="1" x14ac:dyDescent="0.25">
      <c r="A177" t="s">
        <v>396</v>
      </c>
      <c r="B177" t="s">
        <v>17</v>
      </c>
      <c r="C177" t="s">
        <v>24</v>
      </c>
      <c r="D177" s="4">
        <v>26</v>
      </c>
      <c r="E177" t="s">
        <v>397</v>
      </c>
      <c r="F177" s="4">
        <v>1350</v>
      </c>
      <c r="G177">
        <v>33</v>
      </c>
      <c r="H177">
        <v>4</v>
      </c>
      <c r="I177" s="4">
        <v>57</v>
      </c>
      <c r="J177" s="7">
        <v>128</v>
      </c>
      <c r="K177" s="4">
        <f t="shared" si="2"/>
        <v>172800</v>
      </c>
    </row>
    <row r="178" spans="1:11" ht="15.75" customHeight="1" x14ac:dyDescent="0.25">
      <c r="A178" t="s">
        <v>316</v>
      </c>
      <c r="B178" t="s">
        <v>17</v>
      </c>
      <c r="C178" t="s">
        <v>54</v>
      </c>
      <c r="D178" s="4">
        <v>20</v>
      </c>
      <c r="E178" t="s">
        <v>317</v>
      </c>
      <c r="F178" s="4">
        <v>400</v>
      </c>
      <c r="G178">
        <v>0</v>
      </c>
      <c r="H178">
        <v>6</v>
      </c>
      <c r="I178" s="4" t="s">
        <v>614</v>
      </c>
      <c r="J178" s="7">
        <v>134</v>
      </c>
      <c r="K178" s="4">
        <f t="shared" si="2"/>
        <v>53600</v>
      </c>
    </row>
    <row r="179" spans="1:11" ht="15.75" customHeight="1" x14ac:dyDescent="0.25">
      <c r="A179" t="s">
        <v>179</v>
      </c>
      <c r="B179" t="s">
        <v>29</v>
      </c>
      <c r="C179" t="s">
        <v>5</v>
      </c>
      <c r="D179" s="4">
        <v>25</v>
      </c>
      <c r="E179" t="s">
        <v>180</v>
      </c>
      <c r="F179" s="4">
        <v>1600</v>
      </c>
      <c r="G179">
        <v>77</v>
      </c>
      <c r="H179">
        <v>3</v>
      </c>
      <c r="I179" s="4">
        <v>5</v>
      </c>
      <c r="J179" s="7">
        <v>145</v>
      </c>
      <c r="K179" s="4">
        <f t="shared" si="2"/>
        <v>232000</v>
      </c>
    </row>
    <row r="180" spans="1:11" ht="15.75" customHeight="1" x14ac:dyDescent="0.25">
      <c r="A180" t="s">
        <v>392</v>
      </c>
      <c r="B180" t="s">
        <v>17</v>
      </c>
      <c r="C180" t="s">
        <v>18</v>
      </c>
      <c r="D180" s="4">
        <v>66</v>
      </c>
      <c r="E180" t="s">
        <v>393</v>
      </c>
      <c r="F180" s="4">
        <v>1650</v>
      </c>
      <c r="G180">
        <v>65</v>
      </c>
      <c r="H180">
        <v>3</v>
      </c>
      <c r="I180" s="4">
        <v>48</v>
      </c>
      <c r="J180" s="7">
        <v>147</v>
      </c>
      <c r="K180" s="4">
        <f t="shared" si="2"/>
        <v>242550</v>
      </c>
    </row>
    <row r="181" spans="1:11" ht="15.75" customHeight="1" x14ac:dyDescent="0.25">
      <c r="A181" t="s">
        <v>235</v>
      </c>
      <c r="B181" t="s">
        <v>17</v>
      </c>
      <c r="C181" t="s">
        <v>18</v>
      </c>
      <c r="D181" s="4">
        <v>77</v>
      </c>
      <c r="E181" t="s">
        <v>236</v>
      </c>
      <c r="F181" s="4">
        <v>1000</v>
      </c>
      <c r="G181">
        <v>48</v>
      </c>
      <c r="H181">
        <v>5</v>
      </c>
      <c r="I181" s="4">
        <v>14</v>
      </c>
      <c r="J181" s="7">
        <v>149</v>
      </c>
      <c r="K181" s="4">
        <f t="shared" si="2"/>
        <v>149000</v>
      </c>
    </row>
    <row r="182" spans="1:11" ht="15.75" customHeight="1" x14ac:dyDescent="0.25">
      <c r="A182" t="s">
        <v>231</v>
      </c>
      <c r="B182" t="s">
        <v>8</v>
      </c>
      <c r="C182" t="s">
        <v>36</v>
      </c>
      <c r="D182" s="4">
        <v>32</v>
      </c>
      <c r="E182" t="s">
        <v>232</v>
      </c>
      <c r="F182" s="4">
        <v>1500</v>
      </c>
      <c r="G182">
        <v>4</v>
      </c>
      <c r="H182">
        <v>3</v>
      </c>
      <c r="I182" s="4">
        <v>3</v>
      </c>
      <c r="J182" s="7">
        <v>150</v>
      </c>
      <c r="K182" s="4">
        <f t="shared" si="2"/>
        <v>225000</v>
      </c>
    </row>
    <row r="183" spans="1:11" ht="15.75" customHeight="1" x14ac:dyDescent="0.25">
      <c r="A183" t="s">
        <v>185</v>
      </c>
      <c r="B183" t="s">
        <v>8</v>
      </c>
      <c r="C183" t="s">
        <v>36</v>
      </c>
      <c r="D183" s="4">
        <v>25</v>
      </c>
      <c r="E183" t="s">
        <v>186</v>
      </c>
      <c r="F183" s="4">
        <v>450</v>
      </c>
      <c r="G183">
        <v>43</v>
      </c>
      <c r="H183">
        <v>4</v>
      </c>
      <c r="I183" s="4">
        <v>113</v>
      </c>
      <c r="J183" s="7">
        <v>153</v>
      </c>
      <c r="K183" s="4">
        <f t="shared" si="2"/>
        <v>68850</v>
      </c>
    </row>
    <row r="184" spans="1:11" ht="15.75" customHeight="1" x14ac:dyDescent="0.25">
      <c r="A184" t="s">
        <v>233</v>
      </c>
      <c r="B184" t="s">
        <v>8</v>
      </c>
      <c r="C184" t="s">
        <v>36</v>
      </c>
      <c r="D184" s="4">
        <v>31</v>
      </c>
      <c r="E184" t="s">
        <v>234</v>
      </c>
      <c r="F184" s="4">
        <v>900</v>
      </c>
      <c r="G184">
        <v>34</v>
      </c>
      <c r="H184">
        <v>4</v>
      </c>
      <c r="I184" s="4">
        <v>104</v>
      </c>
      <c r="J184" s="7">
        <v>153</v>
      </c>
      <c r="K184" s="4">
        <f t="shared" si="2"/>
        <v>137700</v>
      </c>
    </row>
    <row r="185" spans="1:11" ht="15.75" customHeight="1" x14ac:dyDescent="0.25">
      <c r="A185" t="s">
        <v>334</v>
      </c>
      <c r="B185" t="s">
        <v>29</v>
      </c>
      <c r="C185" t="s">
        <v>24</v>
      </c>
      <c r="D185" s="4">
        <v>8</v>
      </c>
      <c r="E185" t="s">
        <v>335</v>
      </c>
      <c r="F185" s="4">
        <v>500</v>
      </c>
      <c r="G185">
        <v>0</v>
      </c>
      <c r="H185">
        <v>4</v>
      </c>
      <c r="I185" s="4">
        <v>190</v>
      </c>
      <c r="J185" s="7">
        <v>153</v>
      </c>
      <c r="K185" s="4">
        <f t="shared" si="2"/>
        <v>76500</v>
      </c>
    </row>
    <row r="186" spans="1:11" ht="15.75" customHeight="1" x14ac:dyDescent="0.25">
      <c r="A186" t="s">
        <v>126</v>
      </c>
      <c r="B186" t="s">
        <v>21</v>
      </c>
      <c r="C186" t="s">
        <v>21</v>
      </c>
      <c r="D186" s="4">
        <v>27</v>
      </c>
      <c r="E186" t="s">
        <v>127</v>
      </c>
      <c r="F186" s="4">
        <v>400</v>
      </c>
      <c r="G186">
        <v>0</v>
      </c>
      <c r="H186">
        <v>6</v>
      </c>
      <c r="I186" s="4" t="s">
        <v>614</v>
      </c>
      <c r="J186" s="7">
        <v>178</v>
      </c>
      <c r="K186" s="4">
        <f t="shared" si="2"/>
        <v>71200</v>
      </c>
    </row>
    <row r="187" spans="1:11" ht="15.75" customHeight="1" x14ac:dyDescent="0.25">
      <c r="A187" t="s">
        <v>152</v>
      </c>
      <c r="B187" t="s">
        <v>8</v>
      </c>
      <c r="C187" t="s">
        <v>36</v>
      </c>
      <c r="D187" s="4">
        <v>10</v>
      </c>
      <c r="E187" t="s">
        <v>153</v>
      </c>
      <c r="F187" s="4">
        <v>700</v>
      </c>
      <c r="G187">
        <v>20</v>
      </c>
      <c r="H187">
        <v>3</v>
      </c>
      <c r="I187" s="4">
        <v>29</v>
      </c>
      <c r="J187" s="7">
        <v>203</v>
      </c>
      <c r="K187" s="4">
        <f t="shared" si="2"/>
        <v>142100</v>
      </c>
    </row>
    <row r="188" spans="1:11" ht="15.75" customHeight="1" x14ac:dyDescent="0.25">
      <c r="A188" t="s">
        <v>144</v>
      </c>
      <c r="B188" t="s">
        <v>29</v>
      </c>
      <c r="C188" t="s">
        <v>24</v>
      </c>
      <c r="D188" s="4">
        <v>26</v>
      </c>
      <c r="E188" t="s">
        <v>145</v>
      </c>
      <c r="F188" s="4">
        <v>700</v>
      </c>
      <c r="G188">
        <v>76</v>
      </c>
      <c r="H188">
        <v>3</v>
      </c>
      <c r="I188" s="4">
        <v>76</v>
      </c>
      <c r="J188" s="7">
        <v>204</v>
      </c>
      <c r="K188" s="4">
        <f t="shared" si="2"/>
        <v>142800</v>
      </c>
    </row>
    <row r="189" spans="1:11" ht="15.75" customHeight="1" x14ac:dyDescent="0.25">
      <c r="A189" t="s">
        <v>243</v>
      </c>
      <c r="B189" t="s">
        <v>51</v>
      </c>
      <c r="C189" t="s">
        <v>54</v>
      </c>
      <c r="D189" s="4">
        <v>22</v>
      </c>
      <c r="E189" t="s">
        <v>244</v>
      </c>
      <c r="F189" s="4">
        <v>350</v>
      </c>
      <c r="G189">
        <v>0</v>
      </c>
      <c r="H189">
        <v>2</v>
      </c>
      <c r="I189" s="4">
        <v>183</v>
      </c>
      <c r="J189" s="7">
        <v>204</v>
      </c>
      <c r="K189" s="4">
        <f t="shared" si="2"/>
        <v>71400</v>
      </c>
    </row>
    <row r="190" spans="1:11" ht="15.75" customHeight="1" x14ac:dyDescent="0.25">
      <c r="A190" t="s">
        <v>357</v>
      </c>
      <c r="B190" t="s">
        <v>14</v>
      </c>
      <c r="C190" t="s">
        <v>14</v>
      </c>
      <c r="D190" s="4">
        <v>23</v>
      </c>
      <c r="E190" t="s">
        <v>358</v>
      </c>
      <c r="F190" s="4">
        <v>600</v>
      </c>
      <c r="G190">
        <v>0</v>
      </c>
      <c r="H190">
        <v>3</v>
      </c>
      <c r="I190" s="4" t="s">
        <v>614</v>
      </c>
      <c r="J190" s="7">
        <v>205</v>
      </c>
      <c r="K190" s="4">
        <f t="shared" si="2"/>
        <v>123000</v>
      </c>
    </row>
    <row r="191" spans="1:11" ht="15.75" customHeight="1" x14ac:dyDescent="0.25">
      <c r="A191" t="s">
        <v>466</v>
      </c>
      <c r="B191" t="s">
        <v>14</v>
      </c>
      <c r="C191" t="s">
        <v>14</v>
      </c>
      <c r="D191" s="4">
        <v>8</v>
      </c>
      <c r="E191" t="s">
        <v>440</v>
      </c>
      <c r="F191" s="4">
        <v>1050</v>
      </c>
      <c r="G191">
        <v>47</v>
      </c>
      <c r="H191">
        <v>3</v>
      </c>
      <c r="I191" s="4">
        <v>42</v>
      </c>
      <c r="J191" s="7">
        <v>205</v>
      </c>
      <c r="K191" s="4">
        <f t="shared" si="2"/>
        <v>215250</v>
      </c>
    </row>
    <row r="192" spans="1:11" ht="15.75" customHeight="1" x14ac:dyDescent="0.25">
      <c r="A192" t="s">
        <v>128</v>
      </c>
      <c r="B192" t="s">
        <v>21</v>
      </c>
      <c r="C192" t="s">
        <v>21</v>
      </c>
      <c r="D192" s="4">
        <v>21</v>
      </c>
      <c r="E192" t="s">
        <v>43</v>
      </c>
      <c r="F192" s="4">
        <v>600</v>
      </c>
      <c r="G192">
        <v>10</v>
      </c>
      <c r="H192">
        <v>6</v>
      </c>
      <c r="I192" s="4">
        <v>56</v>
      </c>
      <c r="J192" s="7">
        <v>209</v>
      </c>
      <c r="K192" s="4">
        <f t="shared" si="2"/>
        <v>125400</v>
      </c>
    </row>
    <row r="193" spans="1:11" ht="15.75" customHeight="1" x14ac:dyDescent="0.25">
      <c r="A193" t="s">
        <v>141</v>
      </c>
      <c r="B193" t="s">
        <v>17</v>
      </c>
      <c r="C193" t="s">
        <v>24</v>
      </c>
      <c r="D193" s="4">
        <v>32</v>
      </c>
      <c r="E193" t="s">
        <v>142</v>
      </c>
      <c r="F193" s="4">
        <v>900</v>
      </c>
      <c r="G193">
        <v>0</v>
      </c>
      <c r="H193">
        <v>4</v>
      </c>
      <c r="I193" s="4">
        <v>179</v>
      </c>
      <c r="J193" s="7">
        <v>210</v>
      </c>
      <c r="K193" s="4">
        <f t="shared" si="2"/>
        <v>189000</v>
      </c>
    </row>
    <row r="194" spans="1:11" ht="15.75" customHeight="1" x14ac:dyDescent="0.25">
      <c r="A194" t="s">
        <v>92</v>
      </c>
      <c r="B194" t="s">
        <v>17</v>
      </c>
      <c r="C194" t="s">
        <v>5</v>
      </c>
      <c r="D194" s="4">
        <v>3</v>
      </c>
      <c r="E194" t="s">
        <v>93</v>
      </c>
      <c r="F194" s="4">
        <v>1350</v>
      </c>
      <c r="G194">
        <v>0</v>
      </c>
      <c r="H194">
        <v>2</v>
      </c>
      <c r="I194" s="4" t="s">
        <v>614</v>
      </c>
      <c r="J194" s="7">
        <v>215</v>
      </c>
      <c r="K194" s="4">
        <f t="shared" ref="K194:K251" si="3">PRODUCT(F194,J194)</f>
        <v>290250</v>
      </c>
    </row>
    <row r="195" spans="1:11" ht="15.75" customHeight="1" x14ac:dyDescent="0.25">
      <c r="A195" t="s">
        <v>430</v>
      </c>
      <c r="B195" t="s">
        <v>21</v>
      </c>
      <c r="C195" t="s">
        <v>21</v>
      </c>
      <c r="D195" s="4">
        <v>49</v>
      </c>
      <c r="E195" t="s">
        <v>431</v>
      </c>
      <c r="F195" s="4">
        <v>900</v>
      </c>
      <c r="G195">
        <v>0</v>
      </c>
      <c r="H195">
        <v>4</v>
      </c>
      <c r="I195" s="4" t="s">
        <v>614</v>
      </c>
      <c r="J195" s="7">
        <v>215</v>
      </c>
      <c r="K195" s="4">
        <f t="shared" si="3"/>
        <v>193500</v>
      </c>
    </row>
    <row r="196" spans="1:11" ht="15.75" customHeight="1" x14ac:dyDescent="0.25">
      <c r="A196" t="s">
        <v>283</v>
      </c>
      <c r="B196" t="s">
        <v>8</v>
      </c>
      <c r="C196" t="s">
        <v>24</v>
      </c>
      <c r="D196" s="4">
        <v>20</v>
      </c>
      <c r="E196" t="s">
        <v>284</v>
      </c>
      <c r="F196" s="4">
        <v>400</v>
      </c>
      <c r="G196">
        <v>0</v>
      </c>
      <c r="H196">
        <v>4</v>
      </c>
      <c r="I196" s="4" t="s">
        <v>614</v>
      </c>
      <c r="J196" s="7">
        <v>220</v>
      </c>
      <c r="K196" s="4">
        <f t="shared" si="3"/>
        <v>88000</v>
      </c>
    </row>
    <row r="197" spans="1:11" ht="15.75" customHeight="1" x14ac:dyDescent="0.25">
      <c r="A197" t="s">
        <v>285</v>
      </c>
      <c r="B197" t="s">
        <v>29</v>
      </c>
      <c r="C197" t="s">
        <v>24</v>
      </c>
      <c r="D197" s="4">
        <v>7</v>
      </c>
      <c r="E197" t="s">
        <v>286</v>
      </c>
      <c r="F197" s="4">
        <v>1250</v>
      </c>
      <c r="G197">
        <v>0</v>
      </c>
      <c r="H197">
        <v>5</v>
      </c>
      <c r="I197" s="4" t="s">
        <v>614</v>
      </c>
      <c r="J197" s="7">
        <v>225</v>
      </c>
      <c r="K197" s="4">
        <f t="shared" si="3"/>
        <v>281250</v>
      </c>
    </row>
    <row r="198" spans="1:11" ht="15.75" customHeight="1" x14ac:dyDescent="0.25">
      <c r="A198" t="s">
        <v>388</v>
      </c>
      <c r="B198" t="s">
        <v>51</v>
      </c>
      <c r="C198" t="s">
        <v>9</v>
      </c>
      <c r="D198" s="4">
        <v>39</v>
      </c>
      <c r="E198" t="s">
        <v>389</v>
      </c>
      <c r="F198" s="4">
        <v>1150</v>
      </c>
      <c r="G198">
        <v>52</v>
      </c>
      <c r="H198">
        <v>3</v>
      </c>
      <c r="I198" s="4">
        <v>41</v>
      </c>
      <c r="J198" s="7">
        <v>230</v>
      </c>
      <c r="K198" s="4">
        <f t="shared" si="3"/>
        <v>264500</v>
      </c>
    </row>
    <row r="199" spans="1:11" ht="15.75" customHeight="1" x14ac:dyDescent="0.25">
      <c r="A199" t="s">
        <v>263</v>
      </c>
      <c r="B199" t="s">
        <v>4</v>
      </c>
      <c r="C199" t="s">
        <v>5</v>
      </c>
      <c r="D199" s="4">
        <v>4</v>
      </c>
      <c r="E199" t="s">
        <v>264</v>
      </c>
      <c r="F199" s="4">
        <v>900</v>
      </c>
      <c r="G199">
        <v>60</v>
      </c>
      <c r="H199">
        <v>3</v>
      </c>
      <c r="I199" s="4">
        <v>74</v>
      </c>
      <c r="J199" s="7">
        <v>232</v>
      </c>
      <c r="K199" s="4">
        <f t="shared" si="3"/>
        <v>208800</v>
      </c>
    </row>
    <row r="200" spans="1:11" ht="15.75" customHeight="1" x14ac:dyDescent="0.25">
      <c r="A200" t="s">
        <v>363</v>
      </c>
      <c r="B200" t="s">
        <v>8</v>
      </c>
      <c r="C200" t="s">
        <v>36</v>
      </c>
      <c r="D200" s="4">
        <v>25</v>
      </c>
      <c r="E200" t="s">
        <v>186</v>
      </c>
      <c r="F200" s="4">
        <v>450</v>
      </c>
      <c r="G200">
        <v>43</v>
      </c>
      <c r="H200">
        <v>4</v>
      </c>
      <c r="I200" s="4">
        <v>113</v>
      </c>
      <c r="J200" s="7">
        <v>235</v>
      </c>
      <c r="K200" s="4">
        <f t="shared" si="3"/>
        <v>105750</v>
      </c>
    </row>
    <row r="201" spans="1:11" ht="15.75" customHeight="1" x14ac:dyDescent="0.25">
      <c r="A201" t="s">
        <v>394</v>
      </c>
      <c r="B201" t="s">
        <v>51</v>
      </c>
      <c r="C201" t="s">
        <v>9</v>
      </c>
      <c r="D201" s="4">
        <v>21</v>
      </c>
      <c r="E201" t="s">
        <v>395</v>
      </c>
      <c r="F201" s="4">
        <v>700</v>
      </c>
      <c r="G201">
        <v>43</v>
      </c>
      <c r="H201">
        <v>3</v>
      </c>
      <c r="I201" s="4">
        <v>123</v>
      </c>
      <c r="J201" s="7">
        <v>245</v>
      </c>
      <c r="K201" s="4">
        <f t="shared" si="3"/>
        <v>171500</v>
      </c>
    </row>
    <row r="202" spans="1:11" ht="15.75" customHeight="1" x14ac:dyDescent="0.25">
      <c r="A202" t="s">
        <v>7</v>
      </c>
      <c r="B202" t="s">
        <v>8</v>
      </c>
      <c r="C202" t="s">
        <v>9</v>
      </c>
      <c r="D202" s="4">
        <v>28</v>
      </c>
      <c r="E202" t="s">
        <v>10</v>
      </c>
      <c r="F202" s="4">
        <v>2250</v>
      </c>
      <c r="G202">
        <v>79</v>
      </c>
      <c r="H202">
        <v>1</v>
      </c>
      <c r="I202" s="4">
        <v>93</v>
      </c>
      <c r="J202" s="7">
        <v>250</v>
      </c>
      <c r="K202" s="4">
        <f t="shared" si="3"/>
        <v>562500</v>
      </c>
    </row>
    <row r="203" spans="1:11" ht="15.75" customHeight="1" x14ac:dyDescent="0.25">
      <c r="A203" t="s">
        <v>169</v>
      </c>
      <c r="B203" t="s">
        <v>628</v>
      </c>
      <c r="C203" t="s">
        <v>628</v>
      </c>
      <c r="D203" s="4">
        <v>18</v>
      </c>
      <c r="E203" t="s">
        <v>12</v>
      </c>
      <c r="F203" s="4" t="s">
        <v>614</v>
      </c>
      <c r="G203">
        <v>0</v>
      </c>
      <c r="H203">
        <v>0</v>
      </c>
      <c r="I203" s="4" t="s">
        <v>614</v>
      </c>
      <c r="J203" s="7">
        <v>250</v>
      </c>
      <c r="K203" s="4">
        <f t="shared" si="3"/>
        <v>250</v>
      </c>
    </row>
    <row r="204" spans="1:11" ht="15.75" customHeight="1" x14ac:dyDescent="0.25">
      <c r="A204" t="s">
        <v>451</v>
      </c>
      <c r="B204" t="s">
        <v>4</v>
      </c>
      <c r="C204" t="s">
        <v>14</v>
      </c>
      <c r="D204" s="4">
        <v>2</v>
      </c>
      <c r="E204" t="s">
        <v>452</v>
      </c>
      <c r="F204" s="4">
        <v>500</v>
      </c>
      <c r="G204">
        <v>0</v>
      </c>
      <c r="H204">
        <v>2</v>
      </c>
      <c r="I204" s="4">
        <v>112</v>
      </c>
      <c r="J204" s="7">
        <v>250</v>
      </c>
      <c r="K204" s="4">
        <f t="shared" si="3"/>
        <v>125000</v>
      </c>
    </row>
    <row r="205" spans="1:11" ht="15.75" customHeight="1" x14ac:dyDescent="0.25">
      <c r="A205" t="s">
        <v>261</v>
      </c>
      <c r="B205" t="s">
        <v>51</v>
      </c>
      <c r="C205" t="s">
        <v>54</v>
      </c>
      <c r="D205" s="4">
        <v>55</v>
      </c>
      <c r="E205" t="s">
        <v>262</v>
      </c>
      <c r="F205" s="4">
        <v>1900</v>
      </c>
      <c r="G205">
        <v>41</v>
      </c>
      <c r="H205">
        <v>3</v>
      </c>
      <c r="I205" s="4">
        <v>73</v>
      </c>
      <c r="J205" s="7">
        <v>254</v>
      </c>
      <c r="K205" s="4">
        <f t="shared" si="3"/>
        <v>482600</v>
      </c>
    </row>
    <row r="206" spans="1:11" ht="15.75" customHeight="1" x14ac:dyDescent="0.25">
      <c r="A206" t="s">
        <v>171</v>
      </c>
      <c r="B206" t="s">
        <v>17</v>
      </c>
      <c r="C206" t="s">
        <v>18</v>
      </c>
      <c r="D206" s="4">
        <v>43</v>
      </c>
      <c r="E206" t="s">
        <v>172</v>
      </c>
      <c r="F206" s="4">
        <v>900</v>
      </c>
      <c r="G206">
        <v>5</v>
      </c>
      <c r="H206">
        <v>6</v>
      </c>
      <c r="I206" s="4">
        <v>16</v>
      </c>
      <c r="J206" s="7">
        <v>256</v>
      </c>
      <c r="K206" s="4">
        <f t="shared" si="3"/>
        <v>230400</v>
      </c>
    </row>
    <row r="207" spans="1:11" ht="15.75" customHeight="1" x14ac:dyDescent="0.25">
      <c r="A207" t="s">
        <v>455</v>
      </c>
      <c r="B207" t="s">
        <v>8</v>
      </c>
      <c r="C207" t="s">
        <v>36</v>
      </c>
      <c r="D207" s="4">
        <v>21</v>
      </c>
      <c r="E207" t="s">
        <v>456</v>
      </c>
      <c r="F207" s="4">
        <v>1000</v>
      </c>
      <c r="G207">
        <v>0</v>
      </c>
      <c r="H207">
        <v>3</v>
      </c>
      <c r="I207" s="4">
        <v>30</v>
      </c>
      <c r="J207" s="7">
        <v>256</v>
      </c>
      <c r="K207" s="4">
        <f t="shared" si="3"/>
        <v>256000</v>
      </c>
    </row>
    <row r="208" spans="1:11" ht="15.75" customHeight="1" x14ac:dyDescent="0.25">
      <c r="A208" t="s">
        <v>16</v>
      </c>
      <c r="B208" t="s">
        <v>17</v>
      </c>
      <c r="C208" t="s">
        <v>18</v>
      </c>
      <c r="D208" s="4">
        <v>53</v>
      </c>
      <c r="E208" t="s">
        <v>19</v>
      </c>
      <c r="F208" s="4">
        <v>600</v>
      </c>
      <c r="G208">
        <v>0</v>
      </c>
      <c r="H208">
        <v>5</v>
      </c>
      <c r="I208" s="4" t="s">
        <v>614</v>
      </c>
      <c r="J208" s="7">
        <v>293</v>
      </c>
      <c r="K208" s="4">
        <f t="shared" si="3"/>
        <v>175800</v>
      </c>
    </row>
    <row r="209" spans="1:11" ht="15.75" customHeight="1" x14ac:dyDescent="0.25">
      <c r="A209" t="s">
        <v>3</v>
      </c>
      <c r="B209" t="s">
        <v>4</v>
      </c>
      <c r="C209" t="s">
        <v>5</v>
      </c>
      <c r="D209" s="4">
        <v>4</v>
      </c>
      <c r="E209" t="s">
        <v>6</v>
      </c>
      <c r="F209" s="4">
        <v>1000</v>
      </c>
      <c r="G209">
        <v>37</v>
      </c>
      <c r="H209">
        <v>1</v>
      </c>
      <c r="I209" s="4">
        <v>147</v>
      </c>
      <c r="J209" s="7">
        <v>300</v>
      </c>
      <c r="K209" s="4">
        <f t="shared" si="3"/>
        <v>300000</v>
      </c>
    </row>
    <row r="210" spans="1:11" ht="15.75" customHeight="1" x14ac:dyDescent="0.25">
      <c r="A210" t="s">
        <v>116</v>
      </c>
      <c r="B210" t="s">
        <v>17</v>
      </c>
      <c r="C210" t="s">
        <v>18</v>
      </c>
      <c r="D210" s="4">
        <v>55</v>
      </c>
      <c r="E210" t="s">
        <v>117</v>
      </c>
      <c r="F210" s="4">
        <v>1350</v>
      </c>
      <c r="G210">
        <v>69</v>
      </c>
      <c r="H210">
        <v>6</v>
      </c>
      <c r="I210" s="4">
        <v>51</v>
      </c>
      <c r="J210" s="7">
        <v>300</v>
      </c>
      <c r="K210" s="4">
        <f t="shared" si="3"/>
        <v>405000</v>
      </c>
    </row>
    <row r="211" spans="1:11" ht="15.75" customHeight="1" x14ac:dyDescent="0.25">
      <c r="A211" t="s">
        <v>170</v>
      </c>
      <c r="B211" t="s">
        <v>628</v>
      </c>
      <c r="C211" t="s">
        <v>628</v>
      </c>
      <c r="D211" s="4">
        <v>16</v>
      </c>
      <c r="E211" t="s">
        <v>12</v>
      </c>
      <c r="F211" s="4" t="s">
        <v>614</v>
      </c>
      <c r="G211">
        <v>0</v>
      </c>
      <c r="H211">
        <v>0</v>
      </c>
      <c r="I211" s="4" t="s">
        <v>614</v>
      </c>
      <c r="J211" s="7">
        <v>301</v>
      </c>
      <c r="K211" s="4">
        <f t="shared" si="3"/>
        <v>301</v>
      </c>
    </row>
    <row r="212" spans="1:11" ht="15.75" customHeight="1" x14ac:dyDescent="0.25">
      <c r="A212" t="s">
        <v>453</v>
      </c>
      <c r="B212" t="s">
        <v>51</v>
      </c>
      <c r="C212" t="s">
        <v>54</v>
      </c>
      <c r="D212" s="4">
        <v>28</v>
      </c>
      <c r="E212" t="s">
        <v>454</v>
      </c>
      <c r="F212" s="4">
        <v>500</v>
      </c>
      <c r="G212">
        <v>0</v>
      </c>
      <c r="H212">
        <v>3</v>
      </c>
      <c r="I212" s="4">
        <v>131</v>
      </c>
      <c r="J212" s="7">
        <v>301</v>
      </c>
      <c r="K212" s="4">
        <f t="shared" si="3"/>
        <v>150500</v>
      </c>
    </row>
    <row r="213" spans="1:11" ht="15.75" customHeight="1" x14ac:dyDescent="0.25">
      <c r="A213" t="s">
        <v>167</v>
      </c>
      <c r="B213" t="s">
        <v>14</v>
      </c>
      <c r="C213" t="s">
        <v>14</v>
      </c>
      <c r="D213" s="4">
        <v>10</v>
      </c>
      <c r="E213" t="s">
        <v>168</v>
      </c>
      <c r="F213" s="4">
        <v>1500</v>
      </c>
      <c r="G213">
        <v>62</v>
      </c>
      <c r="H213">
        <v>3</v>
      </c>
      <c r="I213" s="4">
        <v>182</v>
      </c>
      <c r="J213" s="7">
        <v>309</v>
      </c>
      <c r="K213" s="4">
        <f t="shared" si="3"/>
        <v>463500</v>
      </c>
    </row>
    <row r="214" spans="1:11" ht="15.75" customHeight="1" x14ac:dyDescent="0.25">
      <c r="A214" t="s">
        <v>287</v>
      </c>
      <c r="B214" t="s">
        <v>17</v>
      </c>
      <c r="C214" t="s">
        <v>18</v>
      </c>
      <c r="D214" s="4">
        <v>59</v>
      </c>
      <c r="E214" t="s">
        <v>288</v>
      </c>
      <c r="F214" s="4">
        <v>1000</v>
      </c>
      <c r="G214">
        <v>0</v>
      </c>
      <c r="H214">
        <v>6</v>
      </c>
      <c r="I214" s="4">
        <v>163</v>
      </c>
      <c r="J214" s="7">
        <v>309</v>
      </c>
      <c r="K214" s="4">
        <f t="shared" si="3"/>
        <v>309000</v>
      </c>
    </row>
    <row r="215" spans="1:11" ht="15.75" customHeight="1" x14ac:dyDescent="0.25">
      <c r="A215" t="s">
        <v>449</v>
      </c>
      <c r="B215" t="s">
        <v>17</v>
      </c>
      <c r="C215" t="s">
        <v>18</v>
      </c>
      <c r="D215" s="4">
        <v>65</v>
      </c>
      <c r="E215" t="s">
        <v>450</v>
      </c>
      <c r="F215" s="4">
        <v>700</v>
      </c>
      <c r="G215">
        <v>0</v>
      </c>
      <c r="H215">
        <v>6</v>
      </c>
      <c r="I215" s="4" t="s">
        <v>614</v>
      </c>
      <c r="J215" s="7">
        <v>309</v>
      </c>
      <c r="K215" s="4">
        <f t="shared" si="3"/>
        <v>216300</v>
      </c>
    </row>
    <row r="216" spans="1:11" ht="15.75" customHeight="1" x14ac:dyDescent="0.25">
      <c r="A216" t="s">
        <v>129</v>
      </c>
      <c r="B216" t="s">
        <v>17</v>
      </c>
      <c r="C216" t="s">
        <v>18</v>
      </c>
      <c r="D216" s="4">
        <v>63</v>
      </c>
      <c r="E216" t="s">
        <v>130</v>
      </c>
      <c r="F216" s="4">
        <v>1750</v>
      </c>
      <c r="G216">
        <v>0</v>
      </c>
      <c r="H216">
        <v>6</v>
      </c>
      <c r="I216" s="4" t="s">
        <v>614</v>
      </c>
      <c r="J216" s="7">
        <v>315</v>
      </c>
      <c r="K216" s="4">
        <f t="shared" si="3"/>
        <v>551250</v>
      </c>
    </row>
    <row r="217" spans="1:11" ht="15.75" customHeight="1" x14ac:dyDescent="0.25">
      <c r="A217" t="s">
        <v>267</v>
      </c>
      <c r="B217" t="s">
        <v>14</v>
      </c>
      <c r="C217" t="s">
        <v>14</v>
      </c>
      <c r="D217" s="4">
        <v>7</v>
      </c>
      <c r="E217" t="s">
        <v>268</v>
      </c>
      <c r="F217" s="4">
        <v>850</v>
      </c>
      <c r="G217">
        <v>0</v>
      </c>
      <c r="H217">
        <v>4</v>
      </c>
      <c r="I217" s="4">
        <v>78</v>
      </c>
      <c r="J217" s="7">
        <v>321</v>
      </c>
      <c r="K217" s="4">
        <f t="shared" si="3"/>
        <v>272850</v>
      </c>
    </row>
    <row r="218" spans="1:11" ht="15.75" customHeight="1" x14ac:dyDescent="0.25">
      <c r="A218" t="s">
        <v>319</v>
      </c>
      <c r="B218" t="s">
        <v>8</v>
      </c>
      <c r="C218" t="s">
        <v>36</v>
      </c>
      <c r="D218" s="4">
        <v>20</v>
      </c>
      <c r="E218" t="s">
        <v>320</v>
      </c>
      <c r="F218" s="4">
        <v>1500</v>
      </c>
      <c r="G218">
        <v>0</v>
      </c>
      <c r="H218">
        <v>3</v>
      </c>
      <c r="I218" s="4" t="s">
        <v>614</v>
      </c>
      <c r="J218" s="7">
        <v>325</v>
      </c>
      <c r="K218" s="4">
        <f t="shared" si="3"/>
        <v>487500</v>
      </c>
    </row>
    <row r="219" spans="1:11" ht="15.75" customHeight="1" x14ac:dyDescent="0.25">
      <c r="A219" t="s">
        <v>355</v>
      </c>
      <c r="B219" t="s">
        <v>51</v>
      </c>
      <c r="C219" t="s">
        <v>9</v>
      </c>
      <c r="D219" s="4">
        <v>23</v>
      </c>
      <c r="E219" t="s">
        <v>356</v>
      </c>
      <c r="F219" s="4">
        <v>1900</v>
      </c>
      <c r="G219">
        <v>37</v>
      </c>
      <c r="H219">
        <v>2</v>
      </c>
      <c r="I219" s="4">
        <v>174</v>
      </c>
      <c r="J219" s="7">
        <v>341</v>
      </c>
      <c r="K219" s="4">
        <f t="shared" si="3"/>
        <v>647900</v>
      </c>
    </row>
    <row r="220" spans="1:11" ht="15.75" customHeight="1" x14ac:dyDescent="0.25">
      <c r="A220" t="s">
        <v>464</v>
      </c>
      <c r="B220" t="s">
        <v>14</v>
      </c>
      <c r="C220" t="s">
        <v>14</v>
      </c>
      <c r="D220" s="4">
        <v>9</v>
      </c>
      <c r="E220" t="s">
        <v>465</v>
      </c>
      <c r="F220" s="4">
        <v>1000</v>
      </c>
      <c r="G220">
        <v>53</v>
      </c>
      <c r="H220">
        <v>3</v>
      </c>
      <c r="I220" s="4">
        <v>109</v>
      </c>
      <c r="J220" s="7">
        <v>341</v>
      </c>
      <c r="K220" s="4">
        <f t="shared" si="3"/>
        <v>341000</v>
      </c>
    </row>
    <row r="221" spans="1:11" ht="15.75" customHeight="1" x14ac:dyDescent="0.25">
      <c r="A221" t="s">
        <v>371</v>
      </c>
      <c r="B221" t="s">
        <v>4</v>
      </c>
      <c r="C221" t="s">
        <v>5</v>
      </c>
      <c r="D221" s="4">
        <v>8</v>
      </c>
      <c r="E221" t="s">
        <v>369</v>
      </c>
      <c r="F221" s="4">
        <v>1250</v>
      </c>
      <c r="G221">
        <v>2</v>
      </c>
      <c r="H221">
        <v>4</v>
      </c>
      <c r="I221" s="4" t="s">
        <v>614</v>
      </c>
      <c r="J221" s="7">
        <v>345</v>
      </c>
      <c r="K221" s="4">
        <f t="shared" si="3"/>
        <v>431250</v>
      </c>
    </row>
    <row r="222" spans="1:11" ht="15.75" customHeight="1" x14ac:dyDescent="0.25">
      <c r="A222" t="s">
        <v>293</v>
      </c>
      <c r="B222" t="s">
        <v>8</v>
      </c>
      <c r="C222" t="s">
        <v>36</v>
      </c>
      <c r="D222" s="4">
        <v>32</v>
      </c>
      <c r="E222" t="s">
        <v>79</v>
      </c>
      <c r="F222" s="4">
        <v>1500</v>
      </c>
      <c r="G222">
        <v>7</v>
      </c>
      <c r="H222">
        <v>3</v>
      </c>
      <c r="I222" s="4">
        <v>1</v>
      </c>
      <c r="J222" s="7">
        <v>351</v>
      </c>
      <c r="K222" s="4">
        <f t="shared" si="3"/>
        <v>526500</v>
      </c>
    </row>
    <row r="223" spans="1:11" ht="15.75" customHeight="1" x14ac:dyDescent="0.25">
      <c r="A223" t="s">
        <v>361</v>
      </c>
      <c r="B223" t="s">
        <v>51</v>
      </c>
      <c r="C223" t="s">
        <v>9</v>
      </c>
      <c r="D223" s="4">
        <v>5</v>
      </c>
      <c r="E223" t="s">
        <v>362</v>
      </c>
      <c r="F223" s="4">
        <v>900</v>
      </c>
      <c r="G223">
        <v>0</v>
      </c>
      <c r="H223">
        <v>3</v>
      </c>
      <c r="I223" s="4">
        <v>159</v>
      </c>
      <c r="J223" s="7">
        <v>371</v>
      </c>
      <c r="K223" s="4">
        <f t="shared" si="3"/>
        <v>333900</v>
      </c>
    </row>
    <row r="224" spans="1:11" ht="15.75" customHeight="1" x14ac:dyDescent="0.25">
      <c r="A224" t="s">
        <v>469</v>
      </c>
      <c r="B224" t="s">
        <v>51</v>
      </c>
      <c r="C224" t="s">
        <v>9</v>
      </c>
      <c r="D224" s="4">
        <v>16</v>
      </c>
      <c r="E224" t="s">
        <v>470</v>
      </c>
      <c r="F224" s="4">
        <v>1000</v>
      </c>
      <c r="G224">
        <v>51</v>
      </c>
      <c r="H224">
        <v>3</v>
      </c>
      <c r="I224" s="4">
        <v>61</v>
      </c>
      <c r="J224" s="7">
        <v>371</v>
      </c>
      <c r="K224" s="4">
        <f t="shared" si="3"/>
        <v>371000</v>
      </c>
    </row>
    <row r="225" spans="1:11" ht="15.75" customHeight="1" x14ac:dyDescent="0.25">
      <c r="A225" t="s">
        <v>90</v>
      </c>
      <c r="B225" t="s">
        <v>17</v>
      </c>
      <c r="C225" t="s">
        <v>18</v>
      </c>
      <c r="D225" s="4">
        <v>80</v>
      </c>
      <c r="E225" t="s">
        <v>91</v>
      </c>
      <c r="F225" s="4">
        <v>1750</v>
      </c>
      <c r="G225">
        <v>0</v>
      </c>
      <c r="H225">
        <v>6</v>
      </c>
      <c r="I225" s="4">
        <v>124</v>
      </c>
      <c r="J225" s="7">
        <v>393</v>
      </c>
      <c r="K225" s="4">
        <f t="shared" si="3"/>
        <v>687750</v>
      </c>
    </row>
    <row r="226" spans="1:11" ht="15.75" customHeight="1" x14ac:dyDescent="0.25">
      <c r="A226" t="s">
        <v>429</v>
      </c>
      <c r="B226" t="s">
        <v>14</v>
      </c>
      <c r="C226" t="s">
        <v>14</v>
      </c>
      <c r="D226" s="4">
        <v>8</v>
      </c>
      <c r="E226" t="s">
        <v>211</v>
      </c>
      <c r="F226" s="4">
        <v>850</v>
      </c>
      <c r="G226">
        <v>40</v>
      </c>
      <c r="H226">
        <v>3</v>
      </c>
      <c r="I226" s="4">
        <v>122</v>
      </c>
      <c r="J226" s="7">
        <v>393</v>
      </c>
      <c r="K226" s="4">
        <f t="shared" si="3"/>
        <v>334050</v>
      </c>
    </row>
    <row r="227" spans="1:11" ht="15.75" customHeight="1" x14ac:dyDescent="0.25">
      <c r="A227" t="s">
        <v>51</v>
      </c>
      <c r="B227" t="s">
        <v>51</v>
      </c>
      <c r="C227" t="s">
        <v>54</v>
      </c>
      <c r="D227" s="4">
        <v>32</v>
      </c>
      <c r="E227" t="s">
        <v>213</v>
      </c>
      <c r="F227" s="4">
        <v>500</v>
      </c>
      <c r="G227">
        <v>46</v>
      </c>
      <c r="H227">
        <v>2</v>
      </c>
      <c r="I227" s="4">
        <v>187</v>
      </c>
      <c r="J227" s="7">
        <v>396</v>
      </c>
      <c r="K227" s="4">
        <f t="shared" si="3"/>
        <v>198000</v>
      </c>
    </row>
    <row r="228" spans="1:11" ht="15.75" customHeight="1" x14ac:dyDescent="0.25">
      <c r="A228" t="s">
        <v>86</v>
      </c>
      <c r="B228" t="s">
        <v>8</v>
      </c>
      <c r="C228" t="s">
        <v>36</v>
      </c>
      <c r="D228" s="4">
        <v>18</v>
      </c>
      <c r="E228" t="s">
        <v>87</v>
      </c>
      <c r="F228" s="4">
        <v>700</v>
      </c>
      <c r="G228">
        <v>0</v>
      </c>
      <c r="H228">
        <v>4</v>
      </c>
      <c r="I228" s="4" t="s">
        <v>614</v>
      </c>
      <c r="J228" s="7">
        <v>397</v>
      </c>
      <c r="K228" s="4">
        <f t="shared" si="3"/>
        <v>277900</v>
      </c>
    </row>
    <row r="229" spans="1:11" ht="15.75" customHeight="1" x14ac:dyDescent="0.25">
      <c r="A229" t="s">
        <v>425</v>
      </c>
      <c r="B229" t="s">
        <v>14</v>
      </c>
      <c r="C229" t="s">
        <v>14</v>
      </c>
      <c r="D229" s="4">
        <v>17</v>
      </c>
      <c r="E229" t="s">
        <v>426</v>
      </c>
      <c r="F229" s="4">
        <v>800</v>
      </c>
      <c r="G229">
        <v>55</v>
      </c>
      <c r="H229">
        <v>4</v>
      </c>
      <c r="I229" s="4">
        <v>172</v>
      </c>
      <c r="J229" s="7">
        <v>397</v>
      </c>
      <c r="K229" s="4">
        <f t="shared" si="3"/>
        <v>317600</v>
      </c>
    </row>
    <row r="230" spans="1:11" ht="15.75" customHeight="1" x14ac:dyDescent="0.25">
      <c r="A230" t="s">
        <v>20</v>
      </c>
      <c r="B230" t="s">
        <v>17</v>
      </c>
      <c r="C230" t="s">
        <v>21</v>
      </c>
      <c r="D230" s="4">
        <v>44</v>
      </c>
      <c r="E230" t="s">
        <v>22</v>
      </c>
      <c r="F230" s="4">
        <v>1000</v>
      </c>
      <c r="G230">
        <v>54</v>
      </c>
      <c r="H230">
        <v>5</v>
      </c>
      <c r="I230" s="4">
        <v>47</v>
      </c>
      <c r="J230" s="7">
        <v>457</v>
      </c>
      <c r="K230" s="4">
        <f t="shared" si="3"/>
        <v>457000</v>
      </c>
    </row>
    <row r="231" spans="1:11" ht="15.75" customHeight="1" x14ac:dyDescent="0.25">
      <c r="A231" t="s">
        <v>289</v>
      </c>
      <c r="B231" t="s">
        <v>17</v>
      </c>
      <c r="C231" t="s">
        <v>18</v>
      </c>
      <c r="D231" s="4">
        <v>49</v>
      </c>
      <c r="E231" t="s">
        <v>290</v>
      </c>
      <c r="F231" s="4">
        <v>1350</v>
      </c>
      <c r="G231">
        <v>42</v>
      </c>
      <c r="H231">
        <v>6</v>
      </c>
      <c r="I231" s="4">
        <v>157</v>
      </c>
      <c r="J231" s="7">
        <v>457</v>
      </c>
      <c r="K231" s="4">
        <f t="shared" si="3"/>
        <v>616950</v>
      </c>
    </row>
    <row r="232" spans="1:11" ht="15.75" customHeight="1" x14ac:dyDescent="0.25">
      <c r="A232" t="s">
        <v>11</v>
      </c>
      <c r="B232" t="s">
        <v>628</v>
      </c>
      <c r="C232" t="s">
        <v>628</v>
      </c>
      <c r="D232" s="4">
        <v>23</v>
      </c>
      <c r="E232" t="s">
        <v>12</v>
      </c>
      <c r="F232" s="4" t="s">
        <v>614</v>
      </c>
      <c r="G232">
        <v>0</v>
      </c>
      <c r="H232">
        <v>0</v>
      </c>
      <c r="I232" s="4" t="s">
        <v>614</v>
      </c>
      <c r="J232" s="7">
        <v>500</v>
      </c>
      <c r="K232" s="4">
        <f t="shared" si="3"/>
        <v>500</v>
      </c>
    </row>
    <row r="233" spans="1:11" ht="15.75" customHeight="1" x14ac:dyDescent="0.25">
      <c r="A233" t="s">
        <v>245</v>
      </c>
      <c r="B233" t="s">
        <v>4</v>
      </c>
      <c r="C233" t="s">
        <v>5</v>
      </c>
      <c r="D233" s="4">
        <v>5</v>
      </c>
      <c r="E233" t="s">
        <v>246</v>
      </c>
      <c r="F233" s="4">
        <v>1050</v>
      </c>
      <c r="G233">
        <v>0</v>
      </c>
      <c r="H233">
        <v>3</v>
      </c>
      <c r="I233" s="4">
        <v>23</v>
      </c>
      <c r="J233" s="7">
        <v>505</v>
      </c>
      <c r="K233" s="4">
        <f t="shared" si="3"/>
        <v>530250</v>
      </c>
    </row>
    <row r="234" spans="1:11" ht="15.75" customHeight="1" x14ac:dyDescent="0.25">
      <c r="A234" t="s">
        <v>372</v>
      </c>
      <c r="B234" t="s">
        <v>4</v>
      </c>
      <c r="C234" t="s">
        <v>5</v>
      </c>
      <c r="D234" s="4">
        <v>4</v>
      </c>
      <c r="E234" t="s">
        <v>369</v>
      </c>
      <c r="F234" s="4">
        <v>1250</v>
      </c>
      <c r="G234">
        <v>2</v>
      </c>
      <c r="H234">
        <v>4</v>
      </c>
      <c r="I234" s="4" t="s">
        <v>614</v>
      </c>
      <c r="J234" s="7">
        <v>521</v>
      </c>
      <c r="K234" s="4">
        <f t="shared" si="3"/>
        <v>651250</v>
      </c>
    </row>
    <row r="235" spans="1:11" ht="15.75" customHeight="1" x14ac:dyDescent="0.25">
      <c r="A235" t="s">
        <v>373</v>
      </c>
      <c r="B235" t="s">
        <v>17</v>
      </c>
      <c r="C235" t="s">
        <v>36</v>
      </c>
      <c r="D235" s="4">
        <v>22</v>
      </c>
      <c r="E235" t="s">
        <v>374</v>
      </c>
      <c r="F235" s="4">
        <v>2650</v>
      </c>
      <c r="G235">
        <v>0</v>
      </c>
      <c r="H235">
        <v>4</v>
      </c>
      <c r="I235" s="4">
        <v>54</v>
      </c>
      <c r="J235" s="7">
        <v>526</v>
      </c>
      <c r="K235" s="4">
        <f t="shared" si="3"/>
        <v>1393900</v>
      </c>
    </row>
    <row r="236" spans="1:11" ht="15.75" customHeight="1" x14ac:dyDescent="0.25">
      <c r="A236" t="s">
        <v>76</v>
      </c>
      <c r="B236" t="s">
        <v>51</v>
      </c>
      <c r="C236" t="s">
        <v>54</v>
      </c>
      <c r="D236" s="4">
        <v>55</v>
      </c>
      <c r="E236" t="s">
        <v>77</v>
      </c>
      <c r="F236" s="4">
        <v>350</v>
      </c>
      <c r="G236">
        <v>44</v>
      </c>
      <c r="H236">
        <v>3</v>
      </c>
      <c r="I236" s="4">
        <v>130</v>
      </c>
      <c r="J236" s="7">
        <v>542</v>
      </c>
      <c r="K236" s="4">
        <f t="shared" si="3"/>
        <v>189700</v>
      </c>
    </row>
    <row r="237" spans="1:11" ht="15.75" customHeight="1" x14ac:dyDescent="0.25">
      <c r="A237" t="s">
        <v>416</v>
      </c>
      <c r="B237" t="s">
        <v>21</v>
      </c>
      <c r="C237" t="s">
        <v>21</v>
      </c>
      <c r="D237" s="4">
        <v>9</v>
      </c>
      <c r="E237" t="s">
        <v>417</v>
      </c>
      <c r="F237" s="4">
        <v>900</v>
      </c>
      <c r="G237">
        <v>6</v>
      </c>
      <c r="H237">
        <v>4</v>
      </c>
      <c r="I237" s="4">
        <v>24</v>
      </c>
      <c r="J237" s="7">
        <v>542</v>
      </c>
      <c r="K237" s="4">
        <f t="shared" si="3"/>
        <v>487800</v>
      </c>
    </row>
    <row r="238" spans="1:11" ht="15.75" customHeight="1" x14ac:dyDescent="0.25">
      <c r="A238" t="s">
        <v>415</v>
      </c>
      <c r="B238" t="s">
        <v>21</v>
      </c>
      <c r="C238" t="s">
        <v>21</v>
      </c>
      <c r="D238" s="4">
        <v>35</v>
      </c>
      <c r="E238" t="s">
        <v>221</v>
      </c>
      <c r="F238" s="4">
        <v>1400</v>
      </c>
      <c r="G238">
        <v>3</v>
      </c>
      <c r="H238">
        <v>6</v>
      </c>
      <c r="I238" s="4">
        <v>2</v>
      </c>
      <c r="J238" s="7">
        <v>555</v>
      </c>
      <c r="K238" s="4">
        <f t="shared" si="3"/>
        <v>777000</v>
      </c>
    </row>
    <row r="239" spans="1:11" ht="15.75" customHeight="1" x14ac:dyDescent="0.25">
      <c r="A239" t="s">
        <v>114</v>
      </c>
      <c r="B239" t="s">
        <v>14</v>
      </c>
      <c r="C239" t="s">
        <v>14</v>
      </c>
      <c r="D239" s="4">
        <v>28</v>
      </c>
      <c r="E239" t="s">
        <v>115</v>
      </c>
      <c r="F239" s="4">
        <v>1350</v>
      </c>
      <c r="G239">
        <v>66</v>
      </c>
      <c r="H239">
        <v>6</v>
      </c>
      <c r="I239" s="4">
        <v>60</v>
      </c>
      <c r="J239" s="7">
        <v>576</v>
      </c>
      <c r="K239" s="4">
        <f t="shared" si="3"/>
        <v>777600</v>
      </c>
    </row>
    <row r="240" spans="1:11" ht="15.75" customHeight="1" x14ac:dyDescent="0.25">
      <c r="A240" t="s">
        <v>265</v>
      </c>
      <c r="B240" t="s">
        <v>8</v>
      </c>
      <c r="C240" t="s">
        <v>36</v>
      </c>
      <c r="D240" s="4">
        <v>33</v>
      </c>
      <c r="E240" t="s">
        <v>266</v>
      </c>
      <c r="F240" s="4">
        <v>1750</v>
      </c>
      <c r="G240">
        <v>0</v>
      </c>
      <c r="H240">
        <v>3</v>
      </c>
      <c r="I240" s="4">
        <v>111</v>
      </c>
      <c r="J240" s="7">
        <v>597</v>
      </c>
      <c r="K240" s="4">
        <f t="shared" si="3"/>
        <v>1044750</v>
      </c>
    </row>
    <row r="241" spans="1:11" ht="15.75" customHeight="1" x14ac:dyDescent="0.25">
      <c r="A241" t="s">
        <v>13</v>
      </c>
      <c r="B241" t="s">
        <v>14</v>
      </c>
      <c r="C241" t="s">
        <v>14</v>
      </c>
      <c r="D241" s="4">
        <v>26</v>
      </c>
      <c r="E241" t="s">
        <v>15</v>
      </c>
      <c r="F241" s="4">
        <v>700</v>
      </c>
      <c r="G241">
        <v>29</v>
      </c>
      <c r="H241">
        <v>4</v>
      </c>
      <c r="I241" s="4">
        <v>55</v>
      </c>
      <c r="J241" s="7">
        <v>670</v>
      </c>
      <c r="K241" s="4">
        <f t="shared" si="3"/>
        <v>469000</v>
      </c>
    </row>
    <row r="242" spans="1:11" ht="15.75" customHeight="1" x14ac:dyDescent="0.25">
      <c r="A242" t="s">
        <v>88</v>
      </c>
      <c r="B242" t="s">
        <v>51</v>
      </c>
      <c r="C242" t="s">
        <v>54</v>
      </c>
      <c r="D242" s="4">
        <v>28</v>
      </c>
      <c r="E242" t="s">
        <v>89</v>
      </c>
      <c r="F242" s="4">
        <v>550</v>
      </c>
      <c r="G242">
        <v>0</v>
      </c>
      <c r="H242">
        <v>1</v>
      </c>
      <c r="I242" s="4">
        <v>132</v>
      </c>
      <c r="J242" s="7">
        <v>675</v>
      </c>
      <c r="K242" s="4">
        <f t="shared" si="3"/>
        <v>371250</v>
      </c>
    </row>
    <row r="243" spans="1:11" ht="15.75" customHeight="1" x14ac:dyDescent="0.25">
      <c r="A243" t="s">
        <v>427</v>
      </c>
      <c r="B243" t="s">
        <v>51</v>
      </c>
      <c r="C243" t="s">
        <v>9</v>
      </c>
      <c r="D243" s="4">
        <v>28</v>
      </c>
      <c r="E243" t="s">
        <v>428</v>
      </c>
      <c r="F243" s="4">
        <v>900</v>
      </c>
      <c r="G243">
        <v>0</v>
      </c>
      <c r="H243">
        <v>5</v>
      </c>
      <c r="I243" s="4">
        <v>188</v>
      </c>
      <c r="J243" s="7">
        <v>675</v>
      </c>
      <c r="K243" s="4">
        <f t="shared" si="3"/>
        <v>607500</v>
      </c>
    </row>
    <row r="244" spans="1:11" ht="15.75" customHeight="1" x14ac:dyDescent="0.25">
      <c r="A244" t="s">
        <v>291</v>
      </c>
      <c r="B244" t="s">
        <v>29</v>
      </c>
      <c r="C244" t="s">
        <v>5</v>
      </c>
      <c r="D244" s="4">
        <v>5</v>
      </c>
      <c r="E244" t="s">
        <v>292</v>
      </c>
      <c r="F244" s="4">
        <v>700</v>
      </c>
      <c r="G244">
        <v>0</v>
      </c>
      <c r="H244">
        <v>3</v>
      </c>
      <c r="I244" s="4" t="s">
        <v>614</v>
      </c>
      <c r="J244" s="7">
        <v>689</v>
      </c>
      <c r="K244" s="4">
        <f t="shared" si="3"/>
        <v>482300</v>
      </c>
    </row>
    <row r="245" spans="1:11" ht="15.75" customHeight="1" x14ac:dyDescent="0.25">
      <c r="A245" t="s">
        <v>38</v>
      </c>
      <c r="B245" t="s">
        <v>17</v>
      </c>
      <c r="C245" t="s">
        <v>18</v>
      </c>
      <c r="D245" s="4">
        <v>52</v>
      </c>
      <c r="E245" t="s">
        <v>39</v>
      </c>
      <c r="F245" s="4">
        <v>800</v>
      </c>
      <c r="G245">
        <v>0</v>
      </c>
      <c r="H245">
        <v>6</v>
      </c>
      <c r="I245" s="4">
        <v>86</v>
      </c>
      <c r="J245" s="7">
        <v>780</v>
      </c>
      <c r="K245" s="4">
        <f t="shared" si="3"/>
        <v>624000</v>
      </c>
    </row>
    <row r="246" spans="1:11" ht="15.75" customHeight="1" x14ac:dyDescent="0.25">
      <c r="A246" t="s">
        <v>23</v>
      </c>
      <c r="B246" t="s">
        <v>17</v>
      </c>
      <c r="C246" t="s">
        <v>24</v>
      </c>
      <c r="D246" s="4">
        <v>40</v>
      </c>
      <c r="E246" t="s">
        <v>25</v>
      </c>
      <c r="F246" s="4">
        <v>1350</v>
      </c>
      <c r="G246">
        <v>50</v>
      </c>
      <c r="H246">
        <v>5</v>
      </c>
      <c r="I246" s="4">
        <v>59</v>
      </c>
      <c r="J246" s="7">
        <v>890</v>
      </c>
      <c r="K246" s="4">
        <f t="shared" si="3"/>
        <v>1201500</v>
      </c>
    </row>
    <row r="247" spans="1:11" ht="15.75" customHeight="1" x14ac:dyDescent="0.25">
      <c r="A247" t="s">
        <v>84</v>
      </c>
      <c r="B247" t="s">
        <v>51</v>
      </c>
      <c r="C247" t="s">
        <v>54</v>
      </c>
      <c r="D247" s="4">
        <v>46</v>
      </c>
      <c r="E247" t="s">
        <v>85</v>
      </c>
      <c r="F247" s="4">
        <v>1000</v>
      </c>
      <c r="G247">
        <v>74</v>
      </c>
      <c r="H247">
        <v>1</v>
      </c>
      <c r="I247" s="4">
        <v>50</v>
      </c>
      <c r="J247" s="7">
        <v>891</v>
      </c>
      <c r="K247" s="4">
        <f t="shared" si="3"/>
        <v>891000</v>
      </c>
    </row>
    <row r="248" spans="1:11" ht="15.75" customHeight="1" x14ac:dyDescent="0.25">
      <c r="A248" t="s">
        <v>423</v>
      </c>
      <c r="B248" t="s">
        <v>4</v>
      </c>
      <c r="C248" t="s">
        <v>14</v>
      </c>
      <c r="D248" s="4">
        <v>5</v>
      </c>
      <c r="E248" t="s">
        <v>424</v>
      </c>
      <c r="F248" s="4">
        <v>700</v>
      </c>
      <c r="G248">
        <v>37</v>
      </c>
      <c r="H248">
        <v>3</v>
      </c>
      <c r="I248" s="4">
        <v>106</v>
      </c>
      <c r="J248" s="7">
        <v>891</v>
      </c>
      <c r="K248" s="4">
        <f t="shared" si="3"/>
        <v>623700</v>
      </c>
    </row>
    <row r="249" spans="1:11" x14ac:dyDescent="0.25">
      <c r="A249" t="s">
        <v>112</v>
      </c>
      <c r="B249" t="s">
        <v>4</v>
      </c>
      <c r="C249" t="s">
        <v>5</v>
      </c>
      <c r="D249" s="4">
        <v>4</v>
      </c>
      <c r="E249" t="s">
        <v>113</v>
      </c>
      <c r="F249" s="4">
        <v>900</v>
      </c>
      <c r="G249">
        <v>0</v>
      </c>
      <c r="H249">
        <v>3</v>
      </c>
      <c r="I249" s="4">
        <v>94</v>
      </c>
      <c r="J249" s="7">
        <v>895</v>
      </c>
      <c r="K249" s="4">
        <f t="shared" si="3"/>
        <v>805500</v>
      </c>
    </row>
    <row r="250" spans="1:11" ht="15.75" customHeight="1" x14ac:dyDescent="0.25">
      <c r="A250" t="s">
        <v>40</v>
      </c>
      <c r="B250" t="s">
        <v>17</v>
      </c>
      <c r="C250" t="s">
        <v>18</v>
      </c>
      <c r="D250" s="4">
        <v>27</v>
      </c>
      <c r="E250" t="s">
        <v>41</v>
      </c>
      <c r="F250" s="4">
        <v>700</v>
      </c>
      <c r="G250">
        <v>0</v>
      </c>
      <c r="H250">
        <v>5</v>
      </c>
      <c r="I250" s="4" t="s">
        <v>614</v>
      </c>
      <c r="J250" s="7">
        <v>909</v>
      </c>
      <c r="K250" s="4">
        <f t="shared" si="3"/>
        <v>636300</v>
      </c>
    </row>
    <row r="251" spans="1:11" ht="15.75" customHeight="1" x14ac:dyDescent="0.25">
      <c r="A251" t="s">
        <v>259</v>
      </c>
      <c r="B251" t="s">
        <v>8</v>
      </c>
      <c r="C251" t="s">
        <v>36</v>
      </c>
      <c r="D251" s="4">
        <v>25</v>
      </c>
      <c r="E251" t="s">
        <v>260</v>
      </c>
      <c r="F251" s="4">
        <v>900</v>
      </c>
      <c r="G251">
        <v>24</v>
      </c>
      <c r="H251">
        <v>4</v>
      </c>
      <c r="I251" s="4">
        <v>164</v>
      </c>
      <c r="J251" s="7">
        <v>74172</v>
      </c>
      <c r="K251" s="4">
        <f t="shared" si="3"/>
        <v>66754800</v>
      </c>
    </row>
  </sheetData>
  <autoFilter ref="A1:K25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67"/>
  <sheetViews>
    <sheetView zoomScale="80" zoomScaleNormal="80" workbookViewId="0">
      <selection sqref="A1:I1"/>
    </sheetView>
  </sheetViews>
  <sheetFormatPr defaultColWidth="11" defaultRowHeight="15.75" x14ac:dyDescent="0.25"/>
  <cols>
    <col min="1" max="1" width="23" customWidth="1"/>
    <col min="3" max="3" width="9.25" customWidth="1"/>
    <col min="4" max="4" width="18.375" customWidth="1"/>
    <col min="5" max="5" width="18.5" customWidth="1"/>
    <col min="6" max="6" width="25.75" style="4" customWidth="1"/>
    <col min="7" max="7" width="15.625" customWidth="1"/>
    <col min="8" max="8" width="10.875" style="1"/>
    <col min="9" max="9" width="12.625" bestFit="1" customWidth="1"/>
    <col min="10" max="10" width="15.125" customWidth="1"/>
    <col min="11" max="11" width="14.375" customWidth="1"/>
  </cols>
  <sheetData>
    <row r="1" spans="1:9" x14ac:dyDescent="0.25">
      <c r="A1" s="2" t="s">
        <v>622</v>
      </c>
      <c r="B1" s="2" t="s">
        <v>656</v>
      </c>
      <c r="C1" s="2" t="s">
        <v>483</v>
      </c>
      <c r="D1" s="2" t="s">
        <v>652</v>
      </c>
      <c r="E1" s="2" t="s">
        <v>618</v>
      </c>
      <c r="F1" s="5" t="s">
        <v>657</v>
      </c>
      <c r="G1" s="2" t="s">
        <v>613</v>
      </c>
      <c r="H1" s="3" t="s">
        <v>655</v>
      </c>
      <c r="I1" s="2" t="s">
        <v>608</v>
      </c>
    </row>
    <row r="2" spans="1:9" x14ac:dyDescent="0.25">
      <c r="A2" t="s">
        <v>607</v>
      </c>
      <c r="B2" t="s">
        <v>516</v>
      </c>
      <c r="C2" t="s">
        <v>486</v>
      </c>
      <c r="D2">
        <v>6</v>
      </c>
      <c r="E2" t="s">
        <v>492</v>
      </c>
      <c r="F2" s="4">
        <v>100</v>
      </c>
      <c r="G2" t="s">
        <v>614</v>
      </c>
      <c r="H2" s="1">
        <v>210</v>
      </c>
      <c r="I2" s="4">
        <f t="shared" ref="I2:I33" si="0">PRODUCT(F2,H2)</f>
        <v>21000</v>
      </c>
    </row>
    <row r="3" spans="1:9" x14ac:dyDescent="0.25">
      <c r="A3" t="s">
        <v>603</v>
      </c>
      <c r="B3" t="s">
        <v>498</v>
      </c>
      <c r="C3" t="s">
        <v>499</v>
      </c>
      <c r="D3">
        <v>4</v>
      </c>
      <c r="E3" t="s">
        <v>604</v>
      </c>
      <c r="F3" s="4">
        <v>700</v>
      </c>
      <c r="G3">
        <v>29</v>
      </c>
      <c r="H3" s="1">
        <v>198</v>
      </c>
      <c r="I3" s="4">
        <f t="shared" si="0"/>
        <v>138600</v>
      </c>
    </row>
    <row r="4" spans="1:9" x14ac:dyDescent="0.25">
      <c r="A4" t="s">
        <v>605</v>
      </c>
      <c r="B4" t="s">
        <v>498</v>
      </c>
      <c r="C4" t="s">
        <v>499</v>
      </c>
      <c r="D4">
        <v>6</v>
      </c>
      <c r="E4" t="s">
        <v>606</v>
      </c>
      <c r="F4" s="4">
        <v>500</v>
      </c>
      <c r="G4">
        <v>37</v>
      </c>
      <c r="H4" s="1">
        <v>198</v>
      </c>
      <c r="I4" s="4">
        <f t="shared" si="0"/>
        <v>99000</v>
      </c>
    </row>
    <row r="5" spans="1:9" x14ac:dyDescent="0.25">
      <c r="A5" t="s">
        <v>602</v>
      </c>
      <c r="B5" t="s">
        <v>516</v>
      </c>
      <c r="C5" t="s">
        <v>486</v>
      </c>
      <c r="D5">
        <v>6</v>
      </c>
      <c r="E5" t="s">
        <v>492</v>
      </c>
      <c r="F5" s="4">
        <v>100</v>
      </c>
      <c r="G5" t="s">
        <v>614</v>
      </c>
      <c r="H5" s="1">
        <v>158</v>
      </c>
      <c r="I5" s="4">
        <f t="shared" si="0"/>
        <v>15800</v>
      </c>
    </row>
    <row r="6" spans="1:9" x14ac:dyDescent="0.25">
      <c r="A6" t="s">
        <v>601</v>
      </c>
      <c r="B6" t="s">
        <v>516</v>
      </c>
      <c r="C6" t="s">
        <v>486</v>
      </c>
      <c r="D6">
        <v>6</v>
      </c>
      <c r="E6" t="s">
        <v>492</v>
      </c>
      <c r="F6" s="4">
        <v>100</v>
      </c>
      <c r="G6" t="s">
        <v>614</v>
      </c>
      <c r="H6" s="1">
        <v>155</v>
      </c>
      <c r="I6" s="4">
        <f t="shared" si="0"/>
        <v>15500</v>
      </c>
    </row>
    <row r="7" spans="1:9" x14ac:dyDescent="0.25">
      <c r="A7" t="s">
        <v>597</v>
      </c>
      <c r="B7" t="s">
        <v>485</v>
      </c>
      <c r="C7" t="s">
        <v>486</v>
      </c>
      <c r="D7">
        <v>6</v>
      </c>
      <c r="E7" t="s">
        <v>598</v>
      </c>
      <c r="F7" s="4">
        <v>900</v>
      </c>
      <c r="G7" t="s">
        <v>614</v>
      </c>
      <c r="H7" s="1">
        <v>154</v>
      </c>
      <c r="I7" s="4">
        <f t="shared" si="0"/>
        <v>138600</v>
      </c>
    </row>
    <row r="8" spans="1:9" x14ac:dyDescent="0.25">
      <c r="A8" t="s">
        <v>599</v>
      </c>
      <c r="B8" t="s">
        <v>485</v>
      </c>
      <c r="C8" t="s">
        <v>489</v>
      </c>
      <c r="D8">
        <v>5</v>
      </c>
      <c r="E8" t="s">
        <v>600</v>
      </c>
      <c r="F8" s="4">
        <v>800</v>
      </c>
      <c r="G8">
        <v>18</v>
      </c>
      <c r="H8" s="1">
        <v>154</v>
      </c>
      <c r="I8" s="4">
        <f t="shared" si="0"/>
        <v>123200</v>
      </c>
    </row>
    <row r="9" spans="1:9" x14ac:dyDescent="0.25">
      <c r="A9" t="s">
        <v>596</v>
      </c>
      <c r="B9" t="s">
        <v>516</v>
      </c>
      <c r="C9" t="s">
        <v>486</v>
      </c>
      <c r="D9">
        <v>6</v>
      </c>
      <c r="E9" t="s">
        <v>492</v>
      </c>
      <c r="F9" s="4">
        <v>100</v>
      </c>
      <c r="G9" t="s">
        <v>614</v>
      </c>
      <c r="H9" s="1">
        <v>132</v>
      </c>
      <c r="I9" s="4">
        <f t="shared" si="0"/>
        <v>13200</v>
      </c>
    </row>
    <row r="10" spans="1:9" x14ac:dyDescent="0.25">
      <c r="A10" t="s">
        <v>593</v>
      </c>
      <c r="B10" t="s">
        <v>498</v>
      </c>
      <c r="C10" t="s">
        <v>499</v>
      </c>
      <c r="D10">
        <v>5</v>
      </c>
      <c r="E10" t="s">
        <v>594</v>
      </c>
      <c r="F10" s="4">
        <v>1250</v>
      </c>
      <c r="G10">
        <v>28</v>
      </c>
      <c r="H10" s="1">
        <v>125</v>
      </c>
      <c r="I10" s="4">
        <f t="shared" si="0"/>
        <v>156250</v>
      </c>
    </row>
    <row r="11" spans="1:9" x14ac:dyDescent="0.25">
      <c r="A11" t="s">
        <v>595</v>
      </c>
      <c r="B11" t="s">
        <v>485</v>
      </c>
      <c r="C11" t="s">
        <v>518</v>
      </c>
      <c r="D11">
        <v>5</v>
      </c>
      <c r="E11" t="s">
        <v>519</v>
      </c>
      <c r="F11" s="4">
        <v>1450</v>
      </c>
      <c r="G11">
        <v>8</v>
      </c>
      <c r="H11" s="1">
        <v>125</v>
      </c>
      <c r="I11" s="4">
        <f t="shared" si="0"/>
        <v>181250</v>
      </c>
    </row>
    <row r="12" spans="1:9" x14ac:dyDescent="0.25">
      <c r="A12" t="s">
        <v>591</v>
      </c>
      <c r="B12" t="s">
        <v>485</v>
      </c>
      <c r="C12" t="s">
        <v>486</v>
      </c>
      <c r="D12">
        <v>5</v>
      </c>
      <c r="E12" t="s">
        <v>592</v>
      </c>
      <c r="F12" s="4">
        <v>800</v>
      </c>
      <c r="G12" t="s">
        <v>614</v>
      </c>
      <c r="H12" s="1">
        <v>121</v>
      </c>
      <c r="I12" s="4">
        <f t="shared" si="0"/>
        <v>96800</v>
      </c>
    </row>
    <row r="13" spans="1:9" x14ac:dyDescent="0.25">
      <c r="A13" t="s">
        <v>586</v>
      </c>
      <c r="B13" t="s">
        <v>498</v>
      </c>
      <c r="C13" t="s">
        <v>499</v>
      </c>
      <c r="D13">
        <v>6</v>
      </c>
      <c r="E13" t="s">
        <v>587</v>
      </c>
      <c r="F13" s="4">
        <v>1000</v>
      </c>
      <c r="G13" t="s">
        <v>614</v>
      </c>
      <c r="H13" s="1">
        <v>115</v>
      </c>
      <c r="I13" s="4">
        <f t="shared" si="0"/>
        <v>115000</v>
      </c>
    </row>
    <row r="14" spans="1:9" x14ac:dyDescent="0.25">
      <c r="A14" t="s">
        <v>588</v>
      </c>
      <c r="B14" t="s">
        <v>516</v>
      </c>
      <c r="C14" t="s">
        <v>486</v>
      </c>
      <c r="D14">
        <v>6</v>
      </c>
      <c r="E14" t="s">
        <v>492</v>
      </c>
      <c r="F14" s="4">
        <v>100</v>
      </c>
      <c r="G14" t="s">
        <v>614</v>
      </c>
      <c r="H14" s="1">
        <v>115</v>
      </c>
      <c r="I14" s="4">
        <f t="shared" si="0"/>
        <v>11500</v>
      </c>
    </row>
    <row r="15" spans="1:9" x14ac:dyDescent="0.25">
      <c r="A15" t="s">
        <v>589</v>
      </c>
      <c r="B15" t="s">
        <v>485</v>
      </c>
      <c r="C15" t="s">
        <v>486</v>
      </c>
      <c r="D15">
        <v>3</v>
      </c>
      <c r="E15" t="s">
        <v>590</v>
      </c>
      <c r="F15" s="4">
        <v>1150</v>
      </c>
      <c r="G15">
        <v>22</v>
      </c>
      <c r="H15" s="1">
        <v>115</v>
      </c>
      <c r="I15" s="4">
        <f t="shared" si="0"/>
        <v>132250</v>
      </c>
    </row>
    <row r="16" spans="1:9" x14ac:dyDescent="0.25">
      <c r="A16" t="s">
        <v>585</v>
      </c>
      <c r="B16" t="s">
        <v>485</v>
      </c>
      <c r="C16" t="s">
        <v>486</v>
      </c>
      <c r="D16">
        <v>6</v>
      </c>
      <c r="E16" t="s">
        <v>496</v>
      </c>
      <c r="F16" s="4">
        <v>500</v>
      </c>
      <c r="G16">
        <v>9</v>
      </c>
      <c r="H16" s="1">
        <v>110</v>
      </c>
      <c r="I16" s="4">
        <f t="shared" si="0"/>
        <v>55000</v>
      </c>
    </row>
    <row r="17" spans="1:9" x14ac:dyDescent="0.25">
      <c r="A17" t="s">
        <v>583</v>
      </c>
      <c r="B17" t="s">
        <v>485</v>
      </c>
      <c r="C17" t="s">
        <v>499</v>
      </c>
      <c r="D17">
        <v>6</v>
      </c>
      <c r="E17" t="s">
        <v>584</v>
      </c>
      <c r="F17" s="4">
        <v>1150</v>
      </c>
      <c r="G17">
        <v>25</v>
      </c>
      <c r="H17" s="1">
        <v>103</v>
      </c>
      <c r="I17" s="4">
        <f t="shared" si="0"/>
        <v>118450</v>
      </c>
    </row>
    <row r="18" spans="1:9" x14ac:dyDescent="0.25">
      <c r="A18" t="s">
        <v>579</v>
      </c>
      <c r="B18" t="s">
        <v>485</v>
      </c>
      <c r="C18" t="s">
        <v>486</v>
      </c>
      <c r="D18">
        <v>4</v>
      </c>
      <c r="E18" t="s">
        <v>580</v>
      </c>
      <c r="F18" s="4">
        <v>700</v>
      </c>
      <c r="G18">
        <v>19</v>
      </c>
      <c r="H18" s="1">
        <v>101</v>
      </c>
      <c r="I18" s="4">
        <f t="shared" si="0"/>
        <v>70700</v>
      </c>
    </row>
    <row r="19" spans="1:9" x14ac:dyDescent="0.25">
      <c r="A19" t="s">
        <v>581</v>
      </c>
      <c r="B19" t="s">
        <v>498</v>
      </c>
      <c r="C19" t="s">
        <v>486</v>
      </c>
      <c r="D19">
        <v>4</v>
      </c>
      <c r="E19" t="s">
        <v>582</v>
      </c>
      <c r="F19" s="4">
        <v>1250</v>
      </c>
      <c r="G19">
        <v>10</v>
      </c>
      <c r="H19" s="1">
        <v>101</v>
      </c>
      <c r="I19" s="4">
        <f t="shared" si="0"/>
        <v>126250</v>
      </c>
    </row>
    <row r="20" spans="1:9" x14ac:dyDescent="0.25">
      <c r="A20" t="s">
        <v>578</v>
      </c>
      <c r="B20" t="s">
        <v>485</v>
      </c>
      <c r="C20" t="s">
        <v>499</v>
      </c>
      <c r="D20">
        <v>7</v>
      </c>
      <c r="E20" t="s">
        <v>621</v>
      </c>
      <c r="F20" s="4">
        <v>1000</v>
      </c>
      <c r="G20">
        <v>4</v>
      </c>
      <c r="H20" s="1">
        <v>99</v>
      </c>
      <c r="I20" s="4">
        <f t="shared" si="0"/>
        <v>99000</v>
      </c>
    </row>
    <row r="21" spans="1:9" x14ac:dyDescent="0.25">
      <c r="A21" t="s">
        <v>574</v>
      </c>
      <c r="B21" t="s">
        <v>485</v>
      </c>
      <c r="C21" t="s">
        <v>489</v>
      </c>
      <c r="D21">
        <v>6</v>
      </c>
      <c r="E21" t="s">
        <v>575</v>
      </c>
      <c r="F21" s="4">
        <v>700</v>
      </c>
      <c r="G21" t="s">
        <v>614</v>
      </c>
      <c r="H21" s="1">
        <v>95</v>
      </c>
      <c r="I21" s="4">
        <f t="shared" si="0"/>
        <v>66500</v>
      </c>
    </row>
    <row r="22" spans="1:9" x14ac:dyDescent="0.25">
      <c r="A22" t="s">
        <v>576</v>
      </c>
      <c r="B22" t="s">
        <v>485</v>
      </c>
      <c r="C22" t="s">
        <v>489</v>
      </c>
      <c r="D22">
        <v>7</v>
      </c>
      <c r="E22" t="s">
        <v>577</v>
      </c>
      <c r="F22" s="4">
        <v>1000</v>
      </c>
      <c r="G22">
        <v>32</v>
      </c>
      <c r="H22" s="1">
        <v>95</v>
      </c>
      <c r="I22" s="4">
        <f t="shared" si="0"/>
        <v>95000</v>
      </c>
    </row>
    <row r="23" spans="1:9" x14ac:dyDescent="0.25">
      <c r="A23" t="s">
        <v>570</v>
      </c>
      <c r="B23" t="s">
        <v>485</v>
      </c>
      <c r="C23" t="s">
        <v>486</v>
      </c>
      <c r="D23">
        <v>4</v>
      </c>
      <c r="E23" t="s">
        <v>569</v>
      </c>
      <c r="F23" s="4">
        <v>1150</v>
      </c>
      <c r="G23">
        <v>13</v>
      </c>
      <c r="H23" s="1">
        <v>93</v>
      </c>
      <c r="I23" s="4">
        <f t="shared" si="0"/>
        <v>106950</v>
      </c>
    </row>
    <row r="24" spans="1:9" x14ac:dyDescent="0.25">
      <c r="A24" t="s">
        <v>571</v>
      </c>
      <c r="B24" t="s">
        <v>485</v>
      </c>
      <c r="C24" t="s">
        <v>489</v>
      </c>
      <c r="D24">
        <v>4</v>
      </c>
      <c r="E24" t="s">
        <v>569</v>
      </c>
      <c r="F24" s="4">
        <v>1150</v>
      </c>
      <c r="G24">
        <v>13</v>
      </c>
      <c r="H24" s="1">
        <v>93</v>
      </c>
      <c r="I24" s="4">
        <f t="shared" si="0"/>
        <v>106950</v>
      </c>
    </row>
    <row r="25" spans="1:9" x14ac:dyDescent="0.25">
      <c r="A25" t="s">
        <v>572</v>
      </c>
      <c r="B25" t="s">
        <v>485</v>
      </c>
      <c r="C25" t="s">
        <v>499</v>
      </c>
      <c r="D25">
        <v>6</v>
      </c>
      <c r="E25" t="s">
        <v>573</v>
      </c>
      <c r="F25" s="4">
        <v>1250</v>
      </c>
      <c r="G25">
        <v>2</v>
      </c>
      <c r="H25" s="1">
        <v>93</v>
      </c>
      <c r="I25" s="4">
        <f t="shared" si="0"/>
        <v>116250</v>
      </c>
    </row>
    <row r="26" spans="1:9" x14ac:dyDescent="0.25">
      <c r="A26" t="s">
        <v>568</v>
      </c>
      <c r="B26" t="s">
        <v>485</v>
      </c>
      <c r="C26" t="s">
        <v>499</v>
      </c>
      <c r="D26">
        <v>4</v>
      </c>
      <c r="E26" t="s">
        <v>569</v>
      </c>
      <c r="F26" s="4">
        <v>1150</v>
      </c>
      <c r="G26">
        <v>13</v>
      </c>
      <c r="H26" s="1">
        <v>89</v>
      </c>
      <c r="I26" s="4">
        <f t="shared" si="0"/>
        <v>102350</v>
      </c>
    </row>
    <row r="27" spans="1:9" x14ac:dyDescent="0.25">
      <c r="A27" t="s">
        <v>566</v>
      </c>
      <c r="B27" t="s">
        <v>498</v>
      </c>
      <c r="C27" t="s">
        <v>486</v>
      </c>
      <c r="D27">
        <v>6</v>
      </c>
      <c r="E27" t="s">
        <v>567</v>
      </c>
      <c r="F27" s="4">
        <v>850</v>
      </c>
      <c r="G27">
        <v>21</v>
      </c>
      <c r="H27" s="1">
        <v>84</v>
      </c>
      <c r="I27" s="4">
        <f t="shared" si="0"/>
        <v>71400</v>
      </c>
    </row>
    <row r="28" spans="1:9" x14ac:dyDescent="0.25">
      <c r="A28" t="s">
        <v>562</v>
      </c>
      <c r="B28" t="s">
        <v>485</v>
      </c>
      <c r="C28" t="s">
        <v>499</v>
      </c>
      <c r="D28">
        <v>4</v>
      </c>
      <c r="E28" t="s">
        <v>563</v>
      </c>
      <c r="F28" s="4">
        <v>500</v>
      </c>
      <c r="G28" t="s">
        <v>614</v>
      </c>
      <c r="H28" s="1">
        <v>79</v>
      </c>
      <c r="I28" s="4">
        <f t="shared" si="0"/>
        <v>39500</v>
      </c>
    </row>
    <row r="29" spans="1:9" x14ac:dyDescent="0.25">
      <c r="A29" t="s">
        <v>564</v>
      </c>
      <c r="B29" t="s">
        <v>498</v>
      </c>
      <c r="C29" t="s">
        <v>499</v>
      </c>
      <c r="D29">
        <v>6</v>
      </c>
      <c r="E29" t="s">
        <v>565</v>
      </c>
      <c r="F29" s="4">
        <v>1000</v>
      </c>
      <c r="G29">
        <v>14</v>
      </c>
      <c r="H29" s="1">
        <v>79</v>
      </c>
      <c r="I29" s="4">
        <f t="shared" si="0"/>
        <v>79000</v>
      </c>
    </row>
    <row r="30" spans="1:9" x14ac:dyDescent="0.25">
      <c r="A30" t="s">
        <v>560</v>
      </c>
      <c r="B30" t="s">
        <v>485</v>
      </c>
      <c r="C30" t="s">
        <v>489</v>
      </c>
      <c r="D30">
        <v>3</v>
      </c>
      <c r="E30" t="s">
        <v>561</v>
      </c>
      <c r="F30" s="4">
        <v>1500</v>
      </c>
      <c r="G30" t="s">
        <v>614</v>
      </c>
      <c r="H30" s="1">
        <v>78</v>
      </c>
      <c r="I30" s="4">
        <f t="shared" si="0"/>
        <v>117000</v>
      </c>
    </row>
    <row r="31" spans="1:9" x14ac:dyDescent="0.25">
      <c r="A31" t="s">
        <v>554</v>
      </c>
      <c r="B31" t="s">
        <v>485</v>
      </c>
      <c r="C31" t="s">
        <v>499</v>
      </c>
      <c r="D31">
        <v>4</v>
      </c>
      <c r="E31" t="s">
        <v>555</v>
      </c>
      <c r="F31" s="4">
        <v>500</v>
      </c>
      <c r="G31">
        <v>39</v>
      </c>
      <c r="H31" s="1">
        <v>77</v>
      </c>
      <c r="I31" s="4">
        <f t="shared" si="0"/>
        <v>38500</v>
      </c>
    </row>
    <row r="32" spans="1:9" x14ac:dyDescent="0.25">
      <c r="A32" t="s">
        <v>556</v>
      </c>
      <c r="B32" t="s">
        <v>485</v>
      </c>
      <c r="C32" t="s">
        <v>499</v>
      </c>
      <c r="D32">
        <v>7</v>
      </c>
      <c r="E32" t="s">
        <v>557</v>
      </c>
      <c r="F32" s="4">
        <v>1600</v>
      </c>
      <c r="G32">
        <v>3</v>
      </c>
      <c r="H32" s="1">
        <v>77</v>
      </c>
      <c r="I32" s="4">
        <f t="shared" si="0"/>
        <v>123200</v>
      </c>
    </row>
    <row r="33" spans="1:9" x14ac:dyDescent="0.25">
      <c r="A33" t="s">
        <v>558</v>
      </c>
      <c r="B33" t="s">
        <v>485</v>
      </c>
      <c r="C33" t="s">
        <v>486</v>
      </c>
      <c r="D33">
        <v>5</v>
      </c>
      <c r="E33" t="s">
        <v>559</v>
      </c>
      <c r="F33" s="4">
        <v>500</v>
      </c>
      <c r="G33">
        <v>23</v>
      </c>
      <c r="H33" s="1">
        <v>77</v>
      </c>
      <c r="I33" s="4">
        <f t="shared" si="0"/>
        <v>38500</v>
      </c>
    </row>
    <row r="34" spans="1:9" x14ac:dyDescent="0.25">
      <c r="A34" t="s">
        <v>552</v>
      </c>
      <c r="B34" t="s">
        <v>485</v>
      </c>
      <c r="C34" t="s">
        <v>499</v>
      </c>
      <c r="D34">
        <v>4</v>
      </c>
      <c r="E34" t="s">
        <v>553</v>
      </c>
      <c r="F34" s="4">
        <v>600</v>
      </c>
      <c r="G34">
        <v>40</v>
      </c>
      <c r="H34" s="1">
        <v>76</v>
      </c>
      <c r="I34" s="4">
        <f t="shared" ref="I34:I65" si="1">PRODUCT(F34,H34)</f>
        <v>45600</v>
      </c>
    </row>
    <row r="35" spans="1:9" x14ac:dyDescent="0.25">
      <c r="A35" t="s">
        <v>550</v>
      </c>
      <c r="B35" t="s">
        <v>498</v>
      </c>
      <c r="C35" t="s">
        <v>489</v>
      </c>
      <c r="D35">
        <v>4</v>
      </c>
      <c r="E35" t="s">
        <v>551</v>
      </c>
      <c r="F35" s="4">
        <v>1200</v>
      </c>
      <c r="G35" t="s">
        <v>614</v>
      </c>
      <c r="H35" s="1">
        <v>72</v>
      </c>
      <c r="I35" s="4">
        <f t="shared" si="1"/>
        <v>86400</v>
      </c>
    </row>
    <row r="36" spans="1:9" x14ac:dyDescent="0.25">
      <c r="A36" t="s">
        <v>548</v>
      </c>
      <c r="B36" t="s">
        <v>485</v>
      </c>
      <c r="C36" t="s">
        <v>499</v>
      </c>
      <c r="D36">
        <v>4</v>
      </c>
      <c r="E36" t="s">
        <v>549</v>
      </c>
      <c r="F36" s="4">
        <v>800</v>
      </c>
      <c r="G36">
        <v>24</v>
      </c>
      <c r="H36" s="1">
        <v>71</v>
      </c>
      <c r="I36" s="4">
        <f t="shared" si="1"/>
        <v>56800</v>
      </c>
    </row>
    <row r="37" spans="1:9" x14ac:dyDescent="0.25">
      <c r="A37" t="s">
        <v>546</v>
      </c>
      <c r="B37" t="s">
        <v>485</v>
      </c>
      <c r="C37" t="s">
        <v>499</v>
      </c>
      <c r="D37">
        <v>6</v>
      </c>
      <c r="E37" t="s">
        <v>547</v>
      </c>
      <c r="F37" s="4">
        <v>800</v>
      </c>
      <c r="G37" t="s">
        <v>614</v>
      </c>
      <c r="H37" s="1">
        <v>67</v>
      </c>
      <c r="I37" s="4">
        <f t="shared" si="1"/>
        <v>53600</v>
      </c>
    </row>
    <row r="38" spans="1:9" x14ac:dyDescent="0.25">
      <c r="A38" t="s">
        <v>544</v>
      </c>
      <c r="B38" t="s">
        <v>485</v>
      </c>
      <c r="C38" t="s">
        <v>489</v>
      </c>
      <c r="D38">
        <v>4</v>
      </c>
      <c r="E38" t="s">
        <v>545</v>
      </c>
      <c r="F38" s="4">
        <v>900</v>
      </c>
      <c r="G38">
        <v>35</v>
      </c>
      <c r="H38" s="1">
        <v>63</v>
      </c>
      <c r="I38" s="4">
        <f t="shared" si="1"/>
        <v>56700</v>
      </c>
    </row>
    <row r="39" spans="1:9" x14ac:dyDescent="0.25">
      <c r="A39" t="s">
        <v>542</v>
      </c>
      <c r="B39" t="s">
        <v>485</v>
      </c>
      <c r="C39" t="s">
        <v>489</v>
      </c>
      <c r="D39">
        <v>5</v>
      </c>
      <c r="E39" t="s">
        <v>543</v>
      </c>
      <c r="F39" s="4">
        <v>2000</v>
      </c>
      <c r="G39" t="s">
        <v>614</v>
      </c>
      <c r="H39" s="1">
        <v>59</v>
      </c>
      <c r="I39" s="4">
        <f t="shared" si="1"/>
        <v>118000</v>
      </c>
    </row>
    <row r="40" spans="1:9" x14ac:dyDescent="0.25">
      <c r="A40" t="s">
        <v>540</v>
      </c>
      <c r="B40" t="s">
        <v>485</v>
      </c>
      <c r="C40" t="s">
        <v>486</v>
      </c>
      <c r="D40">
        <v>5</v>
      </c>
      <c r="E40" t="s">
        <v>541</v>
      </c>
      <c r="F40" s="4">
        <v>1750</v>
      </c>
      <c r="G40">
        <v>1</v>
      </c>
      <c r="H40" s="1">
        <v>57</v>
      </c>
      <c r="I40" s="4">
        <f t="shared" si="1"/>
        <v>99750</v>
      </c>
    </row>
    <row r="41" spans="1:9" x14ac:dyDescent="0.25">
      <c r="A41" t="s">
        <v>537</v>
      </c>
      <c r="B41" t="s">
        <v>516</v>
      </c>
      <c r="C41" t="s">
        <v>486</v>
      </c>
      <c r="D41">
        <v>6</v>
      </c>
      <c r="E41" t="s">
        <v>492</v>
      </c>
      <c r="F41" s="4">
        <v>100</v>
      </c>
      <c r="G41" t="s">
        <v>614</v>
      </c>
      <c r="H41" s="1">
        <v>55</v>
      </c>
      <c r="I41" s="4">
        <f t="shared" si="1"/>
        <v>5500</v>
      </c>
    </row>
    <row r="42" spans="1:9" x14ac:dyDescent="0.25">
      <c r="A42" t="s">
        <v>538</v>
      </c>
      <c r="B42" t="s">
        <v>485</v>
      </c>
      <c r="C42" t="s">
        <v>489</v>
      </c>
      <c r="D42">
        <v>5</v>
      </c>
      <c r="E42" t="s">
        <v>539</v>
      </c>
      <c r="F42" s="4">
        <v>800</v>
      </c>
      <c r="G42">
        <v>20</v>
      </c>
      <c r="H42" s="1">
        <v>55</v>
      </c>
      <c r="I42" s="4">
        <f t="shared" si="1"/>
        <v>44000</v>
      </c>
    </row>
    <row r="43" spans="1:9" x14ac:dyDescent="0.25">
      <c r="A43" t="s">
        <v>535</v>
      </c>
      <c r="B43" t="s">
        <v>516</v>
      </c>
      <c r="C43" t="s">
        <v>499</v>
      </c>
      <c r="D43">
        <v>6</v>
      </c>
      <c r="E43" t="s">
        <v>492</v>
      </c>
      <c r="F43" s="4">
        <v>100</v>
      </c>
      <c r="G43" t="s">
        <v>614</v>
      </c>
      <c r="H43" s="1">
        <v>54</v>
      </c>
      <c r="I43" s="4">
        <f t="shared" si="1"/>
        <v>5400</v>
      </c>
    </row>
    <row r="44" spans="1:9" x14ac:dyDescent="0.25">
      <c r="A44" t="s">
        <v>536</v>
      </c>
      <c r="B44" t="s">
        <v>516</v>
      </c>
      <c r="C44" t="s">
        <v>489</v>
      </c>
      <c r="D44">
        <v>6</v>
      </c>
      <c r="E44" t="s">
        <v>492</v>
      </c>
      <c r="F44" s="4">
        <v>100</v>
      </c>
      <c r="G44" t="s">
        <v>614</v>
      </c>
      <c r="H44" s="1">
        <v>54</v>
      </c>
      <c r="I44" s="4">
        <f t="shared" si="1"/>
        <v>5400</v>
      </c>
    </row>
    <row r="45" spans="1:9" x14ac:dyDescent="0.25">
      <c r="A45" t="s">
        <v>534</v>
      </c>
      <c r="B45" t="s">
        <v>516</v>
      </c>
      <c r="C45" t="s">
        <v>486</v>
      </c>
      <c r="D45">
        <v>6</v>
      </c>
      <c r="E45" t="s">
        <v>492</v>
      </c>
      <c r="F45" s="4">
        <v>100</v>
      </c>
      <c r="G45" t="s">
        <v>614</v>
      </c>
      <c r="H45" s="1">
        <v>49</v>
      </c>
      <c r="I45" s="4">
        <f t="shared" si="1"/>
        <v>4900</v>
      </c>
    </row>
    <row r="46" spans="1:9" x14ac:dyDescent="0.25">
      <c r="A46" t="s">
        <v>533</v>
      </c>
      <c r="B46" t="s">
        <v>516</v>
      </c>
      <c r="C46" t="s">
        <v>486</v>
      </c>
      <c r="D46">
        <v>6</v>
      </c>
      <c r="E46" t="s">
        <v>492</v>
      </c>
      <c r="F46" s="4">
        <v>100</v>
      </c>
      <c r="G46" t="s">
        <v>614</v>
      </c>
      <c r="H46" s="1">
        <v>47</v>
      </c>
      <c r="I46" s="4">
        <f t="shared" si="1"/>
        <v>4700</v>
      </c>
    </row>
    <row r="47" spans="1:9" x14ac:dyDescent="0.25">
      <c r="A47" t="s">
        <v>524</v>
      </c>
      <c r="B47" t="s">
        <v>525</v>
      </c>
      <c r="C47" t="s">
        <v>486</v>
      </c>
      <c r="D47">
        <v>1</v>
      </c>
      <c r="E47" t="s">
        <v>526</v>
      </c>
      <c r="F47" s="4">
        <v>200</v>
      </c>
      <c r="G47" t="s">
        <v>614</v>
      </c>
      <c r="H47" s="1">
        <v>45</v>
      </c>
      <c r="I47" s="4">
        <f t="shared" si="1"/>
        <v>9000</v>
      </c>
    </row>
    <row r="48" spans="1:9" x14ac:dyDescent="0.25">
      <c r="A48" t="s">
        <v>527</v>
      </c>
      <c r="B48" t="s">
        <v>485</v>
      </c>
      <c r="C48" t="s">
        <v>486</v>
      </c>
      <c r="D48">
        <v>3</v>
      </c>
      <c r="E48" t="s">
        <v>528</v>
      </c>
      <c r="F48" s="4">
        <v>1000</v>
      </c>
      <c r="G48">
        <v>11</v>
      </c>
      <c r="H48" s="1">
        <v>45</v>
      </c>
      <c r="I48" s="4">
        <f t="shared" si="1"/>
        <v>45000</v>
      </c>
    </row>
    <row r="49" spans="1:9" x14ac:dyDescent="0.25">
      <c r="A49" t="s">
        <v>529</v>
      </c>
      <c r="B49" t="s">
        <v>485</v>
      </c>
      <c r="C49" t="s">
        <v>499</v>
      </c>
      <c r="D49">
        <v>5</v>
      </c>
      <c r="E49" t="s">
        <v>530</v>
      </c>
      <c r="F49" s="4">
        <v>400</v>
      </c>
      <c r="G49" t="s">
        <v>614</v>
      </c>
      <c r="H49" s="1">
        <v>45</v>
      </c>
      <c r="I49" s="4">
        <f t="shared" si="1"/>
        <v>18000</v>
      </c>
    </row>
    <row r="50" spans="1:9" x14ac:dyDescent="0.25">
      <c r="A50" t="s">
        <v>531</v>
      </c>
      <c r="B50" t="s">
        <v>485</v>
      </c>
      <c r="C50" t="s">
        <v>486</v>
      </c>
      <c r="D50">
        <v>3</v>
      </c>
      <c r="E50" t="s">
        <v>532</v>
      </c>
      <c r="F50" s="4">
        <v>800</v>
      </c>
      <c r="G50">
        <v>12</v>
      </c>
      <c r="H50" s="1">
        <v>45</v>
      </c>
      <c r="I50" s="4">
        <f t="shared" si="1"/>
        <v>36000</v>
      </c>
    </row>
    <row r="51" spans="1:9" x14ac:dyDescent="0.25">
      <c r="A51" t="s">
        <v>522</v>
      </c>
      <c r="B51" t="s">
        <v>498</v>
      </c>
      <c r="C51" t="s">
        <v>486</v>
      </c>
      <c r="D51">
        <v>5</v>
      </c>
      <c r="E51" t="s">
        <v>523</v>
      </c>
      <c r="F51" s="4">
        <v>1500</v>
      </c>
      <c r="G51" t="s">
        <v>614</v>
      </c>
      <c r="H51" s="1">
        <v>43</v>
      </c>
      <c r="I51" s="4">
        <f t="shared" si="1"/>
        <v>64500</v>
      </c>
    </row>
    <row r="52" spans="1:9" x14ac:dyDescent="0.25">
      <c r="A52" t="s">
        <v>517</v>
      </c>
      <c r="B52" t="s">
        <v>485</v>
      </c>
      <c r="C52" t="s">
        <v>518</v>
      </c>
      <c r="D52">
        <v>5</v>
      </c>
      <c r="E52" t="s">
        <v>519</v>
      </c>
      <c r="F52" s="4">
        <v>1450</v>
      </c>
      <c r="G52">
        <v>8</v>
      </c>
      <c r="H52" s="1">
        <v>39</v>
      </c>
      <c r="I52" s="4">
        <f t="shared" si="1"/>
        <v>56550</v>
      </c>
    </row>
    <row r="53" spans="1:9" x14ac:dyDescent="0.25">
      <c r="A53" t="s">
        <v>520</v>
      </c>
      <c r="B53" t="s">
        <v>485</v>
      </c>
      <c r="C53" t="s">
        <v>486</v>
      </c>
      <c r="D53">
        <v>6</v>
      </c>
      <c r="E53" t="s">
        <v>521</v>
      </c>
      <c r="F53" s="4">
        <v>1250</v>
      </c>
      <c r="G53">
        <v>27</v>
      </c>
      <c r="H53" s="1">
        <v>39</v>
      </c>
      <c r="I53" s="4">
        <f t="shared" si="1"/>
        <v>48750</v>
      </c>
    </row>
    <row r="54" spans="1:9" x14ac:dyDescent="0.25">
      <c r="A54" t="s">
        <v>515</v>
      </c>
      <c r="B54" t="s">
        <v>516</v>
      </c>
      <c r="C54" t="s">
        <v>486</v>
      </c>
      <c r="D54">
        <v>6</v>
      </c>
      <c r="E54" t="s">
        <v>492</v>
      </c>
      <c r="F54" s="4">
        <v>100</v>
      </c>
      <c r="G54" t="s">
        <v>614</v>
      </c>
      <c r="H54" s="1">
        <v>35</v>
      </c>
      <c r="I54" s="4">
        <f t="shared" si="1"/>
        <v>3500</v>
      </c>
    </row>
    <row r="55" spans="1:9" x14ac:dyDescent="0.25">
      <c r="A55" t="s">
        <v>513</v>
      </c>
      <c r="B55" t="s">
        <v>485</v>
      </c>
      <c r="C55" t="s">
        <v>499</v>
      </c>
      <c r="D55">
        <v>5</v>
      </c>
      <c r="E55" t="s">
        <v>514</v>
      </c>
      <c r="F55" s="4">
        <v>600</v>
      </c>
      <c r="G55">
        <v>38</v>
      </c>
      <c r="H55" s="1">
        <v>32</v>
      </c>
      <c r="I55" s="4">
        <f t="shared" si="1"/>
        <v>19200</v>
      </c>
    </row>
    <row r="56" spans="1:9" x14ac:dyDescent="0.25">
      <c r="A56" t="s">
        <v>511</v>
      </c>
      <c r="B56" t="s">
        <v>485</v>
      </c>
      <c r="C56" t="s">
        <v>486</v>
      </c>
      <c r="D56">
        <v>5</v>
      </c>
      <c r="E56" t="s">
        <v>512</v>
      </c>
      <c r="F56" s="4">
        <v>1250</v>
      </c>
      <c r="G56">
        <v>16</v>
      </c>
      <c r="H56" s="1">
        <v>29</v>
      </c>
      <c r="I56" s="4">
        <f t="shared" si="1"/>
        <v>36250</v>
      </c>
    </row>
    <row r="57" spans="1:9" x14ac:dyDescent="0.25">
      <c r="A57" t="s">
        <v>509</v>
      </c>
      <c r="B57" t="s">
        <v>485</v>
      </c>
      <c r="C57" t="s">
        <v>486</v>
      </c>
      <c r="D57">
        <v>7</v>
      </c>
      <c r="E57" t="s">
        <v>510</v>
      </c>
      <c r="F57" s="4">
        <v>1750</v>
      </c>
      <c r="G57">
        <v>5</v>
      </c>
      <c r="H57" s="1">
        <v>26</v>
      </c>
      <c r="I57" s="4">
        <f t="shared" si="1"/>
        <v>45500</v>
      </c>
    </row>
    <row r="58" spans="1:9" x14ac:dyDescent="0.25">
      <c r="A58" t="s">
        <v>507</v>
      </c>
      <c r="B58" t="s">
        <v>485</v>
      </c>
      <c r="C58" t="s">
        <v>486</v>
      </c>
      <c r="D58">
        <v>4</v>
      </c>
      <c r="E58" t="s">
        <v>508</v>
      </c>
      <c r="F58" s="4">
        <v>500</v>
      </c>
      <c r="G58">
        <v>34</v>
      </c>
      <c r="H58" s="1">
        <v>23</v>
      </c>
      <c r="I58" s="4">
        <f t="shared" si="1"/>
        <v>11500</v>
      </c>
    </row>
    <row r="59" spans="1:9" x14ac:dyDescent="0.25">
      <c r="A59" t="s">
        <v>505</v>
      </c>
      <c r="B59" t="s">
        <v>485</v>
      </c>
      <c r="C59" t="s">
        <v>489</v>
      </c>
      <c r="D59">
        <v>6</v>
      </c>
      <c r="E59" t="s">
        <v>506</v>
      </c>
      <c r="F59" s="4">
        <v>800</v>
      </c>
      <c r="G59">
        <v>36</v>
      </c>
      <c r="H59" s="1">
        <v>20</v>
      </c>
      <c r="I59" s="4">
        <f t="shared" si="1"/>
        <v>16000</v>
      </c>
    </row>
    <row r="60" spans="1:9" x14ac:dyDescent="0.25">
      <c r="A60" t="s">
        <v>501</v>
      </c>
      <c r="B60" t="s">
        <v>498</v>
      </c>
      <c r="C60" t="s">
        <v>489</v>
      </c>
      <c r="D60">
        <v>6</v>
      </c>
      <c r="E60" t="s">
        <v>502</v>
      </c>
      <c r="F60" s="4">
        <v>1250</v>
      </c>
      <c r="G60" t="s">
        <v>614</v>
      </c>
      <c r="H60" s="1">
        <v>15</v>
      </c>
      <c r="I60" s="4">
        <f t="shared" si="1"/>
        <v>18750</v>
      </c>
    </row>
    <row r="61" spans="1:9" x14ac:dyDescent="0.25">
      <c r="A61" t="s">
        <v>503</v>
      </c>
      <c r="B61" t="s">
        <v>485</v>
      </c>
      <c r="C61" t="s">
        <v>499</v>
      </c>
      <c r="D61">
        <v>5</v>
      </c>
      <c r="E61" t="s">
        <v>504</v>
      </c>
      <c r="F61" s="4">
        <v>850</v>
      </c>
      <c r="G61">
        <v>15</v>
      </c>
      <c r="H61" s="1">
        <v>15</v>
      </c>
      <c r="I61" s="4">
        <f t="shared" si="1"/>
        <v>12750</v>
      </c>
    </row>
    <row r="62" spans="1:9" x14ac:dyDescent="0.25">
      <c r="A62" t="s">
        <v>497</v>
      </c>
      <c r="B62" t="s">
        <v>498</v>
      </c>
      <c r="C62" t="s">
        <v>499</v>
      </c>
      <c r="D62">
        <v>4</v>
      </c>
      <c r="E62" t="s">
        <v>500</v>
      </c>
      <c r="F62" s="4">
        <v>1300</v>
      </c>
      <c r="G62">
        <v>31</v>
      </c>
      <c r="H62" s="1">
        <v>11</v>
      </c>
      <c r="I62" s="4">
        <f t="shared" si="1"/>
        <v>14300</v>
      </c>
    </row>
    <row r="63" spans="1:9" x14ac:dyDescent="0.25">
      <c r="A63" t="s">
        <v>495</v>
      </c>
      <c r="B63" t="s">
        <v>485</v>
      </c>
      <c r="C63" t="s">
        <v>486</v>
      </c>
      <c r="D63">
        <v>6</v>
      </c>
      <c r="E63" t="s">
        <v>496</v>
      </c>
      <c r="F63" s="4">
        <v>1600</v>
      </c>
      <c r="G63" t="s">
        <v>614</v>
      </c>
      <c r="H63" s="1">
        <v>10</v>
      </c>
      <c r="I63" s="4">
        <f t="shared" si="1"/>
        <v>16000</v>
      </c>
    </row>
    <row r="64" spans="1:9" x14ac:dyDescent="0.25">
      <c r="A64" t="s">
        <v>488</v>
      </c>
      <c r="B64" t="s">
        <v>485</v>
      </c>
      <c r="C64" t="s">
        <v>489</v>
      </c>
      <c r="D64">
        <v>4</v>
      </c>
      <c r="E64" t="s">
        <v>490</v>
      </c>
      <c r="F64" s="4">
        <v>1400</v>
      </c>
      <c r="G64">
        <v>26</v>
      </c>
      <c r="H64" s="1">
        <v>5</v>
      </c>
      <c r="I64" s="4">
        <f t="shared" si="1"/>
        <v>7000</v>
      </c>
    </row>
    <row r="65" spans="1:9" x14ac:dyDescent="0.25">
      <c r="A65" t="s">
        <v>491</v>
      </c>
      <c r="B65" t="s">
        <v>485</v>
      </c>
      <c r="C65" t="s">
        <v>486</v>
      </c>
      <c r="D65">
        <v>6</v>
      </c>
      <c r="E65" t="s">
        <v>492</v>
      </c>
      <c r="F65" s="4">
        <v>900</v>
      </c>
      <c r="G65">
        <v>6</v>
      </c>
      <c r="H65" s="1">
        <v>5</v>
      </c>
      <c r="I65" s="4">
        <f t="shared" si="1"/>
        <v>4500</v>
      </c>
    </row>
    <row r="66" spans="1:9" x14ac:dyDescent="0.25">
      <c r="A66" t="s">
        <v>493</v>
      </c>
      <c r="B66" t="s">
        <v>485</v>
      </c>
      <c r="C66" t="s">
        <v>489</v>
      </c>
      <c r="D66">
        <v>6</v>
      </c>
      <c r="E66" t="s">
        <v>494</v>
      </c>
      <c r="F66" s="4">
        <v>1000</v>
      </c>
      <c r="G66">
        <v>41</v>
      </c>
      <c r="H66" s="1">
        <v>5</v>
      </c>
      <c r="I66" s="4">
        <f>PRODUCT(F66,H66)</f>
        <v>5000</v>
      </c>
    </row>
    <row r="67" spans="1:9" x14ac:dyDescent="0.25">
      <c r="A67" t="s">
        <v>484</v>
      </c>
      <c r="B67" t="s">
        <v>485</v>
      </c>
      <c r="C67" t="s">
        <v>486</v>
      </c>
      <c r="D67">
        <v>4</v>
      </c>
      <c r="E67" t="s">
        <v>487</v>
      </c>
      <c r="F67" s="4">
        <v>1050</v>
      </c>
      <c r="G67">
        <v>7</v>
      </c>
      <c r="H67" s="1">
        <v>4</v>
      </c>
      <c r="I67" s="4">
        <f>PRODUCT(F67,H67)</f>
        <v>4200</v>
      </c>
    </row>
  </sheetData>
  <autoFilter ref="A1:I67"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AV38"/>
  <sheetViews>
    <sheetView showGridLines="0" tabSelected="1" zoomScale="70" zoomScaleNormal="70" workbookViewId="0">
      <selection activeCell="E21" sqref="E21"/>
    </sheetView>
  </sheetViews>
  <sheetFormatPr defaultRowHeight="15.75" x14ac:dyDescent="0.25"/>
  <cols>
    <col min="1" max="1" width="2.5" customWidth="1"/>
    <col min="2" max="2" width="7.875" customWidth="1"/>
    <col min="3" max="3" width="21.125" customWidth="1"/>
    <col min="4" max="4" width="11.5" customWidth="1"/>
    <col min="5" max="5" width="10.875" customWidth="1"/>
    <col min="6" max="6" width="8.125" customWidth="1"/>
    <col min="7" max="7" width="5.125" bestFit="1" customWidth="1"/>
    <col min="8" max="8" width="22.875" customWidth="1"/>
    <col min="9" max="9" width="17.625" customWidth="1"/>
    <col min="10" max="10" width="0.25" customWidth="1"/>
    <col min="11" max="11" width="7.125" customWidth="1"/>
    <col min="12" max="12" width="38.125" bestFit="1" customWidth="1"/>
    <col min="13" max="13" width="9.625" customWidth="1"/>
    <col min="14" max="14" width="2.875" customWidth="1"/>
    <col min="15" max="15" width="5" customWidth="1"/>
    <col min="16" max="16" width="21.5" bestFit="1" customWidth="1"/>
    <col min="17" max="17" width="13.25" customWidth="1"/>
    <col min="18" max="18" width="5" customWidth="1"/>
    <col min="19" max="19" width="23.125" bestFit="1" customWidth="1"/>
    <col min="20" max="20" width="12.75" bestFit="1" customWidth="1"/>
    <col min="21" max="21" width="2.375" customWidth="1"/>
    <col min="22" max="22" width="5.75" customWidth="1"/>
    <col min="23" max="23" width="34.375" bestFit="1" customWidth="1"/>
    <col min="24" max="24" width="16" customWidth="1"/>
    <col min="25" max="25" width="5.5" customWidth="1"/>
    <col min="26" max="26" width="20.875" bestFit="1" customWidth="1"/>
    <col min="27" max="27" width="12.25" customWidth="1"/>
  </cols>
  <sheetData>
    <row r="1" spans="2:48" x14ac:dyDescent="0.25">
      <c r="AV1">
        <v>1</v>
      </c>
    </row>
    <row r="4" spans="2:48" ht="32.25" customHeight="1" x14ac:dyDescent="0.25">
      <c r="B4" s="41" t="s">
        <v>609</v>
      </c>
      <c r="C4" s="41"/>
      <c r="D4" s="41" t="s">
        <v>611</v>
      </c>
      <c r="E4" s="41"/>
      <c r="G4" s="19" t="s">
        <v>615</v>
      </c>
      <c r="H4" s="19" t="s">
        <v>616</v>
      </c>
      <c r="I4" s="19" t="s">
        <v>613</v>
      </c>
      <c r="J4" s="20"/>
      <c r="K4" s="19" t="s">
        <v>615</v>
      </c>
      <c r="L4" s="19" t="s">
        <v>619</v>
      </c>
      <c r="M4" s="19" t="s">
        <v>613</v>
      </c>
      <c r="O4" s="40" t="s">
        <v>640</v>
      </c>
      <c r="P4" s="40"/>
      <c r="Q4" s="40"/>
      <c r="R4" s="40" t="s">
        <v>641</v>
      </c>
      <c r="S4" s="40"/>
      <c r="T4" s="40"/>
      <c r="V4" s="40" t="s">
        <v>650</v>
      </c>
      <c r="W4" s="40"/>
      <c r="X4" s="40"/>
      <c r="Y4" s="40" t="s">
        <v>651</v>
      </c>
      <c r="Z4" s="40"/>
      <c r="AA4" s="40"/>
    </row>
    <row r="5" spans="2:48" ht="15.75" customHeight="1" x14ac:dyDescent="0.25">
      <c r="B5" s="10" t="s">
        <v>610</v>
      </c>
      <c r="C5" s="10" t="s">
        <v>612</v>
      </c>
      <c r="D5" s="10" t="s">
        <v>0</v>
      </c>
      <c r="E5" s="10" t="s">
        <v>612</v>
      </c>
      <c r="G5" s="16">
        <f>ROWS(G$5:G5)</f>
        <v>1</v>
      </c>
      <c r="H5" s="26" t="str">
        <f t="array" ref="H5">IF($AV$1=1,INDEX('Dog Breed'!$A$2:$A$251,MATCH(1,('Dog Breed'!$I$2:$I$251=LARGE('Dog Breed'!$I$2:$I$251,Summary!G5))*(COUNTIF(Summary!H$4:H4,'Dog Breed'!$A$2:$A$251)=0),0)),INDEX('Dog Breed'!$A$2:$A$251,MATCH(1,('Dog Breed'!$I$2:$I$251=SMALL('Dog Breed'!$I$2:$I$251,Summary!G5))*(COUNTIF(Summary!H$4:H4,'Dog Breed'!$A$2:$A$251)=0),0)))</f>
        <v>Norwegian Lundehund</v>
      </c>
      <c r="I5" s="18">
        <f t="array" ref="I5">IF($AV$1=1, LARGE('Dog Breed'!$I$2:$I$251, ROWS('Dog Breed'!A$2:A2)), SMALL('Dog Breed'!$I$2:$I$251, ROWS('Dog Breed'!A$2:A2)))</f>
        <v>190</v>
      </c>
      <c r="J5" s="8"/>
      <c r="K5" s="16">
        <f>ROWS(K$5:K5)</f>
        <v>1</v>
      </c>
      <c r="L5" s="26" t="str">
        <f t="array" ref="L5">IF($AV$1=1, INDEX('Cat Breed'!$A$2:$A$67, MATCH(1, ('Cat Breed'!$G$2:$G$67=LARGE('Cat Breed'!$G$2:$G$67,Summary!K5)) * (COUNTIF(Summary!L$4:L4, 'Cat Breed'!$A$2:$A$67)=0),0)), INDEX('Cat Breed'!$A$2:$A$67, MATCH(1, ('Cat Breed'!$G$2:$G$67=SMALL('Cat Breed'!$G$2:$G$67,Summary!K5)) * (COUNTIF(Summary!L$4:L4, 'Cat Breed'!$A$2:$A$67)=0),0)))</f>
        <v>American Wirehair</v>
      </c>
      <c r="M5" s="18">
        <f>IF($AV$1=1, LARGE('Cat Breed'!$G$2:$G$67, ROWS('Cat Breed'!A$2:A2)), SMALL('Cat Breed'!$G$2:$G$67, ROWS('Cat Breed'!A$2:A2)))</f>
        <v>41</v>
      </c>
      <c r="O5" s="9" t="s">
        <v>615</v>
      </c>
      <c r="P5" s="9" t="s">
        <v>622</v>
      </c>
      <c r="Q5" s="9" t="s">
        <v>635</v>
      </c>
      <c r="R5" s="9" t="s">
        <v>615</v>
      </c>
      <c r="S5" s="9" t="s">
        <v>622</v>
      </c>
      <c r="T5" s="9" t="s">
        <v>634</v>
      </c>
      <c r="V5" s="21" t="s">
        <v>615</v>
      </c>
      <c r="W5" s="9" t="s">
        <v>622</v>
      </c>
      <c r="X5" s="9" t="s">
        <v>634</v>
      </c>
      <c r="Y5" s="21" t="s">
        <v>615</v>
      </c>
      <c r="Z5" s="9" t="s">
        <v>622</v>
      </c>
      <c r="AA5" s="9" t="s">
        <v>634</v>
      </c>
    </row>
    <row r="6" spans="2:48" x14ac:dyDescent="0.25">
      <c r="B6" s="22" t="s">
        <v>518</v>
      </c>
      <c r="C6" s="23">
        <f>COUNTIF('Cat Breed'!C:C,Summary!B6)</f>
        <v>2</v>
      </c>
      <c r="D6" s="22" t="s">
        <v>21</v>
      </c>
      <c r="E6" s="23">
        <f>COUNTIF('Dog Breed'!B:B,Summary!D6)</f>
        <v>37</v>
      </c>
      <c r="G6" s="16">
        <f>ROWS(G$5:G6)</f>
        <v>2</v>
      </c>
      <c r="H6" s="26" t="str">
        <f t="array" ref="H6">IF($AV$1=1,INDEX('Dog Breed'!$A$2:$A$251,MATCH(1,('Dog Breed'!$I$2:$I$251=LARGE('Dog Breed'!$I$2:$I$251,Summary!G6))*(COUNTIF(Summary!H$4:H5,'Dog Breed'!$A$2:$A$251)=0),0)),INDEX('Dog Breed'!$A$2:$A$251,MATCH(1,('Dog Breed'!$I$2:$I$251=SMALL('Dog Breed'!$I$2:$I$251,Summary!G6))*(COUNTIF(Summary!H$4:H5,'Dog Breed'!$A$2:$A$251)=0),0)))</f>
        <v>Sloughi</v>
      </c>
      <c r="I6" s="18">
        <f>IF($AV$1=1, LARGE('Dog Breed'!$I$2:$I$251, ROWS('Dog Breed'!A$2:A3)), SMALL('Dog Breed'!$I$2:$I$251, ROWS('Dog Breed'!A$2:A3)))</f>
        <v>188</v>
      </c>
      <c r="J6" s="8"/>
      <c r="K6" s="16">
        <f>ROWS(K$5:K6)</f>
        <v>2</v>
      </c>
      <c r="L6" s="26" t="str">
        <f t="array" ref="L6">IF($AV$1=1, INDEX('Cat Breed'!$A$2:$A$67, MATCH(1, ('Cat Breed'!$G$2:$G$67=LARGE('Cat Breed'!$G$2:$G$67,Summary!K6)) * (COUNTIF(Summary!L$4:L5, 'Cat Breed'!$A$2:$A$67)=0),0)), INDEX('Cat Breed'!$A$2:$A$67, MATCH(1, ('Cat Breed'!$G$2:$G$67=SMALL('Cat Breed'!$G$2:$G$67,Summary!K6)) * (COUNTIF(Summary!L$4:L5, 'Cat Breed'!$A$2:$A$67)=0),0)))</f>
        <v>Korat</v>
      </c>
      <c r="M6" s="18">
        <f>IF($AV$1=1, LARGE('Cat Breed'!$G$2:$G$67, ROWS('Cat Breed'!A$2:A3)), SMALL('Cat Breed'!$G$2:$G$67, ROWS('Cat Breed'!A$2:A3)))</f>
        <v>40</v>
      </c>
      <c r="O6" s="16">
        <f>ROWS(O$6:O6)</f>
        <v>1</v>
      </c>
      <c r="P6" s="26" t="str">
        <f t="array" ref="P6">INDEX('Dog Breed'!$A$2:$A$251,MATCH(1,('Dog Breed'!$F$2:$F$251=LARGE('Dog Breed'!$F$2:$F$251,Summary!O6))*(COUNTIF(Summary!P$5:P5,'Dog Breed'!$A$2:$A$251)=0),0))</f>
        <v>Dogo Argentino</v>
      </c>
      <c r="Q6" s="17">
        <f>ROUND(LARGE('Dog Breed'!$F$2:$F$251, ROWS('Dog Breed'!A$2:A2)),2)</f>
        <v>39000</v>
      </c>
      <c r="R6" s="16">
        <f>ROWS(R$5:R5)</f>
        <v>1</v>
      </c>
      <c r="S6" s="26" t="str">
        <f t="array" ref="S6">INDEX('Dog Breed'!$A$2:$A$251,MATCH(1,('Dog Breed'!$F$2:$F$251=SMALL('Dog Breed'!$F$2:$F$251,Summary!R6))*(COUNTIF(Summary!S$5:S5,'Dog Breed'!$A$2:$A$251)=0),0))</f>
        <v>Entlebucher</v>
      </c>
      <c r="T6" s="17">
        <f>ROUND(SMALL('Dog Breed'!$F$2:$F$251,ROWS('Dog Breed'!A$2:A2)),2)</f>
        <v>0</v>
      </c>
      <c r="V6" s="16">
        <f>ROWS(V$6:V6)</f>
        <v>1</v>
      </c>
      <c r="W6" s="26" t="str">
        <f t="array" ref="W6">INDEX('Cat Breed'!$A$2:$A$67, MATCH(1, ('Cat Breed'!$F$2:$F$67=LARGE('Cat Breed'!$F$2:$F$67,Summary!V6)) * (COUNTIF(Summary!W$5:W5, 'Cat Breed'!$A$2:$A$67)=0),0))</f>
        <v>Extra-Toes Cat (Hemingway Polydactyl)</v>
      </c>
      <c r="X6" s="17">
        <f>ROUND(LARGE('Cat Breed'!$F$2:$F$67, ROWS('Cat Breed'!A$2:A2)),2)</f>
        <v>2000</v>
      </c>
      <c r="Y6" s="16">
        <f>ROWS(Y$6:Y6)</f>
        <v>1</v>
      </c>
      <c r="Z6" s="26" t="str">
        <f t="array" ref="Z6">INDEX('Cat Breed'!$A$2:$A$67, MATCH(1, ('Cat Breed'!$F$2:$F$67=SMALL('Cat Breed'!$F$2:$F$67,Summary!Y6)) * (COUNTIF(Summary!Z$5:Z5, 'Cat Breed'!$A$2:$A$67)=0),0))</f>
        <v>Tuxedo</v>
      </c>
      <c r="AA6" s="17">
        <f>ROUND(SMALL('Cat Breed'!$F$2:$F$67, ROWS('Cat Breed'!A$2:A2)),2)</f>
        <v>100</v>
      </c>
    </row>
    <row r="7" spans="2:48" x14ac:dyDescent="0.25">
      <c r="B7" s="22" t="s">
        <v>499</v>
      </c>
      <c r="C7" s="23">
        <f>COUNTIF('Cat Breed'!C:C,Summary!B7)</f>
        <v>20</v>
      </c>
      <c r="D7" s="22" t="s">
        <v>51</v>
      </c>
      <c r="E7" s="23">
        <f>COUNTIF('Dog Breed'!B:B,Summary!D7)</f>
        <v>34</v>
      </c>
      <c r="G7" s="16">
        <f>ROWS(G$5:G7)</f>
        <v>3</v>
      </c>
      <c r="H7" s="26" t="str">
        <f t="array" ref="H7">IF($AV$1=1,INDEX('Dog Breed'!$A$2:$A$251,MATCH(1,('Dog Breed'!$I$2:$I$251=LARGE('Dog Breed'!$I$2:$I$251,Summary!G7))*(COUNTIF(Summary!H$4:H6,'Dog Breed'!$A$2:$A$251)=0),0)),INDEX('Dog Breed'!$A$2:$A$251,MATCH(1,('Dog Breed'!$I$2:$I$251=SMALL('Dog Breed'!$I$2:$I$251,Summary!G7))*(COUNTIF(Summary!H$4:H6,'Dog Breed'!$A$2:$A$251)=0),0)))</f>
        <v>Foxhound</v>
      </c>
      <c r="I7" s="18">
        <f>IF($AV$1=1, LARGE('Dog Breed'!$I$2:$I$251, ROWS('Dog Breed'!A$2:A4)), SMALL('Dog Breed'!$I$2:$I$251, ROWS('Dog Breed'!A$2:A4)))</f>
        <v>187</v>
      </c>
      <c r="J7" s="8"/>
      <c r="K7" s="16">
        <f>ROWS(K$5:K7)</f>
        <v>3</v>
      </c>
      <c r="L7" s="26" t="str">
        <f t="array" ref="L7">IF($AV$1=1, INDEX('Cat Breed'!$A$2:$A$67, MATCH(1, ('Cat Breed'!$G$2:$G$67=LARGE('Cat Breed'!$G$2:$G$67,Summary!K7)) * (COUNTIF(Summary!L$4:L6, 'Cat Breed'!$A$2:$A$67)=0),0)), INDEX('Cat Breed'!$A$2:$A$67, MATCH(1, ('Cat Breed'!$G$2:$G$67=SMALL('Cat Breed'!$G$2:$G$67,Summary!K7)) * (COUNTIF(Summary!L$4:L6, 'Cat Breed'!$A$2:$A$67)=0),0)))</f>
        <v>LaPerm</v>
      </c>
      <c r="M7" s="18">
        <f>IF($AV$1=1, LARGE('Cat Breed'!$G$2:$G$67, ROWS('Cat Breed'!A$2:A4)), SMALL('Cat Breed'!$G$2:$G$67, ROWS('Cat Breed'!A$2:A4)))</f>
        <v>39</v>
      </c>
      <c r="O7" s="16">
        <f>ROWS(O$6:O7)</f>
        <v>2</v>
      </c>
      <c r="P7" s="26" t="str">
        <f t="array" ref="P7">INDEX('Dog Breed'!$A$2:$A$251,MATCH(1,('Dog Breed'!$F$2:$F$251=LARGE('Dog Breed'!$F$2:$F$251,Summary!O7))*(COUNTIF(Summary!P$5:P6,'Dog Breed'!$A$2:$A$251)=0),0))</f>
        <v>French Bulldog</v>
      </c>
      <c r="Q7" s="17">
        <f>ROUND(LARGE('Dog Breed'!$F$2:$F$251, ROWS('Dog Breed'!A$2:A3)),2)</f>
        <v>3000</v>
      </c>
      <c r="R7" s="16">
        <f>ROWS(R$5:R6)</f>
        <v>2</v>
      </c>
      <c r="S7" s="26" t="str">
        <f t="array" ref="S7">INDEX('Dog Breed'!$A$2:$A$251,MATCH(1,('Dog Breed'!$F$2:$F$251=SMALL('Dog Breed'!$F$2:$F$251,Summary!R7))*(COUNTIF(Summary!S$5:S6,'Dog Breed'!$A$2:$A$251)=0),0))</f>
        <v>Jindo</v>
      </c>
      <c r="T7" s="17">
        <f>ROUND(SMALL('Dog Breed'!$F$2:$F$251,ROWS('Dog Breed'!A$2:A3)),2)</f>
        <v>350</v>
      </c>
      <c r="V7" s="16">
        <f>ROWS(V$6:V7)</f>
        <v>2</v>
      </c>
      <c r="W7" s="26" t="str">
        <f t="array" ref="W7">INDEX('Cat Breed'!$A$2:$A$67, MATCH(1, ('Cat Breed'!$F$2:$F$67=LARGE('Cat Breed'!$F$2:$F$67,Summary!V7)) * (COUNTIF(Summary!W$5:W6, 'Cat Breed'!$A$2:$A$67)=0),0))</f>
        <v>Exotic Shorthair</v>
      </c>
      <c r="X7" s="17">
        <f>ROUND(LARGE('Cat Breed'!$F$2:$F$67, ROWS('Cat Breed'!A$2:A3)),2)</f>
        <v>1750</v>
      </c>
      <c r="Y7" s="16">
        <f>ROWS(Y$6:Y7)</f>
        <v>2</v>
      </c>
      <c r="Z7" s="26" t="str">
        <f t="array" ref="Z7">INDEX('Cat Breed'!$A$2:$A$67, MATCH(1, ('Cat Breed'!$F$2:$F$67=SMALL('Cat Breed'!$F$2:$F$67,Summary!Y7)) * (COUNTIF(Summary!Z$5:Z6, 'Cat Breed'!$A$2:$A$67)=0),0))</f>
        <v>Tortoiseshell</v>
      </c>
      <c r="AA7" s="17">
        <f>ROUND(SMALL('Cat Breed'!$F$2:$F$67, ROWS('Cat Breed'!A$2:A3)),2)</f>
        <v>100</v>
      </c>
    </row>
    <row r="8" spans="2:48" x14ac:dyDescent="0.25">
      <c r="B8" s="22" t="s">
        <v>489</v>
      </c>
      <c r="C8" s="23">
        <f>COUNTIF('Cat Breed'!C:C,Summary!B8)</f>
        <v>14</v>
      </c>
      <c r="D8" s="22" t="s">
        <v>29</v>
      </c>
      <c r="E8" s="23">
        <f>COUNTIF('Dog Breed'!B:B,Summary!D8)</f>
        <v>27</v>
      </c>
      <c r="G8" s="16">
        <f>ROWS(G$5:G8)</f>
        <v>4</v>
      </c>
      <c r="H8" s="26" t="str">
        <f t="array" ref="H8">IF($AV$1=1,INDEX('Dog Breed'!$A$2:$A$251,MATCH(1,('Dog Breed'!$I$2:$I$251=LARGE('Dog Breed'!$I$2:$I$251,Summary!G8))*(COUNTIF(Summary!H$4:H7,'Dog Breed'!$A$2:$A$251)=0),0)),INDEX('Dog Breed'!$A$2:$A$251,MATCH(1,('Dog Breed'!$I$2:$I$251=SMALL('Dog Breed'!$I$2:$I$251,Summary!G8))*(COUNTIF(Summary!H$4:H7,'Dog Breed'!$A$2:$A$251)=0),0)))</f>
        <v>Hound</v>
      </c>
      <c r="I8" s="18">
        <f>IF($AV$1=1, LARGE('Dog Breed'!$I$2:$I$251, ROWS('Dog Breed'!A$2:A5)), SMALL('Dog Breed'!$I$2:$I$251, ROWS('Dog Breed'!A$2:A5)))</f>
        <v>187</v>
      </c>
      <c r="J8" s="8"/>
      <c r="K8" s="16">
        <f>ROWS(K$5:K8)</f>
        <v>4</v>
      </c>
      <c r="L8" s="26" t="str">
        <f t="array" ref="L8">IF($AV$1=1, INDEX('Cat Breed'!$A$2:$A$67, MATCH(1, ('Cat Breed'!$G$2:$G$67=LARGE('Cat Breed'!$G$2:$G$67,Summary!K8)) * (COUNTIF(Summary!L$4:L7, 'Cat Breed'!$A$2:$A$67)=0),0)), INDEX('Cat Breed'!$A$2:$A$67, MATCH(1, ('Cat Breed'!$G$2:$G$67=SMALL('Cat Breed'!$G$2:$G$67,Summary!K8)) * (COUNTIF(Summary!L$4:L7, 'Cat Breed'!$A$2:$A$67)=0),0)))</f>
        <v>Burmilla</v>
      </c>
      <c r="M8" s="18">
        <f>IF($AV$1=1, LARGE('Cat Breed'!$G$2:$G$67, ROWS('Cat Breed'!A$2:A5)), SMALL('Cat Breed'!$G$2:$G$67, ROWS('Cat Breed'!A$2:A5)))</f>
        <v>38</v>
      </c>
      <c r="O8" s="16">
        <f>ROWS(O$6:O8)</f>
        <v>3</v>
      </c>
      <c r="P8" s="26" t="str">
        <f t="array" ref="P8">INDEX('Dog Breed'!$A$2:$A$251,MATCH(1,('Dog Breed'!$F$2:$F$251=LARGE('Dog Breed'!$F$2:$F$251,Summary!O8))*(COUNTIF(Summary!P$5:P7,'Dog Breed'!$A$2:$A$251)=0),0))</f>
        <v>New Guinea Singing Dog</v>
      </c>
      <c r="Q8" s="17">
        <f>ROUND(LARGE('Dog Breed'!$F$2:$F$251, ROWS('Dog Breed'!A$2:A4)),2)</f>
        <v>3000</v>
      </c>
      <c r="R8" s="16">
        <f>ROWS(R$5:R7)</f>
        <v>3</v>
      </c>
      <c r="S8" s="26" t="str">
        <f t="array" ref="S8">INDEX('Dog Breed'!$A$2:$A$251,MATCH(1,('Dog Breed'!$F$2:$F$251=SMALL('Dog Breed'!$F$2:$F$251,Summary!R8))*(COUNTIF(Summary!S$5:S7,'Dog Breed'!$A$2:$A$251)=0),0))</f>
        <v>Coonhound</v>
      </c>
      <c r="T8" s="17">
        <f>ROUND(SMALL('Dog Breed'!$F$2:$F$251,ROWS('Dog Breed'!A$2:A4)),2)</f>
        <v>350</v>
      </c>
      <c r="V8" s="16">
        <f>ROWS(V$6:V8)</f>
        <v>3</v>
      </c>
      <c r="W8" s="26" t="str">
        <f t="array" ref="W8">INDEX('Cat Breed'!$A$2:$A$67, MATCH(1, ('Cat Breed'!$F$2:$F$67=LARGE('Cat Breed'!$F$2:$F$67,Summary!V8)) * (COUNTIF(Summary!W$5:W7, 'Cat Breed'!$A$2:$A$67)=0),0))</f>
        <v>British Shorthair</v>
      </c>
      <c r="X8" s="17">
        <f>ROUND(LARGE('Cat Breed'!$F$2:$F$67, ROWS('Cat Breed'!A$2:A4)),2)</f>
        <v>1750</v>
      </c>
      <c r="Y8" s="16">
        <f>ROWS(Y$6:Y8)</f>
        <v>3</v>
      </c>
      <c r="Z8" s="26" t="str">
        <f t="array" ref="Z8">INDEX('Cat Breed'!$A$2:$A$67, MATCH(1, ('Cat Breed'!$F$2:$F$67=SMALL('Cat Breed'!$F$2:$F$67,Summary!Y8)) * (COUNTIF(Summary!Z$5:Z7, 'Cat Breed'!$A$2:$A$67)=0),0))</f>
        <v>Torbie</v>
      </c>
      <c r="AA8" s="17">
        <f>ROUND(SMALL('Cat Breed'!$F$2:$F$67, ROWS('Cat Breed'!A$2:A4)),2)</f>
        <v>100</v>
      </c>
    </row>
    <row r="9" spans="2:48" ht="15" customHeight="1" x14ac:dyDescent="0.25">
      <c r="B9" s="22" t="s">
        <v>486</v>
      </c>
      <c r="C9" s="23">
        <f>COUNTIF('Cat Breed'!C:C,Summary!B9)</f>
        <v>30</v>
      </c>
      <c r="D9" s="22" t="s">
        <v>324</v>
      </c>
      <c r="E9" s="23">
        <f>COUNTIF('Dog Breed'!B:B,Summary!D9)</f>
        <v>1</v>
      </c>
      <c r="G9" s="16">
        <f>ROWS(G$5:G9)</f>
        <v>5</v>
      </c>
      <c r="H9" s="26" t="str">
        <f t="array" ref="H9">IF($AV$1=1,INDEX('Dog Breed'!$A$2:$A$251,MATCH(1,('Dog Breed'!$I$2:$I$251=LARGE('Dog Breed'!$I$2:$I$251,Summary!G9))*(COUNTIF(Summary!H$4:H8,'Dog Breed'!$A$2:$A$251)=0),0)),INDEX('Dog Breed'!$A$2:$A$251,MATCH(1,('Dog Breed'!$I$2:$I$251=SMALL('Dog Breed'!$I$2:$I$251,Summary!G9))*(COUNTIF(Summary!H$4:H8,'Dog Breed'!$A$2:$A$251)=0),0)))</f>
        <v>Otterhound</v>
      </c>
      <c r="I9" s="18">
        <f>IF($AV$1=1, LARGE('Dog Breed'!$I$2:$I$251, ROWS('Dog Breed'!A$2:A6)), SMALL('Dog Breed'!$I$2:$I$251, ROWS('Dog Breed'!A$2:A6)))</f>
        <v>186</v>
      </c>
      <c r="J9" s="8"/>
      <c r="K9" s="16">
        <f>ROWS(K$5:K9)</f>
        <v>5</v>
      </c>
      <c r="L9" s="26" t="str">
        <f t="array" ref="L9">IF($AV$1=1, INDEX('Cat Breed'!$A$2:$A$67, MATCH(1, ('Cat Breed'!$G$2:$G$67=LARGE('Cat Breed'!$G$2:$G$67,Summary!K9)) * (COUNTIF(Summary!L$4:L8, 'Cat Breed'!$A$2:$A$67)=0),0)), INDEX('Cat Breed'!$A$2:$A$67, MATCH(1, ('Cat Breed'!$G$2:$G$67=SMALL('Cat Breed'!$G$2:$G$67,Summary!K9)) * (COUNTIF(Summary!L$4:L8, 'Cat Breed'!$A$2:$A$67)=0),0)))</f>
        <v>Turkish Van</v>
      </c>
      <c r="M9" s="18">
        <f>IF($AV$1=1, LARGE('Cat Breed'!$G$2:$G$67, ROWS('Cat Breed'!A$2:A6)), SMALL('Cat Breed'!$G$2:$G$67, ROWS('Cat Breed'!A$2:A6)))</f>
        <v>37</v>
      </c>
      <c r="O9" s="16">
        <f>ROWS(O$6:O9)</f>
        <v>4</v>
      </c>
      <c r="P9" s="26" t="str">
        <f t="array" ref="P9">INDEX('Dog Breed'!$A$2:$A$251,MATCH(1,('Dog Breed'!$F$2:$F$251=LARGE('Dog Breed'!$F$2:$F$251,Summary!O9))*(COUNTIF(Summary!P$5:P8,'Dog Breed'!$A$2:$A$251)=0),0))</f>
        <v>Tibetan Mastiff</v>
      </c>
      <c r="Q9" s="17">
        <f>ROUND(LARGE('Dog Breed'!$F$2:$F$251, ROWS('Dog Breed'!A$2:A5)),2)</f>
        <v>3000</v>
      </c>
      <c r="R9" s="16">
        <f>ROWS(R$5:R8)</f>
        <v>4</v>
      </c>
      <c r="S9" s="26" t="str">
        <f t="array" ref="S9">INDEX('Dog Breed'!$A$2:$A$251,MATCH(1,('Dog Breed'!$F$2:$F$251=SMALL('Dog Breed'!$F$2:$F$251,Summary!R9))*(COUNTIF(Summary!S$5:S8,'Dog Breed'!$A$2:$A$251)=0),0))</f>
        <v>Feist</v>
      </c>
      <c r="T9" s="17">
        <f>ROUND(SMALL('Dog Breed'!$F$2:$F$251,ROWS('Dog Breed'!A$2:A5)),2)</f>
        <v>350</v>
      </c>
      <c r="V9" s="16">
        <f>ROWS(V$6:V9)</f>
        <v>4</v>
      </c>
      <c r="W9" s="26" t="str">
        <f t="array" ref="W9">INDEX('Cat Breed'!$A$2:$A$67, MATCH(1, ('Cat Breed'!$F$2:$F$67=LARGE('Cat Breed'!$F$2:$F$67,Summary!V9)) * (COUNTIF(Summary!W$5:W8, 'Cat Breed'!$A$2:$A$67)=0),0))</f>
        <v>Maine Coon</v>
      </c>
      <c r="X9" s="17">
        <f>ROUND(LARGE('Cat Breed'!$F$2:$F$67, ROWS('Cat Breed'!A$2:A5)),2)</f>
        <v>1600</v>
      </c>
      <c r="Y9" s="16">
        <f>ROWS(Y$6:Y9)</f>
        <v>4</v>
      </c>
      <c r="Z9" s="26" t="str">
        <f t="array" ref="Z9">INDEX('Cat Breed'!$A$2:$A$67, MATCH(1, ('Cat Breed'!$F$2:$F$67=SMALL('Cat Breed'!$F$2:$F$67,Summary!Y9)) * (COUNTIF(Summary!Z$5:Z8, 'Cat Breed'!$A$2:$A$67)=0),0))</f>
        <v>Tabby</v>
      </c>
      <c r="AA9" s="17">
        <f>ROUND(SMALL('Cat Breed'!$F$2:$F$67, ROWS('Cat Breed'!A$2:A5)),2)</f>
        <v>100</v>
      </c>
    </row>
    <row r="10" spans="2:48" ht="15.75" customHeight="1" x14ac:dyDescent="0.25">
      <c r="B10" s="24"/>
      <c r="C10" s="24"/>
      <c r="D10" s="22" t="s">
        <v>8</v>
      </c>
      <c r="E10" s="23">
        <f>COUNTIF('Dog Breed'!B:B,Summary!D10)</f>
        <v>40</v>
      </c>
      <c r="G10" s="16">
        <f>ROWS(G$5:G10)</f>
        <v>6</v>
      </c>
      <c r="H10" s="26" t="str">
        <f t="array" ref="H10">IF($AV$1=1,INDEX('Dog Breed'!$A$2:$A$251,MATCH(1,('Dog Breed'!$I$2:$I$251=LARGE('Dog Breed'!$I$2:$I$251,Summary!G10))*(COUNTIF(Summary!H$4:H9,'Dog Breed'!$A$2:$A$251)=0),0)),INDEX('Dog Breed'!$A$2:$A$251,MATCH(1,('Dog Breed'!$I$2:$I$251=SMALL('Dog Breed'!$I$2:$I$251,Summary!G10))*(COUNTIF(Summary!H$4:H9,'Dog Breed'!$A$2:$A$251)=0),0)))</f>
        <v>Cirneco dell'Etna</v>
      </c>
      <c r="I10" s="18">
        <f>IF($AV$1=1, LARGE('Dog Breed'!$I$2:$I$251, ROWS('Dog Breed'!A$2:A7)), SMALL('Dog Breed'!$I$2:$I$251, ROWS('Dog Breed'!A$2:A7)))</f>
        <v>184</v>
      </c>
      <c r="J10" s="8"/>
      <c r="K10" s="16">
        <f>ROWS(K$5:K10)</f>
        <v>6</v>
      </c>
      <c r="L10" s="26" t="str">
        <f t="array" ref="L10">IF($AV$1=1, INDEX('Cat Breed'!$A$2:$A$67, MATCH(1, ('Cat Breed'!$G$2:$G$67=LARGE('Cat Breed'!$G$2:$G$67,Summary!K10)) * (COUNTIF(Summary!L$4:L9, 'Cat Breed'!$A$2:$A$67)=0),0)), INDEX('Cat Breed'!$A$2:$A$67, MATCH(1, ('Cat Breed'!$G$2:$G$67=SMALL('Cat Breed'!$G$2:$G$67,Summary!K10)) * (COUNTIF(Summary!L$4:L9, 'Cat Breed'!$A$2:$A$67)=0),0)))</f>
        <v>Bobtail</v>
      </c>
      <c r="M10" s="18">
        <f>IF($AV$1=1, LARGE('Cat Breed'!$G$2:$G$67, ROWS('Cat Breed'!A$2:A7)), SMALL('Cat Breed'!$G$2:$G$67, ROWS('Cat Breed'!A$2:A7)))</f>
        <v>36</v>
      </c>
      <c r="O10" s="16">
        <f>ROWS(O$6:O10)</f>
        <v>5</v>
      </c>
      <c r="P10" s="26" t="str">
        <f t="array" ref="P10">INDEX('Dog Breed'!$A$2:$A$251,MATCH(1,('Dog Breed'!$F$2:$F$251=LARGE('Dog Breed'!$F$2:$F$251,Summary!O10))*(COUNTIF(Summary!P$5:P9,'Dog Breed'!$A$2:$A$251)=0),0))</f>
        <v>Kai Dog</v>
      </c>
      <c r="Q10" s="17">
        <f>ROUND(LARGE('Dog Breed'!$F$2:$F$251, ROWS('Dog Breed'!A$2:A6)),2)</f>
        <v>3000</v>
      </c>
      <c r="R10" s="16">
        <f>ROWS(R$5:R9)</f>
        <v>5</v>
      </c>
      <c r="S10" s="26" t="str">
        <f t="array" ref="S10">INDEX('Dog Breed'!$A$2:$A$251,MATCH(1,('Dog Breed'!$F$2:$F$251=SMALL('Dog Breed'!$F$2:$F$251,Summary!R10))*(COUNTIF(Summary!S$5:S9,'Dog Breed'!$A$2:$A$251)=0),0))</f>
        <v>Harrier</v>
      </c>
      <c r="T10" s="17">
        <f>ROUND(SMALL('Dog Breed'!$F$2:$F$251,ROWS('Dog Breed'!A$2:A6)),2)</f>
        <v>350</v>
      </c>
      <c r="V10" s="16">
        <f>ROWS(V$6:V10)</f>
        <v>5</v>
      </c>
      <c r="W10" s="26" t="str">
        <f t="array" ref="W10">INDEX('Cat Breed'!$A$2:$A$67, MATCH(1, ('Cat Breed'!$F$2:$F$67=LARGE('Cat Breed'!$F$2:$F$67,Summary!V10)) * (COUNTIF(Summary!W$5:W9, 'Cat Breed'!$A$2:$A$67)=0),0))</f>
        <v>Applehead Siamese</v>
      </c>
      <c r="X10" s="17">
        <f>ROUND(LARGE('Cat Breed'!$F$2:$F$67, ROWS('Cat Breed'!A$2:A6)),2)</f>
        <v>1600</v>
      </c>
      <c r="Y10" s="16">
        <f>ROWS(Y$6:Y10)</f>
        <v>5</v>
      </c>
      <c r="Z10" s="26" t="str">
        <f t="array" ref="Z10">INDEX('Cat Breed'!$A$2:$A$67, MATCH(1, ('Cat Breed'!$F$2:$F$67=SMALL('Cat Breed'!$F$2:$F$67,Summary!Y10)) * (COUNTIF(Summary!Z$5:Z9, 'Cat Breed'!$A$2:$A$67)=0),0))</f>
        <v>Silver</v>
      </c>
      <c r="AA10" s="17">
        <f>ROUND(SMALL('Cat Breed'!$F$2:$F$67, ROWS('Cat Breed'!A$2:A6)),2)</f>
        <v>100</v>
      </c>
    </row>
    <row r="11" spans="2:48" x14ac:dyDescent="0.25">
      <c r="B11" s="24"/>
      <c r="C11" s="24"/>
      <c r="D11" s="22" t="s">
        <v>14</v>
      </c>
      <c r="E11" s="23">
        <f>COUNTIF('Dog Breed'!B:B,Summary!D11)</f>
        <v>36</v>
      </c>
      <c r="G11" s="16">
        <f>ROWS(G$5:G11)</f>
        <v>7</v>
      </c>
      <c r="H11" s="26" t="str">
        <f t="array" ref="H11">IF($AV$1=1,INDEX('Dog Breed'!$A$2:$A$251,MATCH(1,('Dog Breed'!$I$2:$I$251=LARGE('Dog Breed'!$I$2:$I$251,Summary!G11))*(COUNTIF(Summary!H$4:H10,'Dog Breed'!$A$2:$A$251)=0),0)),INDEX('Dog Breed'!$A$2:$A$251,MATCH(1,('Dog Breed'!$I$2:$I$251=SMALL('Dog Breed'!$I$2:$I$251,Summary!G11))*(COUNTIF(Summary!H$4:H10,'Dog Breed'!$A$2:$A$251)=0),0)))</f>
        <v>Harrier</v>
      </c>
      <c r="I11" s="18">
        <f>IF($AV$1=1, LARGE('Dog Breed'!$I$2:$I$251, ROWS('Dog Breed'!A$2:A8)), SMALL('Dog Breed'!$I$2:$I$251, ROWS('Dog Breed'!A$2:A8)))</f>
        <v>183</v>
      </c>
      <c r="J11" s="8"/>
      <c r="K11" s="16">
        <f>ROWS(K$5:K11)</f>
        <v>7</v>
      </c>
      <c r="L11" s="26" t="str">
        <f t="array" ref="L11">IF($AV$1=1, INDEX('Cat Breed'!$A$2:$A$67, MATCH(1, ('Cat Breed'!$G$2:$G$67=LARGE('Cat Breed'!$G$2:$G$67,Summary!K11)) * (COUNTIF(Summary!L$4:L10, 'Cat Breed'!$A$2:$A$67)=0),0)), INDEX('Cat Breed'!$A$2:$A$67, MATCH(1, ('Cat Breed'!$G$2:$G$67=SMALL('Cat Breed'!$G$2:$G$67,Summary!K11)) * (COUNTIF(Summary!L$4:L10, 'Cat Breed'!$A$2:$A$67)=0),0)))</f>
        <v>Havana</v>
      </c>
      <c r="M11" s="18">
        <f>IF($AV$1=1, LARGE('Cat Breed'!$G$2:$G$67, ROWS('Cat Breed'!A$2:A8)), SMALL('Cat Breed'!$G$2:$G$67, ROWS('Cat Breed'!A$2:A8)))</f>
        <v>35</v>
      </c>
      <c r="O11" s="16">
        <f>ROWS(O$6:O11)</f>
        <v>6</v>
      </c>
      <c r="P11" s="26" t="str">
        <f t="array" ref="P11">INDEX('Dog Breed'!$A$2:$A$251,MATCH(1,('Dog Breed'!$F$2:$F$251=LARGE('Dog Breed'!$F$2:$F$251,Summary!O11))*(COUNTIF(Summary!P$5:P10,'Dog Breed'!$A$2:$A$251)=0),0))</f>
        <v>Pumi</v>
      </c>
      <c r="Q11" s="17">
        <f>ROUND(LARGE('Dog Breed'!$F$2:$F$251, ROWS('Dog Breed'!A$2:A7)),2)</f>
        <v>2750</v>
      </c>
      <c r="R11" s="16">
        <f>ROWS(R$5:R10)</f>
        <v>6</v>
      </c>
      <c r="S11" s="26" t="str">
        <f t="array" ref="S11">INDEX('Dog Breed'!$A$2:$A$251,MATCH(1,('Dog Breed'!$F$2:$F$251=SMALL('Dog Breed'!$F$2:$F$251,Summary!R11))*(COUNTIF(Summary!S$5:S10,'Dog Breed'!$A$2:$A$251)=0),0))</f>
        <v>Black and Tan Coonhound</v>
      </c>
      <c r="T11" s="17">
        <f>ROUND(SMALL('Dog Breed'!$F$2:$F$251,ROWS('Dog Breed'!A$2:A7)),2)</f>
        <v>350</v>
      </c>
      <c r="V11" s="16">
        <f>ROWS(V$6:V11)</f>
        <v>6</v>
      </c>
      <c r="W11" s="26" t="str">
        <f t="array" ref="W11">INDEX('Cat Breed'!$A$2:$A$67, MATCH(1, ('Cat Breed'!$F$2:$F$67=LARGE('Cat Breed'!$F$2:$F$67,Summary!V11)) * (COUNTIF(Summary!W$5:W10, 'Cat Breed'!$A$2:$A$67)=0),0))</f>
        <v>Munchkin</v>
      </c>
      <c r="X11" s="17">
        <f>ROUND(LARGE('Cat Breed'!$F$2:$F$67, ROWS('Cat Breed'!A$2:A7)),2)</f>
        <v>1500</v>
      </c>
      <c r="Y11" s="16">
        <f>ROWS(Y$6:Y11)</f>
        <v>6</v>
      </c>
      <c r="Z11" s="26" t="str">
        <f t="array" ref="Z11">INDEX('Cat Breed'!$A$2:$A$67, MATCH(1, ('Cat Breed'!$F$2:$F$67=SMALL('Cat Breed'!$F$2:$F$67,Summary!Y11)) * (COUNTIF(Summary!Z$5:Z10, 'Cat Breed'!$A$2:$A$67)=0),0))</f>
        <v>Domestic Short Hair</v>
      </c>
      <c r="AA11" s="17">
        <f>ROUND(SMALL('Cat Breed'!$F$2:$F$67, ROWS('Cat Breed'!A$2:A7)),2)</f>
        <v>100</v>
      </c>
    </row>
    <row r="12" spans="2:48" x14ac:dyDescent="0.25">
      <c r="B12" s="24"/>
      <c r="C12" s="24"/>
      <c r="D12" s="22" t="s">
        <v>4</v>
      </c>
      <c r="E12" s="23">
        <f>COUNTIF('Dog Breed'!B:B,Summary!D12)</f>
        <v>21</v>
      </c>
      <c r="G12" s="16">
        <f>ROWS(G$5:G12)</f>
        <v>8</v>
      </c>
      <c r="H12" s="26" t="str">
        <f t="array" ref="H12">IF($AV$1=1,INDEX('Dog Breed'!$A$2:$A$251,MATCH(1,('Dog Breed'!$I$2:$I$251=LARGE('Dog Breed'!$I$2:$I$251,Summary!G12))*(COUNTIF(Summary!H$4:H11,'Dog Breed'!$A$2:$A$251)=0),0)),INDEX('Dog Breed'!$A$2:$A$251,MATCH(1,('Dog Breed'!$I$2:$I$251=SMALL('Dog Breed'!$I$2:$I$251,Summary!G12))*(COUNTIF(Summary!H$4:H11,'Dog Breed'!$A$2:$A$251)=0),0)))</f>
        <v>Dandi Dinmont Terrier</v>
      </c>
      <c r="I12" s="18">
        <f>IF($AV$1=1, LARGE('Dog Breed'!$I$2:$I$251, ROWS('Dog Breed'!A$2:A9)), SMALL('Dog Breed'!$I$2:$I$251, ROWS('Dog Breed'!A$2:A9)))</f>
        <v>182</v>
      </c>
      <c r="J12" s="8"/>
      <c r="K12" s="16">
        <f>ROWS(K$5:K12)</f>
        <v>8</v>
      </c>
      <c r="L12" s="26" t="str">
        <f t="array" ref="L12">IF($AV$1=1, INDEX('Cat Breed'!$A$2:$A$67, MATCH(1, ('Cat Breed'!$G$2:$G$67=LARGE('Cat Breed'!$G$2:$G$67,Summary!K12)) * (COUNTIF(Summary!L$4:L11, 'Cat Breed'!$A$2:$A$67)=0),0)), INDEX('Cat Breed'!$A$2:$A$67, MATCH(1, ('Cat Breed'!$G$2:$G$67=SMALL('Cat Breed'!$G$2:$G$67,Summary!K12)) * (COUNTIF(Summary!L$4:L11, 'Cat Breed'!$A$2:$A$67)=0),0)))</f>
        <v>Bombay</v>
      </c>
      <c r="M12" s="18">
        <f>IF($AV$1=1, LARGE('Cat Breed'!$G$2:$G$67, ROWS('Cat Breed'!A$2:A9)), SMALL('Cat Breed'!$G$2:$G$67, ROWS('Cat Breed'!A$2:A9)))</f>
        <v>34</v>
      </c>
      <c r="O12" s="16">
        <f>ROWS(O$6:O12)</f>
        <v>7</v>
      </c>
      <c r="P12" s="26" t="str">
        <f t="array" ref="P12">INDEX('Dog Breed'!$A$2:$A$251,MATCH(1,('Dog Breed'!$F$2:$F$251=LARGE('Dog Breed'!$F$2:$F$251,Summary!O12))*(COUNTIF(Summary!P$5:P11,'Dog Breed'!$A$2:$A$251)=0),0))</f>
        <v>Coton de Tulear</v>
      </c>
      <c r="Q12" s="17">
        <f>ROUND(LARGE('Dog Breed'!$F$2:$F$251, ROWS('Dog Breed'!A$2:A8)),2)</f>
        <v>2700</v>
      </c>
      <c r="R12" s="16">
        <f>ROWS(R$5:R11)</f>
        <v>7</v>
      </c>
      <c r="S12" s="26" t="str">
        <f t="array" ref="S12">INDEX('Dog Breed'!$A$2:$A$251,MATCH(1,('Dog Breed'!$F$2:$F$251=SMALL('Dog Breed'!$F$2:$F$251,Summary!R12))*(COUNTIF(Summary!S$5:S11,'Dog Breed'!$A$2:$A$251)=0),0))</f>
        <v>Rat Terrier</v>
      </c>
      <c r="T12" s="17">
        <f>ROUND(SMALL('Dog Breed'!$F$2:$F$251,ROWS('Dog Breed'!A$2:A8)),2)</f>
        <v>400</v>
      </c>
      <c r="V12" s="16">
        <f>ROWS(V$6:V12)</f>
        <v>7</v>
      </c>
      <c r="W12" s="26" t="str">
        <f t="array" ref="W12">INDEX('Cat Breed'!$A$2:$A$67, MATCH(1, ('Cat Breed'!$F$2:$F$67=LARGE('Cat Breed'!$F$2:$F$67,Summary!V12)) * (COUNTIF(Summary!W$5:W11, 'Cat Breed'!$A$2:$A$67)=0),0))</f>
        <v>Chausie</v>
      </c>
      <c r="X12" s="17">
        <f>ROUND(LARGE('Cat Breed'!$F$2:$F$67, ROWS('Cat Breed'!A$2:A8)),2)</f>
        <v>1500</v>
      </c>
      <c r="Y12" s="16">
        <f>ROWS(Y$6:Y12)</f>
        <v>7</v>
      </c>
      <c r="Z12" s="26" t="str">
        <f t="array" ref="Z12">INDEX('Cat Breed'!$A$2:$A$67, MATCH(1, ('Cat Breed'!$F$2:$F$67=SMALL('Cat Breed'!$F$2:$F$67,Summary!Y12)) * (COUNTIF(Summary!Z$5:Z11, 'Cat Breed'!$A$2:$A$67)=0),0))</f>
        <v>Domestic Long Hair</v>
      </c>
      <c r="AA12" s="17">
        <f>ROUND(SMALL('Cat Breed'!$F$2:$F$67, ROWS('Cat Breed'!A$2:A8)),2)</f>
        <v>100</v>
      </c>
    </row>
    <row r="13" spans="2:48" x14ac:dyDescent="0.25">
      <c r="B13" s="24"/>
      <c r="C13" s="24"/>
      <c r="D13" s="22" t="s">
        <v>17</v>
      </c>
      <c r="E13" s="23">
        <f>COUNTIF('Dog Breed'!B:B,Summary!D13)</f>
        <v>49</v>
      </c>
      <c r="G13" s="16">
        <f>ROWS(G$5:G13)</f>
        <v>9</v>
      </c>
      <c r="H13" s="26" t="str">
        <f t="array" ref="H13">IF($AV$1=1,INDEX('Dog Breed'!$A$2:$A$251,MATCH(1,('Dog Breed'!$I$2:$I$251=LARGE('Dog Breed'!$I$2:$I$251,Summary!G13))*(COUNTIF(Summary!H$4:H12,'Dog Breed'!$A$2:$A$251)=0),0)),INDEX('Dog Breed'!$A$2:$A$251,MATCH(1,('Dog Breed'!$I$2:$I$251=SMALL('Dog Breed'!$I$2:$I$251,Summary!G13))*(COUNTIF(Summary!H$4:H12,'Dog Breed'!$A$2:$A$251)=0),0)))</f>
        <v>Chinook</v>
      </c>
      <c r="I13" s="18">
        <f>IF($AV$1=1, LARGE('Dog Breed'!$I$2:$I$251, ROWS('Dog Breed'!A$2:A10)), SMALL('Dog Breed'!$I$2:$I$251, ROWS('Dog Breed'!A$2:A10)))</f>
        <v>179</v>
      </c>
      <c r="J13" s="8"/>
      <c r="K13" s="16">
        <f>ROWS(K$5:K13)</f>
        <v>9</v>
      </c>
      <c r="L13" s="26" t="str">
        <f t="array" ref="L13">IF($AV$1=1, INDEX('Cat Breed'!$A$2:$A$67, MATCH(1, ('Cat Breed'!$G$2:$G$67=LARGE('Cat Breed'!$G$2:$G$67,Summary!K13)) * (COUNTIF(Summary!L$4:L12, 'Cat Breed'!$A$2:$A$67)=0),0)), INDEX('Cat Breed'!$A$2:$A$67, MATCH(1, ('Cat Breed'!$G$2:$G$67=SMALL('Cat Breed'!$G$2:$G$67,Summary!K13)) * (COUNTIF(Summary!L$4:L12, 'Cat Breed'!$A$2:$A$67)=0),0)))</f>
        <v>Ragamuffin</v>
      </c>
      <c r="M13" s="18">
        <f>IF($AV$1=1, LARGE('Cat Breed'!$G$2:$G$67, ROWS('Cat Breed'!A$2:A10)), SMALL('Cat Breed'!$G$2:$G$67, ROWS('Cat Breed'!A$2:A10)))</f>
        <v>32</v>
      </c>
      <c r="O13" s="16">
        <f>ROWS(O$6:O13)</f>
        <v>8</v>
      </c>
      <c r="P13" s="26" t="str">
        <f t="array" ref="P13">INDEX('Dog Breed'!$A$2:$A$251,MATCH(1,('Dog Breed'!$F$2:$F$251=LARGE('Dog Breed'!$F$2:$F$251,Summary!O13))*(COUNTIF(Summary!P$5:P12,'Dog Breed'!$A$2:$A$251)=0),0))</f>
        <v>Portuguese Water Dog</v>
      </c>
      <c r="Q13" s="17">
        <f>ROUND(LARGE('Dog Breed'!$F$2:$F$251, ROWS('Dog Breed'!A$2:A9)),2)</f>
        <v>2650</v>
      </c>
      <c r="R13" s="16">
        <f>ROWS(R$5:R12)</f>
        <v>8</v>
      </c>
      <c r="S13" s="26" t="str">
        <f t="array" ref="S13">INDEX('Dog Breed'!$A$2:$A$251,MATCH(1,('Dog Breed'!$F$2:$F$251=SMALL('Dog Breed'!$F$2:$F$251,Summary!R13))*(COUNTIF(Summary!S$5:S12,'Dog Breed'!$A$2:$A$251)=0),0))</f>
        <v>Japanese Chin</v>
      </c>
      <c r="T13" s="17">
        <f>ROUND(SMALL('Dog Breed'!$F$2:$F$251,ROWS('Dog Breed'!A$2:A9)),2)</f>
        <v>400</v>
      </c>
      <c r="V13" s="16">
        <f>ROWS(V$6:V13)</f>
        <v>8</v>
      </c>
      <c r="W13" s="26" t="str">
        <f t="array" ref="W13">INDEX('Cat Breed'!$A$2:$A$67, MATCH(1, ('Cat Breed'!$F$2:$F$67=LARGE('Cat Breed'!$F$2:$F$67,Summary!V13)) * (COUNTIF(Summary!W$5:W12, 'Cat Breed'!$A$2:$A$67)=0),0))</f>
        <v>Sphynx (hairless cat)</v>
      </c>
      <c r="X13" s="17">
        <f>ROUND(LARGE('Cat Breed'!$F$2:$F$67, ROWS('Cat Breed'!A$2:A9)),2)</f>
        <v>1450</v>
      </c>
      <c r="Y13" s="16">
        <f>ROWS(Y$6:Y13)</f>
        <v>8</v>
      </c>
      <c r="Z13" s="26" t="str">
        <f t="array" ref="Z13">INDEX('Cat Breed'!$A$2:$A$67, MATCH(1, ('Cat Breed'!$F$2:$F$67=SMALL('Cat Breed'!$F$2:$F$67,Summary!Y13)) * (COUNTIF(Summary!Z$5:Z12, 'Cat Breed'!$A$2:$A$67)=0),0))</f>
        <v>Domestic Medium Hair</v>
      </c>
      <c r="AA13" s="17">
        <f>ROUND(SMALL('Cat Breed'!$F$2:$F$67, ROWS('Cat Breed'!A$2:A9)),2)</f>
        <v>100</v>
      </c>
    </row>
    <row r="14" spans="2:48" x14ac:dyDescent="0.25">
      <c r="G14" s="16">
        <f>ROWS(G$5:G14)</f>
        <v>10</v>
      </c>
      <c r="H14" s="26" t="str">
        <f t="array" ref="H14">IF($AV$1=1,INDEX('Dog Breed'!$A$2:$A$251,MATCH(1,('Dog Breed'!$I$2:$I$251=LARGE('Dog Breed'!$I$2:$I$251,Summary!G14))*(COUNTIF(Summary!H$4:H13,'Dog Breed'!$A$2:$A$251)=0),0)),INDEX('Dog Breed'!$A$2:$A$251,MATCH(1,('Dog Breed'!$I$2:$I$251=SMALL('Dog Breed'!$I$2:$I$251,Summary!G14))*(COUNTIF(Summary!H$4:H13,'Dog Breed'!$A$2:$A$251)=0),0)))</f>
        <v>English Coonhound</v>
      </c>
      <c r="I14" s="18">
        <f>IF($AV$1=1, LARGE('Dog Breed'!$I$2:$I$251, ROWS('Dog Breed'!A$2:A11)), SMALL('Dog Breed'!$I$2:$I$251, ROWS('Dog Breed'!A$2:A11)))</f>
        <v>178</v>
      </c>
      <c r="J14" s="8"/>
      <c r="K14" s="16">
        <f>ROWS(K$5:K14)</f>
        <v>10</v>
      </c>
      <c r="L14" s="26" t="str">
        <f t="array" ref="L14">IF($AV$1=1, INDEX('Cat Breed'!$A$2:$A$67, MATCH(1, ('Cat Breed'!$G$2:$G$67=LARGE('Cat Breed'!$G$2:$G$67,Summary!K14)) * (COUNTIF(Summary!L$4:L13, 'Cat Breed'!$A$2:$A$67)=0),0)), INDEX('Cat Breed'!$A$2:$A$67, MATCH(1, ('Cat Breed'!$G$2:$G$67=SMALL('Cat Breed'!$G$2:$G$67,Summary!K14)) * (COUNTIF(Summary!L$4:L13, 'Cat Breed'!$A$2:$A$67)=0),0)))</f>
        <v>Balinese</v>
      </c>
      <c r="M14" s="18">
        <f>IF($AV$1=1, LARGE('Cat Breed'!$G$2:$G$67, ROWS('Cat Breed'!A$2:A11)), SMALL('Cat Breed'!$G$2:$G$67, ROWS('Cat Breed'!A$2:A11)))</f>
        <v>31</v>
      </c>
      <c r="O14" s="16">
        <f>ROWS(O$6:O14)</f>
        <v>9</v>
      </c>
      <c r="P14" s="26" t="str">
        <f t="array" ref="P14">INDEX('Dog Breed'!$A$2:$A$251,MATCH(1,('Dog Breed'!$F$2:$F$251=LARGE('Dog Breed'!$F$2:$F$251,Summary!O14))*(COUNTIF(Summary!P$5:P13,'Dog Breed'!$A$2:$A$251)=0),0))</f>
        <v>Sussex Spaniel</v>
      </c>
      <c r="Q14" s="17">
        <f>ROUND(LARGE('Dog Breed'!$F$2:$F$251, ROWS('Dog Breed'!A$2:A10)),2)</f>
        <v>2500</v>
      </c>
      <c r="R14" s="16">
        <f>ROWS(R$5:R13)</f>
        <v>9</v>
      </c>
      <c r="S14" s="26" t="str">
        <f t="array" ref="S14">INDEX('Dog Breed'!$A$2:$A$251,MATCH(1,('Dog Breed'!$F$2:$F$251=SMALL('Dog Breed'!$F$2:$F$251,Summary!R14))*(COUNTIF(Summary!S$5:S13,'Dog Breed'!$A$2:$A$251)=0),0))</f>
        <v>Pug</v>
      </c>
      <c r="T14" s="17">
        <f>ROUND(SMALL('Dog Breed'!$F$2:$F$251,ROWS('Dog Breed'!A$2:A10)),2)</f>
        <v>400</v>
      </c>
      <c r="V14" s="16">
        <f>ROWS(V$6:V14)</f>
        <v>9</v>
      </c>
      <c r="W14" s="26" t="str">
        <f t="array" ref="W14">INDEX('Cat Breed'!$A$2:$A$67, MATCH(1, ('Cat Breed'!$F$2:$F$67=LARGE('Cat Breed'!$F$2:$F$67,Summary!V14)) * (COUNTIF(Summary!W$5:W13, 'Cat Breed'!$A$2:$A$67)=0),0))</f>
        <v>Canadian Hairless</v>
      </c>
      <c r="X14" s="17">
        <f>ROUND(LARGE('Cat Breed'!$F$2:$F$67, ROWS('Cat Breed'!A$2:A10)),2)</f>
        <v>1450</v>
      </c>
      <c r="Y14" s="16">
        <f>ROWS(Y$6:Y14)</f>
        <v>9</v>
      </c>
      <c r="Z14" s="26" t="str">
        <f t="array" ref="Z14">INDEX('Cat Breed'!$A$2:$A$67, MATCH(1, ('Cat Breed'!$F$2:$F$67=SMALL('Cat Breed'!$F$2:$F$67,Summary!Y14)) * (COUNTIF(Summary!Z$5:Z13, 'Cat Breed'!$A$2:$A$67)=0),0))</f>
        <v>Dilute Tortoiseshell</v>
      </c>
      <c r="AA14" s="17">
        <f>ROUND(SMALL('Cat Breed'!$F$2:$F$67, ROWS('Cat Breed'!A$2:A10)),2)</f>
        <v>100</v>
      </c>
    </row>
    <row r="15" spans="2:48" ht="14.25" customHeight="1" x14ac:dyDescent="0.25">
      <c r="B15" s="41" t="s">
        <v>632</v>
      </c>
      <c r="C15" s="41"/>
      <c r="G15" s="16">
        <f>ROWS(G$5:G15)</f>
        <v>11</v>
      </c>
      <c r="H15" s="26" t="str">
        <f t="array" ref="H15">IF($AV$1=1,INDEX('Dog Breed'!$A$2:$A$251,MATCH(1,('Dog Breed'!$I$2:$I$251=LARGE('Dog Breed'!$I$2:$I$251,Summary!G15))*(COUNTIF(Summary!H$4:H14,'Dog Breed'!$A$2:$A$251)=0),0)),INDEX('Dog Breed'!$A$2:$A$251,MATCH(1,('Dog Breed'!$I$2:$I$251=SMALL('Dog Breed'!$I$2:$I$251,Summary!G15))*(COUNTIF(Summary!H$4:H14,'Dog Breed'!$A$2:$A$251)=0),0)))</f>
        <v>Finnish Spitz</v>
      </c>
      <c r="I15" s="18">
        <f>IF($AV$1=1, LARGE('Dog Breed'!$I$2:$I$251, ROWS('Dog Breed'!A$2:A12)), SMALL('Dog Breed'!$I$2:$I$251, ROWS('Dog Breed'!A$2:A12)))</f>
        <v>177</v>
      </c>
      <c r="J15" s="8"/>
      <c r="K15" s="16">
        <f>ROWS(K$5:K15)</f>
        <v>11</v>
      </c>
      <c r="L15" s="26" t="str">
        <f t="array" ref="L15">IF($AV$1=1, INDEX('Cat Breed'!$A$2:$A$67, MATCH(1, ('Cat Breed'!$G$2:$G$67=LARGE('Cat Breed'!$G$2:$G$67,Summary!K15)) * (COUNTIF(Summary!L$4:L14, 'Cat Breed'!$A$2:$A$67)=0),0)), INDEX('Cat Breed'!$A$2:$A$67, MATCH(1, ('Cat Breed'!$G$2:$G$67=SMALL('Cat Breed'!$G$2:$G$67,Summary!K15)) * (COUNTIF(Summary!L$4:L14, 'Cat Breed'!$A$2:$A$67)=0),0)))</f>
        <v>Turkish Angora</v>
      </c>
      <c r="M15" s="18">
        <f>IF($AV$1=1, LARGE('Cat Breed'!$G$2:$G$67, ROWS('Cat Breed'!A$2:A12)), SMALL('Cat Breed'!$G$2:$G$67, ROWS('Cat Breed'!A$2:A12)))</f>
        <v>29</v>
      </c>
      <c r="O15" s="16">
        <f>ROWS(O$6:O15)</f>
        <v>10</v>
      </c>
      <c r="P15" s="26" t="str">
        <f t="array" ref="P15">INDEX('Dog Breed'!$A$2:$A$251,MATCH(1,('Dog Breed'!$F$2:$F$251=LARGE('Dog Breed'!$F$2:$F$251,Summary!O15))*(COUNTIF(Summary!P$5:P14,'Dog Breed'!$A$2:$A$251)=0),0))</f>
        <v>Norfolk Terrier</v>
      </c>
      <c r="Q15" s="17">
        <f>ROUND(LARGE('Dog Breed'!$F$2:$F$251, ROWS('Dog Breed'!A$2:A11)),2)</f>
        <v>2250</v>
      </c>
      <c r="R15" s="16">
        <f>ROWS(R$5:R14)</f>
        <v>10</v>
      </c>
      <c r="S15" s="26" t="str">
        <f t="array" ref="S15">INDEX('Dog Breed'!$A$2:$A$251,MATCH(1,('Dog Breed'!$F$2:$F$251=SMALL('Dog Breed'!$F$2:$F$251,Summary!R15))*(COUNTIF(Summary!S$5:S14,'Dog Breed'!$A$2:$A$251)=0),0))</f>
        <v>American Hairless Terrier</v>
      </c>
      <c r="T15" s="17">
        <f>ROUND(SMALL('Dog Breed'!$F$2:$F$251,ROWS('Dog Breed'!A$2:A11)),2)</f>
        <v>400</v>
      </c>
      <c r="V15" s="16">
        <f>ROWS(V$6:V15)</f>
        <v>10</v>
      </c>
      <c r="W15" s="26" t="str">
        <f t="array" ref="W15">INDEX('Cat Breed'!$A$2:$A$67, MATCH(1, ('Cat Breed'!$F$2:$F$67=LARGE('Cat Breed'!$F$2:$F$67,Summary!V15)) * (COUNTIF(Summary!W$5:W14, 'Cat Breed'!$A$2:$A$67)=0),0))</f>
        <v>American Curl</v>
      </c>
      <c r="X15" s="17">
        <f>ROUND(LARGE('Cat Breed'!$F$2:$F$67, ROWS('Cat Breed'!A$2:A11)),2)</f>
        <v>1400</v>
      </c>
      <c r="Y15" s="16">
        <f>ROWS(Y$6:Y15)</f>
        <v>10</v>
      </c>
      <c r="Z15" s="26" t="str">
        <f t="array" ref="Z15">INDEX('Cat Breed'!$A$2:$A$67, MATCH(1, ('Cat Breed'!$F$2:$F$67=SMALL('Cat Breed'!$F$2:$F$67,Summary!Y15)) * (COUNTIF(Summary!Z$5:Z14, 'Cat Breed'!$A$2:$A$67)=0),0))</f>
        <v>Dilute Calico</v>
      </c>
      <c r="AA15" s="17">
        <f>ROUND(SMALL('Cat Breed'!$F$2:$F$67, ROWS('Cat Breed'!A$2:A11)),2)</f>
        <v>100</v>
      </c>
    </row>
    <row r="16" spans="2:48" x14ac:dyDescent="0.25">
      <c r="B16" s="10" t="s">
        <v>625</v>
      </c>
      <c r="C16" s="10" t="s">
        <v>626</v>
      </c>
      <c r="G16" s="16">
        <f>ROWS(G$5:G16)</f>
        <v>12</v>
      </c>
      <c r="H16" s="26" t="str">
        <f t="array" ref="H16">IF($AV$1=1,INDEX('Dog Breed'!$A$2:$A$251,MATCH(1,('Dog Breed'!$I$2:$I$251=LARGE('Dog Breed'!$I$2:$I$251,Summary!G16))*(COUNTIF(Summary!H$4:H15,'Dog Breed'!$A$2:$A$251)=0),0)),INDEX('Dog Breed'!$A$2:$A$251,MATCH(1,('Dog Breed'!$I$2:$I$251=SMALL('Dog Breed'!$I$2:$I$251,Summary!G16))*(COUNTIF(Summary!H$4:H15,'Dog Breed'!$A$2:$A$251)=0),0)))</f>
        <v>Polish Lowland Sheepdog</v>
      </c>
      <c r="I16" s="18">
        <f>IF($AV$1=1, LARGE('Dog Breed'!$I$2:$I$251, ROWS('Dog Breed'!A$2:A13)), SMALL('Dog Breed'!$I$2:$I$251, ROWS('Dog Breed'!A$2:A13)))</f>
        <v>176</v>
      </c>
      <c r="J16" s="8"/>
      <c r="K16" s="16">
        <f>ROWS(K$5:K16)</f>
        <v>12</v>
      </c>
      <c r="L16" s="26" t="str">
        <f t="array" ref="L16">IF($AV$1=1, INDEX('Cat Breed'!$A$2:$A$67, MATCH(1, ('Cat Breed'!$G$2:$G$67=LARGE('Cat Breed'!$G$2:$G$67,Summary!K16)) * (COUNTIF(Summary!L$4:L15, 'Cat Breed'!$A$2:$A$67)=0),0)), INDEX('Cat Breed'!$A$2:$A$67, MATCH(1, ('Cat Breed'!$G$2:$G$67=SMALL('Cat Breed'!$G$2:$G$67,Summary!K16)) * (COUNTIF(Summary!L$4:L15, 'Cat Breed'!$A$2:$A$67)=0),0)))</f>
        <v>Somali</v>
      </c>
      <c r="M16" s="18">
        <f>IF($AV$1=1, LARGE('Cat Breed'!$G$2:$G$67, ROWS('Cat Breed'!A$2:A13)), SMALL('Cat Breed'!$G$2:$G$67, ROWS('Cat Breed'!A$2:A13)))</f>
        <v>28</v>
      </c>
      <c r="P16" s="40" t="s">
        <v>639</v>
      </c>
      <c r="Q16" s="40"/>
      <c r="S16" s="40" t="s">
        <v>642</v>
      </c>
      <c r="T16" s="40"/>
      <c r="W16" s="40" t="s">
        <v>642</v>
      </c>
      <c r="X16" s="40"/>
      <c r="Z16" s="40" t="s">
        <v>642</v>
      </c>
      <c r="AA16" s="40"/>
    </row>
    <row r="17" spans="2:27" x14ac:dyDescent="0.25">
      <c r="B17" s="18">
        <f>SUMPRODUCT(LEN('Cat Breed'!$E$2:$E$67)-LEN(SUBSTITUTE('Cat Breed'!$E$2:$E$67,"Affectionate","")))/LEN("Affectionate")</f>
        <v>27</v>
      </c>
      <c r="C17" s="18">
        <f>COUNTIF('Cat Breed'!$E$1:$E$67,"&lt;&gt;*Affectionate*")</f>
        <v>40</v>
      </c>
      <c r="G17" s="16">
        <f>ROWS(G$5:G17)</f>
        <v>13</v>
      </c>
      <c r="H17" s="26" t="str">
        <f t="array" ref="H17">IF($AV$1=1,INDEX('Dog Breed'!$A$2:$A$251,MATCH(1,('Dog Breed'!$I$2:$I$251=LARGE('Dog Breed'!$I$2:$I$251,Summary!G17))*(COUNTIF(Summary!H$4:H16,'Dog Breed'!$A$2:$A$251)=0),0)),INDEX('Dog Breed'!$A$2:$A$251,MATCH(1,('Dog Breed'!$I$2:$I$251=SMALL('Dog Breed'!$I$2:$I$251,Summary!G17))*(COUNTIF(Summary!H$4:H16,'Dog Breed'!$A$2:$A$251)=0),0)))</f>
        <v>Canaan Dog</v>
      </c>
      <c r="I17" s="18">
        <f>IF($AV$1=1, LARGE('Dog Breed'!$I$2:$I$251, ROWS('Dog Breed'!A$2:A14)), SMALL('Dog Breed'!$I$2:$I$251, ROWS('Dog Breed'!A$2:A14)))</f>
        <v>175</v>
      </c>
      <c r="J17" s="8"/>
      <c r="K17" s="16">
        <f>ROWS(K$5:K17)</f>
        <v>13</v>
      </c>
      <c r="L17" s="26" t="str">
        <f t="array" ref="L17">IF($AV$1=1, INDEX('Cat Breed'!$A$2:$A$67, MATCH(1, ('Cat Breed'!$G$2:$G$67=LARGE('Cat Breed'!$G$2:$G$67,Summary!K17)) * (COUNTIF(Summary!L$4:L16, 'Cat Breed'!$A$2:$A$67)=0),0)), INDEX('Cat Breed'!$A$2:$A$67, MATCH(1, ('Cat Breed'!$G$2:$G$67=SMALL('Cat Breed'!$G$2:$G$67,Summary!K17)) * (COUNTIF(Summary!L$4:L16, 'Cat Breed'!$A$2:$A$67)=0),0)))</f>
        <v>Chartreux</v>
      </c>
      <c r="M17" s="18">
        <f>IF($AV$1=1, LARGE('Cat Breed'!$G$2:$G$67, ROWS('Cat Breed'!A$2:A14)), SMALL('Cat Breed'!$G$2:$G$67, ROWS('Cat Breed'!A$2:A14)))</f>
        <v>27</v>
      </c>
      <c r="P17" s="42">
        <f>ROUND(AVERAGE(Q6:Q15),2)</f>
        <v>6385</v>
      </c>
      <c r="Q17" s="42"/>
      <c r="S17" s="42">
        <f>ROUND(AVERAGE(T6:T15),2)</f>
        <v>335</v>
      </c>
      <c r="T17" s="42"/>
      <c r="W17" s="42">
        <f>ROUND(AVERAGE(X6:X15),2)</f>
        <v>1600</v>
      </c>
      <c r="X17" s="42"/>
      <c r="Z17" s="42">
        <f>ROUND(AVERAGE(AA6:AA15),2)</f>
        <v>100</v>
      </c>
      <c r="AA17" s="42"/>
    </row>
    <row r="18" spans="2:27" x14ac:dyDescent="0.25">
      <c r="B18" s="41" t="s">
        <v>633</v>
      </c>
      <c r="C18" s="41"/>
      <c r="G18" s="16">
        <f>ROWS(G$5:G18)</f>
        <v>14</v>
      </c>
      <c r="H18" s="26" t="str">
        <f t="array" ref="H18">IF($AV$1=1,INDEX('Dog Breed'!$A$2:$A$251,MATCH(1,('Dog Breed'!$I$2:$I$251=LARGE('Dog Breed'!$I$2:$I$251,Summary!G18))*(COUNTIF(Summary!H$4:H17,'Dog Breed'!$A$2:$A$251)=0),0)),INDEX('Dog Breed'!$A$2:$A$251,MATCH(1,('Dog Breed'!$I$2:$I$251=SMALL('Dog Breed'!$I$2:$I$251,Summary!G18))*(COUNTIF(Summary!H$4:H17,'Dog Breed'!$A$2:$A$251)=0),0)))</f>
        <v>Pharaoh Hound</v>
      </c>
      <c r="I18" s="18">
        <f>IF($AV$1=1, LARGE('Dog Breed'!$I$2:$I$251, ROWS('Dog Breed'!A$2:A15)), SMALL('Dog Breed'!$I$2:$I$251, ROWS('Dog Breed'!A$2:A15)))</f>
        <v>174</v>
      </c>
      <c r="J18" s="8"/>
      <c r="K18" s="16">
        <f>ROWS(K$5:K18)</f>
        <v>14</v>
      </c>
      <c r="L18" s="26" t="str">
        <f t="array" ref="L18">IF($AV$1=1, INDEX('Cat Breed'!$A$2:$A$67, MATCH(1, ('Cat Breed'!$G$2:$G$67=LARGE('Cat Breed'!$G$2:$G$67,Summary!K18)) * (COUNTIF(Summary!L$4:L17, 'Cat Breed'!$A$2:$A$67)=0),0)), INDEX('Cat Breed'!$A$2:$A$67, MATCH(1, ('Cat Breed'!$G$2:$G$67=SMALL('Cat Breed'!$G$2:$G$67,Summary!K18)) * (COUNTIF(Summary!L$4:L17, 'Cat Breed'!$A$2:$A$67)=0),0)))</f>
        <v>American Curl</v>
      </c>
      <c r="M18" s="18">
        <f>IF($AV$1=1, LARGE('Cat Breed'!$G$2:$G$67, ROWS('Cat Breed'!A$2:A15)), SMALL('Cat Breed'!$G$2:$G$67, ROWS('Cat Breed'!A$2:A15)))</f>
        <v>26</v>
      </c>
    </row>
    <row r="19" spans="2:27" ht="16.5" customHeight="1" x14ac:dyDescent="0.25">
      <c r="B19" s="10" t="s">
        <v>625</v>
      </c>
      <c r="C19" s="10" t="s">
        <v>626</v>
      </c>
      <c r="G19" s="16">
        <f>ROWS(G$5:G19)</f>
        <v>15</v>
      </c>
      <c r="H19" s="26" t="str">
        <f t="array" ref="H19">IF($AV$1=1,INDEX('Dog Breed'!$A$2:$A$251,MATCH(1,('Dog Breed'!$I$2:$I$251=LARGE('Dog Breed'!$I$2:$I$251,Summary!G19))*(COUNTIF(Summary!H$4:H18,'Dog Breed'!$A$2:$A$251)=0),0)),INDEX('Dog Breed'!$A$2:$A$251,MATCH(1,('Dog Breed'!$I$2:$I$251=SMALL('Dog Breed'!$I$2:$I$251,Summary!G19))*(COUNTIF(Summary!H$4:H18,'Dog Breed'!$A$2:$A$251)=0),0)))</f>
        <v>Finnish Lapphund</v>
      </c>
      <c r="I19" s="18">
        <f>IF($AV$1=1, LARGE('Dog Breed'!$I$2:$I$251, ROWS('Dog Breed'!A$2:A16)), SMALL('Dog Breed'!$I$2:$I$251, ROWS('Dog Breed'!A$2:A16)))</f>
        <v>173</v>
      </c>
      <c r="J19" s="8"/>
      <c r="K19" s="16">
        <f>ROWS(K$5:K19)</f>
        <v>15</v>
      </c>
      <c r="L19" s="26" t="str">
        <f t="array" ref="L19">IF($AV$1=1, INDEX('Cat Breed'!$A$2:$A$67, MATCH(1, ('Cat Breed'!$G$2:$G$67=LARGE('Cat Breed'!$G$2:$G$67,Summary!K19)) * (COUNTIF(Summary!L$4:L18, 'Cat Breed'!$A$2:$A$67)=0),0)), INDEX('Cat Breed'!$A$2:$A$67, MATCH(1, ('Cat Breed'!$G$2:$G$67=SMALL('Cat Breed'!$G$2:$G$67,Summary!K19)) * (COUNTIF(Summary!L$4:L18, 'Cat Breed'!$A$2:$A$67)=0),0)))</f>
        <v>Selkirk Rex</v>
      </c>
      <c r="M19" s="18">
        <f>IF($AV$1=1, LARGE('Cat Breed'!$G$2:$G$67, ROWS('Cat Breed'!A$2:A16)), SMALL('Cat Breed'!$G$2:$G$67, ROWS('Cat Breed'!A$2:A16)))</f>
        <v>25</v>
      </c>
    </row>
    <row r="20" spans="2:27" x14ac:dyDescent="0.25">
      <c r="B20" s="18">
        <f>SUMPRODUCT(LEN('Dog Breed'!$E$2:$E$251)-LEN(SUBSTITUTE('Dog Breed'!$E$2:$E$251,"Affectionate","")))/LEN("Affectionate")</f>
        <v>71</v>
      </c>
      <c r="C20" s="18">
        <f>COUNTIF('Dog Breed'!$E$1:$E$251,"&lt;&gt;*Affectionate*")</f>
        <v>180</v>
      </c>
    </row>
    <row r="21" spans="2:27" x14ac:dyDescent="0.25">
      <c r="H21" s="2"/>
    </row>
    <row r="22" spans="2:27" ht="36" customHeight="1" x14ac:dyDescent="0.25">
      <c r="B22" s="41" t="s">
        <v>617</v>
      </c>
      <c r="C22" s="43"/>
      <c r="G22" s="40" t="s">
        <v>644</v>
      </c>
      <c r="H22" s="40"/>
      <c r="I22" s="40"/>
      <c r="K22" s="40" t="s">
        <v>645</v>
      </c>
      <c r="L22" s="40"/>
      <c r="M22" s="40"/>
      <c r="O22" s="40" t="s">
        <v>646</v>
      </c>
      <c r="P22" s="40"/>
      <c r="Q22" s="40"/>
      <c r="R22" s="40" t="s">
        <v>647</v>
      </c>
      <c r="S22" s="40"/>
      <c r="T22" s="40"/>
    </row>
    <row r="23" spans="2:27" x14ac:dyDescent="0.25">
      <c r="B23" s="25" t="s">
        <v>620</v>
      </c>
      <c r="C23" s="11" t="s">
        <v>618</v>
      </c>
      <c r="G23" s="21" t="s">
        <v>615</v>
      </c>
      <c r="H23" s="9" t="s">
        <v>622</v>
      </c>
      <c r="I23" s="9" t="s">
        <v>630</v>
      </c>
      <c r="K23" s="21" t="s">
        <v>615</v>
      </c>
      <c r="L23" s="9" t="s">
        <v>622</v>
      </c>
      <c r="M23" s="9" t="s">
        <v>630</v>
      </c>
      <c r="O23" s="9" t="s">
        <v>615</v>
      </c>
      <c r="P23" s="9" t="s">
        <v>631</v>
      </c>
      <c r="Q23" s="9" t="s">
        <v>630</v>
      </c>
      <c r="R23" s="21" t="s">
        <v>615</v>
      </c>
      <c r="S23" s="9" t="s">
        <v>622</v>
      </c>
      <c r="T23" s="9" t="s">
        <v>630</v>
      </c>
    </row>
    <row r="24" spans="2:27" x14ac:dyDescent="0.25">
      <c r="B24" s="16" t="s">
        <v>616</v>
      </c>
      <c r="C24" s="29" t="str">
        <f>INDEX('Dog Breed'!$E$2:$E$251, MODE(MATCH('Dog Breed'!$E$2:$E$251,'Dog Breed'!$E$2:$E$251,0)))</f>
        <v>Active, Alert, Faithful, Instinctual, Intelligent, Trainable</v>
      </c>
      <c r="E24" s="8"/>
      <c r="G24" s="16">
        <f>ROWS(G$24:G24)</f>
        <v>1</v>
      </c>
      <c r="H24" s="26" t="str">
        <f t="array" ref="H24">INDEX('Dog Breed'!$A$2:$A$251,MATCH(1,('Dog Breed'!$J$2:$J$251=LARGE('Dog Breed'!$J$2:$J$251,Summary!G24))*(COUNTIF(Summary!H$23:H23,'Dog Breed'!$A$2:$A$251)=0),0))</f>
        <v>Irish Water Spaniel</v>
      </c>
      <c r="I24" s="39">
        <f t="array" ref="I24">LARGE('Dog Breed'!$J$2:$J$251,ROWS('Dog Breed'!A$2:A2))</f>
        <v>74172</v>
      </c>
      <c r="J24" s="8"/>
      <c r="K24" s="16">
        <f>ROWS(K$24:K24)</f>
        <v>1</v>
      </c>
      <c r="L24" s="30" t="str">
        <f t="array" ref="L24">INDEX('Dog Breed'!$A$2:$A$251,MATCH(1,('Dog Breed'!$J$2:$J$251=SMALL('Dog Breed'!$J$2:$J$251,Summary!K24))*(COUNTIF(Summary!L$23:L23,'Dog Breed'!$A$2:$A$251)=0),0))</f>
        <v>Foxhound</v>
      </c>
      <c r="M24" s="18">
        <f>SMALL('Dog Breed'!$J$2:$J$251,ROWS('Dog Breed'!A$2:A2))</f>
        <v>4</v>
      </c>
      <c r="O24" s="16">
        <f>ROWS(O$24:O24)</f>
        <v>1</v>
      </c>
      <c r="P24" s="27" t="str">
        <f t="array" ref="P24">INDEX('Cat Breed'!$A$2:$A$67,MATCH(1,('Cat Breed'!$H$2:$H$67=LARGE('Cat Breed'!$H$2:$H$67,Summary!O24))*(COUNTIF(Summary!P$23:P23,'Cat Breed'!$A$2:$A$67)=0),0))</f>
        <v>Tuxedo</v>
      </c>
      <c r="Q24" s="28">
        <f>LARGE('Cat Breed'!$H$2:$H$67,ROWS('Cat Breed'!A$2:A2))</f>
        <v>210</v>
      </c>
      <c r="R24" s="16">
        <f>ROWS(R$24:R24)</f>
        <v>1</v>
      </c>
      <c r="S24" s="30" t="str">
        <f t="array" ref="S24">INDEX('Cat Breed'!$A$2:$A$67,MATCH(1,('Cat Breed'!$H$2:$H$67=SMALL('Cat Breed'!$H$2:$H$67,Summary!R24))*(COUNTIF(Summary!S$23:S23,'Cat Breed'!$A$2:$A$67)=0),0))</f>
        <v>Abyssinian</v>
      </c>
      <c r="T24" s="18">
        <f>SMALL('Cat Breed'!$H$2:$H$67,ROWS('Cat Breed'!A$2:A2))</f>
        <v>4</v>
      </c>
    </row>
    <row r="25" spans="2:27" x14ac:dyDescent="0.25">
      <c r="B25" s="16" t="s">
        <v>619</v>
      </c>
      <c r="C25" s="29" t="str">
        <f t="array" ref="C25">INDEX('Cat Breed'!$E$2:$E$67,MODE(MATCH('Cat Breed'!$E$2:$E$67,'Cat Breed'!$E$2:$E$67,0)))</f>
        <v>Active, Curious, Easygoing, Playful, Calm</v>
      </c>
      <c r="G25" s="16">
        <f>ROWS(G$24:G25)</f>
        <v>2</v>
      </c>
      <c r="H25" s="26" t="str">
        <f t="array" ref="H25">INDEX('Dog Breed'!$A$2:$A$251,MATCH(1,('Dog Breed'!$J$2:$J$251=LARGE('Dog Breed'!$J$2:$J$251,Summary!G25))*(COUNTIF(Summary!H$23:H24,'Dog Breed'!$A$2:$A$251)=0),0))</f>
        <v>Appenzell Mountain Dog</v>
      </c>
      <c r="I25" s="39">
        <f>LARGE('Dog Breed'!$J$2:$J$251,ROWS('Dog Breed'!A$2:A3))</f>
        <v>909</v>
      </c>
      <c r="J25" s="8"/>
      <c r="K25" s="16">
        <f>ROWS(K$24:K25)</f>
        <v>2</v>
      </c>
      <c r="L25" s="30" t="str">
        <f t="array" ref="L25">INDEX('Dog Breed'!$A$2:$A$251,MATCH(1,('Dog Breed'!$J$2:$J$251=SMALL('Dog Breed'!$J$2:$J$251,Summary!K25))*(COUNTIF(Summary!L$23:L24,'Dog Breed'!$A$2:$A$251)=0),0))</f>
        <v>Boxer</v>
      </c>
      <c r="M25" s="18">
        <f>SMALL('Dog Breed'!$J$2:$J$251,ROWS('Dog Breed'!A$2:A3))</f>
        <v>5</v>
      </c>
      <c r="O25" s="16">
        <f>ROWS(O$24:O25)</f>
        <v>2</v>
      </c>
      <c r="P25" s="27" t="str">
        <f t="array" ref="P25">INDEX('Cat Breed'!$A$2:$A$67,MATCH(1,('Cat Breed'!$H$2:$H$67=LARGE('Cat Breed'!$H$2:$H$67,Summary!O25))*(COUNTIF(Summary!P$23:P24,'Cat Breed'!$A$2:$A$67)=0),0))</f>
        <v>Turkish Angora</v>
      </c>
      <c r="Q25" s="28">
        <f>LARGE('Cat Breed'!$H$2:$H$67,ROWS('Cat Breed'!A$2:A3))</f>
        <v>198</v>
      </c>
      <c r="R25" s="16">
        <f>ROWS(R$24:R25)</f>
        <v>2</v>
      </c>
      <c r="S25" s="30" t="str">
        <f t="array" ref="S25">INDEX('Cat Breed'!$A$2:$A$67,MATCH(1,('Cat Breed'!$H$2:$H$67=SMALL('Cat Breed'!$H$2:$H$67,Summary!R25))*(COUNTIF(Summary!S$23:S24,'Cat Breed'!$A$2:$A$67)=0),0))</f>
        <v>American Curl</v>
      </c>
      <c r="T25" s="18">
        <f>SMALL('Cat Breed'!$H$2:$H$67,ROWS('Cat Breed'!A$2:A3))</f>
        <v>5</v>
      </c>
    </row>
    <row r="26" spans="2:27" x14ac:dyDescent="0.25">
      <c r="G26" s="16">
        <f>ROWS(G$24:G26)</f>
        <v>3</v>
      </c>
      <c r="H26" s="26" t="str">
        <f t="array" ref="H26">INDEX('Dog Breed'!$A$2:$A$251,MATCH(1,('Dog Breed'!$J$2:$J$251=LARGE('Dog Breed'!$J$2:$J$251,Summary!G26))*(COUNTIF(Summary!H$23:H25,'Dog Breed'!$A$2:$A$251)=0),0))</f>
        <v>Brussels Griffon</v>
      </c>
      <c r="I26" s="39">
        <f>LARGE('Dog Breed'!$J$2:$J$251,ROWS('Dog Breed'!A$2:A4))</f>
        <v>895</v>
      </c>
      <c r="J26" s="8"/>
      <c r="K26" s="16">
        <f>ROWS(K$24:K26)</f>
        <v>3</v>
      </c>
      <c r="L26" s="30" t="str">
        <f t="array" ref="L26">INDEX('Dog Breed'!$A$2:$A$251,MATCH(1,('Dog Breed'!$J$2:$J$251=SMALL('Dog Breed'!$J$2:$J$251,Summary!K26))*(COUNTIF(Summary!L$23:L25,'Dog Breed'!$A$2:$A$251)=0),0))</f>
        <v>Fila Brasileiro</v>
      </c>
      <c r="M26" s="18">
        <f>SMALL('Dog Breed'!$J$2:$J$251,ROWS('Dog Breed'!A$2:A4))</f>
        <v>5</v>
      </c>
      <c r="O26" s="16">
        <f>ROWS(O$24:O26)</f>
        <v>3</v>
      </c>
      <c r="P26" s="27" t="str">
        <f t="array" ref="P26">INDEX('Cat Breed'!$A$2:$A$67,MATCH(1,('Cat Breed'!$H$2:$H$67=LARGE('Cat Breed'!$H$2:$H$67,Summary!O26))*(COUNTIF(Summary!P$23:P25,'Cat Breed'!$A$2:$A$67)=0),0))</f>
        <v>Turkish Van</v>
      </c>
      <c r="Q26" s="28">
        <f>LARGE('Cat Breed'!$H$2:$H$67,ROWS('Cat Breed'!A$2:A4))</f>
        <v>198</v>
      </c>
      <c r="R26" s="16">
        <f>ROWS(R$24:R26)</f>
        <v>3</v>
      </c>
      <c r="S26" s="30" t="str">
        <f t="array" ref="S26">INDEX('Cat Breed'!$A$2:$A$67,MATCH(1,('Cat Breed'!$H$2:$H$67=SMALL('Cat Breed'!$H$2:$H$67,Summary!R26))*(COUNTIF(Summary!S$23:S25,'Cat Breed'!$A$2:$A$67)=0),0))</f>
        <v>American Shorthair</v>
      </c>
      <c r="T26" s="18">
        <f>SMALL('Cat Breed'!$H$2:$H$67,ROWS('Cat Breed'!A$2:A4))</f>
        <v>5</v>
      </c>
    </row>
    <row r="27" spans="2:27" x14ac:dyDescent="0.25">
      <c r="B27" s="40" t="s">
        <v>636</v>
      </c>
      <c r="C27" s="40"/>
      <c r="D27" s="40"/>
      <c r="G27" s="16">
        <f>ROWS(G$24:G27)</f>
        <v>4</v>
      </c>
      <c r="H27" s="26" t="str">
        <f t="array" ref="H27">INDEX('Dog Breed'!$A$2:$A$251,MATCH(1,('Dog Breed'!$J$2:$J$251=LARGE('Dog Breed'!$J$2:$J$251,Summary!G27))*(COUNTIF(Summary!H$23:H26,'Dog Breed'!$A$2:$A$251)=0),0))</f>
        <v>Bloodhound</v>
      </c>
      <c r="I27" s="39">
        <f>LARGE('Dog Breed'!$J$2:$J$251,ROWS('Dog Breed'!A$2:A5))</f>
        <v>891</v>
      </c>
      <c r="J27" s="8"/>
      <c r="K27" s="16">
        <f>ROWS(K$24:K27)</f>
        <v>4</v>
      </c>
      <c r="L27" s="30" t="str">
        <f t="array" ref="L27">INDEX('Dog Breed'!$A$2:$A$251,MATCH(1,('Dog Breed'!$J$2:$J$251=SMALL('Dog Breed'!$J$2:$J$251,Summary!K27))*(COUNTIF(Summary!L$23:L26,'Dog Breed'!$A$2:$A$251)=0),0))</f>
        <v>Flat-coated Retriever</v>
      </c>
      <c r="M27" s="18">
        <f>SMALL('Dog Breed'!$J$2:$J$251,ROWS('Dog Breed'!A$2:A5))</f>
        <v>5</v>
      </c>
      <c r="O27" s="16">
        <f>ROWS(O$24:O27)</f>
        <v>4</v>
      </c>
      <c r="P27" s="27" t="str">
        <f t="array" ref="P27">INDEX('Cat Breed'!$A$2:$A$67,MATCH(1,('Cat Breed'!$H$2:$H$67=LARGE('Cat Breed'!$H$2:$H$67,Summary!O27))*(COUNTIF(Summary!P$23:P26,'Cat Breed'!$A$2:$A$67)=0),0))</f>
        <v>Tortoiseshell</v>
      </c>
      <c r="Q27" s="28">
        <f>LARGE('Cat Breed'!$H$2:$H$67,ROWS('Cat Breed'!A$2:A5))</f>
        <v>158</v>
      </c>
      <c r="R27" s="16">
        <f>ROWS(R$24:R27)</f>
        <v>4</v>
      </c>
      <c r="S27" s="30" t="str">
        <f t="array" ref="S27">INDEX('Cat Breed'!$A$2:$A$67,MATCH(1,('Cat Breed'!$H$2:$H$67=SMALL('Cat Breed'!$H$2:$H$67,Summary!R27))*(COUNTIF(Summary!S$23:S26,'Cat Breed'!$A$2:$A$67)=0),0))</f>
        <v>American Wirehair</v>
      </c>
      <c r="T27" s="18">
        <f>SMALL('Cat Breed'!$H$2:$H$67,ROWS('Cat Breed'!A$2:A5))</f>
        <v>5</v>
      </c>
    </row>
    <row r="28" spans="2:27" x14ac:dyDescent="0.25">
      <c r="B28" s="21" t="s">
        <v>615</v>
      </c>
      <c r="C28" s="9" t="s">
        <v>622</v>
      </c>
      <c r="D28" s="9" t="s">
        <v>2</v>
      </c>
      <c r="G28" s="16">
        <f>ROWS(G$24:G28)</f>
        <v>5</v>
      </c>
      <c r="H28" s="26" t="str">
        <f t="array" ref="H28">INDEX('Dog Breed'!$A$2:$A$251,MATCH(1,('Dog Breed'!$J$2:$J$251=LARGE('Dog Breed'!$J$2:$J$251,Summary!G28))*(COUNTIF(Summary!H$23:H27,'Dog Breed'!$A$2:$A$251)=0),0))</f>
        <v>Silky Terrier</v>
      </c>
      <c r="I28" s="39">
        <f>LARGE('Dog Breed'!$J$2:$J$251,ROWS('Dog Breed'!A$2:A6))</f>
        <v>891</v>
      </c>
      <c r="J28" s="8"/>
      <c r="K28" s="16">
        <f>ROWS(K$24:K28)</f>
        <v>5</v>
      </c>
      <c r="L28" s="30" t="str">
        <f t="array" ref="L28">INDEX('Dog Breed'!$A$2:$A$251,MATCH(1,('Dog Breed'!$J$2:$J$251=SMALL('Dog Breed'!$J$2:$J$251,Summary!K28))*(COUNTIF(Summary!L$23:L27,'Dog Breed'!$A$2:$A$251)=0),0))</f>
        <v>Lhasa Apso</v>
      </c>
      <c r="M28" s="18">
        <f>SMALL('Dog Breed'!$J$2:$J$251,ROWS('Dog Breed'!A$2:A6))</f>
        <v>5</v>
      </c>
      <c r="O28" s="16">
        <f>ROWS(O$24:O28)</f>
        <v>5</v>
      </c>
      <c r="P28" s="27" t="str">
        <f t="array" ref="P28">INDEX('Cat Breed'!$A$2:$A$67,MATCH(1,('Cat Breed'!$H$2:$H$67=LARGE('Cat Breed'!$H$2:$H$67,Summary!O28))*(COUNTIF(Summary!P$23:P27,'Cat Breed'!$A$2:$A$67)=0),0))</f>
        <v>Torbie</v>
      </c>
      <c r="Q28" s="28">
        <f>LARGE('Cat Breed'!$H$2:$H$67,ROWS('Cat Breed'!A$2:A6))</f>
        <v>155</v>
      </c>
      <c r="R28" s="16">
        <f>ROWS(R$24:R28)</f>
        <v>5</v>
      </c>
      <c r="S28" s="30" t="str">
        <f t="array" ref="S28">INDEX('Cat Breed'!$A$2:$A$67,MATCH(1,('Cat Breed'!$H$2:$H$67=SMALL('Cat Breed'!$H$2:$H$67,Summary!R28))*(COUNTIF(Summary!S$23:S27,'Cat Breed'!$A$2:$A$67)=0),0))</f>
        <v>Applehead Siamese</v>
      </c>
      <c r="T28" s="18">
        <f>SMALL('Cat Breed'!$H$2:$H$67,ROWS('Cat Breed'!A$2:A6))</f>
        <v>10</v>
      </c>
    </row>
    <row r="29" spans="2:27" x14ac:dyDescent="0.25">
      <c r="B29" s="16">
        <f>ROWS(B$29:B29)</f>
        <v>1</v>
      </c>
      <c r="C29" s="30" t="str">
        <f t="array" ref="C29">INDEX('Dog Breed'!$A$2:$A$251,MATCH(1,('Dog Breed'!$G$2:$G$251=LARGE('Dog Breed'!$G$2:$G$251,Summary!B29))*(COUNTIF(Summary!C$28:C28,'Dog Breed'!$A$2:$A$251)=0),0))</f>
        <v>Afghan Hound</v>
      </c>
      <c r="D29" s="18">
        <f>LARGE('Dog Breed'!$G$2:$G$251,ROWS('Dog Breed'!A$2:A2))</f>
        <v>79</v>
      </c>
      <c r="G29" s="16">
        <f>ROWS(G$24:G29)</f>
        <v>6</v>
      </c>
      <c r="H29" s="26" t="str">
        <f t="array" ref="H29">INDEX('Dog Breed'!$A$2:$A$251,MATCH(1,('Dog Breed'!$J$2:$J$251=LARGE('Dog Breed'!$J$2:$J$251,Summary!G29))*(COUNTIF(Summary!H$23:H28,'Dog Breed'!$A$2:$A$251)=0),0))</f>
        <v>Alaskan Malamute</v>
      </c>
      <c r="I29" s="39">
        <f>LARGE('Dog Breed'!$J$2:$J$251,ROWS('Dog Breed'!A$2:A7))</f>
        <v>890</v>
      </c>
      <c r="J29" s="8"/>
      <c r="K29" s="16">
        <f>ROWS(K$24:K29)</f>
        <v>6</v>
      </c>
      <c r="L29" s="30" t="str">
        <f t="array" ref="L29">INDEX('Dog Breed'!$A$2:$A$251,MATCH(1,('Dog Breed'!$J$2:$J$251=SMALL('Dog Breed'!$J$2:$J$251,Summary!K29))*(COUNTIF(Summary!L$23:L28,'Dog Breed'!$A$2:$A$251)=0),0))</f>
        <v>Jack Russell Terrier (Parson Russell Terrier)</v>
      </c>
      <c r="M29" s="18">
        <f>SMALL('Dog Breed'!$J$2:$J$251,ROWS('Dog Breed'!A$2:A7))</f>
        <v>10</v>
      </c>
      <c r="O29" s="16">
        <f>ROWS(O$24:O29)</f>
        <v>6</v>
      </c>
      <c r="P29" s="27" t="str">
        <f t="array" ref="P29">INDEX('Cat Breed'!$A$2:$A$67,MATCH(1,('Cat Breed'!$H$2:$H$67=LARGE('Cat Breed'!$H$2:$H$67,Summary!O29))*(COUNTIF(Summary!P$23:P28,'Cat Breed'!$A$2:$A$67)=0),0))</f>
        <v>Tiger</v>
      </c>
      <c r="Q29" s="28">
        <f>LARGE('Cat Breed'!$H$2:$H$67,ROWS('Cat Breed'!A$2:A7))</f>
        <v>154</v>
      </c>
      <c r="R29" s="16">
        <f>ROWS(R$24:R29)</f>
        <v>6</v>
      </c>
      <c r="S29" s="30" t="str">
        <f t="array" ref="S29">INDEX('Cat Breed'!$A$2:$A$67,MATCH(1,('Cat Breed'!$H$2:$H$67=SMALL('Cat Breed'!$H$2:$H$67,Summary!R29))*(COUNTIF(Summary!S$23:S28,'Cat Breed'!$A$2:$A$67)=0),0))</f>
        <v>Balinese</v>
      </c>
      <c r="T29" s="18">
        <f>SMALL('Cat Breed'!$H$2:$H$67,ROWS('Cat Breed'!A$2:A7))</f>
        <v>11</v>
      </c>
    </row>
    <row r="30" spans="2:27" x14ac:dyDescent="0.25">
      <c r="B30" s="16">
        <f>ROWS(B$29:B30)</f>
        <v>2</v>
      </c>
      <c r="C30" s="30" t="str">
        <f t="array" ref="C30">INDEX('Dog Breed'!$A$2:$A$251,MATCH(1,('Dog Breed'!$G$2:$G$251=LARGE('Dog Breed'!$G$2:$G$251,Summary!B30))*(COUNTIF(Summary!C$28:C29,'Dog Breed'!$A$2:$A$251)=0),0))</f>
        <v>Basenji</v>
      </c>
      <c r="D30" s="18">
        <f>LARGE('Dog Breed'!$G$2:$G$251,ROWS('Dog Breed'!A$2:A3))</f>
        <v>78</v>
      </c>
      <c r="G30" s="16">
        <f>ROWS(G$24:G30)</f>
        <v>7</v>
      </c>
      <c r="H30" s="26" t="str">
        <f t="array" ref="H30">INDEX('Dog Breed'!$A$2:$A$251,MATCH(1,('Dog Breed'!$J$2:$J$251=LARGE('Dog Breed'!$J$2:$J$251,Summary!G30))*(COUNTIF(Summary!H$23:H29,'Dog Breed'!$A$2:$A$251)=0),0))</f>
        <v>Anatolian Shepherd</v>
      </c>
      <c r="I30" s="39">
        <f>LARGE('Dog Breed'!$J$2:$J$251,ROWS('Dog Breed'!A$2:A8))</f>
        <v>780</v>
      </c>
      <c r="J30" s="8"/>
      <c r="K30" s="16">
        <f>ROWS(K$24:K30)</f>
        <v>7</v>
      </c>
      <c r="L30" s="30" t="str">
        <f t="array" ref="L30">INDEX('Dog Breed'!$A$2:$A$251,MATCH(1,('Dog Breed'!$J$2:$J$251=SMALL('Dog Breed'!$J$2:$J$251,Summary!K30))*(COUNTIF(Summary!L$23:L29,'Dog Breed'!$A$2:$A$251)=0),0))</f>
        <v>Pomeranian</v>
      </c>
      <c r="M30" s="18">
        <f>SMALL('Dog Breed'!$J$2:$J$251,ROWS('Dog Breed'!A$2:A8))</f>
        <v>10</v>
      </c>
      <c r="O30" s="16">
        <f>ROWS(O$24:O30)</f>
        <v>7</v>
      </c>
      <c r="P30" s="27" t="str">
        <f t="array" ref="P30">INDEX('Cat Breed'!$A$2:$A$67,MATCH(1,('Cat Breed'!$H$2:$H$67=LARGE('Cat Breed'!$H$2:$H$67,Summary!O30))*(COUNTIF(Summary!P$23:P29,'Cat Breed'!$A$2:$A$67)=0),0))</f>
        <v>Tonkinese</v>
      </c>
      <c r="Q30" s="28">
        <f>LARGE('Cat Breed'!$H$2:$H$67,ROWS('Cat Breed'!A$2:A8))</f>
        <v>154</v>
      </c>
      <c r="R30" s="16">
        <f>ROWS(R$24:R30)</f>
        <v>7</v>
      </c>
      <c r="S30" s="30" t="str">
        <f t="array" ref="S30">INDEX('Cat Breed'!$A$2:$A$67,MATCH(1,('Cat Breed'!$H$2:$H$67=SMALL('Cat Breed'!$H$2:$H$67,Summary!R30))*(COUNTIF(Summary!S$23:S29,'Cat Breed'!$A$2:$A$67)=0),0))</f>
        <v>Bengal</v>
      </c>
      <c r="T30" s="18">
        <f>SMALL('Cat Breed'!$H$2:$H$67,ROWS('Cat Breed'!A$2:A8))</f>
        <v>15</v>
      </c>
    </row>
    <row r="31" spans="2:27" x14ac:dyDescent="0.25">
      <c r="B31" s="16">
        <f>ROWS(B$29:B31)</f>
        <v>3</v>
      </c>
      <c r="C31" s="30" t="str">
        <f t="array" ref="C31">INDEX('Dog Breed'!$A$2:$A$251,MATCH(1,('Dog Breed'!$G$2:$G$251=LARGE('Dog Breed'!$G$2:$G$251,Summary!B31))*(COUNTIF(Summary!C$28:C30,'Dog Breed'!$A$2:$A$251)=0),0))</f>
        <v>English Bulldog</v>
      </c>
      <c r="D31" s="18">
        <f>LARGE('Dog Breed'!$G$2:$G$251,ROWS('Dog Breed'!A$2:A4))</f>
        <v>77</v>
      </c>
      <c r="G31" s="16">
        <f>ROWS(G$24:G31)</f>
        <v>8</v>
      </c>
      <c r="H31" s="26" t="str">
        <f t="array" ref="H31">INDEX('Dog Breed'!$A$2:$A$251,MATCH(1,('Dog Breed'!$J$2:$J$251=LARGE('Dog Breed'!$J$2:$J$251,Summary!G31))*(COUNTIF(Summary!H$23:H30,'Dog Breed'!$A$2:$A$251)=0),0))</f>
        <v>Kyi Leo</v>
      </c>
      <c r="I31" s="39">
        <f>LARGE('Dog Breed'!$J$2:$J$251,ROWS('Dog Breed'!A$2:A9))</f>
        <v>689</v>
      </c>
      <c r="J31" s="8"/>
      <c r="K31" s="16">
        <f>ROWS(K$24:K31)</f>
        <v>8</v>
      </c>
      <c r="L31" s="30" t="str">
        <f t="array" ref="L31">INDEX('Dog Breed'!$A$2:$A$251,MATCH(1,('Dog Breed'!$J$2:$J$251=SMALL('Dog Breed'!$J$2:$J$251,Summary!K31))*(COUNTIF(Summary!L$23:L30,'Dog Breed'!$A$2:$A$251)=0),0))</f>
        <v>Cane Corso Mastiff</v>
      </c>
      <c r="M31" s="18">
        <f>SMALL('Dog Breed'!$J$2:$J$251,ROWS('Dog Breed'!A$2:A9))</f>
        <v>11</v>
      </c>
      <c r="O31" s="16">
        <f>ROWS(O$24:O31)</f>
        <v>8</v>
      </c>
      <c r="P31" s="27" t="str">
        <f t="array" ref="P31">INDEX('Cat Breed'!$A$2:$A$67,MATCH(1,('Cat Breed'!$H$2:$H$67=LARGE('Cat Breed'!$H$2:$H$67,Summary!O31))*(COUNTIF(Summary!P$23:P30,'Cat Breed'!$A$2:$A$67)=0),0))</f>
        <v>Tabby</v>
      </c>
      <c r="Q31" s="28">
        <f>LARGE('Cat Breed'!$H$2:$H$67,ROWS('Cat Breed'!A$2:A9))</f>
        <v>132</v>
      </c>
      <c r="R31" s="16">
        <f>ROWS(R$24:R31)</f>
        <v>8</v>
      </c>
      <c r="S31" s="30" t="str">
        <f t="array" ref="S31">INDEX('Cat Breed'!$A$2:$A$67,MATCH(1,('Cat Breed'!$H$2:$H$67=SMALL('Cat Breed'!$H$2:$H$67,Summary!R31))*(COUNTIF(Summary!S$23:S30,'Cat Breed'!$A$2:$A$67)=0),0))</f>
        <v>Birman</v>
      </c>
      <c r="T31" s="18">
        <f>SMALL('Cat Breed'!$H$2:$H$67,ROWS('Cat Breed'!A$2:A9))</f>
        <v>15</v>
      </c>
    </row>
    <row r="32" spans="2:27" x14ac:dyDescent="0.25">
      <c r="B32" s="16">
        <f>ROWS(B$29:B32)</f>
        <v>4</v>
      </c>
      <c r="C32" s="30" t="str">
        <f t="array" ref="C32">INDEX('Dog Breed'!$A$2:$A$251,MATCH(1,('Dog Breed'!$G$2:$G$251=LARGE('Dog Breed'!$G$2:$G$251,Summary!B32))*(COUNTIF(Summary!C$28:C31,'Dog Breed'!$A$2:$A$251)=0),0))</f>
        <v>Chow Chow</v>
      </c>
      <c r="D32" s="18">
        <f>LARGE('Dog Breed'!$G$2:$G$251,ROWS('Dog Breed'!A$2:A5))</f>
        <v>76</v>
      </c>
      <c r="G32" s="16">
        <f>ROWS(G$24:G32)</f>
        <v>9</v>
      </c>
      <c r="H32" s="26" t="str">
        <f t="array" ref="H32">INDEX('Dog Breed'!$A$2:$A$251,MATCH(1,('Dog Breed'!$J$2:$J$251=LARGE('Dog Breed'!$J$2:$J$251,Summary!G32))*(COUNTIF(Summary!H$23:H31,'Dog Breed'!$A$2:$A$251)=0),0))</f>
        <v>Bluetick Coonhound</v>
      </c>
      <c r="I32" s="39">
        <f>LARGE('Dog Breed'!$J$2:$J$251,ROWS('Dog Breed'!A$2:A10))</f>
        <v>675</v>
      </c>
      <c r="J32" s="8"/>
      <c r="K32" s="16">
        <f>ROWS(K$24:K32)</f>
        <v>9</v>
      </c>
      <c r="L32" s="30" t="str">
        <f t="array" ref="L32">INDEX('Dog Breed'!$A$2:$A$251,MATCH(1,('Dog Breed'!$J$2:$J$251=SMALL('Dog Breed'!$J$2:$J$251,Summary!K32))*(COUNTIF(Summary!L$23:L31,'Dog Breed'!$A$2:$A$251)=0),0))</f>
        <v>Clumber Spaniel</v>
      </c>
      <c r="M32" s="18">
        <f>SMALL('Dog Breed'!$J$2:$J$251,ROWS('Dog Breed'!A$2:A10))</f>
        <v>11</v>
      </c>
      <c r="O32" s="16">
        <f>ROWS(O$24:O32)</f>
        <v>9</v>
      </c>
      <c r="P32" s="27" t="str">
        <f t="array" ref="P32">INDEX('Cat Breed'!$A$2:$A$67,MATCH(1,('Cat Breed'!$H$2:$H$67=LARGE('Cat Breed'!$H$2:$H$67,Summary!O32))*(COUNTIF(Summary!P$23:P31,'Cat Breed'!$A$2:$A$67)=0),0))</f>
        <v>Somali</v>
      </c>
      <c r="Q32" s="28">
        <f>LARGE('Cat Breed'!$H$2:$H$67,ROWS('Cat Breed'!A$2:A10))</f>
        <v>125</v>
      </c>
      <c r="R32" s="16">
        <f>ROWS(R$24:R32)</f>
        <v>9</v>
      </c>
      <c r="S32" s="30" t="str">
        <f t="array" ref="S32">INDEX('Cat Breed'!$A$2:$A$67,MATCH(1,('Cat Breed'!$H$2:$H$67=SMALL('Cat Breed'!$H$2:$H$67,Summary!R32))*(COUNTIF(Summary!S$23:S31,'Cat Breed'!$A$2:$A$67)=0),0))</f>
        <v>Bobtail</v>
      </c>
      <c r="T32" s="18">
        <f>SMALL('Cat Breed'!$H$2:$H$67,ROWS('Cat Breed'!A$2:A10))</f>
        <v>20</v>
      </c>
    </row>
    <row r="33" spans="2:25" x14ac:dyDescent="0.25">
      <c r="B33" s="16">
        <f>ROWS(B$29:B33)</f>
        <v>5</v>
      </c>
      <c r="C33" s="30" t="str">
        <f t="array" ref="C33">INDEX('Dog Breed'!$A$2:$A$251,MATCH(1,('Dog Breed'!$G$2:$G$251=LARGE('Dog Breed'!$G$2:$G$251,Summary!B33))*(COUNTIF(Summary!C$28:C32,'Dog Breed'!$A$2:$A$251)=0),0))</f>
        <v>Borzoi</v>
      </c>
      <c r="D33" s="18">
        <f>LARGE('Dog Breed'!$G$2:$G$251,ROWS('Dog Breed'!A$2:A6))</f>
        <v>75</v>
      </c>
      <c r="G33" s="16">
        <f>ROWS(G$24:G33)</f>
        <v>10</v>
      </c>
      <c r="H33" s="26" t="str">
        <f t="array" ref="H33">INDEX('Dog Breed'!$A$2:$A$251,MATCH(1,('Dog Breed'!$J$2:$J$251=LARGE('Dog Breed'!$J$2:$J$251,Summary!G33))*(COUNTIF(Summary!H$23:H32,'Dog Breed'!$A$2:$A$251)=0),0))</f>
        <v>Sloughi</v>
      </c>
      <c r="I33" s="39">
        <f>LARGE('Dog Breed'!$J$2:$J$251,ROWS('Dog Breed'!A$2:A11))</f>
        <v>675</v>
      </c>
      <c r="J33" s="8"/>
      <c r="K33" s="16">
        <f>ROWS(K$24:K33)</f>
        <v>10</v>
      </c>
      <c r="L33" s="30" t="str">
        <f t="array" ref="L33">INDEX('Dog Breed'!$A$2:$A$251,MATCH(1,('Dog Breed'!$J$2:$J$251=SMALL('Dog Breed'!$J$2:$J$251,Summary!K33))*(COUNTIF(Summary!L$23:L32,'Dog Breed'!$A$2:$A$251)=0),0))</f>
        <v>Shar Pei</v>
      </c>
      <c r="M33" s="18">
        <f>SMALL('Dog Breed'!$J$2:$J$251,ROWS('Dog Breed'!A$2:A11))</f>
        <v>11</v>
      </c>
      <c r="O33" s="16">
        <f>ROWS(O$24:O33)</f>
        <v>10</v>
      </c>
      <c r="P33" s="27" t="str">
        <f t="array" ref="P33">INDEX('Cat Breed'!$A$2:$A$67,MATCH(1,('Cat Breed'!$H$2:$H$67=LARGE('Cat Breed'!$H$2:$H$67,Summary!O33))*(COUNTIF(Summary!P$23:P32,'Cat Breed'!$A$2:$A$67)=0),0))</f>
        <v>Sphynx (hairless cat)</v>
      </c>
      <c r="Q33" s="28">
        <f>LARGE('Cat Breed'!$H$2:$H$67,ROWS('Cat Breed'!A$2:A11))</f>
        <v>125</v>
      </c>
      <c r="R33" s="16">
        <f>ROWS(R$24:R33)</f>
        <v>10</v>
      </c>
      <c r="S33" s="30" t="str">
        <f t="array" ref="S33">INDEX('Cat Breed'!$A$2:$A$67,MATCH(1,('Cat Breed'!$H$2:$H$67=SMALL('Cat Breed'!$H$2:$H$67,Summary!R33))*(COUNTIF(Summary!S$23:S32,'Cat Breed'!$A$2:$A$67)=0),0))</f>
        <v>Bombay</v>
      </c>
      <c r="T33" s="18">
        <f>SMALL('Cat Breed'!$H$2:$H$67,ROWS('Cat Breed'!A$2:A11))</f>
        <v>23</v>
      </c>
      <c r="Y33" t="s">
        <v>623</v>
      </c>
    </row>
    <row r="34" spans="2:25" x14ac:dyDescent="0.25">
      <c r="B34" s="16">
        <f>ROWS(B$29:B34)</f>
        <v>6</v>
      </c>
      <c r="C34" s="30" t="str">
        <f t="array" ref="C34">INDEX('Dog Breed'!$A$2:$A$251,MATCH(1,('Dog Breed'!$G$2:$G$251=LARGE('Dog Breed'!$G$2:$G$251,Summary!B34))*(COUNTIF(Summary!C$28:C33,'Dog Breed'!$A$2:$A$251)=0),0))</f>
        <v>Bloodhound</v>
      </c>
      <c r="D34" s="18">
        <f>LARGE('Dog Breed'!$G$2:$G$251,ROWS('Dog Breed'!A$2:A7))</f>
        <v>74</v>
      </c>
      <c r="G34" s="16">
        <f>ROWS(G$24:G34)</f>
        <v>11</v>
      </c>
      <c r="H34" s="26" t="str">
        <f t="array" ref="H34">INDEX('Dog Breed'!$A$2:$A$251,MATCH(1,('Dog Breed'!$J$2:$J$251=LARGE('Dog Breed'!$J$2:$J$251,Summary!G34))*(COUNTIF(Summary!H$23:H33,'Dog Breed'!$A$2:$A$251)=0),0))</f>
        <v>Airedale Terrier</v>
      </c>
      <c r="I34" s="39">
        <f>LARGE('Dog Breed'!$J$2:$J$251,ROWS('Dog Breed'!A$2:A12))</f>
        <v>670</v>
      </c>
      <c r="J34" s="8"/>
      <c r="K34" s="16">
        <f>ROWS(K$24:K34)</f>
        <v>11</v>
      </c>
      <c r="L34" s="30" t="str">
        <f t="array" ref="L34">INDEX('Dog Breed'!$A$2:$A$251,MATCH(1,('Dog Breed'!$J$2:$J$251=SMALL('Dog Breed'!$J$2:$J$251,Summary!K34))*(COUNTIF(Summary!L$23:L33,'Dog Breed'!$A$2:$A$251)=0),0))</f>
        <v>Norwegian Buhund</v>
      </c>
      <c r="M34" s="18">
        <f>SMALL('Dog Breed'!$J$2:$J$251,ROWS('Dog Breed'!A$2:A12))</f>
        <v>12</v>
      </c>
      <c r="O34" s="16">
        <f>ROWS(O$24:O34)</f>
        <v>11</v>
      </c>
      <c r="P34" s="27" t="str">
        <f t="array" ref="P34">INDEX('Cat Breed'!$A$2:$A$67,MATCH(1,('Cat Breed'!$H$2:$H$67=LARGE('Cat Breed'!$H$2:$H$67,Summary!O34))*(COUNTIF(Summary!P$23:P33,'Cat Breed'!$A$2:$A$67)=0),0))</f>
        <v>Snowshoe</v>
      </c>
      <c r="Q34" s="28">
        <f>LARGE('Cat Breed'!$H$2:$H$67,ROWS('Cat Breed'!A$2:A12))</f>
        <v>121</v>
      </c>
      <c r="R34" s="16">
        <f>ROWS(R$24:R34)</f>
        <v>11</v>
      </c>
      <c r="S34" s="30" t="str">
        <f t="array" ref="S34">INDEX('Cat Breed'!$A$2:$A$67,MATCH(1,('Cat Breed'!$H$2:$H$67=SMALL('Cat Breed'!$H$2:$H$67,Summary!R34))*(COUNTIF(Summary!S$23:S33,'Cat Breed'!$A$2:$A$67)=0),0))</f>
        <v>British Shorthair</v>
      </c>
      <c r="T34" s="18">
        <f>SMALL('Cat Breed'!$H$2:$H$67,ROWS('Cat Breed'!A$2:A12))</f>
        <v>26</v>
      </c>
    </row>
    <row r="35" spans="2:25" x14ac:dyDescent="0.25">
      <c r="B35" s="16">
        <f>ROWS(B$29:B35)</f>
        <v>7</v>
      </c>
      <c r="C35" s="30" t="str">
        <f t="array" ref="C35">INDEX('Dog Breed'!$A$2:$A$251,MATCH(1,('Dog Breed'!$G$2:$G$251=LARGE('Dog Breed'!$G$2:$G$251,Summary!B35))*(COUNTIF(Summary!C$28:C34,'Dog Breed'!$A$2:$A$251)=0),0))</f>
        <v>Pekingese</v>
      </c>
      <c r="D35" s="18">
        <f>LARGE('Dog Breed'!$G$2:$G$251,ROWS('Dog Breed'!A$2:A8))</f>
        <v>73</v>
      </c>
      <c r="G35" s="16">
        <f>ROWS(G$24:G35)</f>
        <v>12</v>
      </c>
      <c r="H35" s="26" t="str">
        <f t="array" ref="H35">INDEX('Dog Breed'!$A$2:$A$251,MATCH(1,('Dog Breed'!$J$2:$J$251=LARGE('Dog Breed'!$J$2:$J$251,Summary!G35))*(COUNTIF(Summary!H$23:H34,'Dog Breed'!$A$2:$A$251)=0),0))</f>
        <v>Italian Spinone</v>
      </c>
      <c r="I35" s="39">
        <f>LARGE('Dog Breed'!$J$2:$J$251,ROWS('Dog Breed'!A$2:A13))</f>
        <v>597</v>
      </c>
      <c r="J35" s="8"/>
      <c r="K35" s="16">
        <f>ROWS(K$24:K35)</f>
        <v>12</v>
      </c>
      <c r="L35" s="30" t="str">
        <f t="array" ref="L35">INDEX('Dog Breed'!$A$2:$A$251,MATCH(1,('Dog Breed'!$J$2:$J$251=SMALL('Dog Breed'!$J$2:$J$251,Summary!K35))*(COUNTIF(Summary!L$23:L34,'Dog Breed'!$A$2:$A$251)=0),0))</f>
        <v>Poodle</v>
      </c>
      <c r="M35" s="18">
        <f>SMALL('Dog Breed'!$J$2:$J$251,ROWS('Dog Breed'!A$2:A13))</f>
        <v>12</v>
      </c>
      <c r="O35" s="16">
        <f>ROWS(O$24:O35)</f>
        <v>12</v>
      </c>
      <c r="P35" s="27" t="str">
        <f t="array" ref="P35">INDEX('Cat Breed'!$A$2:$A$67,MATCH(1,('Cat Breed'!$H$2:$H$67=LARGE('Cat Breed'!$H$2:$H$67,Summary!O35))*(COUNTIF(Summary!P$23:P34,'Cat Breed'!$A$2:$A$67)=0),0))</f>
        <v>Siberian</v>
      </c>
      <c r="Q35" s="28">
        <f>LARGE('Cat Breed'!$H$2:$H$67,ROWS('Cat Breed'!A$2:A13))</f>
        <v>115</v>
      </c>
      <c r="R35" s="16">
        <f>ROWS(R$24:R35)</f>
        <v>12</v>
      </c>
      <c r="S35" s="30" t="str">
        <f t="array" ref="S35">INDEX('Cat Breed'!$A$2:$A$67,MATCH(1,('Cat Breed'!$H$2:$H$67=SMALL('Cat Breed'!$H$2:$H$67,Summary!R35))*(COUNTIF(Summary!S$23:S34,'Cat Breed'!$A$2:$A$67)=0),0))</f>
        <v>Burmese</v>
      </c>
      <c r="T35" s="18">
        <f>SMALL('Cat Breed'!$H$2:$H$67,ROWS('Cat Breed'!A$2:A13))</f>
        <v>29</v>
      </c>
    </row>
    <row r="36" spans="2:25" x14ac:dyDescent="0.25">
      <c r="B36" s="16">
        <f>ROWS(B$29:B36)</f>
        <v>8</v>
      </c>
      <c r="C36" s="30" t="str">
        <f t="array" ref="C36">INDEX('Dog Breed'!$A$2:$A$251,MATCH(1,('Dog Breed'!$G$2:$G$251=LARGE('Dog Breed'!$G$2:$G$251,Summary!B36))*(COUNTIF(Summary!C$28:C35,'Dog Breed'!$A$2:$A$251)=0),0))</f>
        <v>Beagle</v>
      </c>
      <c r="D36" s="18">
        <f>LARGE('Dog Breed'!$G$2:$G$251,ROWS('Dog Breed'!A$2:A9))</f>
        <v>72</v>
      </c>
      <c r="G36" s="16">
        <f>ROWS(G$24:G36)</f>
        <v>13</v>
      </c>
      <c r="H36" s="26" t="str">
        <f t="array" ref="H36">INDEX('Dog Breed'!$A$2:$A$251,MATCH(1,('Dog Breed'!$J$2:$J$251=LARGE('Dog Breed'!$J$2:$J$251,Summary!G36))*(COUNTIF(Summary!H$23:H35,'Dog Breed'!$A$2:$A$251)=0),0))</f>
        <v>Bull Terrier</v>
      </c>
      <c r="I36" s="39">
        <f>LARGE('Dog Breed'!$J$2:$J$251,ROWS('Dog Breed'!A$2:A14))</f>
        <v>576</v>
      </c>
      <c r="J36" s="8"/>
      <c r="K36" s="16">
        <f>ROWS(K$24:K36)</f>
        <v>13</v>
      </c>
      <c r="L36" s="30" t="str">
        <f t="array" ref="L36">INDEX('Dog Breed'!$A$2:$A$251,MATCH(1,('Dog Breed'!$J$2:$J$251=SMALL('Dog Breed'!$J$2:$J$251,Summary!K36))*(COUNTIF(Summary!L$23:L35,'Dog Breed'!$A$2:$A$251)=0),0))</f>
        <v>Dutch Shepherd</v>
      </c>
      <c r="M36" s="18">
        <f>SMALL('Dog Breed'!$J$2:$J$251,ROWS('Dog Breed'!A$2:A14))</f>
        <v>14</v>
      </c>
      <c r="O36" s="16">
        <f>ROWS(O$24:O36)</f>
        <v>13</v>
      </c>
      <c r="P36" s="27" t="str">
        <f t="array" ref="P36">INDEX('Cat Breed'!$A$2:$A$67,MATCH(1,('Cat Breed'!$H$2:$H$67=LARGE('Cat Breed'!$H$2:$H$67,Summary!O36))*(COUNTIF(Summary!P$23:P35,'Cat Breed'!$A$2:$A$67)=0),0))</f>
        <v>Silver</v>
      </c>
      <c r="Q36" s="28">
        <f>LARGE('Cat Breed'!$H$2:$H$67,ROWS('Cat Breed'!A$2:A14))</f>
        <v>115</v>
      </c>
      <c r="R36" s="16">
        <f>ROWS(R$24:R36)</f>
        <v>13</v>
      </c>
      <c r="S36" s="30" t="str">
        <f t="array" ref="S36">INDEX('Cat Breed'!$A$2:$A$67,MATCH(1,('Cat Breed'!$H$2:$H$67=SMALL('Cat Breed'!$H$2:$H$67,Summary!R36))*(COUNTIF(Summary!S$23:S35,'Cat Breed'!$A$2:$A$67)=0),0))</f>
        <v>Burmilla</v>
      </c>
      <c r="T36" s="18">
        <f>SMALL('Cat Breed'!$H$2:$H$67,ROWS('Cat Breed'!A$2:A14))</f>
        <v>32</v>
      </c>
    </row>
    <row r="37" spans="2:25" x14ac:dyDescent="0.25">
      <c r="B37" s="16">
        <f>ROWS(B$29:B37)</f>
        <v>9</v>
      </c>
      <c r="C37" s="30" t="str">
        <f t="array" ref="C37">INDEX('Dog Breed'!$A$2:$A$251,MATCH(1,('Dog Breed'!$G$2:$G$251=LARGE('Dog Breed'!$G$2:$G$251,Summary!B37))*(COUNTIF(Summary!C$28:C36,'Dog Breed'!$A$2:$A$251)=0),0))</f>
        <v>Mastiff</v>
      </c>
      <c r="D37" s="18">
        <f>LARGE('Dog Breed'!$G$2:$G$251,ROWS('Dog Breed'!A$2:A10))</f>
        <v>72</v>
      </c>
      <c r="G37" s="16">
        <f>ROWS(G$24:G37)</f>
        <v>14</v>
      </c>
      <c r="H37" s="26" t="str">
        <f t="array" ref="H37">INDEX('Dog Breed'!$A$2:$A$251,MATCH(1,('Dog Breed'!$J$2:$J$251=LARGE('Dog Breed'!$J$2:$J$251,Summary!G37))*(COUNTIF(Summary!H$23:H36,'Dog Breed'!$A$2:$A$251)=0),0))</f>
        <v>Shepherd</v>
      </c>
      <c r="I37" s="39">
        <f>LARGE('Dog Breed'!$J$2:$J$251,ROWS('Dog Breed'!A$2:A15))</f>
        <v>555</v>
      </c>
      <c r="J37" s="8"/>
      <c r="K37" s="16">
        <f>ROWS(K$24:K37)</f>
        <v>14</v>
      </c>
      <c r="L37" s="30" t="str">
        <f t="array" ref="L37">INDEX('Dog Breed'!$A$2:$A$251,MATCH(1,('Dog Breed'!$J$2:$J$251=SMALL('Dog Breed'!$J$2:$J$251,Summary!K37))*(COUNTIF(Summary!L$23:L36,'Dog Breed'!$A$2:$A$251)=0),0))</f>
        <v>Husky</v>
      </c>
      <c r="M37" s="18">
        <f>SMALL('Dog Breed'!$J$2:$J$251,ROWS('Dog Breed'!A$2:A15))</f>
        <v>14</v>
      </c>
      <c r="O37" s="16">
        <f>ROWS(O$24:O37)</f>
        <v>14</v>
      </c>
      <c r="P37" s="27" t="str">
        <f t="array" ref="P37">INDEX('Cat Breed'!$A$2:$A$67,MATCH(1,('Cat Breed'!$H$2:$H$67=LARGE('Cat Breed'!$H$2:$H$67,Summary!O37))*(COUNTIF(Summary!P$23:P36,'Cat Breed'!$A$2:$A$67)=0),0))</f>
        <v>Singapura</v>
      </c>
      <c r="Q37" s="28">
        <f>LARGE('Cat Breed'!$H$2:$H$67,ROWS('Cat Breed'!A$2:A15))</f>
        <v>115</v>
      </c>
      <c r="R37" s="16">
        <f>ROWS(R$24:R37)</f>
        <v>14</v>
      </c>
      <c r="S37" s="30" t="str">
        <f t="array" ref="S37">INDEX('Cat Breed'!$A$2:$A$67,MATCH(1,('Cat Breed'!$H$2:$H$67=SMALL('Cat Breed'!$H$2:$H$67,Summary!R37))*(COUNTIF(Summary!S$23:S36,'Cat Breed'!$A$2:$A$67)=0),0))</f>
        <v>Calico</v>
      </c>
      <c r="T37" s="18">
        <f>SMALL('Cat Breed'!$H$2:$H$67,ROWS('Cat Breed'!A$2:A15))</f>
        <v>35</v>
      </c>
    </row>
    <row r="38" spans="2:25" x14ac:dyDescent="0.25">
      <c r="B38" s="16">
        <f>ROWS(B$29:B38)</f>
        <v>10</v>
      </c>
      <c r="C38" s="30" t="str">
        <f t="array" ref="C38">INDEX('Dog Breed'!$A$2:$A$251,MATCH(1,('Dog Breed'!$G$2:$G$251=LARGE('Dog Breed'!$G$2:$G$251,Summary!B38))*(COUNTIF(Summary!C$28:C37,'Dog Breed'!$A$2:$A$251)=0),0))</f>
        <v>Basset Hound</v>
      </c>
      <c r="D38" s="18">
        <f>LARGE('Dog Breed'!$G$2:$G$251,ROWS('Dog Breed'!A$2:A11))</f>
        <v>71</v>
      </c>
      <c r="G38" s="16">
        <f>ROWS(G$24:G38)</f>
        <v>15</v>
      </c>
      <c r="H38" s="26" t="str">
        <f t="array" ref="H38">INDEX('Dog Breed'!$A$2:$A$251,MATCH(1,('Dog Breed'!$J$2:$J$251=LARGE('Dog Breed'!$J$2:$J$251,Summary!G38))*(COUNTIF(Summary!H$23:H37,'Dog Breed'!$A$2:$A$251)=0),0))</f>
        <v>Black and Tan Coonhound</v>
      </c>
      <c r="I38" s="39">
        <f>LARGE('Dog Breed'!$J$2:$J$251,ROWS('Dog Breed'!A$2:A16))</f>
        <v>542</v>
      </c>
      <c r="K38" s="16">
        <f>ROWS(K$24:K38)</f>
        <v>15</v>
      </c>
      <c r="L38" s="30" t="str">
        <f t="array" ref="L38">INDEX('Dog Breed'!$A$2:$A$251,MATCH(1,('Dog Breed'!$J$2:$J$251=SMALL('Dog Breed'!$J$2:$J$251,Summary!K38))*(COUNTIF(Summary!L$23:L37,'Dog Breed'!$A$2:$A$251)=0),0))</f>
        <v>Norfolk Terrier</v>
      </c>
      <c r="M38" s="18">
        <f>SMALL('Dog Breed'!$J$2:$J$251,ROWS('Dog Breed'!A$2:A16))</f>
        <v>14</v>
      </c>
      <c r="O38" s="16">
        <f>ROWS(O$24:O38)</f>
        <v>15</v>
      </c>
      <c r="P38" s="27" t="str">
        <f t="array" ref="P38">INDEX('Cat Breed'!$A$2:$A$67,MATCH(1,('Cat Breed'!$H$2:$H$67=LARGE('Cat Breed'!$H$2:$H$67,Summary!O38))*(COUNTIF(Summary!P$23:P37,'Cat Breed'!$A$2:$A$67)=0),0))</f>
        <v>Siamese</v>
      </c>
      <c r="Q38" s="28">
        <f>LARGE('Cat Breed'!$H$2:$H$67,ROWS('Cat Breed'!A$2:A16))</f>
        <v>110</v>
      </c>
      <c r="R38" s="16">
        <f>ROWS(R$24:R38)</f>
        <v>15</v>
      </c>
      <c r="S38" s="30" t="str">
        <f t="array" ref="S38">INDEX('Cat Breed'!$A$2:$A$67,MATCH(1,('Cat Breed'!$H$2:$H$67=SMALL('Cat Breed'!$H$2:$H$67,Summary!R38))*(COUNTIF(Summary!S$23:S37,'Cat Breed'!$A$2:$A$67)=0),0))</f>
        <v>Canadian Hairless</v>
      </c>
      <c r="T38" s="18">
        <f>SMALL('Cat Breed'!$H$2:$H$67,ROWS('Cat Breed'!A$2:A16))</f>
        <v>39</v>
      </c>
    </row>
  </sheetData>
  <mergeCells count="22">
    <mergeCell ref="Y4:AA4"/>
    <mergeCell ref="B22:C22"/>
    <mergeCell ref="O4:Q4"/>
    <mergeCell ref="R4:T4"/>
    <mergeCell ref="D4:E4"/>
    <mergeCell ref="B4:C4"/>
    <mergeCell ref="B18:C18"/>
    <mergeCell ref="O22:Q22"/>
    <mergeCell ref="G22:I22"/>
    <mergeCell ref="P16:Q16"/>
    <mergeCell ref="S16:T16"/>
    <mergeCell ref="W16:X16"/>
    <mergeCell ref="W17:X17"/>
    <mergeCell ref="Z16:AA16"/>
    <mergeCell ref="Z17:AA17"/>
    <mergeCell ref="B27:D27"/>
    <mergeCell ref="K22:M22"/>
    <mergeCell ref="R22:T22"/>
    <mergeCell ref="B15:C15"/>
    <mergeCell ref="V4:X4"/>
    <mergeCell ref="P17:Q17"/>
    <mergeCell ref="S17:T1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85" r:id="rId4" name="Option Button 13">
              <controlPr defaultSize="0" autoFill="0" autoLine="0" autoPict="0">
                <anchor moveWithCells="1">
                  <from>
                    <xdr:col>7</xdr:col>
                    <xdr:colOff>676275</xdr:colOff>
                    <xdr:row>1</xdr:row>
                    <xdr:rowOff>66675</xdr:rowOff>
                  </from>
                  <to>
                    <xdr:col>8</xdr:col>
                    <xdr:colOff>390525</xdr:colOff>
                    <xdr:row>2</xdr:row>
                    <xdr:rowOff>180975</xdr:rowOff>
                  </to>
                </anchor>
              </controlPr>
            </control>
          </mc:Choice>
        </mc:AlternateContent>
        <mc:AlternateContent xmlns:mc="http://schemas.openxmlformats.org/markup-compatibility/2006">
          <mc:Choice Requires="x14">
            <control shapeId="3086" r:id="rId5" name="Option Button 14">
              <controlPr defaultSize="0" autoFill="0" autoLine="0" autoPict="0">
                <anchor moveWithCells="1">
                  <from>
                    <xdr:col>10</xdr:col>
                    <xdr:colOff>333375</xdr:colOff>
                    <xdr:row>1</xdr:row>
                    <xdr:rowOff>47625</xdr:rowOff>
                  </from>
                  <to>
                    <xdr:col>11</xdr:col>
                    <xdr:colOff>1333500</xdr:colOff>
                    <xdr:row>3</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showGridLines="0" workbookViewId="0">
      <selection activeCell="E9" sqref="E9"/>
    </sheetView>
  </sheetViews>
  <sheetFormatPr defaultColWidth="15" defaultRowHeight="15.75" x14ac:dyDescent="0.25"/>
  <cols>
    <col min="1" max="1" width="33.375" customWidth="1"/>
    <col min="2" max="2" width="21" customWidth="1"/>
    <col min="3" max="3" width="13" customWidth="1"/>
    <col min="4" max="4" width="17.875" bestFit="1" customWidth="1"/>
    <col min="5" max="5" width="17.25" bestFit="1" customWidth="1"/>
    <col min="6" max="6" width="17.75" bestFit="1" customWidth="1"/>
    <col min="7" max="7" width="7.875" customWidth="1"/>
    <col min="8" max="8" width="6.625" customWidth="1"/>
    <col min="9" max="10" width="7" customWidth="1"/>
    <col min="11" max="11" width="7.875" customWidth="1"/>
    <col min="12" max="12" width="15.125" bestFit="1" customWidth="1"/>
    <col min="13" max="13" width="8.25" customWidth="1"/>
    <col min="14" max="14" width="8" customWidth="1"/>
    <col min="15" max="15" width="5.875" customWidth="1"/>
    <col min="16" max="16" width="15.875" bestFit="1" customWidth="1"/>
    <col min="17" max="17" width="9.25" customWidth="1"/>
    <col min="18" max="18" width="7.375" customWidth="1"/>
    <col min="19" max="19" width="9.125" customWidth="1"/>
    <col min="20" max="20" width="10.75" customWidth="1"/>
    <col min="21" max="21" width="6.625" customWidth="1"/>
    <col min="22" max="22" width="9.875" customWidth="1"/>
    <col min="23" max="23" width="11.5" customWidth="1"/>
    <col min="24" max="25" width="17.625" bestFit="1" customWidth="1"/>
    <col min="26" max="26" width="20.625" bestFit="1" customWidth="1"/>
    <col min="27" max="27" width="18.25" bestFit="1" customWidth="1"/>
    <col min="28" max="28" width="12.75" customWidth="1"/>
    <col min="29" max="29" width="14.75" customWidth="1"/>
    <col min="30" max="30" width="35" bestFit="1" customWidth="1"/>
    <col min="31" max="31" width="7.25" customWidth="1"/>
    <col min="32" max="32" width="9.875" customWidth="1"/>
    <col min="33" max="33" width="15.25" bestFit="1" customWidth="1"/>
    <col min="34" max="34" width="8.375" customWidth="1"/>
    <col min="35" max="35" width="5.625" customWidth="1"/>
    <col min="36" max="36" width="7.25" customWidth="1"/>
    <col min="37" max="37" width="11.125" customWidth="1"/>
    <col min="38" max="38" width="5.625" customWidth="1"/>
    <col min="39" max="39" width="9.5" customWidth="1"/>
    <col min="40" max="40" width="9.125" customWidth="1"/>
    <col min="41" max="41" width="19.5" bestFit="1" customWidth="1"/>
    <col min="42" max="42" width="6.25" customWidth="1"/>
    <col min="43" max="43" width="16.625" bestFit="1" customWidth="1"/>
    <col min="44" max="44" width="17.375" bestFit="1" customWidth="1"/>
    <col min="45" max="45" width="13.75" customWidth="1"/>
    <col min="46" max="46" width="7.125" customWidth="1"/>
    <col min="47" max="47" width="8.875" customWidth="1"/>
    <col min="48" max="48" width="10.625" customWidth="1"/>
    <col min="49" max="49" width="7.25" customWidth="1"/>
    <col min="50" max="50" width="11.5" customWidth="1"/>
    <col min="51" max="51" width="11.875" customWidth="1"/>
    <col min="52" max="52" width="10.125" customWidth="1"/>
    <col min="53" max="53" width="7.75" customWidth="1"/>
    <col min="54" max="54" width="7.875" customWidth="1"/>
    <col min="55" max="55" width="5.625" customWidth="1"/>
    <col min="56" max="56" width="9.5" customWidth="1"/>
    <col min="57" max="57" width="9.625" customWidth="1"/>
    <col min="58" max="58" width="6.625" customWidth="1"/>
    <col min="59" max="59" width="18.625" bestFit="1" customWidth="1"/>
    <col min="60" max="60" width="6.125" customWidth="1"/>
    <col min="61" max="61" width="5.125" customWidth="1"/>
    <col min="62" max="62" width="9.5" customWidth="1"/>
    <col min="63" max="63" width="6.375" customWidth="1"/>
    <col min="64" max="64" width="11.75" customWidth="1"/>
    <col min="65" max="65" width="14" customWidth="1"/>
    <col min="66" max="66" width="10.875" customWidth="1"/>
    <col min="67" max="67" width="7.125" customWidth="1"/>
    <col min="68" max="68" width="11" customWidth="1"/>
  </cols>
  <sheetData>
    <row r="1" spans="1:3" ht="28.5" customHeight="1" x14ac:dyDescent="0.25">
      <c r="A1" s="44" t="s">
        <v>609</v>
      </c>
      <c r="B1" s="44"/>
      <c r="C1" s="12"/>
    </row>
    <row r="2" spans="1:3" x14ac:dyDescent="0.25">
      <c r="A2" s="33" t="s">
        <v>610</v>
      </c>
      <c r="B2" s="33" t="s">
        <v>627</v>
      </c>
      <c r="C2" s="12"/>
    </row>
    <row r="3" spans="1:3" x14ac:dyDescent="0.25">
      <c r="A3" s="34" t="s">
        <v>518</v>
      </c>
      <c r="B3" s="36">
        <v>2</v>
      </c>
      <c r="C3" s="12"/>
    </row>
    <row r="4" spans="1:3" x14ac:dyDescent="0.25">
      <c r="A4" s="34" t="s">
        <v>499</v>
      </c>
      <c r="B4" s="36">
        <v>20</v>
      </c>
      <c r="C4" s="12"/>
    </row>
    <row r="5" spans="1:3" x14ac:dyDescent="0.25">
      <c r="A5" s="34" t="s">
        <v>489</v>
      </c>
      <c r="B5" s="36">
        <v>14</v>
      </c>
      <c r="C5" s="12"/>
    </row>
    <row r="6" spans="1:3" x14ac:dyDescent="0.25">
      <c r="A6" s="34" t="s">
        <v>486</v>
      </c>
      <c r="B6" s="36">
        <v>30</v>
      </c>
      <c r="C6" s="12"/>
    </row>
    <row r="7" spans="1:3" x14ac:dyDescent="0.25">
      <c r="A7" s="35" t="s">
        <v>624</v>
      </c>
      <c r="B7" s="33">
        <v>66</v>
      </c>
      <c r="C7" s="12"/>
    </row>
    <row r="8" spans="1:3" x14ac:dyDescent="0.25">
      <c r="A8" s="13"/>
      <c r="B8" s="12"/>
      <c r="C8" s="12"/>
    </row>
    <row r="9" spans="1:3" ht="27.75" customHeight="1" x14ac:dyDescent="0.25"/>
    <row r="13" spans="1:3" ht="22.5" customHeight="1" x14ac:dyDescent="0.25"/>
  </sheetData>
  <mergeCells count="1">
    <mergeCell ref="A1:B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
  <sheetViews>
    <sheetView showGridLines="0" zoomScale="80" zoomScaleNormal="80" workbookViewId="0">
      <selection activeCell="L17" sqref="L17"/>
    </sheetView>
  </sheetViews>
  <sheetFormatPr defaultColWidth="13.25" defaultRowHeight="15.75" x14ac:dyDescent="0.25"/>
  <cols>
    <col min="1" max="1" width="12.125" customWidth="1"/>
    <col min="2" max="2" width="5" customWidth="1"/>
  </cols>
  <sheetData>
    <row r="1" spans="1:3" ht="43.5" customHeight="1" x14ac:dyDescent="0.25">
      <c r="A1" s="44" t="s">
        <v>609</v>
      </c>
      <c r="B1" s="44"/>
      <c r="C1" s="12"/>
    </row>
    <row r="2" spans="1:3" x14ac:dyDescent="0.25">
      <c r="A2" s="37" t="s">
        <v>629</v>
      </c>
      <c r="B2" s="38" t="s">
        <v>627</v>
      </c>
      <c r="C2" s="12"/>
    </row>
    <row r="3" spans="1:3" x14ac:dyDescent="0.25">
      <c r="A3" s="34" t="s">
        <v>5</v>
      </c>
      <c r="B3" s="14">
        <v>35</v>
      </c>
      <c r="C3" s="12"/>
    </row>
    <row r="4" spans="1:3" x14ac:dyDescent="0.25">
      <c r="A4" s="34" t="s">
        <v>18</v>
      </c>
      <c r="B4" s="14">
        <v>34</v>
      </c>
      <c r="C4" s="12"/>
    </row>
    <row r="5" spans="1:3" x14ac:dyDescent="0.25">
      <c r="A5" s="34" t="s">
        <v>36</v>
      </c>
      <c r="B5" s="14">
        <v>40</v>
      </c>
      <c r="C5" s="12"/>
    </row>
    <row r="6" spans="1:3" x14ac:dyDescent="0.25">
      <c r="A6" s="34" t="s">
        <v>339</v>
      </c>
      <c r="B6" s="14">
        <v>1</v>
      </c>
      <c r="C6" s="12"/>
    </row>
    <row r="7" spans="1:3" x14ac:dyDescent="0.25">
      <c r="A7" s="34" t="s">
        <v>21</v>
      </c>
      <c r="B7" s="14">
        <v>36</v>
      </c>
      <c r="C7" s="12"/>
    </row>
    <row r="8" spans="1:3" x14ac:dyDescent="0.25">
      <c r="A8" s="34" t="s">
        <v>24</v>
      </c>
      <c r="B8" s="14">
        <v>23</v>
      </c>
      <c r="C8" s="12"/>
    </row>
    <row r="9" spans="1:3" x14ac:dyDescent="0.25">
      <c r="A9" s="34" t="s">
        <v>54</v>
      </c>
      <c r="B9" s="14">
        <v>19</v>
      </c>
    </row>
    <row r="10" spans="1:3" x14ac:dyDescent="0.25">
      <c r="A10" s="34" t="s">
        <v>9</v>
      </c>
      <c r="B10" s="14">
        <v>19</v>
      </c>
    </row>
    <row r="11" spans="1:3" x14ac:dyDescent="0.25">
      <c r="A11" s="34" t="s">
        <v>324</v>
      </c>
      <c r="B11" s="14">
        <v>1</v>
      </c>
    </row>
    <row r="12" spans="1:3" x14ac:dyDescent="0.25">
      <c r="A12" s="34" t="s">
        <v>14</v>
      </c>
      <c r="B12" s="14">
        <v>38</v>
      </c>
      <c r="C12" s="12"/>
    </row>
    <row r="13" spans="1:3" x14ac:dyDescent="0.25">
      <c r="A13" s="38" t="s">
        <v>624</v>
      </c>
      <c r="B13" s="38">
        <v>246</v>
      </c>
      <c r="C13" s="12"/>
    </row>
    <row r="14" spans="1:3" x14ac:dyDescent="0.25">
      <c r="C14" s="12"/>
    </row>
    <row r="15" spans="1:3" x14ac:dyDescent="0.25">
      <c r="A15" s="15"/>
      <c r="B15" s="15"/>
      <c r="C15" s="12"/>
    </row>
    <row r="16" spans="1:3" x14ac:dyDescent="0.25">
      <c r="C16" s="12"/>
    </row>
    <row r="17" spans="1:3" x14ac:dyDescent="0.25">
      <c r="C17" s="12"/>
    </row>
    <row r="18" spans="1:3" x14ac:dyDescent="0.25">
      <c r="A18" s="12"/>
    </row>
    <row r="19" spans="1:3" x14ac:dyDescent="0.25">
      <c r="A19" s="12"/>
    </row>
    <row r="20" spans="1:3" x14ac:dyDescent="0.25">
      <c r="A20" s="12"/>
    </row>
  </sheetData>
  <mergeCells count="1">
    <mergeCell ref="A1:B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5"/>
  <sheetViews>
    <sheetView showGridLines="0" zoomScaleNormal="100" workbookViewId="0">
      <selection activeCell="H36" sqref="H36"/>
    </sheetView>
  </sheetViews>
  <sheetFormatPr defaultRowHeight="15.75" x14ac:dyDescent="0.25"/>
  <cols>
    <col min="1" max="1" width="36.75" customWidth="1"/>
    <col min="2" max="2" width="11.625" customWidth="1"/>
  </cols>
  <sheetData>
    <row r="1" spans="1:2" x14ac:dyDescent="0.25">
      <c r="A1" s="31" t="s">
        <v>643</v>
      </c>
      <c r="B1" t="s">
        <v>649</v>
      </c>
    </row>
    <row r="2" spans="1:2" x14ac:dyDescent="0.25">
      <c r="A2" s="32" t="s">
        <v>13</v>
      </c>
      <c r="B2">
        <v>670</v>
      </c>
    </row>
    <row r="3" spans="1:2" x14ac:dyDescent="0.25">
      <c r="A3" s="32" t="s">
        <v>23</v>
      </c>
      <c r="B3">
        <v>890</v>
      </c>
    </row>
    <row r="4" spans="1:2" x14ac:dyDescent="0.25">
      <c r="A4" s="32" t="s">
        <v>38</v>
      </c>
      <c r="B4">
        <v>780</v>
      </c>
    </row>
    <row r="5" spans="1:2" x14ac:dyDescent="0.25">
      <c r="A5" s="32" t="s">
        <v>40</v>
      </c>
      <c r="B5">
        <v>909</v>
      </c>
    </row>
    <row r="6" spans="1:2" x14ac:dyDescent="0.25">
      <c r="A6" s="32" t="s">
        <v>76</v>
      </c>
      <c r="B6">
        <v>542</v>
      </c>
    </row>
    <row r="7" spans="1:2" x14ac:dyDescent="0.25">
      <c r="A7" s="32" t="s">
        <v>84</v>
      </c>
      <c r="B7">
        <v>891</v>
      </c>
    </row>
    <row r="8" spans="1:2" x14ac:dyDescent="0.25">
      <c r="A8" s="32" t="s">
        <v>88</v>
      </c>
      <c r="B8">
        <v>675</v>
      </c>
    </row>
    <row r="9" spans="1:2" x14ac:dyDescent="0.25">
      <c r="A9" s="32" t="s">
        <v>112</v>
      </c>
      <c r="B9">
        <v>895</v>
      </c>
    </row>
    <row r="10" spans="1:2" x14ac:dyDescent="0.25">
      <c r="A10" s="32" t="s">
        <v>114</v>
      </c>
      <c r="B10">
        <v>576</v>
      </c>
    </row>
    <row r="11" spans="1:2" x14ac:dyDescent="0.25">
      <c r="A11" s="32" t="s">
        <v>259</v>
      </c>
      <c r="B11">
        <v>74172</v>
      </c>
    </row>
    <row r="12" spans="1:2" x14ac:dyDescent="0.25">
      <c r="A12" s="32" t="s">
        <v>265</v>
      </c>
      <c r="B12">
        <v>597</v>
      </c>
    </row>
    <row r="13" spans="1:2" x14ac:dyDescent="0.25">
      <c r="A13" s="32" t="s">
        <v>291</v>
      </c>
      <c r="B13">
        <v>689</v>
      </c>
    </row>
    <row r="14" spans="1:2" x14ac:dyDescent="0.25">
      <c r="A14" s="32" t="s">
        <v>415</v>
      </c>
      <c r="B14">
        <v>555</v>
      </c>
    </row>
    <row r="15" spans="1:2" x14ac:dyDescent="0.25">
      <c r="A15" s="32" t="s">
        <v>423</v>
      </c>
      <c r="B15">
        <v>891</v>
      </c>
    </row>
    <row r="16" spans="1:2" x14ac:dyDescent="0.25">
      <c r="A16" s="32" t="s">
        <v>427</v>
      </c>
      <c r="B16">
        <v>675</v>
      </c>
    </row>
    <row r="17" spans="1:2" x14ac:dyDescent="0.25">
      <c r="A17" s="32" t="s">
        <v>624</v>
      </c>
      <c r="B17">
        <v>84407</v>
      </c>
    </row>
    <row r="19" spans="1:2" x14ac:dyDescent="0.25">
      <c r="A19" s="31" t="s">
        <v>643</v>
      </c>
      <c r="B19" t="s">
        <v>648</v>
      </c>
    </row>
    <row r="20" spans="1:2" x14ac:dyDescent="0.25">
      <c r="A20" s="32" t="s">
        <v>104</v>
      </c>
      <c r="B20">
        <v>5</v>
      </c>
    </row>
    <row r="21" spans="1:2" x14ac:dyDescent="0.25">
      <c r="A21" s="32" t="s">
        <v>122</v>
      </c>
      <c r="B21">
        <v>11</v>
      </c>
    </row>
    <row r="22" spans="1:2" x14ac:dyDescent="0.25">
      <c r="A22" s="32" t="s">
        <v>148</v>
      </c>
      <c r="B22">
        <v>11</v>
      </c>
    </row>
    <row r="23" spans="1:2" x14ac:dyDescent="0.25">
      <c r="A23" s="32" t="s">
        <v>177</v>
      </c>
      <c r="B23">
        <v>14</v>
      </c>
    </row>
    <row r="24" spans="1:2" x14ac:dyDescent="0.25">
      <c r="A24" s="32" t="s">
        <v>202</v>
      </c>
      <c r="B24">
        <v>5</v>
      </c>
    </row>
    <row r="25" spans="1:2" x14ac:dyDescent="0.25">
      <c r="A25" s="32" t="s">
        <v>208</v>
      </c>
      <c r="B25">
        <v>5</v>
      </c>
    </row>
    <row r="26" spans="1:2" x14ac:dyDescent="0.25">
      <c r="A26" s="32" t="s">
        <v>212</v>
      </c>
      <c r="B26">
        <v>4</v>
      </c>
    </row>
    <row r="27" spans="1:2" x14ac:dyDescent="0.25">
      <c r="A27" s="32" t="s">
        <v>249</v>
      </c>
      <c r="B27">
        <v>14</v>
      </c>
    </row>
    <row r="28" spans="1:2" x14ac:dyDescent="0.25">
      <c r="A28" s="32" t="s">
        <v>269</v>
      </c>
      <c r="B28">
        <v>10</v>
      </c>
    </row>
    <row r="29" spans="1:2" x14ac:dyDescent="0.25">
      <c r="A29" s="32" t="s">
        <v>300</v>
      </c>
      <c r="B29">
        <v>5</v>
      </c>
    </row>
    <row r="30" spans="1:2" x14ac:dyDescent="0.25">
      <c r="A30" s="32" t="s">
        <v>328</v>
      </c>
      <c r="B30">
        <v>14</v>
      </c>
    </row>
    <row r="31" spans="1:2" x14ac:dyDescent="0.25">
      <c r="A31" s="32" t="s">
        <v>330</v>
      </c>
      <c r="B31">
        <v>12</v>
      </c>
    </row>
    <row r="32" spans="1:2" x14ac:dyDescent="0.25">
      <c r="A32" s="32" t="s">
        <v>366</v>
      </c>
      <c r="B32">
        <v>10</v>
      </c>
    </row>
    <row r="33" spans="1:2" x14ac:dyDescent="0.25">
      <c r="A33" s="32" t="s">
        <v>368</v>
      </c>
      <c r="B33">
        <v>12</v>
      </c>
    </row>
    <row r="34" spans="1:2" x14ac:dyDescent="0.25">
      <c r="A34" s="32" t="s">
        <v>412</v>
      </c>
      <c r="B34">
        <v>11</v>
      </c>
    </row>
    <row r="35" spans="1:2" x14ac:dyDescent="0.25">
      <c r="A35" s="32" t="s">
        <v>624</v>
      </c>
      <c r="B35">
        <v>143</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5"/>
  <sheetViews>
    <sheetView showGridLines="0" topLeftCell="A10" workbookViewId="0">
      <selection activeCell="K13" sqref="K13"/>
    </sheetView>
  </sheetViews>
  <sheetFormatPr defaultRowHeight="15.75" x14ac:dyDescent="0.25"/>
  <cols>
    <col min="1" max="1" width="16.875" customWidth="1"/>
    <col min="2" max="2" width="11.625" customWidth="1"/>
    <col min="4" max="4" width="17.875" bestFit="1" customWidth="1"/>
    <col min="5" max="5" width="11.625" bestFit="1" customWidth="1"/>
  </cols>
  <sheetData>
    <row r="1" spans="1:2" x14ac:dyDescent="0.25">
      <c r="A1" s="31" t="s">
        <v>622</v>
      </c>
      <c r="B1" t="s">
        <v>638</v>
      </c>
    </row>
    <row r="2" spans="1:2" x14ac:dyDescent="0.25">
      <c r="A2" s="32" t="s">
        <v>585</v>
      </c>
      <c r="B2">
        <v>110</v>
      </c>
    </row>
    <row r="3" spans="1:2" x14ac:dyDescent="0.25">
      <c r="A3" s="32" t="s">
        <v>586</v>
      </c>
      <c r="B3">
        <v>115</v>
      </c>
    </row>
    <row r="4" spans="1:2" x14ac:dyDescent="0.25">
      <c r="A4" s="32" t="s">
        <v>588</v>
      </c>
      <c r="B4">
        <v>115</v>
      </c>
    </row>
    <row r="5" spans="1:2" x14ac:dyDescent="0.25">
      <c r="A5" s="32" t="s">
        <v>589</v>
      </c>
      <c r="B5">
        <v>115</v>
      </c>
    </row>
    <row r="6" spans="1:2" x14ac:dyDescent="0.25">
      <c r="A6" s="32" t="s">
        <v>591</v>
      </c>
      <c r="B6">
        <v>121</v>
      </c>
    </row>
    <row r="7" spans="1:2" x14ac:dyDescent="0.25">
      <c r="A7" s="32" t="s">
        <v>593</v>
      </c>
      <c r="B7">
        <v>125</v>
      </c>
    </row>
    <row r="8" spans="1:2" x14ac:dyDescent="0.25">
      <c r="A8" s="32" t="s">
        <v>595</v>
      </c>
      <c r="B8">
        <v>125</v>
      </c>
    </row>
    <row r="9" spans="1:2" x14ac:dyDescent="0.25">
      <c r="A9" s="32" t="s">
        <v>596</v>
      </c>
      <c r="B9">
        <v>132</v>
      </c>
    </row>
    <row r="10" spans="1:2" x14ac:dyDescent="0.25">
      <c r="A10" s="32" t="s">
        <v>597</v>
      </c>
      <c r="B10">
        <v>154</v>
      </c>
    </row>
    <row r="11" spans="1:2" x14ac:dyDescent="0.25">
      <c r="A11" s="32" t="s">
        <v>599</v>
      </c>
      <c r="B11">
        <v>154</v>
      </c>
    </row>
    <row r="12" spans="1:2" x14ac:dyDescent="0.25">
      <c r="A12" s="32" t="s">
        <v>601</v>
      </c>
      <c r="B12">
        <v>155</v>
      </c>
    </row>
    <row r="13" spans="1:2" x14ac:dyDescent="0.25">
      <c r="A13" s="32" t="s">
        <v>602</v>
      </c>
      <c r="B13">
        <v>158</v>
      </c>
    </row>
    <row r="14" spans="1:2" x14ac:dyDescent="0.25">
      <c r="A14" s="32" t="s">
        <v>603</v>
      </c>
      <c r="B14">
        <v>198</v>
      </c>
    </row>
    <row r="15" spans="1:2" x14ac:dyDescent="0.25">
      <c r="A15" s="32" t="s">
        <v>605</v>
      </c>
      <c r="B15">
        <v>198</v>
      </c>
    </row>
    <row r="16" spans="1:2" x14ac:dyDescent="0.25">
      <c r="A16" s="32" t="s">
        <v>607</v>
      </c>
      <c r="B16">
        <v>210</v>
      </c>
    </row>
    <row r="17" spans="1:2" x14ac:dyDescent="0.25">
      <c r="A17" s="32" t="s">
        <v>624</v>
      </c>
      <c r="B17">
        <v>2185</v>
      </c>
    </row>
    <row r="19" spans="1:2" x14ac:dyDescent="0.25">
      <c r="A19" s="31" t="s">
        <v>622</v>
      </c>
      <c r="B19" t="s">
        <v>637</v>
      </c>
    </row>
    <row r="20" spans="1:2" x14ac:dyDescent="0.25">
      <c r="A20" s="32" t="s">
        <v>484</v>
      </c>
      <c r="B20">
        <v>4</v>
      </c>
    </row>
    <row r="21" spans="1:2" x14ac:dyDescent="0.25">
      <c r="A21" s="32" t="s">
        <v>488</v>
      </c>
      <c r="B21">
        <v>5</v>
      </c>
    </row>
    <row r="22" spans="1:2" x14ac:dyDescent="0.25">
      <c r="A22" s="32" t="s">
        <v>491</v>
      </c>
      <c r="B22">
        <v>5</v>
      </c>
    </row>
    <row r="23" spans="1:2" x14ac:dyDescent="0.25">
      <c r="A23" s="32" t="s">
        <v>493</v>
      </c>
      <c r="B23">
        <v>5</v>
      </c>
    </row>
    <row r="24" spans="1:2" x14ac:dyDescent="0.25">
      <c r="A24" s="32" t="s">
        <v>495</v>
      </c>
      <c r="B24">
        <v>10</v>
      </c>
    </row>
    <row r="25" spans="1:2" x14ac:dyDescent="0.25">
      <c r="A25" s="32" t="s">
        <v>497</v>
      </c>
      <c r="B25">
        <v>11</v>
      </c>
    </row>
    <row r="26" spans="1:2" x14ac:dyDescent="0.25">
      <c r="A26" s="32" t="s">
        <v>501</v>
      </c>
      <c r="B26">
        <v>15</v>
      </c>
    </row>
    <row r="27" spans="1:2" x14ac:dyDescent="0.25">
      <c r="A27" s="32" t="s">
        <v>503</v>
      </c>
      <c r="B27">
        <v>15</v>
      </c>
    </row>
    <row r="28" spans="1:2" x14ac:dyDescent="0.25">
      <c r="A28" s="32" t="s">
        <v>505</v>
      </c>
      <c r="B28">
        <v>20</v>
      </c>
    </row>
    <row r="29" spans="1:2" x14ac:dyDescent="0.25">
      <c r="A29" s="32" t="s">
        <v>507</v>
      </c>
      <c r="B29">
        <v>23</v>
      </c>
    </row>
    <row r="30" spans="1:2" x14ac:dyDescent="0.25">
      <c r="A30" s="32" t="s">
        <v>509</v>
      </c>
      <c r="B30">
        <v>26</v>
      </c>
    </row>
    <row r="31" spans="1:2" x14ac:dyDescent="0.25">
      <c r="A31" s="32" t="s">
        <v>511</v>
      </c>
      <c r="B31">
        <v>29</v>
      </c>
    </row>
    <row r="32" spans="1:2" x14ac:dyDescent="0.25">
      <c r="A32" s="32" t="s">
        <v>513</v>
      </c>
      <c r="B32">
        <v>32</v>
      </c>
    </row>
    <row r="33" spans="1:2" x14ac:dyDescent="0.25">
      <c r="A33" s="32" t="s">
        <v>515</v>
      </c>
      <c r="B33">
        <v>35</v>
      </c>
    </row>
    <row r="34" spans="1:2" x14ac:dyDescent="0.25">
      <c r="A34" s="32" t="s">
        <v>517</v>
      </c>
      <c r="B34">
        <v>39</v>
      </c>
    </row>
    <row r="35" spans="1:2" x14ac:dyDescent="0.25">
      <c r="A35" s="32" t="s">
        <v>624</v>
      </c>
      <c r="B35">
        <v>274</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Dog Breed</vt:lpstr>
      <vt:lpstr>Cat Breed</vt:lpstr>
      <vt:lpstr>Summary</vt:lpstr>
      <vt:lpstr>Pivot Chart Cat Breeds</vt:lpstr>
      <vt:lpstr>Pivot Chart Dog Breeds</vt:lpstr>
      <vt:lpstr>Dog Breed Sales Record</vt:lpstr>
      <vt:lpstr>Cat Breed Sales 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Ikenna Nwosu</dc:creator>
  <cp:lastModifiedBy>Ikenna Nwosu</cp:lastModifiedBy>
  <dcterms:created xsi:type="dcterms:W3CDTF">2021-04-30T12:00:36Z</dcterms:created>
  <dcterms:modified xsi:type="dcterms:W3CDTF">2024-08-06T16:24:45Z</dcterms:modified>
</cp:coreProperties>
</file>