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702"/>
  <workbookPr/>
  <mc:AlternateContent xmlns:mc="http://schemas.openxmlformats.org/markup-compatibility/2006">
    <mc:Choice Requires="x15">
      <x15ac:absPath xmlns:x15ac="http://schemas.microsoft.com/office/spreadsheetml/2010/11/ac" url="/Users/adityaaaap/Desktop/RMIT Master of Mechatronics and Robotics Engineering/Semester 1/Risk and Project Management/week 7/"/>
    </mc:Choice>
  </mc:AlternateContent>
  <bookViews>
    <workbookView xWindow="16580" yWindow="480" windowWidth="12220" windowHeight="17540"/>
  </bookViews>
  <sheets>
    <sheet name="Project Appraisal" sheetId="1" r:id="rId1"/>
    <sheet name="Sensitivity analysis" sheetId="3" r:id="rId2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GoalSeekTargetValue" hidden="1">0</definedName>
    <definedName name="_AtRisk_SimSetting_LiveUpdate" hidden="1">TRUE</definedName>
    <definedName name="_AtRisk_SimSetting_LiveUpdatePeriod" hidden="1">-1</definedName>
    <definedName name="_AtRisk_SimSetting_MacroMode" hidden="1">0</definedName>
    <definedName name="_AtRisk_SimSetting_MacroRecalculationBehavior" hidden="1">0</definedName>
    <definedName name="_AtRisk_SimSetting_MultipleCPUManualCount" hidden="1">8</definedName>
    <definedName name="_AtRisk_SimSetting_MultipleCPUMode" hidden="1">0</definedName>
    <definedName name="_AtRisk_SimSetting_RandomNumberGenerator" hidden="1">0</definedName>
    <definedName name="_AtRisk_SimSetting_ReportOptionCustomItemCumulativeOverlay01" hidden="1">0</definedName>
    <definedName name="_AtRisk_SimSetting_ReportOptionCustomItemCumulativeOverlay02" hidden="1">0</definedName>
    <definedName name="_AtRisk_SimSetting_ReportOptionCustomItemCumulativeOverlay03" hidden="1">0</definedName>
    <definedName name="_AtRisk_SimSetting_ReportOptionCustomItemCumulativeOverlay04" hidden="1">0</definedName>
    <definedName name="_AtRisk_SimSetting_ReportOptionCustomItemCumulativeOverlay05" hidden="1">0</definedName>
    <definedName name="_AtRisk_SimSetting_ReportOptionCustomItemCumulativeOverlay06" hidden="1">0</definedName>
    <definedName name="_AtRisk_SimSetting_ReportOptionCustomItemDistributionFormat01" hidden="1">1</definedName>
    <definedName name="_AtRisk_SimSetting_ReportOptionCustomItemDistributionFormat02" hidden="1">1</definedName>
    <definedName name="_AtRisk_SimSetting_ReportOptionCustomItemDistributionFormat03" hidden="1">4</definedName>
    <definedName name="_AtRisk_SimSetting_ReportOptionCustomItemDistributionFormat04" hidden="1">1</definedName>
    <definedName name="_AtRisk_SimSetting_ReportOptionCustomItemDistributionFormat05" hidden="1">1</definedName>
    <definedName name="_AtRisk_SimSetting_ReportOptionCustomItemDistributionFormat06" hidden="1">1</definedName>
    <definedName name="_AtRisk_SimSetting_ReportOptionCustomItemGraphFormat01" hidden="1">1</definedName>
    <definedName name="_AtRisk_SimSetting_ReportOptionCustomItemGraphFormat02" hidden="1">1</definedName>
    <definedName name="_AtRisk_SimSetting_ReportOptionCustomItemGraphFormat03" hidden="1">1</definedName>
    <definedName name="_AtRisk_SimSetting_ReportOptionCustomItemGraphFormat04" hidden="1">1</definedName>
    <definedName name="_AtRisk_SimSetting_ReportOptionCustomItemGraphFormat05" hidden="1">1</definedName>
    <definedName name="_AtRisk_SimSetting_ReportOptionCustomItemGraphFormat06" hidden="1">1</definedName>
    <definedName name="_AtRisk_SimSetting_ReportOptionCustomItemItemIndex01" hidden="1">0</definedName>
    <definedName name="_AtRisk_SimSetting_ReportOptionCustomItemItemIndex02" hidden="1">1</definedName>
    <definedName name="_AtRisk_SimSetting_ReportOptionCustomItemItemIndex03" hidden="1">2</definedName>
    <definedName name="_AtRisk_SimSetting_ReportOptionCustomItemItemIndex04" hidden="1">3</definedName>
    <definedName name="_AtRisk_SimSetting_ReportOptionCustomItemItemIndex05" hidden="1">4</definedName>
    <definedName name="_AtRisk_SimSetting_ReportOptionCustomItemItemIndex06" hidden="1">5</definedName>
    <definedName name="_AtRisk_SimSetting_ReportOptionCustomItemItemSize01" hidden="1">0</definedName>
    <definedName name="_AtRisk_SimSetting_ReportOptionCustomItemItemSize02" hidden="1">0</definedName>
    <definedName name="_AtRisk_SimSetting_ReportOptionCustomItemItemSize03" hidden="1">0</definedName>
    <definedName name="_AtRisk_SimSetting_ReportOptionCustomItemItemSize04" hidden="1">0</definedName>
    <definedName name="_AtRisk_SimSetting_ReportOptionCustomItemItemSize05" hidden="1">0</definedName>
    <definedName name="_AtRisk_SimSetting_ReportOptionCustomItemItemSize06" hidden="1">0</definedName>
    <definedName name="_AtRisk_SimSetting_ReportOptionCustomItemItemType01" hidden="1">1</definedName>
    <definedName name="_AtRisk_SimSetting_ReportOptionCustomItemItemType02" hidden="1">5</definedName>
    <definedName name="_AtRisk_SimSetting_ReportOptionCustomItemItemType03" hidden="1">1</definedName>
    <definedName name="_AtRisk_SimSetting_ReportOptionCustomItemItemType04" hidden="1">3</definedName>
    <definedName name="_AtRisk_SimSetting_ReportOptionCustomItemItemType05" hidden="1">2</definedName>
    <definedName name="_AtRisk_SimSetting_ReportOptionCustomItemItemType06" hidden="1">4</definedName>
    <definedName name="_AtRisk_SimSetting_ReportOptionCustomItemLegendType01" hidden="1">0</definedName>
    <definedName name="_AtRisk_SimSetting_ReportOptionCustomItemLegendType02" hidden="1">0</definedName>
    <definedName name="_AtRisk_SimSetting_ReportOptionCustomItemLegendType03" hidden="1">0</definedName>
    <definedName name="_AtRisk_SimSetting_ReportOptionCustomItemLegendType04" hidden="1">0</definedName>
    <definedName name="_AtRisk_SimSetting_ReportOptionCustomItemLegendType05" hidden="1">0</definedName>
    <definedName name="_AtRisk_SimSetting_ReportOptionCustomItemLegendType06" hidden="1">0</definedName>
    <definedName name="_AtRisk_SimSetting_ReportOptionCustomItemsCount" hidden="1">6</definedName>
    <definedName name="_AtRisk_SimSetting_ReportOptionCustomItemSensitivityFormat01" hidden="1">1</definedName>
    <definedName name="_AtRisk_SimSetting_ReportOptionCustomItemSensitivityFormat02" hidden="1">1</definedName>
    <definedName name="_AtRisk_SimSetting_ReportOptionCustomItemSensitivityFormat03" hidden="1">1</definedName>
    <definedName name="_AtRisk_SimSetting_ReportOptionCustomItemSensitivityFormat04" hidden="1">1</definedName>
    <definedName name="_AtRisk_SimSetting_ReportOptionCustomItemSensitivityFormat05" hidden="1">1</definedName>
    <definedName name="_AtRisk_SimSetting_ReportOptionCustomItemSensitivityFormat06" hidden="1">1</definedName>
    <definedName name="_AtRisk_SimSetting_ReportOptionCustomItemSummaryGraphType01" hidden="1">0</definedName>
    <definedName name="_AtRisk_SimSetting_ReportOptionCustomItemSummaryGraphType02" hidden="1">0</definedName>
    <definedName name="_AtRisk_SimSetting_ReportOptionCustomItemSummaryGraphType03" hidden="1">0</definedName>
    <definedName name="_AtRisk_SimSetting_ReportOptionCustomItemSummaryGraphType04" hidden="1">0</definedName>
    <definedName name="_AtRisk_SimSetting_ReportOptionCustomItemSummaryGraphType05" hidden="1">0</definedName>
    <definedName name="_AtRisk_SimSetting_ReportOptionCustomItemSummaryGraphType06" hidden="1">0</definedName>
    <definedName name="_AtRisk_SimSetting_ReportOptionDataMode" hidden="1">1</definedName>
    <definedName name="_AtRisk_SimSetting_ReportOptionReportMultiSimType" hidden="1">0</definedName>
    <definedName name="_AtRisk_SimSetting_ReportOptionReportPlacement" hidden="1">1</definedName>
    <definedName name="_AtRisk_SimSetting_ReportOptionReportSelection" hidden="1">0</definedName>
    <definedName name="_AtRisk_SimSetting_ReportOptionReportsFileType" hidden="1">1</definedName>
    <definedName name="_AtRisk_SimSetting_ReportOptionReportStyle" hidden="1">2</definedName>
    <definedName name="_AtRisk_SimSetting_ReportOptionSelectiveQR" hidden="1">FALSE</definedName>
    <definedName name="_AtRisk_SimSetting_ReportsList" hidden="1">0</definedName>
    <definedName name="_AtRisk_SimSetting_ShowSimulationProgressWindow" hidden="1">TRUE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ActiveSimulationNumber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Pal_Workbook_GUID" hidden="1">"11PVJD6GC3PM1W2JDBZN2IXV"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7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electedCell" hidden="1">"$J$6"</definedName>
    <definedName name="RiskSelectedNameCell1" hidden="1">"$I$6"</definedName>
    <definedName name="RiskSelectedNameCell2" hidden="1">"$C$1"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50001" calcMode="autoNoTable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3" i="1" l="1"/>
  <c r="F11" i="1"/>
  <c r="F9" i="1"/>
  <c r="F6" i="1"/>
  <c r="F5" i="1"/>
  <c r="F4" i="1"/>
  <c r="F22" i="1"/>
  <c r="F10" i="1"/>
  <c r="F13" i="1"/>
  <c r="F18" i="1"/>
  <c r="F21" i="1"/>
</calcChain>
</file>

<file path=xl/sharedStrings.xml><?xml version="1.0" encoding="utf-8"?>
<sst xmlns="http://schemas.openxmlformats.org/spreadsheetml/2006/main" count="69" uniqueCount="54">
  <si>
    <t>Capital Cost</t>
  </si>
  <si>
    <t>Investigation  and survey</t>
  </si>
  <si>
    <t>Civil works</t>
  </si>
  <si>
    <t>Electrical Works</t>
  </si>
  <si>
    <t>Signalling and other networks</t>
  </si>
  <si>
    <t>Establishment cost during construction</t>
  </si>
  <si>
    <t>$ in million</t>
  </si>
  <si>
    <t>Public transport user benefit</t>
  </si>
  <si>
    <t>Road user benefit</t>
  </si>
  <si>
    <t>Other social impacts</t>
  </si>
  <si>
    <t>Residual value of assets</t>
  </si>
  <si>
    <t>Summation of Benefits</t>
  </si>
  <si>
    <t>Summation of capital cost</t>
  </si>
  <si>
    <t>Annual operating cost</t>
  </si>
  <si>
    <t>Maintenance</t>
  </si>
  <si>
    <t>Salaries and wages</t>
  </si>
  <si>
    <t>Resale value</t>
  </si>
  <si>
    <t>Resale cost (10% of capital cost)</t>
  </si>
  <si>
    <t>Land</t>
  </si>
  <si>
    <t>PVF (7%)</t>
  </si>
  <si>
    <t>PVF(12%)</t>
  </si>
  <si>
    <t>PVF(4%)</t>
  </si>
  <si>
    <t>PVF= (1+i)^n-1/i(1+i)^n</t>
  </si>
  <si>
    <t>NPV=-Io+(B-C)PVFn+Ln/(1+i)^n</t>
  </si>
  <si>
    <t>NPV(7%)</t>
  </si>
  <si>
    <t>NPV(12%)</t>
  </si>
  <si>
    <t>NPV(4%)</t>
  </si>
  <si>
    <t>Summation of Costs</t>
  </si>
  <si>
    <t>Summation of Resale value</t>
  </si>
  <si>
    <t>IRR</t>
  </si>
  <si>
    <t>PB</t>
  </si>
  <si>
    <t>PB=Io/(B-C)</t>
  </si>
  <si>
    <t>Annual Benefits</t>
  </si>
  <si>
    <t>Project Life Time (yrs)</t>
  </si>
  <si>
    <t>in years</t>
  </si>
  <si>
    <t>IRR(AT WHICH RATE NPV IS 0)</t>
  </si>
  <si>
    <t>Life Cycle of the project</t>
  </si>
  <si>
    <t>Present Value factor (PVF)</t>
  </si>
  <si>
    <t>Net Present Value (NPV)</t>
  </si>
  <si>
    <t>Internal Rate Return (IRR)</t>
  </si>
  <si>
    <t>Payback period PB (Years)</t>
  </si>
  <si>
    <t>Benefit-cost ratio (BCR)</t>
  </si>
  <si>
    <t>Column1</t>
  </si>
  <si>
    <t>Column2</t>
  </si>
  <si>
    <t>Column3</t>
  </si>
  <si>
    <t>Column4</t>
  </si>
  <si>
    <t>Indicators at inflation</t>
  </si>
  <si>
    <t>BCR (7%)</t>
  </si>
  <si>
    <t>BCR (12%)</t>
  </si>
  <si>
    <t>BCR (4%)</t>
  </si>
  <si>
    <t>Financial Evaluation:</t>
  </si>
  <si>
    <t>Economic Evaluation:</t>
  </si>
  <si>
    <t>%</t>
  </si>
  <si>
    <t>BCR=((B-C)PVFn+Ln/(1+i)^n)/(Io)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</si>
</sst>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0" fillId="0" borderId="0" xfId="0" applyFont="1"/>
    <xf numFmtId="10" fontId="0" fillId="0" borderId="0" xfId="0" applyNumberFormat="1"/>
    <xf numFmtId="9" fontId="0" fillId="0" borderId="0" xfId="0" applyNumberFormat="1"/>
    <xf numFmtId="0" fontId="0" fillId="2" borderId="0" xfId="0" applyFill="1"/>
    <xf numFmtId="0" fontId="1" fillId="3" borderId="0" xfId="0" applyFont="1" applyFill="1"/>
    <xf numFmtId="0" fontId="0" fillId="3" borderId="0" xfId="0" applyFill="1"/>
    <xf numFmtId="0" fontId="0" fillId="4" borderId="0" xfId="0" applyFill="1"/>
    <xf numFmtId="0" fontId="1" fillId="0" borderId="0" xfId="0" applyFont="1" applyAlignment="1">
      <alignment horizontal="center"/>
    </xf>
    <xf numFmtId="9" fontId="1" fillId="0" borderId="0" xfId="0" applyNumberFormat="1" applyFont="1" applyAlignment="1">
      <alignment horizontal="center"/>
    </xf>
    <xf numFmtId="0" fontId="1" fillId="2" borderId="0" xfId="0" applyFont="1" applyFill="1"/>
  </cellXfs>
  <cellStyles count="1">
    <cellStyle name="Normal" xfId="0" builtinId="0"/>
  </cellStyles>
  <dxfs count="12">
    <dxf>
      <font>
        <b/>
      </font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numFmt numFmtId="13" formatCode="0%"/>
    </dxf>
    <dxf>
      <font>
        <b/>
      </font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numFmt numFmtId="13" formatCode="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5" name="Table146" displayName="Table146" ref="I4:L10" totalsRowShown="0" headerRowDxfId="11" dataDxfId="10">
  <autoFilter ref="I4:L10"/>
  <tableColumns count="4">
    <tableColumn id="1" name="Column1" dataDxfId="9"/>
    <tableColumn id="2" name="Column2" dataDxfId="8"/>
    <tableColumn id="3" name="Column3" dataDxfId="7"/>
    <tableColumn id="4" name="Column4" dataDxfId="6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id="6" name="Table1357" displayName="Table1357" ref="I13:L19" totalsRowShown="0" headerRowDxfId="5" dataDxfId="4">
  <autoFilter ref="I13:L19"/>
  <tableColumns count="4">
    <tableColumn id="1" name="Column1" dataDxfId="3"/>
    <tableColumn id="2" name="Column2" dataDxfId="2"/>
    <tableColumn id="3" name="Column3" dataDxfId="1"/>
    <tableColumn id="4" name="Column4" dataDxfId="0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table" Target="../tables/table1.xml"/><Relationship Id="rId3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tabSelected="1" topLeftCell="F1" zoomScale="116" workbookViewId="0">
      <selection activeCell="L10" sqref="L10"/>
    </sheetView>
  </sheetViews>
  <sheetFormatPr baseColWidth="10" defaultColWidth="8.83203125" defaultRowHeight="15" x14ac:dyDescent="0.2"/>
  <cols>
    <col min="1" max="1" width="9.5" customWidth="1"/>
    <col min="2" max="2" width="35.6640625" customWidth="1"/>
    <col min="3" max="3" width="11.1640625" customWidth="1"/>
    <col min="9" max="9" width="22.1640625" customWidth="1"/>
    <col min="10" max="10" width="10.1640625" customWidth="1"/>
    <col min="11" max="11" width="11" customWidth="1"/>
    <col min="12" max="12" width="10.83203125" customWidth="1"/>
  </cols>
  <sheetData>
    <row r="1" spans="1:12" x14ac:dyDescent="0.2">
      <c r="B1" s="1" t="s">
        <v>36</v>
      </c>
      <c r="C1" s="1" t="s">
        <v>34</v>
      </c>
    </row>
    <row r="2" spans="1:12" x14ac:dyDescent="0.2">
      <c r="B2" s="8" t="s">
        <v>33</v>
      </c>
      <c r="C2" s="8">
        <v>30</v>
      </c>
    </row>
    <row r="3" spans="1:12" x14ac:dyDescent="0.2">
      <c r="B3" s="1" t="s">
        <v>0</v>
      </c>
      <c r="C3" s="1" t="s">
        <v>6</v>
      </c>
      <c r="E3" s="5" t="s">
        <v>22</v>
      </c>
      <c r="F3" s="5"/>
      <c r="G3" s="5"/>
      <c r="I3" s="11" t="s">
        <v>50</v>
      </c>
    </row>
    <row r="4" spans="1:12" x14ac:dyDescent="0.2">
      <c r="A4">
        <v>1</v>
      </c>
      <c r="B4" s="2" t="s">
        <v>18</v>
      </c>
      <c r="C4">
        <v>200</v>
      </c>
      <c r="E4" t="s">
        <v>19</v>
      </c>
      <c r="F4">
        <f>((1+0.07)^C2-1)/((0.07)*(1+0.07)^C2)</f>
        <v>12.40904118350586</v>
      </c>
      <c r="I4" t="s">
        <v>42</v>
      </c>
      <c r="J4" s="4" t="s">
        <v>43</v>
      </c>
      <c r="K4" s="4" t="s">
        <v>44</v>
      </c>
      <c r="L4" s="4" t="s">
        <v>45</v>
      </c>
    </row>
    <row r="5" spans="1:12" x14ac:dyDescent="0.2">
      <c r="A5">
        <v>2</v>
      </c>
      <c r="B5" t="s">
        <v>1</v>
      </c>
      <c r="C5">
        <v>60</v>
      </c>
      <c r="E5" t="s">
        <v>20</v>
      </c>
      <c r="F5">
        <f>((1+0.12)^C2-1)/((0.12)*(1+0.12)^C2)</f>
        <v>8.0551839676673627</v>
      </c>
      <c r="I5" s="9" t="s">
        <v>46</v>
      </c>
      <c r="J5" s="10">
        <v>0.04</v>
      </c>
      <c r="K5" s="10">
        <v>7.0000000000000007E-2</v>
      </c>
      <c r="L5" s="10">
        <v>0.12</v>
      </c>
    </row>
    <row r="6" spans="1:12" x14ac:dyDescent="0.2">
      <c r="A6">
        <v>3</v>
      </c>
      <c r="B6" t="s">
        <v>2</v>
      </c>
      <c r="C6">
        <v>3400</v>
      </c>
      <c r="E6" t="s">
        <v>21</v>
      </c>
      <c r="F6">
        <f>((1+0.04)^C2-1)/((0.04)*(1+0.04)^C2)</f>
        <v>17.292033300664492</v>
      </c>
      <c r="I6" s="9" t="s">
        <v>37</v>
      </c>
      <c r="J6" s="9">
        <v>17.29</v>
      </c>
      <c r="K6" s="9">
        <v>12.4</v>
      </c>
      <c r="L6" s="9">
        <v>8.0500000000000007</v>
      </c>
    </row>
    <row r="7" spans="1:12" x14ac:dyDescent="0.2">
      <c r="A7">
        <v>4</v>
      </c>
      <c r="B7" t="s">
        <v>3</v>
      </c>
      <c r="C7">
        <v>1000</v>
      </c>
      <c r="I7" s="9" t="s">
        <v>38</v>
      </c>
      <c r="J7" s="9">
        <v>3183.5</v>
      </c>
      <c r="K7" s="9">
        <v>262.89999999999998</v>
      </c>
      <c r="L7" s="9">
        <v>-2307.9699999999998</v>
      </c>
    </row>
    <row r="8" spans="1:12" x14ac:dyDescent="0.2">
      <c r="A8">
        <v>5</v>
      </c>
      <c r="B8" t="s">
        <v>4</v>
      </c>
      <c r="C8">
        <v>500</v>
      </c>
      <c r="E8" s="5" t="s">
        <v>23</v>
      </c>
      <c r="F8" s="5"/>
      <c r="G8" s="5"/>
      <c r="I8" s="9" t="s">
        <v>39</v>
      </c>
      <c r="J8" s="9">
        <v>7.51</v>
      </c>
      <c r="K8" s="9">
        <v>7.51</v>
      </c>
      <c r="L8" s="9">
        <v>7.51</v>
      </c>
    </row>
    <row r="9" spans="1:12" x14ac:dyDescent="0.2">
      <c r="A9">
        <v>6</v>
      </c>
      <c r="B9" t="s">
        <v>5</v>
      </c>
      <c r="C9">
        <v>840</v>
      </c>
      <c r="E9" t="s">
        <v>24</v>
      </c>
      <c r="F9">
        <f>-C10+(C17-C22)*F4+C26/((1+0.07)^C2)</f>
        <v>262.92744501069387</v>
      </c>
      <c r="I9" s="9" t="s">
        <v>40</v>
      </c>
      <c r="J9" s="9">
        <v>12.06</v>
      </c>
      <c r="K9" s="9">
        <v>12.06</v>
      </c>
      <c r="L9" s="9">
        <v>12.06</v>
      </c>
    </row>
    <row r="10" spans="1:12" x14ac:dyDescent="0.2">
      <c r="B10" s="6" t="s">
        <v>12</v>
      </c>
      <c r="C10" s="7">
        <v>7000</v>
      </c>
      <c r="E10" t="s">
        <v>25</v>
      </c>
      <c r="F10">
        <f>-C10+(C17-C22)*F5+((C25/(1+0.12)^C2))</f>
        <v>-2307.9665444249799</v>
      </c>
      <c r="I10" s="9" t="s">
        <v>41</v>
      </c>
      <c r="J10" s="9">
        <v>1.45</v>
      </c>
      <c r="K10" s="9">
        <v>1.03</v>
      </c>
      <c r="L10" s="9">
        <v>0.66</v>
      </c>
    </row>
    <row r="11" spans="1:12" x14ac:dyDescent="0.2">
      <c r="B11" s="1"/>
      <c r="E11" t="s">
        <v>26</v>
      </c>
      <c r="F11">
        <f>-C10+(C17-C22)*F6+((C26/(1+0.04)^C2))</f>
        <v>3183.5386483721154</v>
      </c>
    </row>
    <row r="12" spans="1:12" x14ac:dyDescent="0.2">
      <c r="B12" s="1" t="s">
        <v>32</v>
      </c>
      <c r="C12" s="1" t="s">
        <v>6</v>
      </c>
      <c r="I12" s="11" t="s">
        <v>51</v>
      </c>
    </row>
    <row r="13" spans="1:12" x14ac:dyDescent="0.2">
      <c r="A13">
        <v>1</v>
      </c>
      <c r="B13" t="s">
        <v>7</v>
      </c>
      <c r="C13">
        <v>350</v>
      </c>
      <c r="E13" t="s">
        <v>29</v>
      </c>
      <c r="F13">
        <f>(12-7)*((F9/(F9-F10)))+7</f>
        <v>7.5113541166829831</v>
      </c>
      <c r="G13" t="s">
        <v>52</v>
      </c>
      <c r="I13" t="s">
        <v>42</v>
      </c>
      <c r="J13" s="4" t="s">
        <v>43</v>
      </c>
      <c r="K13" s="4" t="s">
        <v>44</v>
      </c>
      <c r="L13" s="4" t="s">
        <v>45</v>
      </c>
    </row>
    <row r="14" spans="1:12" x14ac:dyDescent="0.2">
      <c r="A14">
        <v>2</v>
      </c>
      <c r="B14" t="s">
        <v>8</v>
      </c>
      <c r="C14">
        <v>170</v>
      </c>
      <c r="E14" s="5" t="s">
        <v>35</v>
      </c>
      <c r="F14" s="5"/>
      <c r="G14" s="5"/>
      <c r="I14" s="9" t="s">
        <v>46</v>
      </c>
      <c r="J14" s="10">
        <v>0.04</v>
      </c>
      <c r="K14" s="10">
        <v>7.0000000000000007E-2</v>
      </c>
      <c r="L14" s="10">
        <v>0.12</v>
      </c>
    </row>
    <row r="15" spans="1:12" x14ac:dyDescent="0.2">
      <c r="A15">
        <v>3</v>
      </c>
      <c r="B15" t="s">
        <v>9</v>
      </c>
      <c r="C15">
        <v>60</v>
      </c>
      <c r="E15" t="s">
        <v>29</v>
      </c>
      <c r="F15" s="3"/>
      <c r="G15" t="s">
        <v>52</v>
      </c>
      <c r="I15" s="9" t="s">
        <v>37</v>
      </c>
      <c r="J15" s="9"/>
      <c r="K15" s="9"/>
      <c r="L15" s="9"/>
    </row>
    <row r="16" spans="1:12" x14ac:dyDescent="0.2">
      <c r="A16">
        <v>4</v>
      </c>
      <c r="B16" t="s">
        <v>10</v>
      </c>
      <c r="C16">
        <v>15</v>
      </c>
      <c r="I16" s="9" t="s">
        <v>38</v>
      </c>
      <c r="J16" s="9"/>
      <c r="K16" s="9"/>
      <c r="L16" s="9"/>
    </row>
    <row r="17" spans="1:12" x14ac:dyDescent="0.2">
      <c r="B17" s="6" t="s">
        <v>11</v>
      </c>
      <c r="C17" s="7">
        <v>650</v>
      </c>
      <c r="E17" s="5" t="s">
        <v>31</v>
      </c>
      <c r="F17" s="5"/>
      <c r="I17" s="9" t="s">
        <v>39</v>
      </c>
      <c r="J17" s="9"/>
      <c r="K17" s="9"/>
      <c r="L17" s="9"/>
    </row>
    <row r="18" spans="1:12" x14ac:dyDescent="0.2">
      <c r="E18" t="s">
        <v>30</v>
      </c>
      <c r="F18">
        <f>(C10/(C17-C22))</f>
        <v>12.068965517241379</v>
      </c>
      <c r="I18" s="9" t="s">
        <v>40</v>
      </c>
      <c r="J18" s="9"/>
      <c r="K18" s="9"/>
      <c r="L18" s="9"/>
    </row>
    <row r="19" spans="1:12" x14ac:dyDescent="0.2">
      <c r="B19" s="1" t="s">
        <v>13</v>
      </c>
      <c r="C19" s="1" t="s">
        <v>6</v>
      </c>
      <c r="I19" s="9" t="s">
        <v>41</v>
      </c>
      <c r="J19" s="9"/>
      <c r="K19" s="9"/>
      <c r="L19" s="9"/>
    </row>
    <row r="20" spans="1:12" x14ac:dyDescent="0.2">
      <c r="A20">
        <v>1</v>
      </c>
      <c r="B20" t="s">
        <v>14</v>
      </c>
      <c r="C20">
        <v>45</v>
      </c>
      <c r="E20" s="5" t="s">
        <v>53</v>
      </c>
      <c r="F20" s="5"/>
      <c r="G20" s="5"/>
    </row>
    <row r="21" spans="1:12" x14ac:dyDescent="0.2">
      <c r="A21">
        <v>2</v>
      </c>
      <c r="B21" s="2" t="s">
        <v>15</v>
      </c>
      <c r="C21">
        <v>15</v>
      </c>
      <c r="E21" t="s">
        <v>47</v>
      </c>
      <c r="F21">
        <f>(((C17-C22)*F4)+C26/((1+0.07)^C2))/C10</f>
        <v>1.0375610635729564</v>
      </c>
    </row>
    <row r="22" spans="1:12" x14ac:dyDescent="0.2">
      <c r="B22" s="6" t="s">
        <v>27</v>
      </c>
      <c r="C22" s="7">
        <v>70</v>
      </c>
      <c r="E22" t="s">
        <v>48</v>
      </c>
      <c r="F22">
        <f>(((C17-C22)*F5)+C26/((1+0.12)^C2))/C10</f>
        <v>0.66981366616957538</v>
      </c>
    </row>
    <row r="23" spans="1:12" x14ac:dyDescent="0.2">
      <c r="B23" s="1"/>
      <c r="E23" t="s">
        <v>49</v>
      </c>
      <c r="F23">
        <f>(((C17-C22)*F6)+C26/((1+0.04)^C2))/C10</f>
        <v>1.4547912354817307</v>
      </c>
    </row>
    <row r="24" spans="1:12" x14ac:dyDescent="0.2">
      <c r="B24" s="1" t="s">
        <v>16</v>
      </c>
      <c r="C24" s="1" t="s">
        <v>6</v>
      </c>
    </row>
    <row r="25" spans="1:12" x14ac:dyDescent="0.2">
      <c r="A25">
        <v>1</v>
      </c>
      <c r="B25" t="s">
        <v>17</v>
      </c>
      <c r="C25">
        <v>600</v>
      </c>
    </row>
    <row r="26" spans="1:12" x14ac:dyDescent="0.2">
      <c r="B26" s="6" t="s">
        <v>28</v>
      </c>
      <c r="C26" s="7">
        <v>500</v>
      </c>
    </row>
  </sheetData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21" sqref="F20:F21"/>
    </sheetView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Project Appraisal</vt:lpstr>
      <vt:lpstr>Sensitivity analysis</vt:lpstr>
    </vt:vector>
  </TitlesOfParts>
  <Company>RMIT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Quddus Tushar</dc:creator>
  <cp:lastModifiedBy>Microsoft Office User</cp:lastModifiedBy>
  <dcterms:created xsi:type="dcterms:W3CDTF">2018-08-27T21:43:23Z</dcterms:created>
  <dcterms:modified xsi:type="dcterms:W3CDTF">2020-09-08T13:12:11Z</dcterms:modified>
</cp:coreProperties>
</file>