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1" activeTab="8"/>
  </bookViews>
  <sheets>
    <sheet name="ALOKASI waktu" sheetId="1" r:id="rId1"/>
    <sheet name="daftar harga" sheetId="2" r:id="rId2"/>
    <sheet name="kegiatan 1" sheetId="3" r:id="rId3"/>
    <sheet name="kegiatan 2 " sheetId="4" r:id="rId4"/>
    <sheet name="kegiatan 3" sheetId="5" r:id="rId5"/>
    <sheet name="kegiatan 4" sheetId="6" r:id="rId6"/>
    <sheet name="penentuan baju" sheetId="7" r:id="rId7"/>
    <sheet name="nilai vlookup" sheetId="8" r:id="rId8"/>
    <sheet name="nilai hlookup" sheetId="9" r:id="rId9"/>
  </sheets>
  <externalReferences>
    <externalReference r:id="rId10"/>
  </externalReferences>
  <calcPr calcId="144525"/>
</workbook>
</file>

<file path=xl/calcChain.xml><?xml version="1.0" encoding="utf-8"?>
<calcChain xmlns="http://schemas.openxmlformats.org/spreadsheetml/2006/main">
  <c r="G28" i="9" l="1"/>
  <c r="F28" i="9"/>
  <c r="E28" i="9"/>
  <c r="B28" i="9"/>
  <c r="G27" i="9"/>
  <c r="F27" i="9"/>
  <c r="E27" i="9"/>
  <c r="B27" i="9"/>
  <c r="G26" i="9"/>
  <c r="F26" i="9"/>
  <c r="E26" i="9"/>
  <c r="B26" i="9"/>
  <c r="G25" i="9"/>
  <c r="F25" i="9"/>
  <c r="E25" i="9"/>
  <c r="B25" i="9"/>
  <c r="G24" i="9"/>
  <c r="F24" i="9"/>
  <c r="E24" i="9"/>
  <c r="B24" i="9"/>
  <c r="G23" i="9"/>
  <c r="F23" i="9"/>
  <c r="E23" i="9"/>
  <c r="B23" i="9"/>
  <c r="G22" i="9"/>
  <c r="F22" i="9"/>
  <c r="E22" i="9"/>
  <c r="B22" i="9"/>
  <c r="G21" i="9"/>
  <c r="F21" i="9"/>
  <c r="E21" i="9"/>
  <c r="B21" i="9"/>
  <c r="G20" i="9"/>
  <c r="F20" i="9"/>
  <c r="E20" i="9"/>
  <c r="B20" i="9"/>
  <c r="G19" i="9"/>
  <c r="F19" i="9"/>
  <c r="E19" i="9"/>
  <c r="B19" i="9"/>
  <c r="G18" i="9"/>
  <c r="F18" i="9"/>
  <c r="E18" i="9"/>
  <c r="B18" i="9"/>
  <c r="G17" i="9"/>
  <c r="F17" i="9"/>
  <c r="E17" i="9"/>
  <c r="B17" i="9"/>
  <c r="G16" i="9"/>
  <c r="F16" i="9"/>
  <c r="E16" i="9"/>
  <c r="B16" i="9"/>
  <c r="G15" i="9"/>
  <c r="F15" i="9"/>
  <c r="E15" i="9"/>
  <c r="B15" i="9"/>
  <c r="G14" i="9"/>
  <c r="F14" i="9"/>
  <c r="E14" i="9"/>
  <c r="B14" i="9"/>
  <c r="G13" i="9"/>
  <c r="F13" i="9"/>
  <c r="E13" i="9"/>
  <c r="B13" i="9"/>
  <c r="G12" i="9"/>
  <c r="F12" i="9"/>
  <c r="E12" i="9"/>
  <c r="B12" i="9"/>
  <c r="G11" i="9"/>
  <c r="F11" i="9"/>
  <c r="E11" i="9"/>
  <c r="B11" i="9"/>
  <c r="G10" i="9"/>
  <c r="F10" i="9"/>
  <c r="E10" i="9"/>
  <c r="B10" i="9"/>
  <c r="G9" i="9"/>
  <c r="F9" i="9"/>
  <c r="E9" i="9"/>
  <c r="B9" i="9"/>
  <c r="G8" i="9"/>
  <c r="F8" i="9"/>
  <c r="E8" i="9"/>
  <c r="B8" i="9"/>
  <c r="G7" i="9"/>
  <c r="F7" i="9"/>
  <c r="E7" i="9"/>
  <c r="B7" i="9"/>
  <c r="D31" i="9"/>
  <c r="C31" i="9"/>
  <c r="G31" i="9"/>
  <c r="E31" i="9"/>
  <c r="G31" i="8"/>
  <c r="F31" i="8"/>
  <c r="E31" i="8"/>
  <c r="D31" i="8"/>
  <c r="C31" i="8"/>
  <c r="E28" i="8"/>
  <c r="G28" i="8" s="1"/>
  <c r="B28" i="8"/>
  <c r="E27" i="8"/>
  <c r="G27" i="8" s="1"/>
  <c r="B27" i="8"/>
  <c r="E26" i="8"/>
  <c r="G26" i="8" s="1"/>
  <c r="B26" i="8"/>
  <c r="E25" i="8"/>
  <c r="G25" i="8" s="1"/>
  <c r="B25" i="8"/>
  <c r="E24" i="8"/>
  <c r="G24" i="8" s="1"/>
  <c r="B24" i="8"/>
  <c r="E23" i="8"/>
  <c r="G23" i="8" s="1"/>
  <c r="B23" i="8"/>
  <c r="E22" i="8"/>
  <c r="G22" i="8" s="1"/>
  <c r="B22" i="8"/>
  <c r="E21" i="8"/>
  <c r="G21" i="8" s="1"/>
  <c r="B21" i="8"/>
  <c r="E20" i="8"/>
  <c r="G20" i="8" s="1"/>
  <c r="B20" i="8"/>
  <c r="E19" i="8"/>
  <c r="G19" i="8" s="1"/>
  <c r="B19" i="8"/>
  <c r="E18" i="8"/>
  <c r="G18" i="8" s="1"/>
  <c r="B18" i="8"/>
  <c r="E17" i="8"/>
  <c r="G17" i="8" s="1"/>
  <c r="B17" i="8"/>
  <c r="E16" i="8"/>
  <c r="G16" i="8" s="1"/>
  <c r="B16" i="8"/>
  <c r="E15" i="8"/>
  <c r="G15" i="8" s="1"/>
  <c r="B15" i="8"/>
  <c r="E14" i="8"/>
  <c r="G14" i="8" s="1"/>
  <c r="B14" i="8"/>
  <c r="E13" i="8"/>
  <c r="G13" i="8" s="1"/>
  <c r="B13" i="8"/>
  <c r="E12" i="8"/>
  <c r="G12" i="8" s="1"/>
  <c r="B12" i="8"/>
  <c r="E11" i="8"/>
  <c r="G11" i="8" s="1"/>
  <c r="B11" i="8"/>
  <c r="E10" i="8"/>
  <c r="G10" i="8" s="1"/>
  <c r="B10" i="8"/>
  <c r="E9" i="8"/>
  <c r="G9" i="8" s="1"/>
  <c r="B9" i="8"/>
  <c r="E8" i="8"/>
  <c r="G8" i="8" s="1"/>
  <c r="B8" i="8"/>
  <c r="E7" i="8"/>
  <c r="G7" i="8" s="1"/>
  <c r="B7" i="8"/>
  <c r="E23" i="7"/>
  <c r="E19" i="7"/>
  <c r="E15" i="7"/>
  <c r="E14" i="7"/>
  <c r="E12" i="7"/>
  <c r="E11" i="7"/>
  <c r="E7" i="7"/>
  <c r="D23" i="7"/>
  <c r="D19" i="7"/>
  <c r="D16" i="7"/>
  <c r="D15" i="7"/>
  <c r="D13" i="7"/>
  <c r="D8" i="7"/>
  <c r="D9" i="7"/>
  <c r="D10" i="7"/>
  <c r="D11" i="7"/>
  <c r="D12" i="7"/>
  <c r="D14" i="7"/>
  <c r="D17" i="7"/>
  <c r="D18" i="7"/>
  <c r="D7" i="7"/>
  <c r="D6" i="7"/>
  <c r="D20" i="7"/>
  <c r="D21" i="7"/>
  <c r="D22" i="7"/>
  <c r="D24" i="7"/>
  <c r="D4" i="7"/>
  <c r="E24" i="7"/>
  <c r="E22" i="7"/>
  <c r="E21" i="7"/>
  <c r="E20" i="7"/>
  <c r="E18" i="7"/>
  <c r="E17" i="7"/>
  <c r="E16" i="7"/>
  <c r="E13" i="7"/>
  <c r="E10" i="7"/>
  <c r="E9" i="7"/>
  <c r="E8" i="7"/>
  <c r="E6" i="7"/>
  <c r="E5" i="7"/>
  <c r="D5" i="7"/>
  <c r="E4" i="7"/>
  <c r="F31" i="9" l="1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E4" i="6" l="1"/>
  <c r="F4" i="6" s="1"/>
  <c r="E5" i="4"/>
  <c r="E6" i="4"/>
  <c r="E7" i="4"/>
  <c r="F7" i="4" s="1"/>
  <c r="E8" i="4"/>
  <c r="F8" i="4" s="1"/>
  <c r="E9" i="4"/>
  <c r="E10" i="4"/>
  <c r="F10" i="4" s="1"/>
  <c r="E11" i="4"/>
  <c r="F11" i="4" s="1"/>
  <c r="E4" i="4"/>
  <c r="F4" i="4" s="1"/>
  <c r="E5" i="5"/>
  <c r="E6" i="5"/>
  <c r="E7" i="5"/>
  <c r="E8" i="5"/>
  <c r="F8" i="5" s="1"/>
  <c r="E9" i="5"/>
  <c r="E10" i="5"/>
  <c r="E11" i="5"/>
  <c r="E4" i="5"/>
  <c r="F4" i="5" s="1"/>
  <c r="E5" i="6"/>
  <c r="E6" i="6"/>
  <c r="E7" i="6"/>
  <c r="E8" i="6"/>
  <c r="F8" i="6" s="1"/>
  <c r="E9" i="6"/>
  <c r="E10" i="6"/>
  <c r="E11" i="6"/>
  <c r="F5" i="6"/>
  <c r="F6" i="6"/>
  <c r="F7" i="6"/>
  <c r="F9" i="6"/>
  <c r="F10" i="6"/>
  <c r="F11" i="6"/>
  <c r="F5" i="5"/>
  <c r="F6" i="5"/>
  <c r="F7" i="5"/>
  <c r="F9" i="5"/>
  <c r="F10" i="5"/>
  <c r="F11" i="5"/>
  <c r="F5" i="4"/>
  <c r="F6" i="4"/>
  <c r="F9" i="4"/>
  <c r="E4" i="3"/>
  <c r="F5" i="3"/>
  <c r="F6" i="3"/>
  <c r="F7" i="3"/>
  <c r="F8" i="3"/>
  <c r="F9" i="3"/>
  <c r="F10" i="3"/>
  <c r="F11" i="3"/>
  <c r="F4" i="3"/>
  <c r="E11" i="3"/>
  <c r="E5" i="3"/>
  <c r="E6" i="3"/>
  <c r="E7" i="3"/>
  <c r="E8" i="3"/>
  <c r="E9" i="3"/>
  <c r="E10" i="3"/>
  <c r="F5" i="2"/>
  <c r="F6" i="2"/>
  <c r="F7" i="2"/>
  <c r="F8" i="2"/>
  <c r="F9" i="2"/>
  <c r="F10" i="2"/>
  <c r="F11" i="2"/>
  <c r="F12" i="2"/>
  <c r="F13" i="2"/>
  <c r="F4" i="2"/>
  <c r="D6" i="2"/>
  <c r="E5" i="2"/>
  <c r="E6" i="2"/>
  <c r="E7" i="2"/>
  <c r="E8" i="2"/>
  <c r="E9" i="2"/>
  <c r="E10" i="2"/>
  <c r="E11" i="2"/>
  <c r="E12" i="2"/>
  <c r="E13" i="2"/>
  <c r="E4" i="2"/>
  <c r="D5" i="2"/>
  <c r="D7" i="2"/>
  <c r="D8" i="2"/>
  <c r="D9" i="2"/>
  <c r="D10" i="2"/>
  <c r="D11" i="2"/>
  <c r="D12" i="2"/>
  <c r="D13" i="2"/>
  <c r="D4" i="2"/>
  <c r="B20" i="1"/>
</calcChain>
</file>

<file path=xl/sharedStrings.xml><?xml version="1.0" encoding="utf-8"?>
<sst xmlns="http://schemas.openxmlformats.org/spreadsheetml/2006/main" count="364" uniqueCount="137">
  <si>
    <t>KD</t>
  </si>
  <si>
    <t>BEBAN</t>
  </si>
  <si>
    <t>Alokasi Waktu</t>
  </si>
  <si>
    <t>Senin</t>
  </si>
  <si>
    <t>Selasa</t>
  </si>
  <si>
    <t>Rabu</t>
  </si>
  <si>
    <t>Kamis</t>
  </si>
  <si>
    <t>Jumat</t>
  </si>
  <si>
    <t>Sabtu</t>
  </si>
  <si>
    <t>Minggu</t>
  </si>
  <si>
    <t xml:space="preserve">Mengidentifikasi perangkat penyusun komputer </t>
  </si>
  <si>
    <t xml:space="preserve">Mengidentifikasi spesifikasi perangkat komputer </t>
  </si>
  <si>
    <t xml:space="preserve">Melakukan penanganan awal (Troubleshooting) atas masalah pada PC </t>
  </si>
  <si>
    <t xml:space="preserve">Memasang perlengkapan komputer </t>
  </si>
  <si>
    <t xml:space="preserve">Melakukan instalasi operating system </t>
  </si>
  <si>
    <t xml:space="preserve">Melakukan instalasi software aplikasi </t>
  </si>
  <si>
    <t xml:space="preserve">Mengoperasikan komputer personal yang berdiri sendiri (PC stand alone) </t>
  </si>
  <si>
    <t xml:space="preserve">Memperbaiki komputer yang terinfeksi virus </t>
  </si>
  <si>
    <t xml:space="preserve">Melakukan instalasi jaringan komputer </t>
  </si>
  <si>
    <t>Pendalaman SoftSkill / enterpreneurship</t>
  </si>
  <si>
    <t>Analisis Usaha</t>
  </si>
  <si>
    <t>Ujian</t>
  </si>
  <si>
    <t>TOTAL</t>
  </si>
  <si>
    <t>No</t>
  </si>
  <si>
    <t>Nama Bahan</t>
  </si>
  <si>
    <t>Harga 1</t>
  </si>
  <si>
    <t>Harga 2</t>
  </si>
  <si>
    <t>Harga 3</t>
  </si>
  <si>
    <t>Harga 4</t>
  </si>
  <si>
    <t>Snack Pagi</t>
  </si>
  <si>
    <t>Snack Sore</t>
  </si>
  <si>
    <t>Makan Siang</t>
  </si>
  <si>
    <t>Aqua Gelas</t>
  </si>
  <si>
    <t>Galon</t>
  </si>
  <si>
    <t>Tissue</t>
  </si>
  <si>
    <t>Topi</t>
  </si>
  <si>
    <t>ATK</t>
  </si>
  <si>
    <t>Transport</t>
  </si>
  <si>
    <t>Honor</t>
  </si>
  <si>
    <t>Hari</t>
  </si>
  <si>
    <t>Baju Siswa</t>
  </si>
  <si>
    <t>Baju Guru</t>
  </si>
  <si>
    <t>Putih Abu</t>
  </si>
  <si>
    <t>PDH</t>
  </si>
  <si>
    <t>Batik</t>
  </si>
  <si>
    <t>Putih Hitam</t>
  </si>
  <si>
    <t>Praktek</t>
  </si>
  <si>
    <t>Pramuka</t>
  </si>
  <si>
    <t>Adat</t>
  </si>
  <si>
    <t>Olahraga</t>
  </si>
  <si>
    <t>Bebas</t>
  </si>
  <si>
    <t>Kegiatan 1</t>
  </si>
  <si>
    <t>Jumlah</t>
  </si>
  <si>
    <t>Satuan</t>
  </si>
  <si>
    <t>Harga</t>
  </si>
  <si>
    <t>Total Harga</t>
  </si>
  <si>
    <t>Kegiatan 2</t>
  </si>
  <si>
    <t>Kegiatan 3</t>
  </si>
  <si>
    <t>Kegiatan 4</t>
  </si>
  <si>
    <t>Paket</t>
  </si>
  <si>
    <t>Kotak</t>
  </si>
  <si>
    <t>Buah</t>
  </si>
  <si>
    <t xml:space="preserve">Jumlah </t>
  </si>
  <si>
    <t xml:space="preserve"> Total Harga </t>
  </si>
  <si>
    <t xml:space="preserve"> Jumlah </t>
  </si>
  <si>
    <t xml:space="preserve">Satuan </t>
  </si>
  <si>
    <t>Ketua Panitia,</t>
  </si>
  <si>
    <t>A</t>
  </si>
  <si>
    <t>Ahmadi Muslim</t>
  </si>
  <si>
    <t>Nip.</t>
  </si>
  <si>
    <t>Nip.02394727562</t>
  </si>
  <si>
    <t>Aqua gelas</t>
  </si>
  <si>
    <t>galon</t>
  </si>
  <si>
    <t>Tisue</t>
  </si>
  <si>
    <t>Kegiatan</t>
  </si>
  <si>
    <t>kegiatan1</t>
  </si>
  <si>
    <t>senin</t>
  </si>
  <si>
    <t>kegiatan2</t>
  </si>
  <si>
    <t>selasa</t>
  </si>
  <si>
    <t>kegiatan3</t>
  </si>
  <si>
    <t>kegiatan4</t>
  </si>
  <si>
    <t>jumat</t>
  </si>
  <si>
    <t>kegiatan5</t>
  </si>
  <si>
    <t>kegiatan6</t>
  </si>
  <si>
    <t>kegiatan7</t>
  </si>
  <si>
    <t>kegiatan8</t>
  </si>
  <si>
    <t>kamis</t>
  </si>
  <si>
    <t>kegiatan9</t>
  </si>
  <si>
    <t>kegiatan10</t>
  </si>
  <si>
    <t>rabu</t>
  </si>
  <si>
    <t>kegiatan11</t>
  </si>
  <si>
    <t>kegiatan12</t>
  </si>
  <si>
    <t>kegiatan13</t>
  </si>
  <si>
    <t>kegiatan14</t>
  </si>
  <si>
    <t>kegiatan15</t>
  </si>
  <si>
    <t>sabtu</t>
  </si>
  <si>
    <t>kegiatan16</t>
  </si>
  <si>
    <t>kegiatan17</t>
  </si>
  <si>
    <t>kegiatan18</t>
  </si>
  <si>
    <t>kegiatan19</t>
  </si>
  <si>
    <t>kegiatan20</t>
  </si>
  <si>
    <t>kegiatan21</t>
  </si>
  <si>
    <t>Baju</t>
  </si>
  <si>
    <t>Putih abu</t>
  </si>
  <si>
    <t>Praktik</t>
  </si>
  <si>
    <t>Putih hitam</t>
  </si>
  <si>
    <t>NILAI RAPOR SMK NEGERI 1 KARANG BARU</t>
  </si>
  <si>
    <t>TP. 2022/2023</t>
  </si>
  <si>
    <t>KELAS</t>
  </si>
  <si>
    <t>XI RPL 1</t>
  </si>
  <si>
    <t>KKM : 76</t>
  </si>
  <si>
    <t>NO</t>
  </si>
  <si>
    <t>NAMA</t>
  </si>
  <si>
    <t>PENGETAHUAN</t>
  </si>
  <si>
    <t>KETERAMPILAN</t>
  </si>
  <si>
    <t>Rerata</t>
  </si>
  <si>
    <t>Keterangan</t>
  </si>
  <si>
    <t>Range</t>
  </si>
  <si>
    <t>70-75</t>
  </si>
  <si>
    <t>TL</t>
  </si>
  <si>
    <t>76-80</t>
  </si>
  <si>
    <t>E</t>
  </si>
  <si>
    <t>81-85</t>
  </si>
  <si>
    <t>D</t>
  </si>
  <si>
    <t>86-90</t>
  </si>
  <si>
    <t>C</t>
  </si>
  <si>
    <t>90-95</t>
  </si>
  <si>
    <t>B</t>
  </si>
  <si>
    <t>96-100</t>
  </si>
  <si>
    <t>RATA - RATA KELAS</t>
  </si>
  <si>
    <t>Karang Baru,        Desember 2022</t>
  </si>
  <si>
    <t xml:space="preserve">Guru Mapel </t>
  </si>
  <si>
    <t>Basis Data</t>
  </si>
  <si>
    <t>Nip. 19860505 201403 1 003</t>
  </si>
  <si>
    <t>Dummy</t>
  </si>
  <si>
    <t>Nilai</t>
  </si>
  <si>
    <t>Mutu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</si>
</sst>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textRotation="90" wrapText="1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textRotation="90" wrapText="1"/>
    </xf>
    <xf numFmtId="0" fontId="4" fillId="4" borderId="1" xfId="1" applyFont="1" applyFill="1" applyBorder="1" applyAlignment="1">
      <alignment textRotation="90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textRotation="90" wrapText="1"/>
    </xf>
    <xf numFmtId="0" fontId="6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6" fillId="5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3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12" borderId="0" xfId="0" applyFill="1"/>
    <xf numFmtId="0" fontId="4" fillId="13" borderId="4" xfId="0" applyFont="1" applyFill="1" applyBorder="1" applyAlignment="1">
      <alignment horizontal="center" textRotation="90" wrapText="1"/>
    </xf>
    <xf numFmtId="0" fontId="4" fillId="13" borderId="1" xfId="0" applyFont="1" applyFill="1" applyBorder="1" applyAlignment="1">
      <alignment horizontal="center" textRotation="90" wrapText="1"/>
    </xf>
    <xf numFmtId="0" fontId="0" fillId="12" borderId="1" xfId="0" applyFill="1" applyBorder="1" applyAlignment="1">
      <alignment horizontal="center"/>
    </xf>
    <xf numFmtId="1" fontId="0" fillId="12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2" fontId="7" fillId="12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2" borderId="0" xfId="0" applyFill="1" applyBorder="1" applyAlignment="1">
      <alignment horizontal="center"/>
    </xf>
    <xf numFmtId="1" fontId="0" fillId="12" borderId="0" xfId="0" applyNumberFormat="1" applyFill="1" applyBorder="1" applyAlignment="1">
      <alignment horizontal="left"/>
    </xf>
    <xf numFmtId="1" fontId="0" fillId="12" borderId="0" xfId="0" applyNumberForma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1" fontId="2" fillId="12" borderId="1" xfId="0" applyNumberFormat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 vertical="center" wrapText="1"/>
    </xf>
    <xf numFmtId="0" fontId="2" fillId="12" borderId="0" xfId="0" quotePrefix="1" applyFont="1" applyFill="1" applyAlignment="1">
      <alignment horizontal="left"/>
    </xf>
    <xf numFmtId="0" fontId="2" fillId="12" borderId="0" xfId="0" quotePrefix="1" applyFont="1" applyFill="1" applyAlignment="1">
      <alignment horizontal="left"/>
    </xf>
    <xf numFmtId="0" fontId="0" fillId="12" borderId="0" xfId="0" quotePrefix="1" applyFill="1" applyAlignment="1">
      <alignment horizontal="left"/>
    </xf>
    <xf numFmtId="0" fontId="0" fillId="12" borderId="0" xfId="0" quotePrefix="1" applyFill="1" applyAlignment="1">
      <alignment horizontal="left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N/MAPEL%20RPL%20MERDEKA/KELAS%20XI%202023/PENILAIAN/NILAI%20basisdata%20XI%20RPL1%202023%20-%20ganj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serta"/>
      <sheetName val="project database"/>
      <sheetName val="piket"/>
      <sheetName val="project Vidio"/>
      <sheetName val="project 1"/>
      <sheetName val="ABSENSI"/>
      <sheetName val="Sikap"/>
      <sheetName val="projekakhir"/>
      <sheetName val="Pengetahuan"/>
      <sheetName val="Pengetahuan (2)"/>
      <sheetName val="Keterampilan"/>
      <sheetName val="CETAK NILAI RAPOR"/>
      <sheetName val="CATATAN S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6">
          <cell r="B6" t="str">
            <v>Adita Dwi Rezeki P</v>
          </cell>
        </row>
        <row r="7">
          <cell r="B7" t="str">
            <v>Aditya Gufran</v>
          </cell>
        </row>
        <row r="8">
          <cell r="B8" t="str">
            <v>Al Adlu Vitrah</v>
          </cell>
        </row>
        <row r="9">
          <cell r="B9" t="str">
            <v>Aulia Rahman</v>
          </cell>
        </row>
        <row r="10">
          <cell r="B10" t="str">
            <v>Bunga Azza Delia</v>
          </cell>
        </row>
        <row r="11">
          <cell r="B11" t="str">
            <v>Celci Monica</v>
          </cell>
        </row>
        <row r="12">
          <cell r="B12" t="str">
            <v>Dea Selpina</v>
          </cell>
        </row>
        <row r="13">
          <cell r="B13" t="str">
            <v>Dzamar Rahim</v>
          </cell>
        </row>
        <row r="14">
          <cell r="B14" t="str">
            <v>Indah Rahayu</v>
          </cell>
        </row>
        <row r="15">
          <cell r="B15" t="str">
            <v>Jihan Raihanah</v>
          </cell>
        </row>
        <row r="16">
          <cell r="B16" t="str">
            <v>M. Fahri</v>
          </cell>
        </row>
        <row r="17">
          <cell r="B17" t="str">
            <v>M. Rifki</v>
          </cell>
        </row>
        <row r="18">
          <cell r="B18" t="str">
            <v>M. Sulthan Khair</v>
          </cell>
        </row>
        <row r="19">
          <cell r="B19" t="str">
            <v>Nabila Putri</v>
          </cell>
        </row>
        <row r="20">
          <cell r="B20" t="str">
            <v>Putri Amelia</v>
          </cell>
        </row>
        <row r="21">
          <cell r="B21" t="str">
            <v>Rina Ramadani</v>
          </cell>
        </row>
        <row r="22">
          <cell r="B22" t="str">
            <v>Ryan Fahlevi</v>
          </cell>
        </row>
        <row r="23">
          <cell r="B23" t="str">
            <v>Sherly Amanda Elysia</v>
          </cell>
        </row>
        <row r="24">
          <cell r="B24" t="str">
            <v>Sri Ariyani</v>
          </cell>
        </row>
        <row r="25">
          <cell r="B25" t="str">
            <v>T. Amylia Safitri</v>
          </cell>
        </row>
        <row r="26">
          <cell r="B26" t="str">
            <v>Windi Safira</v>
          </cell>
        </row>
        <row r="27">
          <cell r="B27" t="str">
            <v>Zahwa Maila Puspita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20"/>
  <sheetViews>
    <sheetView workbookViewId="0">
      <selection activeCell="J21" sqref="J21"/>
    </sheetView>
  </sheetViews>
  <sheetFormatPr defaultRowHeight="15" x14ac:dyDescent="0.25"/>
  <cols>
    <col min="1" max="1" width="62" customWidth="1"/>
    <col min="2" max="2" width="5.5703125" customWidth="1"/>
    <col min="3" max="33" width="3.42578125" customWidth="1"/>
  </cols>
  <sheetData>
    <row r="3" spans="1:33" ht="15.75" x14ac:dyDescent="0.25">
      <c r="A3" s="1" t="s">
        <v>0</v>
      </c>
      <c r="B3" s="2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1"/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/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/>
      <c r="Q4" s="4">
        <v>13</v>
      </c>
      <c r="R4" s="4">
        <v>14</v>
      </c>
      <c r="S4" s="4">
        <v>15</v>
      </c>
      <c r="T4" s="4">
        <v>16</v>
      </c>
      <c r="U4" s="4">
        <v>17</v>
      </c>
      <c r="V4" s="4"/>
      <c r="W4" s="4"/>
      <c r="X4" s="4"/>
      <c r="Y4" s="4">
        <v>18</v>
      </c>
      <c r="Z4" s="4">
        <v>19</v>
      </c>
      <c r="AA4" s="4">
        <v>20</v>
      </c>
      <c r="AB4" s="4">
        <v>21</v>
      </c>
      <c r="AC4" s="4">
        <v>22</v>
      </c>
      <c r="AD4" s="4"/>
      <c r="AE4" s="4">
        <v>23</v>
      </c>
      <c r="AF4" s="4">
        <v>24</v>
      </c>
      <c r="AG4" s="4">
        <v>25</v>
      </c>
    </row>
    <row r="5" spans="1:33" x14ac:dyDescent="0.25">
      <c r="A5" s="1"/>
      <c r="B5" s="2"/>
      <c r="C5" s="5">
        <v>20</v>
      </c>
      <c r="D5" s="5">
        <v>21</v>
      </c>
      <c r="E5" s="5">
        <v>22</v>
      </c>
      <c r="F5" s="5">
        <v>23</v>
      </c>
      <c r="G5" s="5">
        <v>24</v>
      </c>
      <c r="H5" s="5">
        <v>25</v>
      </c>
      <c r="I5" s="6">
        <v>26</v>
      </c>
      <c r="J5" s="5">
        <v>27</v>
      </c>
      <c r="K5" s="5">
        <v>28</v>
      </c>
      <c r="L5" s="5">
        <v>29</v>
      </c>
      <c r="M5" s="5">
        <v>30</v>
      </c>
      <c r="N5" s="5">
        <v>1</v>
      </c>
      <c r="O5" s="5">
        <v>2</v>
      </c>
      <c r="P5" s="6">
        <v>3</v>
      </c>
      <c r="Q5" s="5">
        <v>4</v>
      </c>
      <c r="R5" s="5">
        <v>5</v>
      </c>
      <c r="S5" s="5">
        <v>6</v>
      </c>
      <c r="T5" s="5">
        <v>7</v>
      </c>
      <c r="U5" s="5">
        <v>8</v>
      </c>
      <c r="V5" s="6">
        <v>9</v>
      </c>
      <c r="W5" s="6">
        <v>10</v>
      </c>
      <c r="X5" s="6">
        <v>11</v>
      </c>
      <c r="Y5" s="5">
        <v>12</v>
      </c>
      <c r="Z5" s="5">
        <v>13</v>
      </c>
      <c r="AA5" s="5">
        <v>14</v>
      </c>
      <c r="AB5" s="5">
        <v>15</v>
      </c>
      <c r="AC5" s="5">
        <v>16</v>
      </c>
      <c r="AD5" s="6">
        <v>17</v>
      </c>
      <c r="AE5" s="5">
        <v>18</v>
      </c>
      <c r="AF5" s="5">
        <v>19</v>
      </c>
      <c r="AG5" s="5">
        <v>20</v>
      </c>
    </row>
    <row r="6" spans="1:33" ht="36" customHeight="1" x14ac:dyDescent="0.25">
      <c r="A6" s="1"/>
      <c r="B6" s="2"/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8" t="s">
        <v>9</v>
      </c>
      <c r="J6" s="7" t="s">
        <v>3</v>
      </c>
      <c r="K6" s="7" t="s">
        <v>4</v>
      </c>
      <c r="L6" s="7" t="s">
        <v>5</v>
      </c>
      <c r="M6" s="7" t="s">
        <v>6</v>
      </c>
      <c r="N6" s="7" t="s">
        <v>7</v>
      </c>
      <c r="O6" s="7" t="s">
        <v>8</v>
      </c>
      <c r="P6" s="8" t="s">
        <v>9</v>
      </c>
      <c r="Q6" s="7" t="s">
        <v>3</v>
      </c>
      <c r="R6" s="7" t="s">
        <v>4</v>
      </c>
      <c r="S6" s="7" t="s">
        <v>5</v>
      </c>
      <c r="T6" s="7" t="s">
        <v>6</v>
      </c>
      <c r="U6" s="7" t="s">
        <v>7</v>
      </c>
      <c r="V6" s="8" t="s">
        <v>8</v>
      </c>
      <c r="W6" s="8" t="s">
        <v>9</v>
      </c>
      <c r="X6" s="8" t="s">
        <v>3</v>
      </c>
      <c r="Y6" s="7" t="s">
        <v>4</v>
      </c>
      <c r="Z6" s="7" t="s">
        <v>5</v>
      </c>
      <c r="AA6" s="7" t="s">
        <v>6</v>
      </c>
      <c r="AB6" s="7" t="s">
        <v>7</v>
      </c>
      <c r="AC6" s="7" t="s">
        <v>8</v>
      </c>
      <c r="AD6" s="8" t="s">
        <v>9</v>
      </c>
      <c r="AE6" s="7" t="s">
        <v>3</v>
      </c>
      <c r="AF6" s="7" t="s">
        <v>4</v>
      </c>
      <c r="AG6" s="7" t="s">
        <v>5</v>
      </c>
    </row>
    <row r="7" spans="1:33" ht="18.75" x14ac:dyDescent="0.25">
      <c r="A7" s="9"/>
      <c r="B7" s="10"/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>
        <v>13</v>
      </c>
      <c r="P7" s="5">
        <v>14</v>
      </c>
      <c r="Q7" s="5">
        <v>15</v>
      </c>
      <c r="R7" s="5">
        <v>16</v>
      </c>
      <c r="S7" s="5">
        <v>17</v>
      </c>
      <c r="T7" s="5">
        <v>18</v>
      </c>
      <c r="U7" s="5">
        <v>19</v>
      </c>
      <c r="V7" s="5">
        <v>20</v>
      </c>
      <c r="W7" s="5">
        <v>21</v>
      </c>
      <c r="X7" s="5">
        <v>22</v>
      </c>
      <c r="Y7" s="5">
        <v>23</v>
      </c>
      <c r="Z7" s="5">
        <v>24</v>
      </c>
      <c r="AA7" s="5">
        <v>25</v>
      </c>
      <c r="AB7" s="5">
        <v>26</v>
      </c>
      <c r="AC7" s="5">
        <v>27</v>
      </c>
      <c r="AD7" s="5">
        <v>28</v>
      </c>
      <c r="AE7" s="5">
        <v>29</v>
      </c>
      <c r="AF7" s="5">
        <v>30</v>
      </c>
      <c r="AG7" s="5">
        <v>31</v>
      </c>
    </row>
    <row r="8" spans="1:33" ht="16.5" customHeight="1" x14ac:dyDescent="0.25">
      <c r="A8" s="11" t="s">
        <v>10</v>
      </c>
      <c r="B8" s="12">
        <v>10</v>
      </c>
      <c r="C8" s="13"/>
      <c r="D8" s="13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6"/>
      <c r="Q8" s="5"/>
      <c r="R8" s="5"/>
      <c r="S8" s="5"/>
      <c r="T8" s="5"/>
      <c r="U8" s="5"/>
      <c r="V8" s="6"/>
      <c r="W8" s="6"/>
      <c r="X8" s="6"/>
      <c r="Y8" s="5"/>
      <c r="Z8" s="5"/>
      <c r="AA8" s="5"/>
      <c r="AB8" s="5"/>
      <c r="AC8" s="5"/>
      <c r="AD8" s="6"/>
      <c r="AE8" s="5"/>
      <c r="AF8" s="5"/>
      <c r="AG8" s="5"/>
    </row>
    <row r="9" spans="1:33" ht="16.5" customHeight="1" x14ac:dyDescent="0.25">
      <c r="A9" s="11" t="s">
        <v>11</v>
      </c>
      <c r="B9" s="12">
        <v>20</v>
      </c>
      <c r="C9" s="5"/>
      <c r="D9" s="13"/>
      <c r="E9" s="13"/>
      <c r="F9" s="13"/>
      <c r="G9" s="5"/>
      <c r="H9" s="5"/>
      <c r="I9" s="6"/>
      <c r="J9" s="5"/>
      <c r="K9" s="5"/>
      <c r="L9" s="5"/>
      <c r="M9" s="5"/>
      <c r="N9" s="5"/>
      <c r="O9" s="5"/>
      <c r="P9" s="6"/>
      <c r="Q9" s="5"/>
      <c r="R9" s="5"/>
      <c r="S9" s="5"/>
      <c r="T9" s="5"/>
      <c r="U9" s="5"/>
      <c r="V9" s="6"/>
      <c r="W9" s="6"/>
      <c r="X9" s="6"/>
      <c r="Y9" s="5"/>
      <c r="Z9" s="5"/>
      <c r="AA9" s="5"/>
      <c r="AB9" s="5"/>
      <c r="AC9" s="5"/>
      <c r="AD9" s="6"/>
      <c r="AE9" s="5"/>
      <c r="AF9" s="5"/>
      <c r="AG9" s="5"/>
    </row>
    <row r="10" spans="1:33" ht="16.5" customHeight="1" x14ac:dyDescent="0.25">
      <c r="A10" s="11" t="s">
        <v>12</v>
      </c>
      <c r="B10" s="12">
        <v>25</v>
      </c>
      <c r="C10" s="5"/>
      <c r="D10" s="5"/>
      <c r="E10" s="5"/>
      <c r="F10" s="13"/>
      <c r="G10" s="13"/>
      <c r="H10" s="13"/>
      <c r="I10" s="6"/>
      <c r="J10" s="5"/>
      <c r="K10" s="5"/>
      <c r="L10" s="5"/>
      <c r="M10" s="5"/>
      <c r="N10" s="5"/>
      <c r="O10" s="5"/>
      <c r="P10" s="6"/>
      <c r="Q10" s="5"/>
      <c r="R10" s="5"/>
      <c r="S10" s="5"/>
      <c r="T10" s="5"/>
      <c r="U10" s="5"/>
      <c r="V10" s="6"/>
      <c r="W10" s="6"/>
      <c r="X10" s="6"/>
      <c r="Y10" s="5"/>
      <c r="Z10" s="5"/>
      <c r="AA10" s="5"/>
      <c r="AB10" s="5"/>
      <c r="AC10" s="5"/>
      <c r="AD10" s="6"/>
      <c r="AE10" s="5"/>
      <c r="AF10" s="5"/>
      <c r="AG10" s="5"/>
    </row>
    <row r="11" spans="1:33" ht="16.5" customHeight="1" x14ac:dyDescent="0.25">
      <c r="A11" s="11" t="s">
        <v>13</v>
      </c>
      <c r="B11" s="12">
        <v>25</v>
      </c>
      <c r="C11" s="5"/>
      <c r="D11" s="5"/>
      <c r="E11" s="5"/>
      <c r="F11" s="5"/>
      <c r="G11" s="5"/>
      <c r="H11" s="13"/>
      <c r="I11" s="6"/>
      <c r="J11" s="13"/>
      <c r="K11" s="13"/>
      <c r="L11" s="13"/>
      <c r="M11" s="5"/>
      <c r="N11" s="5"/>
      <c r="O11" s="5"/>
      <c r="P11" s="6"/>
      <c r="Q11" s="5"/>
      <c r="R11" s="5"/>
      <c r="S11" s="5"/>
      <c r="T11" s="5"/>
      <c r="U11" s="5"/>
      <c r="V11" s="6"/>
      <c r="W11" s="6"/>
      <c r="X11" s="6"/>
      <c r="Y11" s="5"/>
      <c r="Z11" s="5"/>
      <c r="AA11" s="5"/>
      <c r="AB11" s="5"/>
      <c r="AC11" s="5"/>
      <c r="AD11" s="6"/>
      <c r="AE11" s="5"/>
      <c r="AF11" s="5"/>
      <c r="AG11" s="5"/>
    </row>
    <row r="12" spans="1:33" ht="16.5" customHeight="1" x14ac:dyDescent="0.25">
      <c r="A12" s="11" t="s">
        <v>14</v>
      </c>
      <c r="B12" s="12">
        <v>25</v>
      </c>
      <c r="C12" s="5"/>
      <c r="D12" s="5"/>
      <c r="E12" s="5"/>
      <c r="F12" s="5"/>
      <c r="G12" s="5"/>
      <c r="H12" s="5"/>
      <c r="I12" s="6"/>
      <c r="J12" s="5"/>
      <c r="K12" s="5"/>
      <c r="L12" s="13"/>
      <c r="M12" s="13"/>
      <c r="N12" s="13"/>
      <c r="O12" s="13"/>
      <c r="P12" s="6"/>
      <c r="Q12" s="5"/>
      <c r="R12" s="5"/>
      <c r="S12" s="5"/>
      <c r="T12" s="5"/>
      <c r="U12" s="5"/>
      <c r="V12" s="6"/>
      <c r="W12" s="6"/>
      <c r="X12" s="6"/>
      <c r="Y12" s="5"/>
      <c r="Z12" s="5"/>
      <c r="AA12" s="5"/>
      <c r="AB12" s="5"/>
      <c r="AC12" s="5"/>
      <c r="AD12" s="6"/>
      <c r="AE12" s="5"/>
      <c r="AF12" s="5"/>
      <c r="AG12" s="5"/>
    </row>
    <row r="13" spans="1:33" ht="16.5" customHeight="1" x14ac:dyDescent="0.25">
      <c r="A13" s="11" t="s">
        <v>15</v>
      </c>
      <c r="B13" s="12">
        <v>14</v>
      </c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13"/>
      <c r="P13" s="6"/>
      <c r="Q13" s="13"/>
      <c r="R13" s="13"/>
      <c r="S13" s="13"/>
      <c r="T13" s="5"/>
      <c r="U13" s="5"/>
      <c r="V13" s="6"/>
      <c r="W13" s="6"/>
      <c r="X13" s="6"/>
      <c r="Y13" s="5"/>
      <c r="Z13" s="5"/>
      <c r="AA13" s="5"/>
      <c r="AB13" s="5"/>
      <c r="AC13" s="5"/>
      <c r="AD13" s="6"/>
      <c r="AE13" s="5"/>
      <c r="AF13" s="5"/>
      <c r="AG13" s="5"/>
    </row>
    <row r="14" spans="1:33" ht="16.5" customHeight="1" x14ac:dyDescent="0.25">
      <c r="A14" s="11" t="s">
        <v>16</v>
      </c>
      <c r="B14" s="12">
        <v>30</v>
      </c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6"/>
      <c r="Q14" s="5"/>
      <c r="R14" s="13"/>
      <c r="S14" s="13"/>
      <c r="T14" s="13"/>
      <c r="U14" s="5"/>
      <c r="V14" s="6"/>
      <c r="W14" s="6"/>
      <c r="X14" s="6"/>
      <c r="Y14" s="5"/>
      <c r="Z14" s="5"/>
      <c r="AA14" s="5"/>
      <c r="AB14" s="5"/>
      <c r="AC14" s="5"/>
      <c r="AD14" s="6"/>
      <c r="AE14" s="5"/>
      <c r="AF14" s="5"/>
      <c r="AG14" s="5"/>
    </row>
    <row r="15" spans="1:33" ht="16.5" customHeight="1" x14ac:dyDescent="0.25">
      <c r="A15" s="11" t="s">
        <v>17</v>
      </c>
      <c r="B15" s="12">
        <v>12</v>
      </c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6"/>
      <c r="Q15" s="5"/>
      <c r="R15" s="5"/>
      <c r="S15" s="5"/>
      <c r="T15" s="13"/>
      <c r="U15" s="13"/>
      <c r="V15" s="6"/>
      <c r="W15" s="6"/>
      <c r="X15" s="6"/>
      <c r="Y15" s="5"/>
      <c r="Z15" s="5"/>
      <c r="AA15" s="5"/>
      <c r="AB15" s="5"/>
      <c r="AC15" s="5"/>
      <c r="AD15" s="6"/>
      <c r="AE15" s="5"/>
      <c r="AF15" s="5"/>
      <c r="AG15" s="5"/>
    </row>
    <row r="16" spans="1:33" ht="16.5" customHeight="1" x14ac:dyDescent="0.25">
      <c r="A16" s="11" t="s">
        <v>18</v>
      </c>
      <c r="B16" s="12">
        <v>20</v>
      </c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6"/>
      <c r="Q16" s="5"/>
      <c r="R16" s="5"/>
      <c r="S16" s="5"/>
      <c r="T16" s="5"/>
      <c r="U16" s="13"/>
      <c r="V16" s="6"/>
      <c r="W16" s="6"/>
      <c r="X16" s="6"/>
      <c r="Y16" s="13"/>
      <c r="Z16" s="13"/>
      <c r="AA16" s="5"/>
      <c r="AB16" s="5"/>
      <c r="AC16" s="5"/>
      <c r="AD16" s="6"/>
      <c r="AE16" s="5"/>
      <c r="AF16" s="5"/>
      <c r="AG16" s="5"/>
    </row>
    <row r="17" spans="1:33" ht="16.5" customHeight="1" x14ac:dyDescent="0.25">
      <c r="A17" s="11" t="s">
        <v>19</v>
      </c>
      <c r="B17" s="12">
        <v>10</v>
      </c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6"/>
      <c r="Q17" s="5"/>
      <c r="R17" s="5"/>
      <c r="S17" s="5"/>
      <c r="T17" s="5"/>
      <c r="U17" s="5"/>
      <c r="V17" s="6"/>
      <c r="W17" s="6"/>
      <c r="X17" s="6"/>
      <c r="Y17" s="5"/>
      <c r="Z17" s="5"/>
      <c r="AA17" s="13"/>
      <c r="AB17" s="13"/>
      <c r="AC17" s="5"/>
      <c r="AD17" s="6"/>
      <c r="AE17" s="5"/>
      <c r="AF17" s="5"/>
      <c r="AG17" s="5"/>
    </row>
    <row r="18" spans="1:33" ht="16.5" customHeight="1" x14ac:dyDescent="0.25">
      <c r="A18" s="11" t="s">
        <v>20</v>
      </c>
      <c r="B18" s="12">
        <v>10</v>
      </c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6"/>
      <c r="Q18" s="5"/>
      <c r="R18" s="5"/>
      <c r="S18" s="5"/>
      <c r="T18" s="5"/>
      <c r="U18" s="5"/>
      <c r="V18" s="6"/>
      <c r="W18" s="6"/>
      <c r="X18" s="6"/>
      <c r="Y18" s="5"/>
      <c r="Z18" s="5"/>
      <c r="AA18" s="5"/>
      <c r="AB18" s="13"/>
      <c r="AC18" s="13"/>
      <c r="AD18" s="6"/>
      <c r="AE18" s="5"/>
      <c r="AF18" s="5"/>
      <c r="AG18" s="5"/>
    </row>
    <row r="19" spans="1:33" ht="16.5" customHeight="1" x14ac:dyDescent="0.25">
      <c r="A19" s="11" t="s">
        <v>21</v>
      </c>
      <c r="B19" s="12">
        <v>10</v>
      </c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  <c r="N19" s="5"/>
      <c r="O19" s="5"/>
      <c r="P19" s="6"/>
      <c r="Q19" s="5"/>
      <c r="R19" s="5"/>
      <c r="S19" s="5"/>
      <c r="T19" s="5"/>
      <c r="U19" s="5"/>
      <c r="V19" s="6"/>
      <c r="W19" s="6"/>
      <c r="X19" s="6"/>
      <c r="Y19" s="5"/>
      <c r="Z19" s="5"/>
      <c r="AA19" s="5"/>
      <c r="AB19" s="5"/>
      <c r="AC19" s="5"/>
      <c r="AD19" s="6"/>
      <c r="AE19" s="13"/>
      <c r="AF19" s="13"/>
      <c r="AG19" s="13"/>
    </row>
    <row r="20" spans="1:33" ht="16.5" customHeight="1" x14ac:dyDescent="0.25">
      <c r="A20" s="14" t="s">
        <v>22</v>
      </c>
      <c r="B20" s="12">
        <f ca="1">'ALOKASI waktu'!$B$20</f>
        <v>0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</sheetData>
  <mergeCells count="4">
    <mergeCell ref="C20:AG20"/>
    <mergeCell ref="A3:A6"/>
    <mergeCell ref="B3:B6"/>
    <mergeCell ref="C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"/>
  <sheetViews>
    <sheetView workbookViewId="0">
      <selection activeCell="I13" sqref="I13"/>
    </sheetView>
  </sheetViews>
  <sheetFormatPr defaultRowHeight="15" x14ac:dyDescent="0.25"/>
  <cols>
    <col min="1" max="1" width="10.28515625" customWidth="1"/>
    <col min="2" max="2" width="18" customWidth="1"/>
    <col min="3" max="6" width="13.42578125" customWidth="1"/>
  </cols>
  <sheetData>
    <row r="3" spans="1:10" x14ac:dyDescent="0.25">
      <c r="A3" s="18" t="s">
        <v>23</v>
      </c>
      <c r="B3" s="18" t="s">
        <v>24</v>
      </c>
      <c r="C3" s="18" t="s">
        <v>25</v>
      </c>
      <c r="D3" s="18" t="s">
        <v>26</v>
      </c>
      <c r="E3" s="18" t="s">
        <v>27</v>
      </c>
      <c r="F3" s="18" t="s">
        <v>28</v>
      </c>
      <c r="H3" s="34" t="s">
        <v>39</v>
      </c>
      <c r="I3" s="34" t="s">
        <v>40</v>
      </c>
      <c r="J3" s="34" t="s">
        <v>41</v>
      </c>
    </row>
    <row r="4" spans="1:10" x14ac:dyDescent="0.25">
      <c r="A4" s="19">
        <v>1</v>
      </c>
      <c r="B4" s="19" t="s">
        <v>29</v>
      </c>
      <c r="C4" s="25">
        <v>5000</v>
      </c>
      <c r="D4" s="25">
        <f>C4+1000</f>
        <v>6000</v>
      </c>
      <c r="E4" s="25">
        <f>D4+1000</f>
        <v>7000</v>
      </c>
      <c r="F4" s="25">
        <f>E4+1000</f>
        <v>8000</v>
      </c>
      <c r="H4" s="19" t="s">
        <v>76</v>
      </c>
      <c r="I4" s="19" t="s">
        <v>103</v>
      </c>
      <c r="J4" s="19" t="s">
        <v>43</v>
      </c>
    </row>
    <row r="5" spans="1:10" x14ac:dyDescent="0.25">
      <c r="A5" s="19">
        <v>2</v>
      </c>
      <c r="B5" s="19" t="s">
        <v>30</v>
      </c>
      <c r="C5" s="25">
        <v>5000</v>
      </c>
      <c r="D5" s="25">
        <f t="shared" ref="D5:F13" si="0">C5+1000</f>
        <v>6000</v>
      </c>
      <c r="E5" s="25">
        <f t="shared" si="0"/>
        <v>7000</v>
      </c>
      <c r="F5" s="25">
        <f t="shared" si="0"/>
        <v>8000</v>
      </c>
      <c r="H5" s="19" t="s">
        <v>78</v>
      </c>
      <c r="I5" s="19" t="s">
        <v>103</v>
      </c>
      <c r="J5" s="19" t="s">
        <v>43</v>
      </c>
    </row>
    <row r="6" spans="1:10" x14ac:dyDescent="0.25">
      <c r="A6" s="19">
        <v>3</v>
      </c>
      <c r="B6" s="19" t="s">
        <v>31</v>
      </c>
      <c r="C6" s="25">
        <v>13000</v>
      </c>
      <c r="D6" s="25">
        <f>C6+1000</f>
        <v>14000</v>
      </c>
      <c r="E6" s="25">
        <f t="shared" si="0"/>
        <v>15000</v>
      </c>
      <c r="F6" s="25">
        <f t="shared" si="0"/>
        <v>16000</v>
      </c>
      <c r="H6" s="19" t="s">
        <v>89</v>
      </c>
      <c r="I6" s="19" t="s">
        <v>44</v>
      </c>
      <c r="J6" s="19" t="s">
        <v>105</v>
      </c>
    </row>
    <row r="7" spans="1:10" x14ac:dyDescent="0.25">
      <c r="A7" s="19">
        <v>4</v>
      </c>
      <c r="B7" s="19" t="s">
        <v>32</v>
      </c>
      <c r="C7" s="25">
        <v>15000</v>
      </c>
      <c r="D7" s="25">
        <f t="shared" si="0"/>
        <v>16000</v>
      </c>
      <c r="E7" s="25">
        <f t="shared" si="0"/>
        <v>17000</v>
      </c>
      <c r="F7" s="25">
        <f t="shared" si="0"/>
        <v>18000</v>
      </c>
      <c r="H7" s="19" t="s">
        <v>86</v>
      </c>
      <c r="I7" s="19" t="s">
        <v>104</v>
      </c>
      <c r="J7" s="19" t="s">
        <v>44</v>
      </c>
    </row>
    <row r="8" spans="1:10" x14ac:dyDescent="0.25">
      <c r="A8" s="19">
        <v>5</v>
      </c>
      <c r="B8" s="19" t="s">
        <v>33</v>
      </c>
      <c r="C8" s="25">
        <v>5000</v>
      </c>
      <c r="D8" s="25">
        <f t="shared" si="0"/>
        <v>6000</v>
      </c>
      <c r="E8" s="25">
        <f t="shared" si="0"/>
        <v>7000</v>
      </c>
      <c r="F8" s="25">
        <f t="shared" si="0"/>
        <v>8000</v>
      </c>
      <c r="H8" s="19" t="s">
        <v>81</v>
      </c>
      <c r="I8" s="19" t="s">
        <v>47</v>
      </c>
      <c r="J8" s="19" t="s">
        <v>48</v>
      </c>
    </row>
    <row r="9" spans="1:10" x14ac:dyDescent="0.25">
      <c r="A9" s="19">
        <v>6</v>
      </c>
      <c r="B9" s="19" t="s">
        <v>34</v>
      </c>
      <c r="C9" s="25">
        <v>10000</v>
      </c>
      <c r="D9" s="25">
        <f t="shared" si="0"/>
        <v>11000</v>
      </c>
      <c r="E9" s="25">
        <f t="shared" si="0"/>
        <v>12000</v>
      </c>
      <c r="F9" s="25">
        <f t="shared" si="0"/>
        <v>13000</v>
      </c>
      <c r="H9" s="19" t="s">
        <v>95</v>
      </c>
      <c r="I9" s="19" t="s">
        <v>49</v>
      </c>
      <c r="J9" s="19" t="s">
        <v>50</v>
      </c>
    </row>
    <row r="10" spans="1:10" x14ac:dyDescent="0.25">
      <c r="A10" s="19">
        <v>7</v>
      </c>
      <c r="B10" s="19" t="s">
        <v>35</v>
      </c>
      <c r="C10" s="25">
        <v>40000</v>
      </c>
      <c r="D10" s="25">
        <f t="shared" si="0"/>
        <v>41000</v>
      </c>
      <c r="E10" s="25">
        <f t="shared" si="0"/>
        <v>42000</v>
      </c>
      <c r="F10" s="25">
        <f t="shared" si="0"/>
        <v>43000</v>
      </c>
    </row>
    <row r="11" spans="1:10" x14ac:dyDescent="0.25">
      <c r="A11" s="19">
        <v>8</v>
      </c>
      <c r="B11" s="19" t="s">
        <v>36</v>
      </c>
      <c r="C11" s="25">
        <v>200000</v>
      </c>
      <c r="D11" s="25">
        <f t="shared" si="0"/>
        <v>201000</v>
      </c>
      <c r="E11" s="25">
        <f t="shared" si="0"/>
        <v>202000</v>
      </c>
      <c r="F11" s="25">
        <f t="shared" si="0"/>
        <v>203000</v>
      </c>
    </row>
    <row r="12" spans="1:10" x14ac:dyDescent="0.25">
      <c r="A12" s="19">
        <v>9</v>
      </c>
      <c r="B12" s="19" t="s">
        <v>37</v>
      </c>
      <c r="C12" s="25">
        <v>100000</v>
      </c>
      <c r="D12" s="25">
        <f t="shared" si="0"/>
        <v>101000</v>
      </c>
      <c r="E12" s="25">
        <f t="shared" si="0"/>
        <v>102000</v>
      </c>
      <c r="F12" s="25">
        <f t="shared" si="0"/>
        <v>103000</v>
      </c>
    </row>
    <row r="13" spans="1:10" x14ac:dyDescent="0.25">
      <c r="A13" s="19">
        <v>10</v>
      </c>
      <c r="B13" s="19" t="s">
        <v>38</v>
      </c>
      <c r="C13" s="25">
        <v>500000</v>
      </c>
      <c r="D13" s="25">
        <f t="shared" si="0"/>
        <v>501000</v>
      </c>
      <c r="E13" s="25">
        <f t="shared" si="0"/>
        <v>502000</v>
      </c>
      <c r="F13" s="25">
        <f t="shared" si="0"/>
        <v>503000</v>
      </c>
    </row>
    <row r="16" spans="1:10" x14ac:dyDescent="0.25">
      <c r="A16" s="20" t="s">
        <v>39</v>
      </c>
      <c r="B16" s="21" t="s">
        <v>3</v>
      </c>
      <c r="C16" s="21" t="s">
        <v>4</v>
      </c>
      <c r="D16" s="21" t="s">
        <v>5</v>
      </c>
      <c r="E16" s="21" t="s">
        <v>6</v>
      </c>
      <c r="F16" s="21" t="s">
        <v>7</v>
      </c>
      <c r="G16" s="21" t="s">
        <v>8</v>
      </c>
    </row>
    <row r="17" spans="1:7" x14ac:dyDescent="0.25">
      <c r="A17" s="22" t="s">
        <v>40</v>
      </c>
      <c r="B17" s="19" t="s">
        <v>42</v>
      </c>
      <c r="C17" s="19" t="s">
        <v>42</v>
      </c>
      <c r="D17" s="19" t="s">
        <v>44</v>
      </c>
      <c r="E17" s="19" t="s">
        <v>46</v>
      </c>
      <c r="F17" s="19" t="s">
        <v>47</v>
      </c>
      <c r="G17" s="19" t="s">
        <v>49</v>
      </c>
    </row>
    <row r="18" spans="1:7" x14ac:dyDescent="0.25">
      <c r="A18" s="22" t="s">
        <v>41</v>
      </c>
      <c r="B18" s="19" t="s">
        <v>43</v>
      </c>
      <c r="C18" s="19" t="s">
        <v>43</v>
      </c>
      <c r="D18" s="19" t="s">
        <v>45</v>
      </c>
      <c r="E18" s="19" t="s">
        <v>44</v>
      </c>
      <c r="F18" s="19" t="s">
        <v>48</v>
      </c>
      <c r="G18" s="19" t="s">
        <v>50</v>
      </c>
    </row>
    <row r="20" spans="1:7" x14ac:dyDescent="0.25">
      <c r="A20" s="34" t="s">
        <v>39</v>
      </c>
      <c r="B20" s="19" t="s">
        <v>76</v>
      </c>
      <c r="C20" s="19" t="s">
        <v>78</v>
      </c>
      <c r="D20" s="19" t="s">
        <v>89</v>
      </c>
      <c r="E20" s="19" t="s">
        <v>86</v>
      </c>
      <c r="F20" s="19" t="s">
        <v>81</v>
      </c>
      <c r="G20" s="19" t="s">
        <v>95</v>
      </c>
    </row>
    <row r="21" spans="1:7" x14ac:dyDescent="0.25">
      <c r="A21" s="34" t="s">
        <v>102</v>
      </c>
      <c r="B21" s="19" t="s">
        <v>103</v>
      </c>
      <c r="C21" s="19" t="s">
        <v>103</v>
      </c>
      <c r="D21" s="19" t="s">
        <v>44</v>
      </c>
      <c r="E21" s="19" t="s">
        <v>104</v>
      </c>
      <c r="F21" s="19" t="s">
        <v>47</v>
      </c>
      <c r="G21" s="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3" sqref="A3:F3"/>
    </sheetView>
  </sheetViews>
  <sheetFormatPr defaultRowHeight="15" x14ac:dyDescent="0.25"/>
  <cols>
    <col min="1" max="1" width="4.28515625" customWidth="1"/>
    <col min="2" max="2" width="18.140625" customWidth="1"/>
    <col min="3" max="3" width="10.85546875" customWidth="1"/>
    <col min="4" max="4" width="13.7109375" customWidth="1"/>
    <col min="5" max="5" width="12.42578125" customWidth="1"/>
    <col min="6" max="6" width="15.5703125" customWidth="1"/>
  </cols>
  <sheetData>
    <row r="1" spans="1:6" x14ac:dyDescent="0.25">
      <c r="A1" s="24" t="s">
        <v>51</v>
      </c>
      <c r="B1" s="24"/>
      <c r="C1" s="24"/>
      <c r="D1" s="24"/>
      <c r="E1" s="24"/>
      <c r="F1" s="24"/>
    </row>
    <row r="3" spans="1:6" x14ac:dyDescent="0.25">
      <c r="A3" s="30" t="s">
        <v>23</v>
      </c>
      <c r="B3" s="30" t="s">
        <v>24</v>
      </c>
      <c r="C3" s="30" t="s">
        <v>52</v>
      </c>
      <c r="D3" s="30" t="s">
        <v>53</v>
      </c>
      <c r="E3" s="30" t="s">
        <v>54</v>
      </c>
      <c r="F3" s="30" t="s">
        <v>55</v>
      </c>
    </row>
    <row r="4" spans="1:6" x14ac:dyDescent="0.25">
      <c r="A4" s="19">
        <v>1</v>
      </c>
      <c r="B4" s="19" t="s">
        <v>29</v>
      </c>
      <c r="C4" s="19">
        <v>25</v>
      </c>
      <c r="D4" s="19" t="s">
        <v>59</v>
      </c>
      <c r="E4" s="25">
        <f>VLOOKUP(B4,'daftar harga'!$B$4:$F$11,3)</f>
        <v>6000</v>
      </c>
      <c r="F4" s="25">
        <f>E4*C4</f>
        <v>150000</v>
      </c>
    </row>
    <row r="5" spans="1:6" x14ac:dyDescent="0.25">
      <c r="A5" s="19">
        <v>2</v>
      </c>
      <c r="B5" s="19" t="s">
        <v>30</v>
      </c>
      <c r="C5" s="19">
        <v>25</v>
      </c>
      <c r="D5" s="19" t="s">
        <v>59</v>
      </c>
      <c r="E5" s="25">
        <f>VLOOKUP(B5,'daftar harga'!$B$4:$F$11,3)</f>
        <v>6000</v>
      </c>
      <c r="F5" s="25">
        <f t="shared" ref="F5:F11" si="0">E5*C5</f>
        <v>150000</v>
      </c>
    </row>
    <row r="6" spans="1:6" x14ac:dyDescent="0.25">
      <c r="A6" s="19">
        <v>3</v>
      </c>
      <c r="B6" s="19" t="s">
        <v>31</v>
      </c>
      <c r="C6" s="19">
        <v>25</v>
      </c>
      <c r="D6" s="19" t="s">
        <v>59</v>
      </c>
      <c r="E6" s="25">
        <f>VLOOKUP(B6,'daftar harga'!$B$4:$F$11,3)</f>
        <v>6000</v>
      </c>
      <c r="F6" s="25">
        <f t="shared" si="0"/>
        <v>150000</v>
      </c>
    </row>
    <row r="7" spans="1:6" x14ac:dyDescent="0.25">
      <c r="A7" s="19">
        <v>4</v>
      </c>
      <c r="B7" s="19" t="s">
        <v>32</v>
      </c>
      <c r="C7" s="19">
        <v>13</v>
      </c>
      <c r="D7" s="19" t="s">
        <v>60</v>
      </c>
      <c r="E7" s="25">
        <f>VLOOKUP(B7,'daftar harga'!$B$4:$F$11,3)</f>
        <v>16000</v>
      </c>
      <c r="F7" s="25">
        <f t="shared" si="0"/>
        <v>208000</v>
      </c>
    </row>
    <row r="8" spans="1:6" x14ac:dyDescent="0.25">
      <c r="A8" s="19">
        <v>5</v>
      </c>
      <c r="B8" s="19" t="s">
        <v>33</v>
      </c>
      <c r="C8" s="19">
        <v>3</v>
      </c>
      <c r="D8" s="19" t="s">
        <v>61</v>
      </c>
      <c r="E8" s="25">
        <f>VLOOKUP(B8,'daftar harga'!$B$4:$F$11,3)</f>
        <v>6000</v>
      </c>
      <c r="F8" s="25">
        <f t="shared" si="0"/>
        <v>18000</v>
      </c>
    </row>
    <row r="9" spans="1:6" x14ac:dyDescent="0.25">
      <c r="A9" s="19">
        <v>6</v>
      </c>
      <c r="B9" s="19" t="s">
        <v>34</v>
      </c>
      <c r="C9" s="19">
        <v>8</v>
      </c>
      <c r="D9" s="19" t="s">
        <v>61</v>
      </c>
      <c r="E9" s="25">
        <f>VLOOKUP(B9,'daftar harga'!$B$4:$F$11,3)</f>
        <v>11000</v>
      </c>
      <c r="F9" s="25">
        <f t="shared" si="0"/>
        <v>88000</v>
      </c>
    </row>
    <row r="10" spans="1:6" x14ac:dyDescent="0.25">
      <c r="A10" s="19">
        <v>7</v>
      </c>
      <c r="B10" s="19" t="s">
        <v>35</v>
      </c>
      <c r="C10" s="19">
        <v>25</v>
      </c>
      <c r="D10" s="19" t="s">
        <v>61</v>
      </c>
      <c r="E10" s="25">
        <f>VLOOKUP(B10,'daftar harga'!$B$4:$F$11,3)</f>
        <v>41000</v>
      </c>
      <c r="F10" s="25">
        <f t="shared" si="0"/>
        <v>1025000</v>
      </c>
    </row>
    <row r="11" spans="1:6" x14ac:dyDescent="0.25">
      <c r="A11" s="19">
        <v>8</v>
      </c>
      <c r="B11" s="19" t="s">
        <v>36</v>
      </c>
      <c r="C11" s="19">
        <v>1</v>
      </c>
      <c r="D11" s="19" t="s">
        <v>59</v>
      </c>
      <c r="E11" s="25">
        <f>VLOOKUP(B11,'daftar harga'!$B$4:$F$11,3)</f>
        <v>16000</v>
      </c>
      <c r="F11" s="25">
        <f t="shared" si="0"/>
        <v>16000</v>
      </c>
    </row>
    <row r="14" spans="1:6" x14ac:dyDescent="0.25">
      <c r="E14" t="s">
        <v>66</v>
      </c>
    </row>
    <row r="18" spans="5:5" x14ac:dyDescent="0.25">
      <c r="E18" s="17" t="s">
        <v>68</v>
      </c>
    </row>
    <row r="19" spans="5:5" x14ac:dyDescent="0.25">
      <c r="E19" s="28" t="s">
        <v>70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:F3"/>
    </sheetView>
  </sheetViews>
  <sheetFormatPr defaultRowHeight="15" x14ac:dyDescent="0.25"/>
  <cols>
    <col min="2" max="2" width="15.42578125" customWidth="1"/>
    <col min="3" max="3" width="13.28515625" customWidth="1"/>
    <col min="4" max="4" width="12.5703125" customWidth="1"/>
    <col min="5" max="5" width="13" customWidth="1"/>
    <col min="6" max="6" width="14.5703125" customWidth="1"/>
  </cols>
  <sheetData>
    <row r="1" spans="1:6" x14ac:dyDescent="0.25">
      <c r="A1" s="26" t="s">
        <v>56</v>
      </c>
      <c r="B1" s="26"/>
      <c r="C1" s="26"/>
      <c r="D1" s="26"/>
      <c r="E1" s="26"/>
      <c r="F1" s="26"/>
    </row>
    <row r="3" spans="1:6" x14ac:dyDescent="0.25">
      <c r="A3" s="32" t="s">
        <v>23</v>
      </c>
      <c r="B3" s="32" t="s">
        <v>24</v>
      </c>
      <c r="C3" s="32" t="s">
        <v>62</v>
      </c>
      <c r="D3" s="32" t="s">
        <v>53</v>
      </c>
      <c r="E3" s="32" t="s">
        <v>54</v>
      </c>
      <c r="F3" s="32" t="s">
        <v>63</v>
      </c>
    </row>
    <row r="4" spans="1:6" x14ac:dyDescent="0.25">
      <c r="A4" s="19">
        <v>1</v>
      </c>
      <c r="B4" s="19" t="s">
        <v>29</v>
      </c>
      <c r="C4" s="19">
        <v>25</v>
      </c>
      <c r="D4" s="27" t="s">
        <v>59</v>
      </c>
      <c r="E4" s="27">
        <f>VLOOKUP(B4,'daftar harga'!$B$4:$F$11,2)</f>
        <v>5000</v>
      </c>
      <c r="F4" s="27">
        <f>E4*C4</f>
        <v>125000</v>
      </c>
    </row>
    <row r="5" spans="1:6" x14ac:dyDescent="0.25">
      <c r="A5" s="19">
        <v>2</v>
      </c>
      <c r="B5" s="19" t="s">
        <v>31</v>
      </c>
      <c r="C5" s="19">
        <v>25</v>
      </c>
      <c r="D5" s="27" t="s">
        <v>59</v>
      </c>
      <c r="E5" s="27">
        <f>VLOOKUP(B5,'daftar harga'!$B$4:$F$11,2)</f>
        <v>5000</v>
      </c>
      <c r="F5" s="27">
        <f t="shared" ref="F5:F11" si="0">E5*C5</f>
        <v>125000</v>
      </c>
    </row>
    <row r="6" spans="1:6" x14ac:dyDescent="0.25">
      <c r="A6" s="19">
        <v>3</v>
      </c>
      <c r="B6" s="19" t="s">
        <v>71</v>
      </c>
      <c r="C6" s="19">
        <v>13</v>
      </c>
      <c r="D6" s="27" t="s">
        <v>60</v>
      </c>
      <c r="E6" s="27">
        <f>VLOOKUP(B6,'daftar harga'!$B$4:$F$11,2)</f>
        <v>15000</v>
      </c>
      <c r="F6" s="27">
        <f t="shared" si="0"/>
        <v>195000</v>
      </c>
    </row>
    <row r="7" spans="1:6" x14ac:dyDescent="0.25">
      <c r="A7" s="19">
        <v>4</v>
      </c>
      <c r="B7" s="19" t="s">
        <v>72</v>
      </c>
      <c r="C7" s="19">
        <v>3</v>
      </c>
      <c r="D7" s="27" t="s">
        <v>61</v>
      </c>
      <c r="E7" s="27">
        <f>VLOOKUP(B7,'daftar harga'!$B$4:$F$11,2)</f>
        <v>5000</v>
      </c>
      <c r="F7" s="27">
        <f t="shared" si="0"/>
        <v>15000</v>
      </c>
    </row>
    <row r="8" spans="1:6" x14ac:dyDescent="0.25">
      <c r="A8" s="19">
        <v>5</v>
      </c>
      <c r="B8" s="19" t="s">
        <v>73</v>
      </c>
      <c r="C8" s="19">
        <v>8</v>
      </c>
      <c r="D8" s="27" t="s">
        <v>61</v>
      </c>
      <c r="E8" s="27">
        <f>VLOOKUP(B8,'daftar harga'!$B$4:$F$11,2)</f>
        <v>10000</v>
      </c>
      <c r="F8" s="27">
        <f t="shared" si="0"/>
        <v>80000</v>
      </c>
    </row>
    <row r="9" spans="1:6" x14ac:dyDescent="0.25">
      <c r="A9" s="19">
        <v>6</v>
      </c>
      <c r="B9" s="19" t="s">
        <v>36</v>
      </c>
      <c r="C9" s="19">
        <v>1</v>
      </c>
      <c r="D9" s="27" t="s">
        <v>59</v>
      </c>
      <c r="E9" s="27">
        <f>VLOOKUP(B9,'daftar harga'!$B$4:$F$11,2)</f>
        <v>15000</v>
      </c>
      <c r="F9" s="27">
        <f t="shared" si="0"/>
        <v>15000</v>
      </c>
    </row>
    <row r="10" spans="1:6" x14ac:dyDescent="0.25">
      <c r="A10" s="19">
        <v>7</v>
      </c>
      <c r="B10" s="29" t="s">
        <v>37</v>
      </c>
      <c r="C10" s="19">
        <v>1</v>
      </c>
      <c r="D10" s="27" t="s">
        <v>59</v>
      </c>
      <c r="E10" s="27">
        <f>VLOOKUP(B10,'daftar harga'!$B$4:$F$11,2)</f>
        <v>200000</v>
      </c>
      <c r="F10" s="27">
        <f t="shared" si="0"/>
        <v>200000</v>
      </c>
    </row>
    <row r="11" spans="1:6" x14ac:dyDescent="0.25">
      <c r="A11" s="19">
        <v>8</v>
      </c>
      <c r="B11" s="29" t="s">
        <v>38</v>
      </c>
      <c r="C11" s="19">
        <v>1</v>
      </c>
      <c r="D11" s="27" t="s">
        <v>59</v>
      </c>
      <c r="E11" s="27">
        <f>VLOOKUP(B11,'daftar harga'!$B$4:$F$11,2)</f>
        <v>5000</v>
      </c>
      <c r="F11" s="27">
        <f t="shared" si="0"/>
        <v>5000</v>
      </c>
    </row>
    <row r="13" spans="1:6" x14ac:dyDescent="0.25">
      <c r="E13" t="s">
        <v>66</v>
      </c>
    </row>
    <row r="17" spans="5:5" x14ac:dyDescent="0.25">
      <c r="E17" s="17" t="s">
        <v>68</v>
      </c>
    </row>
    <row r="18" spans="5:5" x14ac:dyDescent="0.25">
      <c r="E18" s="28" t="s">
        <v>70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2" sqref="E22"/>
    </sheetView>
  </sheetViews>
  <sheetFormatPr defaultRowHeight="15" x14ac:dyDescent="0.25"/>
  <cols>
    <col min="2" max="2" width="12" bestFit="1" customWidth="1"/>
    <col min="3" max="3" width="14.42578125" customWidth="1"/>
    <col min="4" max="4" width="15.7109375" customWidth="1"/>
    <col min="5" max="5" width="15.85546875" customWidth="1"/>
    <col min="6" max="6" width="17.28515625" customWidth="1"/>
  </cols>
  <sheetData>
    <row r="1" spans="1:6" x14ac:dyDescent="0.25">
      <c r="A1" s="26" t="s">
        <v>57</v>
      </c>
      <c r="B1" s="26"/>
      <c r="C1" s="26"/>
      <c r="D1" s="26"/>
      <c r="E1" s="26"/>
      <c r="F1" s="26"/>
    </row>
    <row r="3" spans="1:6" x14ac:dyDescent="0.25">
      <c r="A3" s="31" t="s">
        <v>23</v>
      </c>
      <c r="B3" s="31" t="s">
        <v>24</v>
      </c>
      <c r="C3" s="31" t="s">
        <v>64</v>
      </c>
      <c r="D3" s="31" t="s">
        <v>65</v>
      </c>
      <c r="E3" s="31" t="s">
        <v>54</v>
      </c>
      <c r="F3" s="31" t="s">
        <v>55</v>
      </c>
    </row>
    <row r="4" spans="1:6" x14ac:dyDescent="0.25">
      <c r="A4" s="19">
        <v>1</v>
      </c>
      <c r="B4" s="19" t="s">
        <v>29</v>
      </c>
      <c r="C4" s="19">
        <v>25</v>
      </c>
      <c r="D4" s="19" t="s">
        <v>59</v>
      </c>
      <c r="E4" s="19">
        <f>VLOOKUP(B4,'daftar harga'!$B$4:$F$11,3)</f>
        <v>6000</v>
      </c>
      <c r="F4" s="19">
        <f>E4*C4</f>
        <v>150000</v>
      </c>
    </row>
    <row r="5" spans="1:6" x14ac:dyDescent="0.25">
      <c r="A5" s="19">
        <v>2</v>
      </c>
      <c r="B5" s="19" t="s">
        <v>30</v>
      </c>
      <c r="C5" s="19">
        <v>25</v>
      </c>
      <c r="D5" s="19" t="s">
        <v>59</v>
      </c>
      <c r="E5" s="19">
        <f>VLOOKUP(B5,'daftar harga'!$B$4:$F$11,3)</f>
        <v>6000</v>
      </c>
      <c r="F5" s="19">
        <f t="shared" ref="F5:F11" si="0">E5*C5</f>
        <v>150000</v>
      </c>
    </row>
    <row r="6" spans="1:6" x14ac:dyDescent="0.25">
      <c r="A6" s="19">
        <v>3</v>
      </c>
      <c r="B6" s="19" t="s">
        <v>31</v>
      </c>
      <c r="C6" s="19">
        <v>25</v>
      </c>
      <c r="D6" s="19" t="s">
        <v>59</v>
      </c>
      <c r="E6" s="19">
        <f>VLOOKUP(B6,'daftar harga'!$B$4:$F$11,3)</f>
        <v>6000</v>
      </c>
      <c r="F6" s="19">
        <f t="shared" si="0"/>
        <v>150000</v>
      </c>
    </row>
    <row r="7" spans="1:6" x14ac:dyDescent="0.25">
      <c r="A7" s="19">
        <v>4</v>
      </c>
      <c r="B7" s="19" t="s">
        <v>32</v>
      </c>
      <c r="C7" s="19">
        <v>13</v>
      </c>
      <c r="D7" s="19" t="s">
        <v>60</v>
      </c>
      <c r="E7" s="19">
        <f>VLOOKUP(B7,'daftar harga'!$B$4:$F$11,3)</f>
        <v>16000</v>
      </c>
      <c r="F7" s="19">
        <f t="shared" si="0"/>
        <v>208000</v>
      </c>
    </row>
    <row r="8" spans="1:6" x14ac:dyDescent="0.25">
      <c r="A8" s="19">
        <v>5</v>
      </c>
      <c r="B8" s="19" t="s">
        <v>33</v>
      </c>
      <c r="C8" s="19">
        <v>3</v>
      </c>
      <c r="D8" s="19" t="s">
        <v>61</v>
      </c>
      <c r="E8" s="19">
        <f>VLOOKUP(B8,'daftar harga'!$B$4:$F$11,3)</f>
        <v>6000</v>
      </c>
      <c r="F8" s="19">
        <f t="shared" si="0"/>
        <v>18000</v>
      </c>
    </row>
    <row r="9" spans="1:6" x14ac:dyDescent="0.25">
      <c r="A9" s="19">
        <v>6</v>
      </c>
      <c r="B9" s="19" t="s">
        <v>34</v>
      </c>
      <c r="C9" s="19">
        <v>8</v>
      </c>
      <c r="D9" s="19" t="s">
        <v>61</v>
      </c>
      <c r="E9" s="19">
        <f>VLOOKUP(B9,'daftar harga'!$B$4:$F$11,3)</f>
        <v>11000</v>
      </c>
      <c r="F9" s="19">
        <f t="shared" si="0"/>
        <v>88000</v>
      </c>
    </row>
    <row r="10" spans="1:6" x14ac:dyDescent="0.25">
      <c r="A10" s="19">
        <v>7</v>
      </c>
      <c r="B10" s="19" t="s">
        <v>35</v>
      </c>
      <c r="C10" s="19">
        <v>25</v>
      </c>
      <c r="D10" s="19" t="s">
        <v>61</v>
      </c>
      <c r="E10" s="19">
        <f>VLOOKUP(B10,'daftar harga'!$B$4:$F$11,3)</f>
        <v>41000</v>
      </c>
      <c r="F10" s="19">
        <f t="shared" si="0"/>
        <v>1025000</v>
      </c>
    </row>
    <row r="11" spans="1:6" x14ac:dyDescent="0.25">
      <c r="A11" s="19">
        <v>8</v>
      </c>
      <c r="B11" s="19" t="s">
        <v>36</v>
      </c>
      <c r="C11" s="19">
        <v>1</v>
      </c>
      <c r="D11" s="19" t="s">
        <v>59</v>
      </c>
      <c r="E11" s="19">
        <f>VLOOKUP(B11,'daftar harga'!$B$4:$F$11,3)</f>
        <v>16000</v>
      </c>
      <c r="F11" s="19">
        <f t="shared" si="0"/>
        <v>16000</v>
      </c>
    </row>
    <row r="14" spans="1:6" x14ac:dyDescent="0.25">
      <c r="E14" t="s">
        <v>66</v>
      </c>
    </row>
    <row r="18" spans="5:5" x14ac:dyDescent="0.25">
      <c r="E18" t="s">
        <v>68</v>
      </c>
    </row>
    <row r="19" spans="5:5" x14ac:dyDescent="0.25">
      <c r="E19" t="s">
        <v>69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9" sqref="D9"/>
    </sheetView>
  </sheetViews>
  <sheetFormatPr defaultRowHeight="15" x14ac:dyDescent="0.25"/>
  <cols>
    <col min="2" max="2" width="17.85546875" customWidth="1"/>
    <col min="3" max="3" width="16.28515625" customWidth="1"/>
    <col min="4" max="4" width="14.28515625" customWidth="1"/>
    <col min="5" max="5" width="16.28515625" customWidth="1"/>
    <col min="6" max="6" width="16.7109375" customWidth="1"/>
  </cols>
  <sheetData>
    <row r="1" spans="1:6" x14ac:dyDescent="0.25">
      <c r="A1" s="26" t="s">
        <v>58</v>
      </c>
      <c r="B1" s="23"/>
      <c r="C1" s="23"/>
      <c r="D1" s="23"/>
      <c r="E1" s="23"/>
      <c r="F1" s="23"/>
    </row>
    <row r="3" spans="1:6" x14ac:dyDescent="0.25">
      <c r="A3" s="33" t="s">
        <v>23</v>
      </c>
      <c r="B3" s="33" t="s">
        <v>24</v>
      </c>
      <c r="C3" s="33" t="s">
        <v>52</v>
      </c>
      <c r="D3" s="33" t="s">
        <v>53</v>
      </c>
      <c r="E3" s="33" t="s">
        <v>54</v>
      </c>
      <c r="F3" s="33" t="s">
        <v>55</v>
      </c>
    </row>
    <row r="4" spans="1:6" x14ac:dyDescent="0.25">
      <c r="A4" s="19">
        <v>1</v>
      </c>
      <c r="B4" s="19" t="s">
        <v>29</v>
      </c>
      <c r="C4" s="19">
        <v>25</v>
      </c>
      <c r="D4" s="19" t="s">
        <v>59</v>
      </c>
      <c r="E4" s="19">
        <f>VLOOKUP(B4,'daftar harga'!$B$4:$F$11,2)</f>
        <v>5000</v>
      </c>
      <c r="F4" s="19">
        <f>E4*C4</f>
        <v>125000</v>
      </c>
    </row>
    <row r="5" spans="1:6" x14ac:dyDescent="0.25">
      <c r="A5" s="19">
        <v>2</v>
      </c>
      <c r="B5" s="19" t="s">
        <v>30</v>
      </c>
      <c r="C5" s="19">
        <v>25</v>
      </c>
      <c r="D5" s="19" t="s">
        <v>59</v>
      </c>
      <c r="E5" s="19">
        <f>VLOOKUP(B5,'daftar harga'!$B$4:$F$11,2)</f>
        <v>5000</v>
      </c>
      <c r="F5" s="19">
        <f t="shared" ref="F5:F11" si="0">E5*C5</f>
        <v>125000</v>
      </c>
    </row>
    <row r="6" spans="1:6" x14ac:dyDescent="0.25">
      <c r="A6" s="19">
        <v>4</v>
      </c>
      <c r="B6" s="19" t="s">
        <v>32</v>
      </c>
      <c r="C6" s="19">
        <v>13</v>
      </c>
      <c r="D6" s="19" t="s">
        <v>60</v>
      </c>
      <c r="E6" s="19">
        <f>VLOOKUP(B6,'daftar harga'!$B$4:$F$11,2)</f>
        <v>15000</v>
      </c>
      <c r="F6" s="19">
        <f t="shared" si="0"/>
        <v>195000</v>
      </c>
    </row>
    <row r="7" spans="1:6" x14ac:dyDescent="0.25">
      <c r="A7" s="19">
        <v>5</v>
      </c>
      <c r="B7" s="19" t="s">
        <v>33</v>
      </c>
      <c r="C7" s="19">
        <v>3</v>
      </c>
      <c r="D7" s="19" t="s">
        <v>61</v>
      </c>
      <c r="E7" s="19">
        <f>VLOOKUP(B7,'daftar harga'!$B$4:$F$11,2)</f>
        <v>5000</v>
      </c>
      <c r="F7" s="19">
        <f t="shared" si="0"/>
        <v>15000</v>
      </c>
    </row>
    <row r="8" spans="1:6" x14ac:dyDescent="0.25">
      <c r="A8" s="19">
        <v>6</v>
      </c>
      <c r="B8" s="19" t="s">
        <v>34</v>
      </c>
      <c r="C8" s="19">
        <v>8</v>
      </c>
      <c r="D8" s="19" t="s">
        <v>61</v>
      </c>
      <c r="E8" s="19">
        <f>VLOOKUP(B8,'daftar harga'!$B$4:$F$11,2)</f>
        <v>10000</v>
      </c>
      <c r="F8" s="19">
        <f t="shared" si="0"/>
        <v>80000</v>
      </c>
    </row>
    <row r="9" spans="1:6" x14ac:dyDescent="0.25">
      <c r="A9" s="19">
        <v>7</v>
      </c>
      <c r="B9" s="19" t="s">
        <v>36</v>
      </c>
      <c r="C9" s="19">
        <v>1</v>
      </c>
      <c r="D9" s="19" t="s">
        <v>59</v>
      </c>
      <c r="E9" s="19">
        <f>VLOOKUP(B9,'daftar harga'!$B$4:$F$11,2)</f>
        <v>15000</v>
      </c>
      <c r="F9" s="19">
        <f t="shared" si="0"/>
        <v>15000</v>
      </c>
    </row>
    <row r="10" spans="1:6" x14ac:dyDescent="0.25">
      <c r="A10" s="19">
        <v>8</v>
      </c>
      <c r="B10" s="19" t="s">
        <v>37</v>
      </c>
      <c r="C10" s="19">
        <v>1</v>
      </c>
      <c r="D10" s="19" t="s">
        <v>59</v>
      </c>
      <c r="E10" s="19">
        <f>VLOOKUP(B10,'daftar harga'!$B$4:$F$11,2)</f>
        <v>200000</v>
      </c>
      <c r="F10" s="19">
        <f t="shared" si="0"/>
        <v>200000</v>
      </c>
    </row>
    <row r="11" spans="1:6" x14ac:dyDescent="0.25">
      <c r="A11" s="19">
        <v>9</v>
      </c>
      <c r="B11" s="19" t="s">
        <v>38</v>
      </c>
      <c r="C11" s="19">
        <v>1</v>
      </c>
      <c r="D11" s="19" t="s">
        <v>59</v>
      </c>
      <c r="E11" s="19">
        <f>VLOOKUP(B11,'daftar harga'!$B$4:$F$11,2)</f>
        <v>5000</v>
      </c>
      <c r="F11" s="19">
        <f t="shared" si="0"/>
        <v>5000</v>
      </c>
    </row>
    <row r="13" spans="1:6" x14ac:dyDescent="0.25">
      <c r="E13" t="s">
        <v>66</v>
      </c>
    </row>
    <row r="17" spans="5:5" x14ac:dyDescent="0.25">
      <c r="E17" s="17" t="s">
        <v>68</v>
      </c>
    </row>
    <row r="18" spans="5:5" x14ac:dyDescent="0.25">
      <c r="E18" s="28" t="s">
        <v>70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"/>
  <sheetViews>
    <sheetView workbookViewId="0">
      <selection activeCell="I6" sqref="I6"/>
    </sheetView>
  </sheetViews>
  <sheetFormatPr defaultRowHeight="15" x14ac:dyDescent="0.25"/>
  <sheetData>
    <row r="3" spans="1:10" x14ac:dyDescent="0.25">
      <c r="A3" s="34" t="s">
        <v>23</v>
      </c>
      <c r="B3" s="34" t="s">
        <v>74</v>
      </c>
      <c r="C3" s="34" t="s">
        <v>39</v>
      </c>
      <c r="D3" s="34" t="s">
        <v>40</v>
      </c>
      <c r="E3" s="34" t="s">
        <v>41</v>
      </c>
      <c r="H3" s="34" t="s">
        <v>39</v>
      </c>
      <c r="I3" s="34" t="s">
        <v>40</v>
      </c>
      <c r="J3" s="34" t="s">
        <v>41</v>
      </c>
    </row>
    <row r="4" spans="1:10" x14ac:dyDescent="0.25">
      <c r="A4" s="19">
        <v>1</v>
      </c>
      <c r="B4" s="19" t="s">
        <v>75</v>
      </c>
      <c r="C4" s="19" t="s">
        <v>76</v>
      </c>
      <c r="D4" s="19" t="str">
        <f>VLOOKUP(C4,$H$4:$J$10,2)</f>
        <v>Olahraga</v>
      </c>
      <c r="E4" s="19" t="str">
        <f>VLOOKUP(C4,$I$4:$J$10,1)</f>
        <v>Olahraga</v>
      </c>
      <c r="H4" s="19" t="s">
        <v>76</v>
      </c>
      <c r="I4" s="19" t="s">
        <v>103</v>
      </c>
      <c r="J4" s="19" t="s">
        <v>43</v>
      </c>
    </row>
    <row r="5" spans="1:10" x14ac:dyDescent="0.25">
      <c r="A5" s="19">
        <v>2</v>
      </c>
      <c r="B5" s="19" t="s">
        <v>77</v>
      </c>
      <c r="C5" s="19" t="s">
        <v>78</v>
      </c>
      <c r="D5" s="19" t="str">
        <f t="shared" ref="D5:D24" si="0">VLOOKUP(C5,$H$4:$J$10,2)</f>
        <v>Olahraga</v>
      </c>
      <c r="E5" s="19" t="str">
        <f t="shared" ref="E5:E24" si="1">VLOOKUP(C5,$I$4:$J$10,1)</f>
        <v>Olahraga</v>
      </c>
      <c r="H5" s="19" t="s">
        <v>78</v>
      </c>
      <c r="I5" s="19" t="s">
        <v>103</v>
      </c>
      <c r="J5" s="19" t="s">
        <v>43</v>
      </c>
    </row>
    <row r="6" spans="1:10" x14ac:dyDescent="0.25">
      <c r="A6" s="19">
        <v>3</v>
      </c>
      <c r="B6" s="19" t="s">
        <v>79</v>
      </c>
      <c r="C6" s="19" t="s">
        <v>76</v>
      </c>
      <c r="D6" s="19" t="str">
        <f>VLOOKUP(C6,$H$4:$J$10,2)</f>
        <v>Olahraga</v>
      </c>
      <c r="E6" s="19" t="str">
        <f t="shared" si="1"/>
        <v>Olahraga</v>
      </c>
      <c r="H6" s="19" t="s">
        <v>89</v>
      </c>
      <c r="I6" s="19" t="s">
        <v>44</v>
      </c>
      <c r="J6" s="19" t="s">
        <v>105</v>
      </c>
    </row>
    <row r="7" spans="1:10" x14ac:dyDescent="0.25">
      <c r="A7" s="19">
        <v>4</v>
      </c>
      <c r="B7" s="19" t="s">
        <v>80</v>
      </c>
      <c r="C7" s="19" t="s">
        <v>81</v>
      </c>
      <c r="D7" s="19" t="str">
        <f>VLOOKUP(C6,$H$4:$J$10,2)</f>
        <v>Olahraga</v>
      </c>
      <c r="E7" s="19" t="str">
        <f>VLOOKUP(C6,$H$4:$J$10,2)</f>
        <v>Olahraga</v>
      </c>
      <c r="H7" s="19" t="s">
        <v>86</v>
      </c>
      <c r="I7" s="19" t="s">
        <v>104</v>
      </c>
      <c r="J7" s="19" t="s">
        <v>44</v>
      </c>
    </row>
    <row r="8" spans="1:10" x14ac:dyDescent="0.25">
      <c r="A8" s="19">
        <v>5</v>
      </c>
      <c r="B8" s="19" t="s">
        <v>82</v>
      </c>
      <c r="C8" s="19" t="s">
        <v>78</v>
      </c>
      <c r="D8" s="19" t="str">
        <f>VLOOKUP(C6,$H$4:$J$10,2)</f>
        <v>Olahraga</v>
      </c>
      <c r="E8" s="19" t="str">
        <f t="shared" si="1"/>
        <v>Olahraga</v>
      </c>
      <c r="H8" s="19" t="s">
        <v>81</v>
      </c>
      <c r="I8" s="19" t="s">
        <v>47</v>
      </c>
      <c r="J8" s="19" t="s">
        <v>48</v>
      </c>
    </row>
    <row r="9" spans="1:10" x14ac:dyDescent="0.25">
      <c r="A9" s="19">
        <v>6</v>
      </c>
      <c r="B9" s="19" t="s">
        <v>83</v>
      </c>
      <c r="C9" s="19" t="s">
        <v>76</v>
      </c>
      <c r="D9" s="19" t="str">
        <f t="shared" ref="D8:D18" si="2">VLOOKUP(C8,$H$4:$J$10,2)</f>
        <v>Olahraga</v>
      </c>
      <c r="E9" s="19" t="str">
        <f t="shared" si="1"/>
        <v>Olahraga</v>
      </c>
      <c r="H9" s="19" t="s">
        <v>95</v>
      </c>
      <c r="I9" s="19" t="s">
        <v>49</v>
      </c>
      <c r="J9" s="19" t="s">
        <v>50</v>
      </c>
    </row>
    <row r="10" spans="1:10" x14ac:dyDescent="0.25">
      <c r="A10" s="19">
        <v>7</v>
      </c>
      <c r="B10" s="19" t="s">
        <v>84</v>
      </c>
      <c r="C10" s="19" t="s">
        <v>78</v>
      </c>
      <c r="D10" s="19" t="str">
        <f t="shared" si="2"/>
        <v>Olahraga</v>
      </c>
      <c r="E10" s="19" t="str">
        <f t="shared" si="1"/>
        <v>Olahraga</v>
      </c>
    </row>
    <row r="11" spans="1:10" x14ac:dyDescent="0.25">
      <c r="A11" s="19">
        <v>8</v>
      </c>
      <c r="B11" s="19" t="s">
        <v>85</v>
      </c>
      <c r="C11" s="19" t="s">
        <v>86</v>
      </c>
      <c r="D11" s="19" t="str">
        <f t="shared" si="2"/>
        <v>Olahraga</v>
      </c>
      <c r="E11" s="19" t="str">
        <f>VLOOKUP(C6,$H$4:$J$10,2)</f>
        <v>Olahraga</v>
      </c>
    </row>
    <row r="12" spans="1:10" x14ac:dyDescent="0.25">
      <c r="A12" s="19">
        <v>9</v>
      </c>
      <c r="B12" s="19" t="s">
        <v>87</v>
      </c>
      <c r="C12" s="19" t="s">
        <v>81</v>
      </c>
      <c r="D12" s="19" t="str">
        <f t="shared" si="2"/>
        <v>Praktik</v>
      </c>
      <c r="E12" s="19" t="str">
        <f>VLOOKUP(C6,$H$4:$J$10,2)</f>
        <v>Olahraga</v>
      </c>
    </row>
    <row r="13" spans="1:10" x14ac:dyDescent="0.25">
      <c r="A13" s="19">
        <v>10</v>
      </c>
      <c r="B13" s="19" t="s">
        <v>88</v>
      </c>
      <c r="C13" s="19" t="s">
        <v>89</v>
      </c>
      <c r="D13" s="19" t="str">
        <f>VLOOKUP(C6,$H$4:$J$10,2)</f>
        <v>Olahraga</v>
      </c>
      <c r="E13" s="19" t="str">
        <f t="shared" si="1"/>
        <v>Olahraga</v>
      </c>
    </row>
    <row r="14" spans="1:10" x14ac:dyDescent="0.25">
      <c r="A14" s="19">
        <v>11</v>
      </c>
      <c r="B14" s="19" t="s">
        <v>90</v>
      </c>
      <c r="C14" s="19" t="s">
        <v>81</v>
      </c>
      <c r="D14" s="19" t="str">
        <f t="shared" si="2"/>
        <v>Pramuka</v>
      </c>
      <c r="E14" s="19" t="str">
        <f>VLOOKUP(C6,$H$4:$J$10,2)</f>
        <v>Olahraga</v>
      </c>
    </row>
    <row r="15" spans="1:10" x14ac:dyDescent="0.25">
      <c r="A15" s="19">
        <v>12</v>
      </c>
      <c r="B15" s="19" t="s">
        <v>91</v>
      </c>
      <c r="C15" s="19" t="s">
        <v>81</v>
      </c>
      <c r="D15" s="19" t="str">
        <f>VLOOKUP(C6,$H$4:$J$10,2)</f>
        <v>Olahraga</v>
      </c>
      <c r="E15" s="19" t="str">
        <f>VLOOKUP(C6,$H$4:$J$10,2)</f>
        <v>Olahraga</v>
      </c>
    </row>
    <row r="16" spans="1:10" x14ac:dyDescent="0.25">
      <c r="A16" s="19">
        <v>13</v>
      </c>
      <c r="B16" s="19" t="s">
        <v>92</v>
      </c>
      <c r="C16" s="19" t="s">
        <v>89</v>
      </c>
      <c r="D16" s="19" t="str">
        <f>VLOOKUP(C6,$H$4:$J$10,2)</f>
        <v>Olahraga</v>
      </c>
      <c r="E16" s="19" t="str">
        <f t="shared" si="1"/>
        <v>Olahraga</v>
      </c>
    </row>
    <row r="17" spans="1:5" x14ac:dyDescent="0.25">
      <c r="A17" s="19">
        <v>14</v>
      </c>
      <c r="B17" s="19" t="s">
        <v>93</v>
      </c>
      <c r="C17" s="19" t="s">
        <v>78</v>
      </c>
      <c r="D17" s="19" t="str">
        <f t="shared" si="2"/>
        <v>Pramuka</v>
      </c>
      <c r="E17" s="19" t="str">
        <f t="shared" si="1"/>
        <v>Olahraga</v>
      </c>
    </row>
    <row r="18" spans="1:5" x14ac:dyDescent="0.25">
      <c r="A18" s="19">
        <v>15</v>
      </c>
      <c r="B18" s="19" t="s">
        <v>94</v>
      </c>
      <c r="C18" s="19" t="s">
        <v>95</v>
      </c>
      <c r="D18" s="19" t="str">
        <f t="shared" si="2"/>
        <v>Olahraga</v>
      </c>
      <c r="E18" s="19" t="str">
        <f t="shared" si="1"/>
        <v>Olahraga</v>
      </c>
    </row>
    <row r="19" spans="1:5" x14ac:dyDescent="0.25">
      <c r="A19" s="19">
        <v>16</v>
      </c>
      <c r="B19" s="19" t="s">
        <v>96</v>
      </c>
      <c r="C19" s="19" t="s">
        <v>81</v>
      </c>
      <c r="D19" s="19" t="str">
        <f>VLOOKUP(C6,$H$4:$J$10,2)</f>
        <v>Olahraga</v>
      </c>
      <c r="E19" s="19" t="str">
        <f>VLOOKUP(C6,$H$4:$J$10,2)</f>
        <v>Olahraga</v>
      </c>
    </row>
    <row r="20" spans="1:5" x14ac:dyDescent="0.25">
      <c r="A20" s="19">
        <v>17</v>
      </c>
      <c r="B20" s="19" t="s">
        <v>97</v>
      </c>
      <c r="C20" s="19" t="s">
        <v>78</v>
      </c>
      <c r="D20" s="19" t="str">
        <f t="shared" si="0"/>
        <v>Olahraga</v>
      </c>
      <c r="E20" s="19" t="str">
        <f t="shared" si="1"/>
        <v>Olahraga</v>
      </c>
    </row>
    <row r="21" spans="1:5" x14ac:dyDescent="0.25">
      <c r="A21" s="19">
        <v>18</v>
      </c>
      <c r="B21" s="19" t="s">
        <v>98</v>
      </c>
      <c r="C21" s="19" t="s">
        <v>76</v>
      </c>
      <c r="D21" s="19" t="str">
        <f t="shared" si="0"/>
        <v>Olahraga</v>
      </c>
      <c r="E21" s="19" t="str">
        <f t="shared" si="1"/>
        <v>Olahraga</v>
      </c>
    </row>
    <row r="22" spans="1:5" x14ac:dyDescent="0.25">
      <c r="A22" s="19">
        <v>19</v>
      </c>
      <c r="B22" s="19" t="s">
        <v>99</v>
      </c>
      <c r="C22" s="19" t="s">
        <v>78</v>
      </c>
      <c r="D22" s="19" t="str">
        <f t="shared" si="0"/>
        <v>Olahraga</v>
      </c>
      <c r="E22" s="19" t="str">
        <f t="shared" si="1"/>
        <v>Olahraga</v>
      </c>
    </row>
    <row r="23" spans="1:5" x14ac:dyDescent="0.25">
      <c r="A23" s="19">
        <v>20</v>
      </c>
      <c r="B23" s="19" t="s">
        <v>100</v>
      </c>
      <c r="C23" s="19" t="s">
        <v>81</v>
      </c>
      <c r="D23" s="19" t="str">
        <f>VLOOKUP(C6,$H$4:$J$10,2)</f>
        <v>Olahraga</v>
      </c>
      <c r="E23" s="19" t="str">
        <f>VLOOKUP(C6,$H$4:$J$10,2)</f>
        <v>Olahraga</v>
      </c>
    </row>
    <row r="24" spans="1:5" x14ac:dyDescent="0.25">
      <c r="A24" s="19">
        <v>21</v>
      </c>
      <c r="B24" s="19" t="s">
        <v>101</v>
      </c>
      <c r="C24" s="19" t="s">
        <v>78</v>
      </c>
      <c r="D24" s="19" t="str">
        <f t="shared" si="0"/>
        <v>Olahraga</v>
      </c>
      <c r="E24" s="19" t="str">
        <f t="shared" si="1"/>
        <v>Olahraga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5" workbookViewId="0">
      <selection sqref="A1:G38"/>
    </sheetView>
  </sheetViews>
  <sheetFormatPr defaultRowHeight="15" x14ac:dyDescent="0.25"/>
  <cols>
    <col min="1" max="1" width="6.42578125" customWidth="1"/>
    <col min="2" max="2" width="20.5703125" customWidth="1"/>
    <col min="3" max="7" width="5.85546875" customWidth="1"/>
  </cols>
  <sheetData>
    <row r="1" spans="1:11" x14ac:dyDescent="0.25">
      <c r="A1" s="26" t="s">
        <v>106</v>
      </c>
      <c r="B1" s="26"/>
      <c r="C1" s="26"/>
      <c r="D1" s="26"/>
    </row>
    <row r="2" spans="1:11" x14ac:dyDescent="0.25">
      <c r="A2" s="26" t="s">
        <v>107</v>
      </c>
      <c r="B2" s="26"/>
      <c r="C2" s="26"/>
      <c r="D2" s="26"/>
    </row>
    <row r="4" spans="1:11" x14ac:dyDescent="0.25">
      <c r="A4" s="35" t="s">
        <v>108</v>
      </c>
      <c r="B4" s="35" t="s">
        <v>109</v>
      </c>
      <c r="C4" s="35"/>
      <c r="D4" s="35" t="s">
        <v>110</v>
      </c>
      <c r="E4" s="35" t="s">
        <v>110</v>
      </c>
      <c r="F4" s="35" t="s">
        <v>110</v>
      </c>
    </row>
    <row r="5" spans="1:11" x14ac:dyDescent="0.25">
      <c r="A5" s="35"/>
      <c r="B5" s="35"/>
      <c r="C5" s="35"/>
      <c r="D5" s="35"/>
      <c r="E5" s="35"/>
      <c r="F5" s="35"/>
    </row>
    <row r="6" spans="1:11" ht="89.25" customHeight="1" x14ac:dyDescent="0.25">
      <c r="A6" s="36" t="s">
        <v>111</v>
      </c>
      <c r="B6" s="36" t="s">
        <v>112</v>
      </c>
      <c r="C6" s="36" t="s">
        <v>113</v>
      </c>
      <c r="D6" s="37" t="s">
        <v>114</v>
      </c>
      <c r="E6" s="37" t="s">
        <v>115</v>
      </c>
      <c r="F6" s="37" t="s">
        <v>115</v>
      </c>
      <c r="G6" s="37" t="s">
        <v>116</v>
      </c>
    </row>
    <row r="7" spans="1:11" x14ac:dyDescent="0.25">
      <c r="A7" s="38">
        <v>1</v>
      </c>
      <c r="B7" s="39" t="str">
        <f>[1]Pengetahuan!B6</f>
        <v>Adita Dwi Rezeki P</v>
      </c>
      <c r="C7" s="40">
        <v>95</v>
      </c>
      <c r="D7" s="41">
        <v>80</v>
      </c>
      <c r="E7" s="42">
        <f>AVERAGE(C7:D7)</f>
        <v>87.5</v>
      </c>
      <c r="F7" s="42" t="str">
        <f>VLOOKUP(E7,$I$7:$K$13,3,TRUE)</f>
        <v>C</v>
      </c>
      <c r="G7" s="43" t="str">
        <f>IF(E7&gt;=76,"Aman",IF(E7&lt;76,"Remed",))</f>
        <v>Aman</v>
      </c>
      <c r="J7" s="20" t="s">
        <v>117</v>
      </c>
      <c r="K7" s="20" t="s">
        <v>116</v>
      </c>
    </row>
    <row r="8" spans="1:11" x14ac:dyDescent="0.25">
      <c r="A8" s="38">
        <v>2</v>
      </c>
      <c r="B8" s="39" t="str">
        <f>[1]Pengetahuan!B7</f>
        <v>Aditya Gufran</v>
      </c>
      <c r="C8" s="40">
        <v>95</v>
      </c>
      <c r="D8" s="41">
        <v>80</v>
      </c>
      <c r="E8" s="42">
        <f t="shared" ref="E8:E28" si="0">AVERAGE(C8:D8)</f>
        <v>87.5</v>
      </c>
      <c r="F8" s="42" t="str">
        <f t="shared" ref="F8:F28" si="1">VLOOKUP(E8,$I$7:$K$13,3,TRUE)</f>
        <v>C</v>
      </c>
      <c r="G8" s="43" t="str">
        <f t="shared" ref="G8:G28" si="2">IF(E8&gt;=76,"Aman",IF(E8&lt;76,"Remed",))</f>
        <v>Aman</v>
      </c>
      <c r="I8">
        <v>70</v>
      </c>
      <c r="J8" s="44" t="s">
        <v>118</v>
      </c>
      <c r="K8" s="44" t="s">
        <v>119</v>
      </c>
    </row>
    <row r="9" spans="1:11" x14ac:dyDescent="0.25">
      <c r="A9" s="38">
        <v>3</v>
      </c>
      <c r="B9" s="39" t="str">
        <f>[1]Pengetahuan!B8</f>
        <v>Al Adlu Vitrah</v>
      </c>
      <c r="C9" s="40">
        <v>95</v>
      </c>
      <c r="D9" s="41">
        <v>80</v>
      </c>
      <c r="E9" s="42">
        <f t="shared" si="0"/>
        <v>87.5</v>
      </c>
      <c r="F9" s="42" t="str">
        <f t="shared" si="1"/>
        <v>C</v>
      </c>
      <c r="G9" s="43" t="str">
        <f t="shared" si="2"/>
        <v>Aman</v>
      </c>
      <c r="I9">
        <v>76</v>
      </c>
      <c r="J9" s="44" t="s">
        <v>120</v>
      </c>
      <c r="K9" s="44" t="s">
        <v>121</v>
      </c>
    </row>
    <row r="10" spans="1:11" x14ac:dyDescent="0.25">
      <c r="A10" s="38">
        <v>4</v>
      </c>
      <c r="B10" s="39" t="str">
        <f>[1]Pengetahuan!B9</f>
        <v>Aulia Rahman</v>
      </c>
      <c r="C10" s="40">
        <v>95</v>
      </c>
      <c r="D10" s="41">
        <v>80</v>
      </c>
      <c r="E10" s="42">
        <f t="shared" si="0"/>
        <v>87.5</v>
      </c>
      <c r="F10" s="42" t="str">
        <f t="shared" si="1"/>
        <v>C</v>
      </c>
      <c r="G10" s="43" t="str">
        <f t="shared" si="2"/>
        <v>Aman</v>
      </c>
      <c r="I10">
        <v>81</v>
      </c>
      <c r="J10" s="44" t="s">
        <v>122</v>
      </c>
      <c r="K10" s="44" t="s">
        <v>123</v>
      </c>
    </row>
    <row r="11" spans="1:11" x14ac:dyDescent="0.25">
      <c r="A11" s="38">
        <v>5</v>
      </c>
      <c r="B11" s="39" t="str">
        <f>[1]Pengetahuan!B10</f>
        <v>Bunga Azza Delia</v>
      </c>
      <c r="C11" s="40">
        <v>95</v>
      </c>
      <c r="D11" s="41">
        <v>80</v>
      </c>
      <c r="E11" s="42">
        <f t="shared" si="0"/>
        <v>87.5</v>
      </c>
      <c r="F11" s="42" t="str">
        <f t="shared" si="1"/>
        <v>C</v>
      </c>
      <c r="G11" s="43" t="str">
        <f t="shared" si="2"/>
        <v>Aman</v>
      </c>
      <c r="I11">
        <v>86</v>
      </c>
      <c r="J11" s="44" t="s">
        <v>124</v>
      </c>
      <c r="K11" s="44" t="s">
        <v>125</v>
      </c>
    </row>
    <row r="12" spans="1:11" x14ac:dyDescent="0.25">
      <c r="A12" s="38">
        <v>6</v>
      </c>
      <c r="B12" s="39" t="str">
        <f>[1]Pengetahuan!B11</f>
        <v>Celci Monica</v>
      </c>
      <c r="C12" s="40">
        <v>95</v>
      </c>
      <c r="D12" s="41">
        <v>80</v>
      </c>
      <c r="E12" s="42">
        <f t="shared" si="0"/>
        <v>87.5</v>
      </c>
      <c r="F12" s="42" t="str">
        <f t="shared" si="1"/>
        <v>C</v>
      </c>
      <c r="G12" s="43" t="str">
        <f t="shared" si="2"/>
        <v>Aman</v>
      </c>
      <c r="I12">
        <v>90</v>
      </c>
      <c r="J12" s="44" t="s">
        <v>126</v>
      </c>
      <c r="K12" s="44" t="s">
        <v>127</v>
      </c>
    </row>
    <row r="13" spans="1:11" x14ac:dyDescent="0.25">
      <c r="A13" s="38">
        <v>7</v>
      </c>
      <c r="B13" s="39" t="str">
        <f>[1]Pengetahuan!B12</f>
        <v>Dea Selpina</v>
      </c>
      <c r="C13" s="40">
        <v>95</v>
      </c>
      <c r="D13" s="41">
        <v>80</v>
      </c>
      <c r="E13" s="42">
        <f t="shared" si="0"/>
        <v>87.5</v>
      </c>
      <c r="F13" s="42" t="str">
        <f t="shared" si="1"/>
        <v>C</v>
      </c>
      <c r="G13" s="43" t="str">
        <f t="shared" si="2"/>
        <v>Aman</v>
      </c>
      <c r="I13">
        <v>96</v>
      </c>
      <c r="J13" s="44" t="s">
        <v>128</v>
      </c>
      <c r="K13" s="44" t="s">
        <v>67</v>
      </c>
    </row>
    <row r="14" spans="1:11" x14ac:dyDescent="0.25">
      <c r="A14" s="38">
        <v>8</v>
      </c>
      <c r="B14" s="39" t="str">
        <f>[1]Pengetahuan!B13</f>
        <v>Dzamar Rahim</v>
      </c>
      <c r="C14" s="40">
        <v>95</v>
      </c>
      <c r="D14" s="41">
        <v>80</v>
      </c>
      <c r="E14" s="42">
        <f t="shared" si="0"/>
        <v>87.5</v>
      </c>
      <c r="F14" s="42" t="str">
        <f t="shared" si="1"/>
        <v>C</v>
      </c>
      <c r="G14" s="43" t="str">
        <f t="shared" si="2"/>
        <v>Aman</v>
      </c>
    </row>
    <row r="15" spans="1:11" x14ac:dyDescent="0.25">
      <c r="A15" s="38">
        <v>9</v>
      </c>
      <c r="B15" s="39" t="str">
        <f>[1]Pengetahuan!B14</f>
        <v>Indah Rahayu</v>
      </c>
      <c r="C15" s="40">
        <v>95</v>
      </c>
      <c r="D15" s="41">
        <v>80</v>
      </c>
      <c r="E15" s="42">
        <f t="shared" si="0"/>
        <v>87.5</v>
      </c>
      <c r="F15" s="42" t="str">
        <f t="shared" si="1"/>
        <v>C</v>
      </c>
      <c r="G15" s="43" t="str">
        <f t="shared" si="2"/>
        <v>Aman</v>
      </c>
    </row>
    <row r="16" spans="1:11" x14ac:dyDescent="0.25">
      <c r="A16" s="38">
        <v>10</v>
      </c>
      <c r="B16" s="39" t="str">
        <f>[1]Pengetahuan!B15</f>
        <v>Jihan Raihanah</v>
      </c>
      <c r="C16" s="40">
        <v>95</v>
      </c>
      <c r="D16" s="41">
        <v>80</v>
      </c>
      <c r="E16" s="42">
        <f t="shared" si="0"/>
        <v>87.5</v>
      </c>
      <c r="F16" s="42" t="str">
        <f t="shared" si="1"/>
        <v>C</v>
      </c>
      <c r="G16" s="43" t="str">
        <f t="shared" si="2"/>
        <v>Aman</v>
      </c>
    </row>
    <row r="17" spans="1:7" x14ac:dyDescent="0.25">
      <c r="A17" s="38">
        <v>11</v>
      </c>
      <c r="B17" s="39" t="str">
        <f>[1]Pengetahuan!B16</f>
        <v>M. Fahri</v>
      </c>
      <c r="C17" s="40">
        <v>95</v>
      </c>
      <c r="D17" s="41">
        <v>80</v>
      </c>
      <c r="E17" s="42">
        <f t="shared" si="0"/>
        <v>87.5</v>
      </c>
      <c r="F17" s="42" t="str">
        <f t="shared" si="1"/>
        <v>C</v>
      </c>
      <c r="G17" s="43" t="str">
        <f t="shared" si="2"/>
        <v>Aman</v>
      </c>
    </row>
    <row r="18" spans="1:7" x14ac:dyDescent="0.25">
      <c r="A18" s="38">
        <v>12</v>
      </c>
      <c r="B18" s="39" t="str">
        <f>[1]Pengetahuan!B17</f>
        <v>M. Rifki</v>
      </c>
      <c r="C18" s="40">
        <v>95</v>
      </c>
      <c r="D18" s="41">
        <v>80</v>
      </c>
      <c r="E18" s="42">
        <f t="shared" si="0"/>
        <v>87.5</v>
      </c>
      <c r="F18" s="42" t="str">
        <f t="shared" si="1"/>
        <v>C</v>
      </c>
      <c r="G18" s="43" t="str">
        <f t="shared" si="2"/>
        <v>Aman</v>
      </c>
    </row>
    <row r="19" spans="1:7" x14ac:dyDescent="0.25">
      <c r="A19" s="38">
        <v>13</v>
      </c>
      <c r="B19" s="39" t="str">
        <f>[1]Pengetahuan!B18</f>
        <v>M. Sulthan Khair</v>
      </c>
      <c r="C19" s="40">
        <v>95</v>
      </c>
      <c r="D19" s="41">
        <v>80</v>
      </c>
      <c r="E19" s="42">
        <f t="shared" si="0"/>
        <v>87.5</v>
      </c>
      <c r="F19" s="42" t="str">
        <f t="shared" si="1"/>
        <v>C</v>
      </c>
      <c r="G19" s="43" t="str">
        <f t="shared" si="2"/>
        <v>Aman</v>
      </c>
    </row>
    <row r="20" spans="1:7" x14ac:dyDescent="0.25">
      <c r="A20" s="38">
        <v>14</v>
      </c>
      <c r="B20" s="39" t="str">
        <f>[1]Pengetahuan!B19</f>
        <v>Nabila Putri</v>
      </c>
      <c r="C20" s="40">
        <v>95</v>
      </c>
      <c r="D20" s="41">
        <v>80</v>
      </c>
      <c r="E20" s="42">
        <f t="shared" si="0"/>
        <v>87.5</v>
      </c>
      <c r="F20" s="42" t="str">
        <f t="shared" si="1"/>
        <v>C</v>
      </c>
      <c r="G20" s="43" t="str">
        <f t="shared" si="2"/>
        <v>Aman</v>
      </c>
    </row>
    <row r="21" spans="1:7" x14ac:dyDescent="0.25">
      <c r="A21" s="38">
        <v>15</v>
      </c>
      <c r="B21" s="39" t="str">
        <f>[1]Pengetahuan!B20</f>
        <v>Putri Amelia</v>
      </c>
      <c r="C21" s="40">
        <v>95</v>
      </c>
      <c r="D21" s="41">
        <v>80</v>
      </c>
      <c r="E21" s="42">
        <f t="shared" si="0"/>
        <v>87.5</v>
      </c>
      <c r="F21" s="42" t="str">
        <f t="shared" si="1"/>
        <v>C</v>
      </c>
      <c r="G21" s="43" t="str">
        <f t="shared" si="2"/>
        <v>Aman</v>
      </c>
    </row>
    <row r="22" spans="1:7" x14ac:dyDescent="0.25">
      <c r="A22" s="38">
        <v>16</v>
      </c>
      <c r="B22" s="39" t="str">
        <f>[1]Pengetahuan!B21</f>
        <v>Rina Ramadani</v>
      </c>
      <c r="C22" s="40">
        <v>95</v>
      </c>
      <c r="D22" s="41">
        <v>80</v>
      </c>
      <c r="E22" s="42">
        <f t="shared" si="0"/>
        <v>87.5</v>
      </c>
      <c r="F22" s="42" t="str">
        <f t="shared" si="1"/>
        <v>C</v>
      </c>
      <c r="G22" s="43" t="str">
        <f t="shared" si="2"/>
        <v>Aman</v>
      </c>
    </row>
    <row r="23" spans="1:7" x14ac:dyDescent="0.25">
      <c r="A23" s="38">
        <v>17</v>
      </c>
      <c r="B23" s="39" t="str">
        <f>[1]Pengetahuan!B22</f>
        <v>Ryan Fahlevi</v>
      </c>
      <c r="C23" s="40">
        <v>95</v>
      </c>
      <c r="D23" s="41">
        <v>80</v>
      </c>
      <c r="E23" s="42">
        <f t="shared" si="0"/>
        <v>87.5</v>
      </c>
      <c r="F23" s="42" t="str">
        <f t="shared" si="1"/>
        <v>C</v>
      </c>
      <c r="G23" s="43" t="str">
        <f t="shared" si="2"/>
        <v>Aman</v>
      </c>
    </row>
    <row r="24" spans="1:7" x14ac:dyDescent="0.25">
      <c r="A24" s="38">
        <v>18</v>
      </c>
      <c r="B24" s="39" t="str">
        <f>[1]Pengetahuan!B23</f>
        <v>Sherly Amanda Elysia</v>
      </c>
      <c r="C24" s="40">
        <v>95</v>
      </c>
      <c r="D24" s="41">
        <v>80</v>
      </c>
      <c r="E24" s="42">
        <f t="shared" si="0"/>
        <v>87.5</v>
      </c>
      <c r="F24" s="42" t="str">
        <f t="shared" si="1"/>
        <v>C</v>
      </c>
      <c r="G24" s="43" t="str">
        <f t="shared" si="2"/>
        <v>Aman</v>
      </c>
    </row>
    <row r="25" spans="1:7" x14ac:dyDescent="0.25">
      <c r="A25" s="38">
        <v>19</v>
      </c>
      <c r="B25" s="39" t="str">
        <f>[1]Pengetahuan!B24</f>
        <v>Sri Ariyani</v>
      </c>
      <c r="C25" s="40">
        <v>95</v>
      </c>
      <c r="D25" s="41">
        <v>80</v>
      </c>
      <c r="E25" s="42">
        <f t="shared" si="0"/>
        <v>87.5</v>
      </c>
      <c r="F25" s="42" t="str">
        <f t="shared" si="1"/>
        <v>C</v>
      </c>
      <c r="G25" s="43" t="str">
        <f t="shared" si="2"/>
        <v>Aman</v>
      </c>
    </row>
    <row r="26" spans="1:7" x14ac:dyDescent="0.25">
      <c r="A26" s="38">
        <v>20</v>
      </c>
      <c r="B26" s="39" t="str">
        <f>[1]Pengetahuan!B25</f>
        <v>T. Amylia Safitri</v>
      </c>
      <c r="C26" s="40">
        <v>95</v>
      </c>
      <c r="D26" s="41">
        <v>80</v>
      </c>
      <c r="E26" s="42">
        <f t="shared" si="0"/>
        <v>87.5</v>
      </c>
      <c r="F26" s="42" t="str">
        <f t="shared" si="1"/>
        <v>C</v>
      </c>
      <c r="G26" s="43" t="str">
        <f t="shared" si="2"/>
        <v>Aman</v>
      </c>
    </row>
    <row r="27" spans="1:7" x14ac:dyDescent="0.25">
      <c r="A27" s="38">
        <v>21</v>
      </c>
      <c r="B27" s="39" t="str">
        <f>[1]Pengetahuan!B26</f>
        <v>Windi Safira</v>
      </c>
      <c r="C27" s="40">
        <v>95</v>
      </c>
      <c r="D27" s="41">
        <v>80</v>
      </c>
      <c r="E27" s="42">
        <f t="shared" si="0"/>
        <v>87.5</v>
      </c>
      <c r="F27" s="42" t="str">
        <f t="shared" si="1"/>
        <v>C</v>
      </c>
      <c r="G27" s="43" t="str">
        <f t="shared" si="2"/>
        <v>Aman</v>
      </c>
    </row>
    <row r="28" spans="1:7" x14ac:dyDescent="0.25">
      <c r="A28" s="38">
        <v>22</v>
      </c>
      <c r="B28" s="39" t="str">
        <f>[1]Pengetahuan!B27</f>
        <v>Zahwa Maila Puspita</v>
      </c>
      <c r="C28" s="40">
        <v>95</v>
      </c>
      <c r="D28" s="41">
        <v>80</v>
      </c>
      <c r="E28" s="42">
        <f t="shared" si="0"/>
        <v>87.5</v>
      </c>
      <c r="F28" s="42" t="str">
        <f t="shared" si="1"/>
        <v>C</v>
      </c>
      <c r="G28" s="43" t="str">
        <f t="shared" si="2"/>
        <v>Aman</v>
      </c>
    </row>
    <row r="29" spans="1:7" x14ac:dyDescent="0.25">
      <c r="A29" s="45"/>
      <c r="B29" s="46"/>
      <c r="C29" s="47"/>
      <c r="D29" s="47"/>
      <c r="E29" s="47"/>
      <c r="F29" s="47"/>
    </row>
    <row r="30" spans="1:7" x14ac:dyDescent="0.25">
      <c r="A30" s="45"/>
      <c r="B30" s="46"/>
      <c r="C30" s="47"/>
      <c r="D30" s="47"/>
      <c r="E30" s="47"/>
      <c r="F30" s="47"/>
    </row>
    <row r="31" spans="1:7" x14ac:dyDescent="0.25">
      <c r="A31" s="48"/>
      <c r="B31" s="48" t="s">
        <v>129</v>
      </c>
      <c r="C31" s="49">
        <f>AVERAGE(C7:C30)</f>
        <v>95</v>
      </c>
      <c r="D31" s="49">
        <f>AVERAGE(D7:D30)</f>
        <v>80</v>
      </c>
      <c r="E31" s="49">
        <f>AVERAGE(E7:E30)</f>
        <v>87.5</v>
      </c>
      <c r="F31" s="49" t="e">
        <f>AVERAGE(F7:F30)</f>
        <v>#DIV/0!</v>
      </c>
      <c r="G31" s="50">
        <f>COUNTIF(G7:G28,"Remed")</f>
        <v>0</v>
      </c>
    </row>
    <row r="32" spans="1:7" x14ac:dyDescent="0.25">
      <c r="A32" s="45"/>
      <c r="B32" s="45"/>
      <c r="C32" s="47"/>
      <c r="D32" s="47"/>
      <c r="E32" s="47"/>
      <c r="F32" s="47"/>
    </row>
    <row r="33" spans="1:6" x14ac:dyDescent="0.25">
      <c r="A33" s="35"/>
      <c r="B33" s="35"/>
      <c r="C33" s="35" t="s">
        <v>130</v>
      </c>
      <c r="D33" s="35"/>
      <c r="E33" s="35"/>
      <c r="F33" s="35"/>
    </row>
    <row r="34" spans="1:6" x14ac:dyDescent="0.25">
      <c r="A34" s="35"/>
      <c r="B34" s="35"/>
      <c r="C34" s="35" t="s">
        <v>131</v>
      </c>
      <c r="D34" s="35" t="s">
        <v>132</v>
      </c>
      <c r="E34" s="35" t="s">
        <v>132</v>
      </c>
      <c r="F34" s="35" t="s">
        <v>132</v>
      </c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51" t="s">
        <v>68</v>
      </c>
      <c r="D37" s="51"/>
      <c r="E37" s="52"/>
      <c r="F37" s="52"/>
    </row>
    <row r="38" spans="1:6" x14ac:dyDescent="0.25">
      <c r="A38" s="35"/>
      <c r="B38" s="35"/>
      <c r="C38" s="53" t="s">
        <v>133</v>
      </c>
      <c r="D38" s="53"/>
      <c r="E38" s="54"/>
      <c r="F38" s="54"/>
    </row>
  </sheetData>
  <mergeCells count="4">
    <mergeCell ref="A1:D1"/>
    <mergeCell ref="A2:D2"/>
    <mergeCell ref="C37:D37"/>
    <mergeCell ref="C38:D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0" workbookViewId="0">
      <selection activeCell="F19" sqref="F19"/>
    </sheetView>
  </sheetViews>
  <sheetFormatPr defaultRowHeight="15" x14ac:dyDescent="0.25"/>
  <cols>
    <col min="2" max="2" width="19.28515625" customWidth="1"/>
    <col min="3" max="7" width="5.42578125" customWidth="1"/>
  </cols>
  <sheetData>
    <row r="1" spans="1:15" x14ac:dyDescent="0.25">
      <c r="A1" s="26" t="s">
        <v>106</v>
      </c>
      <c r="B1" s="26"/>
      <c r="C1" s="26"/>
      <c r="D1" s="26"/>
    </row>
    <row r="2" spans="1:15" x14ac:dyDescent="0.25">
      <c r="A2" s="26" t="s">
        <v>107</v>
      </c>
      <c r="B2" s="26"/>
      <c r="C2" s="26"/>
      <c r="D2" s="26"/>
    </row>
    <row r="4" spans="1:15" x14ac:dyDescent="0.25">
      <c r="A4" s="35" t="s">
        <v>108</v>
      </c>
      <c r="B4" s="35" t="s">
        <v>109</v>
      </c>
      <c r="C4" s="35"/>
      <c r="D4" s="35" t="s">
        <v>110</v>
      </c>
      <c r="E4" s="35" t="s">
        <v>110</v>
      </c>
      <c r="F4" s="35" t="s">
        <v>110</v>
      </c>
    </row>
    <row r="5" spans="1:15" x14ac:dyDescent="0.25">
      <c r="A5" s="35"/>
      <c r="B5" s="35"/>
      <c r="C5" s="35"/>
      <c r="D5" s="35"/>
      <c r="E5" s="35"/>
      <c r="F5" s="35"/>
    </row>
    <row r="6" spans="1:15" ht="86.25" customHeight="1" x14ac:dyDescent="0.25">
      <c r="A6" s="36" t="s">
        <v>111</v>
      </c>
      <c r="B6" s="36" t="s">
        <v>112</v>
      </c>
      <c r="C6" s="36" t="s">
        <v>113</v>
      </c>
      <c r="D6" s="37" t="s">
        <v>114</v>
      </c>
      <c r="E6" s="37" t="s">
        <v>115</v>
      </c>
      <c r="F6" s="37" t="s">
        <v>115</v>
      </c>
      <c r="G6" s="37" t="s">
        <v>116</v>
      </c>
    </row>
    <row r="7" spans="1:15" x14ac:dyDescent="0.25">
      <c r="A7" s="38">
        <v>1</v>
      </c>
      <c r="B7" s="39" t="str">
        <f>[1]Pengetahuan!B6</f>
        <v>Adita Dwi Rezeki P</v>
      </c>
      <c r="C7" s="40">
        <v>75</v>
      </c>
      <c r="D7" s="41">
        <v>75</v>
      </c>
      <c r="E7" s="42">
        <f>AVERAGE(C7:D7)</f>
        <v>75</v>
      </c>
      <c r="F7" s="42" t="str">
        <f>HLOOKUP(E7,$I$7:$O$9,3,TRUE)</f>
        <v>TL</v>
      </c>
      <c r="G7" s="43" t="str">
        <f>IF(E7&gt;=76,"Aman",IF(E7&lt;76,"Remed",))</f>
        <v>Remed</v>
      </c>
      <c r="I7" s="34" t="s">
        <v>134</v>
      </c>
      <c r="J7" s="44">
        <v>70</v>
      </c>
      <c r="K7" s="44">
        <v>76</v>
      </c>
      <c r="L7" s="44">
        <v>81</v>
      </c>
      <c r="M7" s="44">
        <v>86</v>
      </c>
      <c r="N7" s="44">
        <v>90</v>
      </c>
      <c r="O7" s="44">
        <v>96</v>
      </c>
    </row>
    <row r="8" spans="1:15" x14ac:dyDescent="0.25">
      <c r="A8" s="38">
        <v>2</v>
      </c>
      <c r="B8" s="39" t="str">
        <f>[1]Pengetahuan!B7</f>
        <v>Aditya Gufran</v>
      </c>
      <c r="C8" s="40">
        <v>95</v>
      </c>
      <c r="D8" s="41">
        <v>80</v>
      </c>
      <c r="E8" s="42">
        <f t="shared" ref="E8:E28" si="0">AVERAGE(C8:D8)</f>
        <v>87.5</v>
      </c>
      <c r="F8" s="42" t="str">
        <f t="shared" ref="F8:F28" si="1">HLOOKUP(E8,$I$7:$O$9,3,TRUE)</f>
        <v>C</v>
      </c>
      <c r="G8" s="43" t="str">
        <f t="shared" ref="G8:G28" si="2">IF(E8&gt;=76,"Aman",IF(E8&lt;76,"Remed",))</f>
        <v>Aman</v>
      </c>
      <c r="I8" s="34" t="s">
        <v>135</v>
      </c>
      <c r="J8" s="44" t="s">
        <v>118</v>
      </c>
      <c r="K8" s="44" t="s">
        <v>120</v>
      </c>
      <c r="L8" s="44" t="s">
        <v>122</v>
      </c>
      <c r="M8" s="44" t="s">
        <v>124</v>
      </c>
      <c r="N8" s="44" t="s">
        <v>126</v>
      </c>
      <c r="O8" s="44" t="s">
        <v>128</v>
      </c>
    </row>
    <row r="9" spans="1:15" x14ac:dyDescent="0.25">
      <c r="A9" s="38">
        <v>3</v>
      </c>
      <c r="B9" s="39" t="str">
        <f>[1]Pengetahuan!B8</f>
        <v>Al Adlu Vitrah</v>
      </c>
      <c r="C9" s="40">
        <v>95</v>
      </c>
      <c r="D9" s="41">
        <v>80</v>
      </c>
      <c r="E9" s="42">
        <f t="shared" si="0"/>
        <v>87.5</v>
      </c>
      <c r="F9" s="42" t="str">
        <f t="shared" si="1"/>
        <v>C</v>
      </c>
      <c r="G9" s="43" t="str">
        <f t="shared" si="2"/>
        <v>Aman</v>
      </c>
      <c r="I9" s="34" t="s">
        <v>136</v>
      </c>
      <c r="J9" s="44" t="s">
        <v>119</v>
      </c>
      <c r="K9" s="44" t="s">
        <v>121</v>
      </c>
      <c r="L9" s="44" t="s">
        <v>123</v>
      </c>
      <c r="M9" s="44" t="s">
        <v>125</v>
      </c>
      <c r="N9" s="44" t="s">
        <v>127</v>
      </c>
      <c r="O9" s="44" t="s">
        <v>67</v>
      </c>
    </row>
    <row r="10" spans="1:15" x14ac:dyDescent="0.25">
      <c r="A10" s="38">
        <v>4</v>
      </c>
      <c r="B10" s="39" t="str">
        <f>[1]Pengetahuan!B9</f>
        <v>Aulia Rahman</v>
      </c>
      <c r="C10" s="40">
        <v>95</v>
      </c>
      <c r="D10" s="41">
        <v>80</v>
      </c>
      <c r="E10" s="42">
        <f t="shared" si="0"/>
        <v>87.5</v>
      </c>
      <c r="F10" s="42" t="str">
        <f t="shared" si="1"/>
        <v>C</v>
      </c>
      <c r="G10" s="43" t="str">
        <f t="shared" si="2"/>
        <v>Aman</v>
      </c>
      <c r="J10" s="55"/>
      <c r="K10" s="55"/>
    </row>
    <row r="11" spans="1:15" x14ac:dyDescent="0.25">
      <c r="A11" s="38">
        <v>5</v>
      </c>
      <c r="B11" s="39" t="str">
        <f>[1]Pengetahuan!B10</f>
        <v>Bunga Azza Delia</v>
      </c>
      <c r="C11" s="40">
        <v>95</v>
      </c>
      <c r="D11" s="41">
        <v>80</v>
      </c>
      <c r="E11" s="42">
        <f t="shared" si="0"/>
        <v>87.5</v>
      </c>
      <c r="F11" s="42" t="str">
        <f t="shared" si="1"/>
        <v>C</v>
      </c>
      <c r="G11" s="43" t="str">
        <f t="shared" si="2"/>
        <v>Aman</v>
      </c>
      <c r="J11" s="55"/>
      <c r="K11" s="55"/>
    </row>
    <row r="12" spans="1:15" x14ac:dyDescent="0.25">
      <c r="A12" s="38">
        <v>6</v>
      </c>
      <c r="B12" s="39" t="str">
        <f>[1]Pengetahuan!B11</f>
        <v>Celci Monica</v>
      </c>
      <c r="C12" s="40">
        <v>95</v>
      </c>
      <c r="D12" s="41">
        <v>80</v>
      </c>
      <c r="E12" s="42">
        <f t="shared" si="0"/>
        <v>87.5</v>
      </c>
      <c r="F12" s="42" t="str">
        <f t="shared" si="1"/>
        <v>C</v>
      </c>
      <c r="G12" s="43" t="str">
        <f t="shared" si="2"/>
        <v>Aman</v>
      </c>
      <c r="J12" s="55"/>
      <c r="K12" s="55"/>
    </row>
    <row r="13" spans="1:15" x14ac:dyDescent="0.25">
      <c r="A13" s="38">
        <v>7</v>
      </c>
      <c r="B13" s="39" t="str">
        <f>[1]Pengetahuan!B12</f>
        <v>Dea Selpina</v>
      </c>
      <c r="C13" s="40">
        <v>95</v>
      </c>
      <c r="D13" s="41">
        <v>80</v>
      </c>
      <c r="E13" s="42">
        <f t="shared" si="0"/>
        <v>87.5</v>
      </c>
      <c r="F13" s="42" t="str">
        <f t="shared" si="1"/>
        <v>C</v>
      </c>
      <c r="G13" s="43" t="str">
        <f t="shared" si="2"/>
        <v>Aman</v>
      </c>
      <c r="J13" s="55"/>
      <c r="K13" s="55"/>
    </row>
    <row r="14" spans="1:15" x14ac:dyDescent="0.25">
      <c r="A14" s="38">
        <v>8</v>
      </c>
      <c r="B14" s="39" t="str">
        <f>[1]Pengetahuan!B13</f>
        <v>Dzamar Rahim</v>
      </c>
      <c r="C14" s="40">
        <v>95</v>
      </c>
      <c r="D14" s="41">
        <v>80</v>
      </c>
      <c r="E14" s="42">
        <f t="shared" si="0"/>
        <v>87.5</v>
      </c>
      <c r="F14" s="42" t="str">
        <f t="shared" si="1"/>
        <v>C</v>
      </c>
      <c r="G14" s="43" t="str">
        <f t="shared" si="2"/>
        <v>Aman</v>
      </c>
    </row>
    <row r="15" spans="1:15" x14ac:dyDescent="0.25">
      <c r="A15" s="38">
        <v>9</v>
      </c>
      <c r="B15" s="39" t="str">
        <f>[1]Pengetahuan!B14</f>
        <v>Indah Rahayu</v>
      </c>
      <c r="C15" s="40">
        <v>95</v>
      </c>
      <c r="D15" s="41">
        <v>80</v>
      </c>
      <c r="E15" s="42">
        <f t="shared" si="0"/>
        <v>87.5</v>
      </c>
      <c r="F15" s="42" t="str">
        <f t="shared" si="1"/>
        <v>C</v>
      </c>
      <c r="G15" s="43" t="str">
        <f t="shared" si="2"/>
        <v>Aman</v>
      </c>
    </row>
    <row r="16" spans="1:15" x14ac:dyDescent="0.25">
      <c r="A16" s="38">
        <v>10</v>
      </c>
      <c r="B16" s="39" t="str">
        <f>[1]Pengetahuan!B15</f>
        <v>Jihan Raihanah</v>
      </c>
      <c r="C16" s="40">
        <v>95</v>
      </c>
      <c r="D16" s="41">
        <v>80</v>
      </c>
      <c r="E16" s="42">
        <f t="shared" si="0"/>
        <v>87.5</v>
      </c>
      <c r="F16" s="42" t="str">
        <f t="shared" si="1"/>
        <v>C</v>
      </c>
      <c r="G16" s="43" t="str">
        <f t="shared" si="2"/>
        <v>Aman</v>
      </c>
    </row>
    <row r="17" spans="1:7" x14ac:dyDescent="0.25">
      <c r="A17" s="38">
        <v>11</v>
      </c>
      <c r="B17" s="39" t="str">
        <f>[1]Pengetahuan!B16</f>
        <v>M. Fahri</v>
      </c>
      <c r="C17" s="40">
        <v>95</v>
      </c>
      <c r="D17" s="41">
        <v>80</v>
      </c>
      <c r="E17" s="42">
        <f t="shared" si="0"/>
        <v>87.5</v>
      </c>
      <c r="F17" s="42" t="str">
        <f t="shared" si="1"/>
        <v>C</v>
      </c>
      <c r="G17" s="43" t="str">
        <f t="shared" si="2"/>
        <v>Aman</v>
      </c>
    </row>
    <row r="18" spans="1:7" x14ac:dyDescent="0.25">
      <c r="A18" s="38">
        <v>12</v>
      </c>
      <c r="B18" s="39" t="str">
        <f>[1]Pengetahuan!B17</f>
        <v>M. Rifki</v>
      </c>
      <c r="C18" s="40">
        <v>95</v>
      </c>
      <c r="D18" s="41">
        <v>80</v>
      </c>
      <c r="E18" s="42">
        <f t="shared" si="0"/>
        <v>87.5</v>
      </c>
      <c r="F18" s="42" t="str">
        <f t="shared" si="1"/>
        <v>C</v>
      </c>
      <c r="G18" s="43" t="str">
        <f t="shared" si="2"/>
        <v>Aman</v>
      </c>
    </row>
    <row r="19" spans="1:7" x14ac:dyDescent="0.25">
      <c r="A19" s="38">
        <v>13</v>
      </c>
      <c r="B19" s="39" t="str">
        <f>[1]Pengetahuan!B18</f>
        <v>M. Sulthan Khair</v>
      </c>
      <c r="C19" s="40">
        <v>95</v>
      </c>
      <c r="D19" s="41">
        <v>80</v>
      </c>
      <c r="E19" s="42">
        <f t="shared" si="0"/>
        <v>87.5</v>
      </c>
      <c r="F19" s="42" t="str">
        <f t="shared" si="1"/>
        <v>C</v>
      </c>
      <c r="G19" s="43" t="str">
        <f t="shared" si="2"/>
        <v>Aman</v>
      </c>
    </row>
    <row r="20" spans="1:7" x14ac:dyDescent="0.25">
      <c r="A20" s="38">
        <v>14</v>
      </c>
      <c r="B20" s="39" t="str">
        <f>[1]Pengetahuan!B19</f>
        <v>Nabila Putri</v>
      </c>
      <c r="C20" s="40">
        <v>95</v>
      </c>
      <c r="D20" s="41">
        <v>80</v>
      </c>
      <c r="E20" s="42">
        <f t="shared" si="0"/>
        <v>87.5</v>
      </c>
      <c r="F20" s="42" t="str">
        <f t="shared" si="1"/>
        <v>C</v>
      </c>
      <c r="G20" s="43" t="str">
        <f t="shared" si="2"/>
        <v>Aman</v>
      </c>
    </row>
    <row r="21" spans="1:7" x14ac:dyDescent="0.25">
      <c r="A21" s="38">
        <v>15</v>
      </c>
      <c r="B21" s="39" t="str">
        <f>[1]Pengetahuan!B20</f>
        <v>Putri Amelia</v>
      </c>
      <c r="C21" s="40">
        <v>95</v>
      </c>
      <c r="D21" s="41">
        <v>80</v>
      </c>
      <c r="E21" s="42">
        <f t="shared" si="0"/>
        <v>87.5</v>
      </c>
      <c r="F21" s="42" t="str">
        <f t="shared" si="1"/>
        <v>C</v>
      </c>
      <c r="G21" s="43" t="str">
        <f t="shared" si="2"/>
        <v>Aman</v>
      </c>
    </row>
    <row r="22" spans="1:7" x14ac:dyDescent="0.25">
      <c r="A22" s="38">
        <v>16</v>
      </c>
      <c r="B22" s="39" t="str">
        <f>[1]Pengetahuan!B21</f>
        <v>Rina Ramadani</v>
      </c>
      <c r="C22" s="40">
        <v>95</v>
      </c>
      <c r="D22" s="41">
        <v>80</v>
      </c>
      <c r="E22" s="42">
        <f t="shared" si="0"/>
        <v>87.5</v>
      </c>
      <c r="F22" s="42" t="str">
        <f t="shared" si="1"/>
        <v>C</v>
      </c>
      <c r="G22" s="43" t="str">
        <f t="shared" si="2"/>
        <v>Aman</v>
      </c>
    </row>
    <row r="23" spans="1:7" x14ac:dyDescent="0.25">
      <c r="A23" s="38">
        <v>17</v>
      </c>
      <c r="B23" s="39" t="str">
        <f>[1]Pengetahuan!B22</f>
        <v>Ryan Fahlevi</v>
      </c>
      <c r="C23" s="40">
        <v>95</v>
      </c>
      <c r="D23" s="41">
        <v>80</v>
      </c>
      <c r="E23" s="42">
        <f t="shared" si="0"/>
        <v>87.5</v>
      </c>
      <c r="F23" s="42" t="str">
        <f t="shared" si="1"/>
        <v>C</v>
      </c>
      <c r="G23" s="43" t="str">
        <f t="shared" si="2"/>
        <v>Aman</v>
      </c>
    </row>
    <row r="24" spans="1:7" x14ac:dyDescent="0.25">
      <c r="A24" s="38">
        <v>18</v>
      </c>
      <c r="B24" s="39" t="str">
        <f>[1]Pengetahuan!B23</f>
        <v>Sherly Amanda Elysia</v>
      </c>
      <c r="C24" s="40">
        <v>95</v>
      </c>
      <c r="D24" s="41">
        <v>80</v>
      </c>
      <c r="E24" s="42">
        <f t="shared" si="0"/>
        <v>87.5</v>
      </c>
      <c r="F24" s="42" t="str">
        <f t="shared" si="1"/>
        <v>C</v>
      </c>
      <c r="G24" s="43" t="str">
        <f t="shared" si="2"/>
        <v>Aman</v>
      </c>
    </row>
    <row r="25" spans="1:7" x14ac:dyDescent="0.25">
      <c r="A25" s="38">
        <v>19</v>
      </c>
      <c r="B25" s="39" t="str">
        <f>[1]Pengetahuan!B24</f>
        <v>Sri Ariyani</v>
      </c>
      <c r="C25" s="40">
        <v>95</v>
      </c>
      <c r="D25" s="41">
        <v>80</v>
      </c>
      <c r="E25" s="42">
        <f t="shared" si="0"/>
        <v>87.5</v>
      </c>
      <c r="F25" s="42" t="str">
        <f t="shared" si="1"/>
        <v>C</v>
      </c>
      <c r="G25" s="43" t="str">
        <f t="shared" si="2"/>
        <v>Aman</v>
      </c>
    </row>
    <row r="26" spans="1:7" x14ac:dyDescent="0.25">
      <c r="A26" s="38">
        <v>20</v>
      </c>
      <c r="B26" s="39" t="str">
        <f>[1]Pengetahuan!B25</f>
        <v>T. Amylia Safitri</v>
      </c>
      <c r="C26" s="40">
        <v>95</v>
      </c>
      <c r="D26" s="41">
        <v>80</v>
      </c>
      <c r="E26" s="42">
        <f t="shared" si="0"/>
        <v>87.5</v>
      </c>
      <c r="F26" s="42" t="str">
        <f t="shared" si="1"/>
        <v>C</v>
      </c>
      <c r="G26" s="43" t="str">
        <f t="shared" si="2"/>
        <v>Aman</v>
      </c>
    </row>
    <row r="27" spans="1:7" x14ac:dyDescent="0.25">
      <c r="A27" s="38">
        <v>21</v>
      </c>
      <c r="B27" s="39" t="str">
        <f>[1]Pengetahuan!B26</f>
        <v>Windi Safira</v>
      </c>
      <c r="C27" s="40">
        <v>95</v>
      </c>
      <c r="D27" s="41">
        <v>80</v>
      </c>
      <c r="E27" s="42">
        <f t="shared" si="0"/>
        <v>87.5</v>
      </c>
      <c r="F27" s="42" t="str">
        <f t="shared" si="1"/>
        <v>C</v>
      </c>
      <c r="G27" s="43" t="str">
        <f t="shared" si="2"/>
        <v>Aman</v>
      </c>
    </row>
    <row r="28" spans="1:7" x14ac:dyDescent="0.25">
      <c r="A28" s="38">
        <v>22</v>
      </c>
      <c r="B28" s="39" t="str">
        <f>[1]Pengetahuan!B27</f>
        <v>Zahwa Maila Puspita</v>
      </c>
      <c r="C28" s="40">
        <v>95</v>
      </c>
      <c r="D28" s="41">
        <v>80</v>
      </c>
      <c r="E28" s="42">
        <f t="shared" si="0"/>
        <v>87.5</v>
      </c>
      <c r="F28" s="42" t="str">
        <f t="shared" si="1"/>
        <v>C</v>
      </c>
      <c r="G28" s="43" t="str">
        <f t="shared" si="2"/>
        <v>Aman</v>
      </c>
    </row>
    <row r="29" spans="1:7" x14ac:dyDescent="0.25">
      <c r="A29" s="45"/>
      <c r="B29" s="46"/>
      <c r="C29" s="47"/>
      <c r="D29" s="47"/>
      <c r="E29" s="47"/>
      <c r="F29" s="47"/>
    </row>
    <row r="30" spans="1:7" x14ac:dyDescent="0.25">
      <c r="A30" s="45"/>
      <c r="B30" s="46"/>
      <c r="C30" s="47"/>
      <c r="D30" s="47"/>
      <c r="E30" s="47"/>
      <c r="F30" s="47"/>
    </row>
    <row r="31" spans="1:7" x14ac:dyDescent="0.25">
      <c r="A31" s="48"/>
      <c r="B31" s="48" t="s">
        <v>129</v>
      </c>
      <c r="C31" s="49">
        <f>AVERAGE(C7:C30)</f>
        <v>94.090909090909093</v>
      </c>
      <c r="D31" s="49">
        <f>AVERAGE(D7:D30)</f>
        <v>79.772727272727266</v>
      </c>
      <c r="E31" s="49">
        <f>AVERAGE(E7:E30)</f>
        <v>86.931818181818187</v>
      </c>
      <c r="F31" s="49" t="e">
        <f>AVERAGE(F7:F30)</f>
        <v>#DIV/0!</v>
      </c>
      <c r="G31" s="50">
        <f>COUNTIF(G7:G28,"Remed")</f>
        <v>1</v>
      </c>
    </row>
    <row r="32" spans="1:7" x14ac:dyDescent="0.25">
      <c r="A32" s="45"/>
      <c r="B32" s="45"/>
      <c r="C32" s="47"/>
      <c r="D32" s="47"/>
      <c r="E32" s="47"/>
      <c r="F32" s="47"/>
    </row>
    <row r="33" spans="1:6" x14ac:dyDescent="0.25">
      <c r="A33" s="35"/>
      <c r="B33" s="35"/>
      <c r="C33" s="35" t="s">
        <v>130</v>
      </c>
      <c r="D33" s="35"/>
      <c r="E33" s="35"/>
      <c r="F33" s="35"/>
    </row>
    <row r="34" spans="1:6" x14ac:dyDescent="0.25">
      <c r="A34" s="35"/>
      <c r="B34" s="35"/>
      <c r="C34" s="35" t="s">
        <v>131</v>
      </c>
      <c r="D34" s="35" t="s">
        <v>132</v>
      </c>
      <c r="E34" s="35" t="s">
        <v>132</v>
      </c>
      <c r="F34" s="35" t="s">
        <v>132</v>
      </c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51" t="s">
        <v>68</v>
      </c>
      <c r="D37" s="51"/>
      <c r="E37" s="52"/>
      <c r="F37" s="52"/>
    </row>
    <row r="38" spans="1:6" x14ac:dyDescent="0.25">
      <c r="A38" s="35"/>
      <c r="B38" s="35"/>
      <c r="C38" s="53" t="s">
        <v>133</v>
      </c>
      <c r="D38" s="53"/>
      <c r="E38" s="54"/>
      <c r="F38" s="54"/>
    </row>
  </sheetData>
  <mergeCells count="4">
    <mergeCell ref="A1:D1"/>
    <mergeCell ref="A2:D2"/>
    <mergeCell ref="C37:D37"/>
    <mergeCell ref="C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ALOKASI waktu</vt:lpstr>
      <vt:lpstr>daftar harga</vt:lpstr>
      <vt:lpstr>kegiatan 1</vt:lpstr>
      <vt:lpstr>kegiatan 2 </vt:lpstr>
      <vt:lpstr>kegiatan 3</vt:lpstr>
      <vt:lpstr>kegiatan 4</vt:lpstr>
      <vt:lpstr>penentuan baju</vt:lpstr>
      <vt:lpstr>nilai vlookup</vt:lpstr>
      <vt:lpstr>nilai hlookup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2024-08-01T04:23:26Z</dcterms:created>
  <dcterms:modified xsi:type="dcterms:W3CDTF">2024-08-01T07:11:15Z</dcterms:modified>
</cp:coreProperties>
</file>