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pl\"/>
    </mc:Choice>
  </mc:AlternateContent>
  <xr:revisionPtr revIDLastSave="0" documentId="13_ncr:1_{A33A49FE-1044-4FF2-BFCD-D856257D4357}" xr6:coauthVersionLast="45" xr6:coauthVersionMax="45" xr10:uidLastSave="{00000000-0000-0000-0000-000000000000}"/>
  <bookViews>
    <workbookView xWindow="28680" yWindow="-12195" windowWidth="18240" windowHeight="28590" activeTab="2" xr2:uid="{715C4A53-39D8-4EE5-B379-BEA38DED56CE}"/>
  </bookViews>
  <sheets>
    <sheet name="1" sheetId="1" r:id="rId1"/>
    <sheet name="2" sheetId="2" r:id="rId2"/>
    <sheet name="3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3" l="1"/>
  <c r="G52" i="3"/>
  <c r="G15" i="3"/>
  <c r="D33" i="3"/>
  <c r="D29" i="3"/>
  <c r="G21" i="3" l="1"/>
  <c r="G17" i="3"/>
  <c r="G35" i="2"/>
  <c r="D30" i="2"/>
  <c r="G10" i="3"/>
  <c r="G11" i="3"/>
  <c r="G12" i="3"/>
  <c r="G13" i="3"/>
  <c r="G14" i="3"/>
  <c r="G16" i="3"/>
  <c r="G9" i="3"/>
  <c r="D27" i="2"/>
  <c r="D23" i="2"/>
  <c r="G17" i="2"/>
  <c r="G13" i="2"/>
  <c r="G12" i="2"/>
  <c r="G11" i="2"/>
  <c r="F23" i="1"/>
  <c r="C27" i="1"/>
  <c r="E27" i="1"/>
  <c r="D31" i="1"/>
  <c r="C38" i="1"/>
  <c r="E38" i="1" s="1"/>
  <c r="D34" i="1"/>
  <c r="D33" i="1"/>
  <c r="D32" i="1"/>
  <c r="E23" i="1"/>
  <c r="C23" i="1"/>
  <c r="D23" i="1"/>
  <c r="H19" i="1"/>
  <c r="G19" i="1"/>
  <c r="F15" i="1"/>
  <c r="F11" i="1"/>
  <c r="D34" i="3" l="1"/>
  <c r="D35" i="3" s="1"/>
  <c r="C39" i="3" s="1"/>
  <c r="D40" i="3" s="1"/>
  <c r="D45" i="3" s="1"/>
  <c r="G50" i="3"/>
  <c r="E31" i="1"/>
  <c r="D38" i="1" s="1"/>
  <c r="D44" i="3" l="1"/>
  <c r="D46" i="3" s="1"/>
  <c r="C50" i="3" s="1"/>
  <c r="E32" i="1"/>
  <c r="E33" i="1"/>
  <c r="F50" i="3" l="1"/>
  <c r="F44" i="3"/>
  <c r="D50" i="3" s="1"/>
  <c r="E34" i="1"/>
  <c r="F45" i="3" l="1"/>
  <c r="F46" i="3" s="1"/>
</calcChain>
</file>

<file path=xl/sharedStrings.xml><?xml version="1.0" encoding="utf-8"?>
<sst xmlns="http://schemas.openxmlformats.org/spreadsheetml/2006/main" count="134" uniqueCount="65">
  <si>
    <t>Biaya Operasional</t>
  </si>
  <si>
    <t>Komponen</t>
  </si>
  <si>
    <t>Kebutuhan</t>
  </si>
  <si>
    <t>Harga Satuan</t>
  </si>
  <si>
    <t>Jumlah</t>
  </si>
  <si>
    <t>Pembelian Ikan</t>
  </si>
  <si>
    <t>Biaya tetap</t>
  </si>
  <si>
    <t>Manajemen Fee</t>
  </si>
  <si>
    <t>Hasil Produksi Per Tahun</t>
  </si>
  <si>
    <t>Volume Beli Ikan</t>
  </si>
  <si>
    <t>Harga Beli Ikan</t>
  </si>
  <si>
    <t>Volume Jual Ikan</t>
  </si>
  <si>
    <t>Harga Jual Ikan</t>
  </si>
  <si>
    <t>Jumlah + Biaya Operasional</t>
  </si>
  <si>
    <t>Pendapatan Produksi Per Tahun</t>
  </si>
  <si>
    <t>Total Penerimaan</t>
  </si>
  <si>
    <t>Biaya Tetap</t>
  </si>
  <si>
    <t>Prosentase Bagi Hasil</t>
  </si>
  <si>
    <t>Pendapatan Per Produksi</t>
  </si>
  <si>
    <t>Bagi Hasil</t>
  </si>
  <si>
    <t>Estimasi Pendapatan Investor</t>
  </si>
  <si>
    <t>Bagi Hasil Ke-</t>
  </si>
  <si>
    <t>Profit Per-panen</t>
  </si>
  <si>
    <t>Total</t>
  </si>
  <si>
    <t>Proyeksi ROI Investor</t>
  </si>
  <si>
    <t>ROI per Kontrak</t>
  </si>
  <si>
    <t>Nilai Investasi</t>
  </si>
  <si>
    <t>ROI per Bagi Hasil</t>
  </si>
  <si>
    <t>ROI per Bulan</t>
  </si>
  <si>
    <t>sumber</t>
  </si>
  <si>
    <t>https://docs.google.com/viewerng/viewer?url=https://growpal.co.id/analysisPDF/Trading_Live_Sea_Food_Unit_1.pdf</t>
  </si>
  <si>
    <t>https://docs.google.com/viewerng/viewer?url=https://growpal.co.id/analysisPDF/Trading_Domestik_Ikan_Air_Tawar_Unit1.pdf</t>
  </si>
  <si>
    <t>Akuarium</t>
  </si>
  <si>
    <t>Gaji Pekerja</t>
  </si>
  <si>
    <t>Hasil Produksi Per Siklus</t>
  </si>
  <si>
    <t>Uraian</t>
  </si>
  <si>
    <t>Penjualan Ikan</t>
  </si>
  <si>
    <t>Kg</t>
  </si>
  <si>
    <t>Profit /kg</t>
  </si>
  <si>
    <t>Rp</t>
  </si>
  <si>
    <t>Analisa Penerimaan Per Siklus</t>
  </si>
  <si>
    <t>Jenis</t>
  </si>
  <si>
    <t>Total Profit
(Laba Bersih)</t>
  </si>
  <si>
    <t>SUMBER</t>
  </si>
  <si>
    <t>https://docs.google.com/viewerng/viewer?url=https://growpal.co.id/analysisPDF/Pembesaran_Ikan_baramundi_bali_Unit_1.pdf</t>
  </si>
  <si>
    <t>Benih</t>
  </si>
  <si>
    <t>kg</t>
  </si>
  <si>
    <t>Pakan</t>
  </si>
  <si>
    <t>Upah Karyawan</t>
  </si>
  <si>
    <t>bulan</t>
  </si>
  <si>
    <t>BBM</t>
  </si>
  <si>
    <t>Listrik</t>
  </si>
  <si>
    <t>Sewa Lokasi</t>
  </si>
  <si>
    <t>Maintenance Sarpras</t>
  </si>
  <si>
    <t>siklus</t>
  </si>
  <si>
    <t>Hasil Produksi</t>
  </si>
  <si>
    <t>Survival Rate</t>
  </si>
  <si>
    <t>Jumlah Tebar</t>
  </si>
  <si>
    <t>Ekor</t>
  </si>
  <si>
    <t>Bobot Produksi Per Ekor</t>
  </si>
  <si>
    <t>Harga Jual</t>
  </si>
  <si>
    <t>Volume Produksi</t>
  </si>
  <si>
    <t>Laba Bersih</t>
  </si>
  <si>
    <t>Lahan</t>
  </si>
  <si>
    <t>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</si>
</sst>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2" fontId="0" fillId="0" borderId="0" xfId="1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42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0" fontId="3" fillId="0" borderId="0" xfId="2"/>
    <xf numFmtId="42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42" fontId="0" fillId="0" borderId="0" xfId="1" applyFont="1" applyAlignment="1">
      <alignment horizontal="center"/>
    </xf>
    <xf numFmtId="4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2" fillId="0" borderId="0" xfId="0" applyNumberFormat="1" applyFont="1"/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viewerng/viewer?url=https://growpal.co.id/analysisPDF/Trading_Domestik_Ikan_Air_Tawar_Unit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viewerng/viewer?url=https://growpal.co.id/analysisPDF/Trading_Live_Sea_Food_Unit_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google.com/viewerng/viewer?url=https://growpal.co.id/analysisPDF/Pembesaran_Ikan_baramundi_bali_Unit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C236-9D79-4DA0-90E3-CE2960B2E4D3}">
  <dimension ref="C6:H38"/>
  <sheetViews>
    <sheetView workbookViewId="0">
      <selection activeCell="D54" sqref="D54"/>
    </sheetView>
  </sheetViews>
  <sheetFormatPr defaultRowHeight="15" x14ac:dyDescent="0.25"/>
  <cols>
    <col min="3" max="6" width="18.5703125" customWidth="1"/>
    <col min="7" max="7" width="17" customWidth="1"/>
    <col min="8" max="8" width="27" customWidth="1"/>
  </cols>
  <sheetData>
    <row r="6" spans="3:6" x14ac:dyDescent="0.25">
      <c r="C6" t="s">
        <v>29</v>
      </c>
      <c r="D6" s="13" t="s">
        <v>31</v>
      </c>
    </row>
    <row r="9" spans="3:6" x14ac:dyDescent="0.25">
      <c r="C9" s="17" t="s">
        <v>0</v>
      </c>
      <c r="D9" s="17"/>
      <c r="E9" s="17"/>
      <c r="F9" s="17"/>
    </row>
    <row r="10" spans="3:6" x14ac:dyDescent="0.25">
      <c r="C10" s="2" t="s">
        <v>1</v>
      </c>
      <c r="D10" s="2" t="s">
        <v>2</v>
      </c>
      <c r="E10" s="2" t="s">
        <v>3</v>
      </c>
      <c r="F10" s="2" t="s">
        <v>4</v>
      </c>
    </row>
    <row r="11" spans="3:6" x14ac:dyDescent="0.25">
      <c r="C11" t="s">
        <v>5</v>
      </c>
      <c r="D11" s="7">
        <v>2500</v>
      </c>
      <c r="E11" s="3">
        <v>231000</v>
      </c>
      <c r="F11" s="8">
        <f>D11*E11</f>
        <v>577500000</v>
      </c>
    </row>
    <row r="13" spans="3:6" x14ac:dyDescent="0.25">
      <c r="C13" s="17" t="s">
        <v>6</v>
      </c>
      <c r="D13" s="17"/>
      <c r="E13" s="17"/>
      <c r="F13" s="17"/>
    </row>
    <row r="14" spans="3:6" x14ac:dyDescent="0.25">
      <c r="C14" s="2" t="s">
        <v>1</v>
      </c>
      <c r="D14" s="2" t="s">
        <v>2</v>
      </c>
      <c r="E14" s="2" t="s">
        <v>3</v>
      </c>
      <c r="F14" s="2" t="s">
        <v>4</v>
      </c>
    </row>
    <row r="15" spans="3:6" x14ac:dyDescent="0.25">
      <c r="C15" t="s">
        <v>7</v>
      </c>
      <c r="D15" s="4">
        <v>3</v>
      </c>
      <c r="E15" s="3">
        <v>3850000</v>
      </c>
      <c r="F15" s="8">
        <f>D15*E15</f>
        <v>11550000</v>
      </c>
    </row>
    <row r="17" spans="3:8" x14ac:dyDescent="0.25">
      <c r="C17" s="17" t="s">
        <v>8</v>
      </c>
      <c r="D17" s="17"/>
      <c r="E17" s="17"/>
      <c r="F17" s="17"/>
      <c r="G17" s="17"/>
    </row>
    <row r="18" spans="3:8" x14ac:dyDescent="0.25">
      <c r="C18" s="10" t="s">
        <v>9</v>
      </c>
      <c r="D18" s="10" t="s">
        <v>10</v>
      </c>
      <c r="E18" s="10" t="s">
        <v>11</v>
      </c>
      <c r="F18" s="10" t="s">
        <v>12</v>
      </c>
      <c r="G18" s="10" t="s">
        <v>4</v>
      </c>
      <c r="H18" s="10" t="s">
        <v>13</v>
      </c>
    </row>
    <row r="19" spans="3:8" x14ac:dyDescent="0.25">
      <c r="C19" s="7">
        <v>2500</v>
      </c>
      <c r="D19" s="3">
        <v>231000</v>
      </c>
      <c r="E19" s="7">
        <v>2500</v>
      </c>
      <c r="F19" s="3">
        <v>318104</v>
      </c>
      <c r="G19" s="8">
        <f>(F19*E19-D19*C19)</f>
        <v>217760000</v>
      </c>
      <c r="H19" s="8">
        <f>G19+F11</f>
        <v>795260000</v>
      </c>
    </row>
    <row r="21" spans="3:8" x14ac:dyDescent="0.25">
      <c r="C21" s="16" t="s">
        <v>14</v>
      </c>
      <c r="D21" s="16"/>
      <c r="E21" s="16"/>
      <c r="F21" s="16"/>
    </row>
    <row r="22" spans="3:8" x14ac:dyDescent="0.25">
      <c r="C22" s="10" t="s">
        <v>15</v>
      </c>
      <c r="D22" s="10" t="s">
        <v>0</v>
      </c>
      <c r="E22" s="10" t="s">
        <v>16</v>
      </c>
      <c r="F22" s="10" t="s">
        <v>4</v>
      </c>
    </row>
    <row r="23" spans="3:8" x14ac:dyDescent="0.25">
      <c r="C23" s="8">
        <f>H19</f>
        <v>795260000</v>
      </c>
      <c r="D23" s="8">
        <f>F11</f>
        <v>577500000</v>
      </c>
      <c r="E23" s="8">
        <f>F15</f>
        <v>11550000</v>
      </c>
      <c r="F23" s="8">
        <f>C23-D23-E23</f>
        <v>206210000</v>
      </c>
    </row>
    <row r="25" spans="3:8" x14ac:dyDescent="0.25">
      <c r="C25" s="16" t="s">
        <v>17</v>
      </c>
      <c r="D25" s="16"/>
      <c r="E25" s="16"/>
    </row>
    <row r="26" spans="3:8" ht="30" x14ac:dyDescent="0.25">
      <c r="C26" s="11" t="s">
        <v>18</v>
      </c>
      <c r="D26" s="10" t="s">
        <v>19</v>
      </c>
      <c r="E26" s="10" t="s">
        <v>4</v>
      </c>
    </row>
    <row r="27" spans="3:8" x14ac:dyDescent="0.25">
      <c r="C27" s="8">
        <f>F23</f>
        <v>206210000</v>
      </c>
      <c r="D27" s="12">
        <v>0.5</v>
      </c>
      <c r="E27" s="8">
        <f>C27*D27</f>
        <v>103105000</v>
      </c>
    </row>
    <row r="29" spans="3:8" x14ac:dyDescent="0.25">
      <c r="C29" s="16" t="s">
        <v>20</v>
      </c>
      <c r="D29" s="16"/>
      <c r="E29" s="16"/>
    </row>
    <row r="30" spans="3:8" x14ac:dyDescent="0.25">
      <c r="C30" s="10" t="s">
        <v>21</v>
      </c>
      <c r="D30" s="10" t="s">
        <v>19</v>
      </c>
      <c r="E30" s="10" t="s">
        <v>22</v>
      </c>
    </row>
    <row r="31" spans="3:8" x14ac:dyDescent="0.25">
      <c r="C31" s="1">
        <v>1</v>
      </c>
      <c r="D31" s="8">
        <f>E27/3</f>
        <v>34368333.333333336</v>
      </c>
      <c r="E31" s="6">
        <f>C38/3</f>
        <v>5.8345358345358349</v>
      </c>
    </row>
    <row r="32" spans="3:8" x14ac:dyDescent="0.25">
      <c r="C32" s="1">
        <v>2</v>
      </c>
      <c r="D32" s="8">
        <f>D31</f>
        <v>34368333.333333336</v>
      </c>
      <c r="E32" s="6">
        <f>E31</f>
        <v>5.8345358345358349</v>
      </c>
    </row>
    <row r="33" spans="3:6" x14ac:dyDescent="0.25">
      <c r="C33" s="1">
        <v>3</v>
      </c>
      <c r="D33" s="8">
        <f>D31</f>
        <v>34368333.333333336</v>
      </c>
      <c r="E33" s="6">
        <f>E31</f>
        <v>5.8345358345358349</v>
      </c>
    </row>
    <row r="34" spans="3:6" x14ac:dyDescent="0.25">
      <c r="C34" t="s">
        <v>23</v>
      </c>
      <c r="D34" s="8">
        <f>SUM(D31:D33)</f>
        <v>103105000</v>
      </c>
      <c r="E34" s="6">
        <f>SUM(E31:E33)</f>
        <v>17.503607503607505</v>
      </c>
    </row>
    <row r="36" spans="3:6" x14ac:dyDescent="0.25">
      <c r="C36" s="16" t="s">
        <v>24</v>
      </c>
      <c r="D36" s="16"/>
      <c r="E36" s="16"/>
      <c r="F36" s="16"/>
    </row>
    <row r="37" spans="3:6" x14ac:dyDescent="0.25">
      <c r="C37" s="10" t="s">
        <v>25</v>
      </c>
      <c r="D37" s="10" t="s">
        <v>27</v>
      </c>
      <c r="E37" s="10" t="s">
        <v>28</v>
      </c>
      <c r="F37" s="10" t="s">
        <v>26</v>
      </c>
    </row>
    <row r="38" spans="3:6" x14ac:dyDescent="0.25">
      <c r="C38" s="6">
        <f>(E27/F38)*100</f>
        <v>17.503607503607505</v>
      </c>
      <c r="D38" s="6">
        <f>E31</f>
        <v>5.8345358345358349</v>
      </c>
      <c r="E38" s="6">
        <f>C38/12</f>
        <v>1.4586339586339587</v>
      </c>
      <c r="F38" s="3">
        <v>589050000</v>
      </c>
    </row>
  </sheetData>
  <mergeCells count="7">
    <mergeCell ref="C25:E25"/>
    <mergeCell ref="C29:E29"/>
    <mergeCell ref="C36:F36"/>
    <mergeCell ref="C9:F9"/>
    <mergeCell ref="C13:F13"/>
    <mergeCell ref="C17:G17"/>
    <mergeCell ref="C21:F21"/>
  </mergeCells>
  <hyperlinks>
    <hyperlink ref="D6" r:id="rId1" xr:uid="{D2FFE2F1-3978-4F8D-984A-6B7D51606448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F872-C70F-45F6-9A8E-905F70925BFC}">
  <dimension ref="C6:H35"/>
  <sheetViews>
    <sheetView topLeftCell="A4" workbookViewId="0">
      <selection activeCell="G39" sqref="G39"/>
    </sheetView>
  </sheetViews>
  <sheetFormatPr defaultRowHeight="15" x14ac:dyDescent="0.25"/>
  <cols>
    <col min="3" max="4" width="18.85546875" customWidth="1"/>
    <col min="5" max="5" width="4" customWidth="1"/>
    <col min="6" max="11" width="18.85546875" customWidth="1"/>
  </cols>
  <sheetData>
    <row r="6" spans="3:7" x14ac:dyDescent="0.25">
      <c r="C6" t="s">
        <v>29</v>
      </c>
      <c r="D6" s="13" t="s">
        <v>30</v>
      </c>
      <c r="E6" s="13"/>
    </row>
    <row r="9" spans="3:7" x14ac:dyDescent="0.25">
      <c r="C9" s="16" t="s">
        <v>0</v>
      </c>
      <c r="D9" s="16"/>
      <c r="E9" s="16"/>
      <c r="F9" s="16"/>
      <c r="G9" s="16"/>
    </row>
    <row r="10" spans="3:7" x14ac:dyDescent="0.25">
      <c r="C10" s="10" t="s">
        <v>1</v>
      </c>
      <c r="D10" s="16" t="s">
        <v>2</v>
      </c>
      <c r="E10" s="16"/>
      <c r="F10" s="10" t="s">
        <v>3</v>
      </c>
      <c r="G10" s="10" t="s">
        <v>4</v>
      </c>
    </row>
    <row r="11" spans="3:7" x14ac:dyDescent="0.25">
      <c r="C11" t="s">
        <v>32</v>
      </c>
      <c r="D11" s="21">
        <v>32</v>
      </c>
      <c r="E11" s="21"/>
      <c r="F11" s="3">
        <v>21000000</v>
      </c>
      <c r="G11" s="8">
        <f>D11*F11</f>
        <v>672000000</v>
      </c>
    </row>
    <row r="12" spans="3:7" x14ac:dyDescent="0.25">
      <c r="C12" t="s">
        <v>33</v>
      </c>
      <c r="D12" s="21">
        <v>1</v>
      </c>
      <c r="E12" s="21"/>
      <c r="F12" s="3">
        <v>15010000</v>
      </c>
      <c r="G12" s="8">
        <f>D12*F12</f>
        <v>15010000</v>
      </c>
    </row>
    <row r="13" spans="3:7" x14ac:dyDescent="0.25">
      <c r="C13" s="17" t="s">
        <v>23</v>
      </c>
      <c r="D13" s="17"/>
      <c r="E13" s="17"/>
      <c r="F13" s="17"/>
      <c r="G13" s="8">
        <f>SUM(G11:G12)</f>
        <v>687010000</v>
      </c>
    </row>
    <row r="15" spans="3:7" x14ac:dyDescent="0.25">
      <c r="C15" s="16" t="s">
        <v>16</v>
      </c>
      <c r="D15" s="16"/>
      <c r="E15" s="16"/>
      <c r="F15" s="16"/>
      <c r="G15" s="16"/>
    </row>
    <row r="16" spans="3:7" x14ac:dyDescent="0.25">
      <c r="C16" s="10" t="s">
        <v>1</v>
      </c>
      <c r="D16" s="16" t="s">
        <v>2</v>
      </c>
      <c r="E16" s="16"/>
      <c r="F16" s="10" t="s">
        <v>3</v>
      </c>
      <c r="G16" s="10" t="s">
        <v>4</v>
      </c>
    </row>
    <row r="17" spans="3:7" x14ac:dyDescent="0.25">
      <c r="C17" t="s">
        <v>7</v>
      </c>
      <c r="D17" s="21">
        <v>4</v>
      </c>
      <c r="E17" s="21"/>
      <c r="F17" s="3">
        <v>3435000</v>
      </c>
      <c r="G17" s="8">
        <f>D17*F17</f>
        <v>13740000</v>
      </c>
    </row>
    <row r="19" spans="3:7" x14ac:dyDescent="0.25">
      <c r="C19" s="16" t="s">
        <v>34</v>
      </c>
      <c r="D19" s="16"/>
      <c r="E19" s="16"/>
      <c r="F19" s="16"/>
      <c r="G19" s="9"/>
    </row>
    <row r="20" spans="3:7" x14ac:dyDescent="0.25">
      <c r="C20" s="10" t="s">
        <v>35</v>
      </c>
      <c r="D20" s="16" t="s">
        <v>4</v>
      </c>
      <c r="E20" s="16"/>
      <c r="F20" s="10"/>
      <c r="G20" s="10"/>
    </row>
    <row r="21" spans="3:7" x14ac:dyDescent="0.25">
      <c r="C21" t="s">
        <v>36</v>
      </c>
      <c r="D21" s="7">
        <v>6000</v>
      </c>
      <c r="E21" s="7" t="s">
        <v>46</v>
      </c>
    </row>
    <row r="22" spans="3:7" x14ac:dyDescent="0.25">
      <c r="C22" t="s">
        <v>38</v>
      </c>
      <c r="D22" s="22">
        <v>60000</v>
      </c>
      <c r="E22" s="22"/>
    </row>
    <row r="23" spans="3:7" x14ac:dyDescent="0.25">
      <c r="C23" s="10" t="s">
        <v>23</v>
      </c>
      <c r="D23" s="18">
        <f>D22*D21</f>
        <v>360000000</v>
      </c>
      <c r="E23" s="18"/>
    </row>
    <row r="25" spans="3:7" x14ac:dyDescent="0.25">
      <c r="C25" s="16" t="s">
        <v>40</v>
      </c>
      <c r="D25" s="16"/>
      <c r="E25" s="16"/>
    </row>
    <row r="26" spans="3:7" x14ac:dyDescent="0.25">
      <c r="C26" s="10" t="s">
        <v>41</v>
      </c>
      <c r="D26" s="16" t="s">
        <v>4</v>
      </c>
      <c r="E26" s="16"/>
    </row>
    <row r="27" spans="3:7" x14ac:dyDescent="0.25">
      <c r="C27" t="s">
        <v>15</v>
      </c>
      <c r="D27" s="18">
        <f>D23</f>
        <v>360000000</v>
      </c>
      <c r="E27" s="18"/>
    </row>
    <row r="28" spans="3:7" x14ac:dyDescent="0.25">
      <c r="C28" t="s">
        <v>16</v>
      </c>
      <c r="D28" s="18"/>
      <c r="E28" s="18"/>
    </row>
    <row r="29" spans="3:7" x14ac:dyDescent="0.25">
      <c r="C29" t="s">
        <v>0</v>
      </c>
      <c r="D29" s="18"/>
      <c r="E29" s="19"/>
    </row>
    <row r="30" spans="3:7" ht="30" x14ac:dyDescent="0.25">
      <c r="C30" s="11" t="s">
        <v>42</v>
      </c>
      <c r="D30" s="20">
        <f>D27-G34-H34</f>
        <v>98505000</v>
      </c>
      <c r="E30" s="20"/>
    </row>
    <row r="34" spans="7:8" x14ac:dyDescent="0.25">
      <c r="G34" s="3">
        <v>171435000</v>
      </c>
      <c r="H34" s="3">
        <v>90060000</v>
      </c>
    </row>
    <row r="35" spans="7:8" x14ac:dyDescent="0.25">
      <c r="G35" s="3">
        <f>G34-G17</f>
        <v>157695000</v>
      </c>
    </row>
  </sheetData>
  <mergeCells count="18">
    <mergeCell ref="D22:E22"/>
    <mergeCell ref="D23:E23"/>
    <mergeCell ref="C25:E25"/>
    <mergeCell ref="C9:G9"/>
    <mergeCell ref="C13:F13"/>
    <mergeCell ref="C15:G15"/>
    <mergeCell ref="C19:F19"/>
    <mergeCell ref="D20:E20"/>
    <mergeCell ref="D16:E16"/>
    <mergeCell ref="D17:E17"/>
    <mergeCell ref="D10:E10"/>
    <mergeCell ref="D11:E11"/>
    <mergeCell ref="D12:E12"/>
    <mergeCell ref="D28:E28"/>
    <mergeCell ref="D29:E29"/>
    <mergeCell ref="D30:E30"/>
    <mergeCell ref="D26:E26"/>
    <mergeCell ref="D27:E27"/>
  </mergeCells>
  <hyperlinks>
    <hyperlink ref="D6" r:id="rId1" xr:uid="{3D458DB7-7D50-4C23-9D3C-DD73ED37A0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35BF-BBDF-46B8-A180-61E628B79444}">
  <dimension ref="C5:H52"/>
  <sheetViews>
    <sheetView tabSelected="1" zoomScaleNormal="100" workbookViewId="0">
      <selection activeCell="H52" sqref="H52"/>
    </sheetView>
  </sheetViews>
  <sheetFormatPr defaultRowHeight="15" x14ac:dyDescent="0.25"/>
  <cols>
    <col min="3" max="4" width="27" customWidth="1"/>
    <col min="5" max="5" width="6" customWidth="1"/>
    <col min="6" max="19" width="27" customWidth="1"/>
  </cols>
  <sheetData>
    <row r="5" spans="3:7" x14ac:dyDescent="0.25">
      <c r="C5" t="s">
        <v>43</v>
      </c>
      <c r="D5" s="13" t="s">
        <v>44</v>
      </c>
    </row>
    <row r="7" spans="3:7" x14ac:dyDescent="0.25">
      <c r="C7" s="24" t="s">
        <v>0</v>
      </c>
      <c r="D7" s="24"/>
      <c r="E7" s="24"/>
      <c r="F7" s="24"/>
      <c r="G7" s="24"/>
    </row>
    <row r="8" spans="3:7" x14ac:dyDescent="0.25">
      <c r="C8" s="10" t="s">
        <v>1</v>
      </c>
      <c r="D8" s="16" t="s">
        <v>2</v>
      </c>
      <c r="E8" s="16"/>
      <c r="F8" s="10" t="s">
        <v>3</v>
      </c>
      <c r="G8" s="10" t="s">
        <v>4</v>
      </c>
    </row>
    <row r="9" spans="3:7" x14ac:dyDescent="0.25">
      <c r="C9" t="s">
        <v>45</v>
      </c>
      <c r="D9" s="7">
        <v>1800</v>
      </c>
      <c r="E9" t="s">
        <v>46</v>
      </c>
      <c r="F9" s="3">
        <v>85000</v>
      </c>
      <c r="G9" s="3">
        <f>D9*F9</f>
        <v>153000000</v>
      </c>
    </row>
    <row r="10" spans="3:7" x14ac:dyDescent="0.25">
      <c r="C10" t="s">
        <v>47</v>
      </c>
      <c r="D10" s="7">
        <v>8000</v>
      </c>
      <c r="E10" t="s">
        <v>46</v>
      </c>
      <c r="F10" s="3">
        <v>15000</v>
      </c>
      <c r="G10" s="3">
        <f t="shared" ref="G10:G16" si="0">D10*F10</f>
        <v>120000000</v>
      </c>
    </row>
    <row r="11" spans="3:7" x14ac:dyDescent="0.25">
      <c r="C11" t="s">
        <v>48</v>
      </c>
      <c r="D11" s="7">
        <v>4</v>
      </c>
      <c r="E11" t="s">
        <v>49</v>
      </c>
      <c r="F11" s="3">
        <v>6000000</v>
      </c>
      <c r="G11" s="3">
        <f t="shared" si="0"/>
        <v>24000000</v>
      </c>
    </row>
    <row r="12" spans="3:7" x14ac:dyDescent="0.25">
      <c r="C12" t="s">
        <v>50</v>
      </c>
      <c r="D12" s="7">
        <v>4</v>
      </c>
      <c r="E12" t="s">
        <v>49</v>
      </c>
      <c r="F12" s="3">
        <v>450000</v>
      </c>
      <c r="G12" s="3">
        <f t="shared" si="0"/>
        <v>1800000</v>
      </c>
    </row>
    <row r="13" spans="3:7" x14ac:dyDescent="0.25">
      <c r="C13" t="s">
        <v>51</v>
      </c>
      <c r="D13" s="7">
        <v>4</v>
      </c>
      <c r="E13" t="s">
        <v>49</v>
      </c>
      <c r="F13" s="3">
        <v>660000</v>
      </c>
      <c r="G13" s="3">
        <f t="shared" si="0"/>
        <v>2640000</v>
      </c>
    </row>
    <row r="14" spans="3:7" x14ac:dyDescent="0.25">
      <c r="C14" t="s">
        <v>52</v>
      </c>
      <c r="D14" s="7">
        <v>4</v>
      </c>
      <c r="E14" t="s">
        <v>49</v>
      </c>
      <c r="F14" s="3">
        <v>2525000</v>
      </c>
      <c r="G14" s="3">
        <f t="shared" si="0"/>
        <v>10100000</v>
      </c>
    </row>
    <row r="15" spans="3:7" x14ac:dyDescent="0.25">
      <c r="C15" t="s">
        <v>63</v>
      </c>
      <c r="D15" s="7">
        <v>3</v>
      </c>
      <c r="E15" t="s">
        <v>64</v>
      </c>
      <c r="F15" s="3">
        <v>10000000</v>
      </c>
      <c r="G15" s="3">
        <f t="shared" si="0"/>
        <v>30000000</v>
      </c>
    </row>
    <row r="16" spans="3:7" x14ac:dyDescent="0.25">
      <c r="C16" t="s">
        <v>53</v>
      </c>
      <c r="D16" s="7">
        <v>1</v>
      </c>
      <c r="E16" t="s">
        <v>54</v>
      </c>
      <c r="F16" s="3">
        <v>2020000</v>
      </c>
      <c r="G16" s="3">
        <f t="shared" si="0"/>
        <v>2020000</v>
      </c>
    </row>
    <row r="17" spans="3:7" x14ac:dyDescent="0.25">
      <c r="C17" s="17" t="s">
        <v>23</v>
      </c>
      <c r="D17" s="17"/>
      <c r="E17" s="17"/>
      <c r="F17" s="17"/>
      <c r="G17" s="14">
        <f>SUM(G9:G16)</f>
        <v>343560000</v>
      </c>
    </row>
    <row r="19" spans="3:7" x14ac:dyDescent="0.25">
      <c r="C19" s="24" t="s">
        <v>16</v>
      </c>
      <c r="D19" s="24"/>
      <c r="E19" s="24"/>
      <c r="F19" s="24"/>
      <c r="G19" s="24"/>
    </row>
    <row r="20" spans="3:7" x14ac:dyDescent="0.25">
      <c r="C20" s="10" t="s">
        <v>1</v>
      </c>
      <c r="D20" s="16" t="s">
        <v>2</v>
      </c>
      <c r="E20" s="16"/>
      <c r="F20" s="10" t="s">
        <v>3</v>
      </c>
      <c r="G20" s="10" t="s">
        <v>4</v>
      </c>
    </row>
    <row r="21" spans="3:7" x14ac:dyDescent="0.25">
      <c r="C21" t="s">
        <v>7</v>
      </c>
      <c r="D21">
        <v>2</v>
      </c>
      <c r="E21" t="s">
        <v>54</v>
      </c>
      <c r="F21" s="3">
        <v>16000000</v>
      </c>
      <c r="G21" s="14">
        <f>D21*F21</f>
        <v>32000000</v>
      </c>
    </row>
    <row r="23" spans="3:7" x14ac:dyDescent="0.25">
      <c r="C23" s="24" t="s">
        <v>55</v>
      </c>
      <c r="D23" s="24"/>
      <c r="E23" s="24"/>
    </row>
    <row r="24" spans="3:7" x14ac:dyDescent="0.25">
      <c r="C24" s="10" t="s">
        <v>35</v>
      </c>
      <c r="D24" s="16" t="s">
        <v>4</v>
      </c>
      <c r="E24" s="16"/>
    </row>
    <row r="25" spans="3:7" x14ac:dyDescent="0.25">
      <c r="C25" t="s">
        <v>56</v>
      </c>
      <c r="D25" s="12">
        <v>0.97</v>
      </c>
      <c r="E25" t="s">
        <v>37</v>
      </c>
    </row>
    <row r="26" spans="3:7" x14ac:dyDescent="0.25">
      <c r="C26" t="s">
        <v>57</v>
      </c>
      <c r="D26" s="7">
        <v>6000</v>
      </c>
      <c r="E26" t="s">
        <v>58</v>
      </c>
    </row>
    <row r="27" spans="3:7" x14ac:dyDescent="0.25">
      <c r="C27" t="s">
        <v>59</v>
      </c>
      <c r="D27">
        <v>1</v>
      </c>
      <c r="E27" t="s">
        <v>37</v>
      </c>
    </row>
    <row r="28" spans="3:7" x14ac:dyDescent="0.25">
      <c r="C28" t="s">
        <v>60</v>
      </c>
      <c r="D28" s="3">
        <v>70000</v>
      </c>
      <c r="E28" t="s">
        <v>39</v>
      </c>
    </row>
    <row r="29" spans="3:7" x14ac:dyDescent="0.25">
      <c r="C29" s="10" t="s">
        <v>61</v>
      </c>
      <c r="D29" s="27">
        <f>D26*D25</f>
        <v>5820</v>
      </c>
      <c r="E29" t="s">
        <v>37</v>
      </c>
    </row>
    <row r="31" spans="3:7" x14ac:dyDescent="0.25">
      <c r="C31" s="24" t="s">
        <v>18</v>
      </c>
      <c r="D31" s="24"/>
      <c r="E31" s="24"/>
    </row>
    <row r="32" spans="3:7" x14ac:dyDescent="0.25">
      <c r="C32" s="10" t="s">
        <v>41</v>
      </c>
      <c r="D32" s="16" t="s">
        <v>4</v>
      </c>
      <c r="E32" s="16"/>
    </row>
    <row r="33" spans="3:7" x14ac:dyDescent="0.25">
      <c r="C33" t="s">
        <v>15</v>
      </c>
      <c r="D33" s="18">
        <f>D29*D28</f>
        <v>407400000</v>
      </c>
      <c r="E33" s="18"/>
    </row>
    <row r="34" spans="3:7" x14ac:dyDescent="0.25">
      <c r="C34" t="s">
        <v>0</v>
      </c>
      <c r="D34" s="18">
        <f>G21+G17</f>
        <v>375560000</v>
      </c>
      <c r="E34" s="18"/>
    </row>
    <row r="35" spans="3:7" x14ac:dyDescent="0.25">
      <c r="C35" s="10" t="s">
        <v>62</v>
      </c>
      <c r="D35" s="23">
        <f>D33-D34</f>
        <v>31840000</v>
      </c>
      <c r="E35" s="23"/>
    </row>
    <row r="37" spans="3:7" x14ac:dyDescent="0.25">
      <c r="C37" s="24" t="s">
        <v>17</v>
      </c>
      <c r="D37" s="24"/>
      <c r="E37" s="24"/>
    </row>
    <row r="38" spans="3:7" x14ac:dyDescent="0.25">
      <c r="C38" s="10" t="s">
        <v>18</v>
      </c>
      <c r="D38" s="16" t="s">
        <v>19</v>
      </c>
      <c r="E38" s="16"/>
    </row>
    <row r="39" spans="3:7" x14ac:dyDescent="0.25">
      <c r="C39" s="8">
        <f>D35</f>
        <v>31840000</v>
      </c>
      <c r="D39" s="26">
        <v>0.51</v>
      </c>
      <c r="E39" s="26"/>
    </row>
    <row r="40" spans="3:7" x14ac:dyDescent="0.25">
      <c r="C40" s="2" t="s">
        <v>4</v>
      </c>
      <c r="D40" s="18">
        <f>C39*D39</f>
        <v>16238400</v>
      </c>
      <c r="E40" s="19"/>
    </row>
    <row r="42" spans="3:7" x14ac:dyDescent="0.25">
      <c r="C42" s="24" t="s">
        <v>20</v>
      </c>
      <c r="D42" s="24"/>
      <c r="E42" s="24"/>
      <c r="F42" s="24"/>
    </row>
    <row r="43" spans="3:7" x14ac:dyDescent="0.25">
      <c r="C43" s="10" t="s">
        <v>21</v>
      </c>
      <c r="D43" s="16" t="s">
        <v>19</v>
      </c>
      <c r="E43" s="16"/>
      <c r="F43" s="10" t="s">
        <v>22</v>
      </c>
    </row>
    <row r="44" spans="3:7" x14ac:dyDescent="0.25">
      <c r="C44">
        <v>1</v>
      </c>
      <c r="D44" s="18">
        <f>D40</f>
        <v>16238400</v>
      </c>
      <c r="E44" s="19"/>
      <c r="F44" s="5">
        <f>C50/2</f>
        <v>4.3237831504952604</v>
      </c>
    </row>
    <row r="45" spans="3:7" x14ac:dyDescent="0.25">
      <c r="C45">
        <v>2</v>
      </c>
      <c r="D45" s="18">
        <f>D40</f>
        <v>16238400</v>
      </c>
      <c r="E45" s="19"/>
      <c r="F45" s="5">
        <f>F44</f>
        <v>4.3237831504952604</v>
      </c>
    </row>
    <row r="46" spans="3:7" x14ac:dyDescent="0.25">
      <c r="C46" s="10" t="s">
        <v>23</v>
      </c>
      <c r="D46" s="23">
        <f>SUM(D44:E45)</f>
        <v>32476800</v>
      </c>
      <c r="E46" s="17"/>
      <c r="F46" s="15">
        <f>F44+F45</f>
        <v>8.6475663009905208</v>
      </c>
    </row>
    <row r="48" spans="3:7" x14ac:dyDescent="0.25">
      <c r="C48" s="24" t="s">
        <v>24</v>
      </c>
      <c r="D48" s="24"/>
      <c r="E48" s="24"/>
      <c r="F48" s="24"/>
      <c r="G48" s="24"/>
    </row>
    <row r="49" spans="3:8" x14ac:dyDescent="0.25">
      <c r="C49" s="2" t="s">
        <v>25</v>
      </c>
      <c r="D49" s="17" t="s">
        <v>27</v>
      </c>
      <c r="E49" s="17"/>
      <c r="F49" s="2" t="s">
        <v>28</v>
      </c>
      <c r="G49" s="2" t="s">
        <v>26</v>
      </c>
    </row>
    <row r="50" spans="3:8" x14ac:dyDescent="0.25">
      <c r="C50" s="5">
        <f>(D46/G50)*100</f>
        <v>8.6475663009905208</v>
      </c>
      <c r="D50" s="25">
        <f>F44</f>
        <v>4.3237831504952604</v>
      </c>
      <c r="E50" s="19"/>
      <c r="F50" s="6">
        <f>C50/12</f>
        <v>0.72063052508254344</v>
      </c>
      <c r="G50" s="3">
        <f>G17+G21</f>
        <v>375560000</v>
      </c>
    </row>
    <row r="52" spans="3:8" x14ac:dyDescent="0.25">
      <c r="G52" s="8">
        <f>G50+D46</f>
        <v>408036800</v>
      </c>
      <c r="H52" s="8">
        <f>C39*49%</f>
        <v>15601600</v>
      </c>
    </row>
  </sheetData>
  <mergeCells count="24">
    <mergeCell ref="D24:E24"/>
    <mergeCell ref="C23:E23"/>
    <mergeCell ref="D8:E8"/>
    <mergeCell ref="C7:G7"/>
    <mergeCell ref="C17:F17"/>
    <mergeCell ref="D20:E20"/>
    <mergeCell ref="C19:G19"/>
    <mergeCell ref="C31:E31"/>
    <mergeCell ref="D32:E32"/>
    <mergeCell ref="D33:E33"/>
    <mergeCell ref="D34:E34"/>
    <mergeCell ref="D35:E35"/>
    <mergeCell ref="D50:E50"/>
    <mergeCell ref="D38:E38"/>
    <mergeCell ref="C37:E37"/>
    <mergeCell ref="D39:E39"/>
    <mergeCell ref="D40:E40"/>
    <mergeCell ref="D43:E43"/>
    <mergeCell ref="C42:F42"/>
    <mergeCell ref="D44:E44"/>
    <mergeCell ref="D45:E45"/>
    <mergeCell ref="D46:E46"/>
    <mergeCell ref="D49:E49"/>
    <mergeCell ref="C48:G48"/>
  </mergeCells>
  <hyperlinks>
    <hyperlink ref="D5" r:id="rId1" xr:uid="{1B8C0CC6-CD81-420A-AACF-CA2CDD8602FE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4554-3676-40FE-938A-CBF8BA3B88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 Widhiantara</dc:creator>
  <cp:lastModifiedBy>Adith Widhiantara</cp:lastModifiedBy>
  <dcterms:created xsi:type="dcterms:W3CDTF">2019-11-25T05:40:47Z</dcterms:created>
  <dcterms:modified xsi:type="dcterms:W3CDTF">2019-11-26T07:48:25Z</dcterms:modified>
</cp:coreProperties>
</file>