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Users\new\Desktop\Excel\"/>
    </mc:Choice>
  </mc:AlternateContent>
  <xr:revisionPtr revIDLastSave="0" documentId="13_ncr:1_{E81885DE-5D1B-4550-8E4E-8FF67DD32D43}" xr6:coauthVersionLast="36" xr6:coauthVersionMax="36" xr10:uidLastSave="{00000000-0000-0000-0000-000000000000}"/>
  <bookViews>
    <workbookView xWindow="0" yWindow="0" windowWidth="20490" windowHeight="7425" firstSheet="2" activeTab="4" xr2:uid="{E17EC596-ECC9-447B-96FD-A88388AC305A}"/>
  </bookViews>
  <sheets>
    <sheet name="Data" sheetId="3" r:id="rId1"/>
    <sheet name="Understanding Data" sheetId="4" r:id="rId2"/>
    <sheet name="Most Selling Item" sheetId="6" r:id="rId3"/>
    <sheet name="Product with least expense " sheetId="7" r:id="rId4"/>
    <sheet name="Target Sale Vs Achieved Sales" sheetId="8" r:id="rId5"/>
  </sheets>
  <definedNames>
    <definedName name="_xlnm._FilterDatabase" localSheetId="0" hidden="1">Data!$A$1:$V$1</definedName>
    <definedName name="Slicer_Product">#N/A</definedName>
    <definedName name="Slicer_State">#N/A</definedName>
  </definedNames>
  <calcPr calcId="191029"/>
  <pivotCaches>
    <pivotCache cacheId="41" r:id="rId6"/>
    <pivotCache cacheId="5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4" l="1"/>
  <c r="H17" i="4"/>
  <c r="H16" i="4"/>
  <c r="H15" i="4"/>
  <c r="H14" i="4"/>
  <c r="H13" i="4"/>
  <c r="H12" i="4"/>
  <c r="H11" i="4"/>
  <c r="H10" i="4"/>
  <c r="H9" i="4"/>
  <c r="H8" i="4"/>
  <c r="H7" i="4"/>
  <c r="H6" i="4"/>
  <c r="H5" i="4"/>
  <c r="O2"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G18" i="4"/>
  <c r="G17" i="4"/>
  <c r="G16" i="4"/>
  <c r="G15" i="4"/>
  <c r="G14" i="4"/>
  <c r="G13" i="4"/>
  <c r="G12" i="4"/>
  <c r="G11" i="4"/>
  <c r="G10" i="4"/>
  <c r="G9" i="4"/>
  <c r="G8" i="4"/>
  <c r="G7" i="4"/>
  <c r="G6" i="4"/>
  <c r="G5" i="4"/>
</calcChain>
</file>

<file path=xl/sharedStrings.xml><?xml version="1.0" encoding="utf-8"?>
<sst xmlns="http://schemas.openxmlformats.org/spreadsheetml/2006/main" count="5230" uniqueCount="725">
  <si>
    <t>Area Code</t>
  </si>
  <si>
    <t>Cogs</t>
  </si>
  <si>
    <t>DifferenceBetweenActualandTargetProfit</t>
  </si>
  <si>
    <t>Date</t>
  </si>
  <si>
    <t>Inventory Margin</t>
  </si>
  <si>
    <t>Margin</t>
  </si>
  <si>
    <t>Market_size</t>
  </si>
  <si>
    <t>Market</t>
  </si>
  <si>
    <t>Product_line</t>
  </si>
  <si>
    <t>Product_type</t>
  </si>
  <si>
    <t>Product</t>
  </si>
  <si>
    <t>State</t>
  </si>
  <si>
    <t>Target_cogs</t>
  </si>
  <si>
    <t>Target_margin</t>
  </si>
  <si>
    <t>Target_profit</t>
  </si>
  <si>
    <t xml:space="preserve">Target_sales </t>
  </si>
  <si>
    <t>Total_expenses</t>
  </si>
  <si>
    <t>Type</t>
  </si>
  <si>
    <t>Major Market</t>
  </si>
  <si>
    <t>Central</t>
  </si>
  <si>
    <t>Leaves</t>
  </si>
  <si>
    <t>Herbal Tea</t>
  </si>
  <si>
    <t>Lemon</t>
  </si>
  <si>
    <t>Colorado</t>
  </si>
  <si>
    <t>Decaf</t>
  </si>
  <si>
    <t>Mint</t>
  </si>
  <si>
    <t>South</t>
  </si>
  <si>
    <t>Texas</t>
  </si>
  <si>
    <t>East</t>
  </si>
  <si>
    <t>Tea</t>
  </si>
  <si>
    <t>Darjeeling</t>
  </si>
  <si>
    <t>Florida</t>
  </si>
  <si>
    <t>Regular</t>
  </si>
  <si>
    <t>West</t>
  </si>
  <si>
    <t>Green Tea</t>
  </si>
  <si>
    <t>California</t>
  </si>
  <si>
    <t>Small Market</t>
  </si>
  <si>
    <t>Beans</t>
  </si>
  <si>
    <t>Espresso</t>
  </si>
  <si>
    <t>Decaf Espresso</t>
  </si>
  <si>
    <t>Iowa</t>
  </si>
  <si>
    <t>Connecticut</t>
  </si>
  <si>
    <t>Coffee</t>
  </si>
  <si>
    <t>Decaf Irish Cream</t>
  </si>
  <si>
    <t>Oklahoma</t>
  </si>
  <si>
    <t>Nevada</t>
  </si>
  <si>
    <t>Utah</t>
  </si>
  <si>
    <t>Amaretto</t>
  </si>
  <si>
    <t>New Hampshire</t>
  </si>
  <si>
    <t>Colombian</t>
  </si>
  <si>
    <t>Caffe Mocha</t>
  </si>
  <si>
    <t>10/13/2012</t>
  </si>
  <si>
    <t>Caffe Latte</t>
  </si>
  <si>
    <t>Louisiana</t>
  </si>
  <si>
    <t>10/14/2012</t>
  </si>
  <si>
    <t>10/15/2012</t>
  </si>
  <si>
    <t>Oregon</t>
  </si>
  <si>
    <t>10/16/2012</t>
  </si>
  <si>
    <t>Chamomile</t>
  </si>
  <si>
    <t>Missouri</t>
  </si>
  <si>
    <t>10/17/2012</t>
  </si>
  <si>
    <t>Wisconsin</t>
  </si>
  <si>
    <t>10/18/2012</t>
  </si>
  <si>
    <t>10/19/2012</t>
  </si>
  <si>
    <t>Washington</t>
  </si>
  <si>
    <t>10/20/2012</t>
  </si>
  <si>
    <t>10/21/2012</t>
  </si>
  <si>
    <t>Earl Grey</t>
  </si>
  <si>
    <t>10/22/2012</t>
  </si>
  <si>
    <t>10/23/2012</t>
  </si>
  <si>
    <t>10/24/2012</t>
  </si>
  <si>
    <t>10/25/2012</t>
  </si>
  <si>
    <t>10/26/2012</t>
  </si>
  <si>
    <t>Massachusetts</t>
  </si>
  <si>
    <t>10/27/2012</t>
  </si>
  <si>
    <t>10/28/2012</t>
  </si>
  <si>
    <t>10/29/2012</t>
  </si>
  <si>
    <t>10/30/2012</t>
  </si>
  <si>
    <t>Illinois</t>
  </si>
  <si>
    <t>10/31/2012</t>
  </si>
  <si>
    <t>11/14/2012</t>
  </si>
  <si>
    <t>11/15/2012</t>
  </si>
  <si>
    <t>11/16/2012</t>
  </si>
  <si>
    <t>11/17/2012</t>
  </si>
  <si>
    <t>11/18/2012</t>
  </si>
  <si>
    <t>11/19/2012</t>
  </si>
  <si>
    <t>11/20/2012</t>
  </si>
  <si>
    <t>11/21/2012</t>
  </si>
  <si>
    <t>11/22/2012</t>
  </si>
  <si>
    <t>11/23/2012</t>
  </si>
  <si>
    <t>11/24/2012</t>
  </si>
  <si>
    <t>11/25/2012</t>
  </si>
  <si>
    <t>11/26/2012</t>
  </si>
  <si>
    <t>11/27/2012</t>
  </si>
  <si>
    <t>11/28/2012</t>
  </si>
  <si>
    <t>11/29/2012</t>
  </si>
  <si>
    <t>11/30/2012</t>
  </si>
  <si>
    <t>New Mexico</t>
  </si>
  <si>
    <t>12/13/2012</t>
  </si>
  <si>
    <t>12/14/2012</t>
  </si>
  <si>
    <t>12/15/2012</t>
  </si>
  <si>
    <t>12/16/2012</t>
  </si>
  <si>
    <t>12/17/2012</t>
  </si>
  <si>
    <t>12/18/2012</t>
  </si>
  <si>
    <t>12/19/2012</t>
  </si>
  <si>
    <t>12/20/2012</t>
  </si>
  <si>
    <t>12/21/2012</t>
  </si>
  <si>
    <t>12/22/2012</t>
  </si>
  <si>
    <t>12/23/2012</t>
  </si>
  <si>
    <t>12/24/2012</t>
  </si>
  <si>
    <t>12/25/2012</t>
  </si>
  <si>
    <t>12/26/2012</t>
  </si>
  <si>
    <t>12/27/2012</t>
  </si>
  <si>
    <t>12/28/2012</t>
  </si>
  <si>
    <t>12/29/2012</t>
  </si>
  <si>
    <t>12/30/2012</t>
  </si>
  <si>
    <t>12/31/2012</t>
  </si>
  <si>
    <t>1/13/2013</t>
  </si>
  <si>
    <t>1/14/2013</t>
  </si>
  <si>
    <t>1/15/2013</t>
  </si>
  <si>
    <t>1/16/2013</t>
  </si>
  <si>
    <t>1/17/2013</t>
  </si>
  <si>
    <t>1/18/2013</t>
  </si>
  <si>
    <t>1/19/2013</t>
  </si>
  <si>
    <t>1/20/2013</t>
  </si>
  <si>
    <t>1/21/2013</t>
  </si>
  <si>
    <t>1/22/2013</t>
  </si>
  <si>
    <t>1/23/2013</t>
  </si>
  <si>
    <t>1/24/2013</t>
  </si>
  <si>
    <t>1/25/2013</t>
  </si>
  <si>
    <t>1/26/2013</t>
  </si>
  <si>
    <t>1/27/2013</t>
  </si>
  <si>
    <t>1/28/2013</t>
  </si>
  <si>
    <t>1/29/2013</t>
  </si>
  <si>
    <t>1/30/2013</t>
  </si>
  <si>
    <t>1/31/2013</t>
  </si>
  <si>
    <t>2/13/2013</t>
  </si>
  <si>
    <t>2/14/2013</t>
  </si>
  <si>
    <t>2/15/2013</t>
  </si>
  <si>
    <t>2/16/2013</t>
  </si>
  <si>
    <t>2/17/2013</t>
  </si>
  <si>
    <t>2/18/2013</t>
  </si>
  <si>
    <t>2/19/2013</t>
  </si>
  <si>
    <t>2/20/2013</t>
  </si>
  <si>
    <t>2/21/2013</t>
  </si>
  <si>
    <t>2/22/2013</t>
  </si>
  <si>
    <t>2/23/2013</t>
  </si>
  <si>
    <t>2/24/2013</t>
  </si>
  <si>
    <t>2/25/2013</t>
  </si>
  <si>
    <t>2/26/2013</t>
  </si>
  <si>
    <t>2/27/2013</t>
  </si>
  <si>
    <t>2/28/2013</t>
  </si>
  <si>
    <t>Ohio</t>
  </si>
  <si>
    <t>3/13/2013</t>
  </si>
  <si>
    <t>3/14/2013</t>
  </si>
  <si>
    <t>3/15/2013</t>
  </si>
  <si>
    <t>3/16/2013</t>
  </si>
  <si>
    <t>3/17/2013</t>
  </si>
  <si>
    <t>3/18/2013</t>
  </si>
  <si>
    <t>3/19/2013</t>
  </si>
  <si>
    <t>3/20/2013</t>
  </si>
  <si>
    <t>3/21/2013</t>
  </si>
  <si>
    <t>3/22/2013</t>
  </si>
  <si>
    <t>3/23/2013</t>
  </si>
  <si>
    <t>3/24/2013</t>
  </si>
  <si>
    <t>3/25/2013</t>
  </si>
  <si>
    <t>3/26/2013</t>
  </si>
  <si>
    <t>3/27/2013</t>
  </si>
  <si>
    <t>3/28/2013</t>
  </si>
  <si>
    <t>3/29/2013</t>
  </si>
  <si>
    <t>3/30/2013</t>
  </si>
  <si>
    <t>3/31/2013</t>
  </si>
  <si>
    <t>4/13/2013</t>
  </si>
  <si>
    <t>4/14/2013</t>
  </si>
  <si>
    <t>4/15/2013</t>
  </si>
  <si>
    <t>4/16/2013</t>
  </si>
  <si>
    <t>4/17/2013</t>
  </si>
  <si>
    <t>4/18/2013</t>
  </si>
  <si>
    <t>4/19/2013</t>
  </si>
  <si>
    <t>4/20/2013</t>
  </si>
  <si>
    <t>4/21/2013</t>
  </si>
  <si>
    <t>4/22/2013</t>
  </si>
  <si>
    <t>4/23/2013</t>
  </si>
  <si>
    <t>4/24/2013</t>
  </si>
  <si>
    <t>4/25/2013</t>
  </si>
  <si>
    <t>4/26/2013</t>
  </si>
  <si>
    <t>4/27/2013</t>
  </si>
  <si>
    <t>4/28/2013</t>
  </si>
  <si>
    <t>4/29/2013</t>
  </si>
  <si>
    <t>4/30/2013</t>
  </si>
  <si>
    <t>5/13/2013</t>
  </si>
  <si>
    <t>5/14/2013</t>
  </si>
  <si>
    <t>5/15/2013</t>
  </si>
  <si>
    <t>5/16/2013</t>
  </si>
  <si>
    <t>5/17/2013</t>
  </si>
  <si>
    <t>5/18/2013</t>
  </si>
  <si>
    <t>5/19/2013</t>
  </si>
  <si>
    <t>5/20/2013</t>
  </si>
  <si>
    <t>5/21/2013</t>
  </si>
  <si>
    <t>5/22/2013</t>
  </si>
  <si>
    <t>5/23/2013</t>
  </si>
  <si>
    <t>5/24/2013</t>
  </si>
  <si>
    <t>5/25/2013</t>
  </si>
  <si>
    <t>5/26/2013</t>
  </si>
  <si>
    <t>5/27/2013</t>
  </si>
  <si>
    <t>5/28/2013</t>
  </si>
  <si>
    <t>5/29/2013</t>
  </si>
  <si>
    <t>5/30/2013</t>
  </si>
  <si>
    <t>5/31/2013</t>
  </si>
  <si>
    <t>6/13/2013</t>
  </si>
  <si>
    <t>6/14/2013</t>
  </si>
  <si>
    <t>6/15/2013</t>
  </si>
  <si>
    <t>6/16/2013</t>
  </si>
  <si>
    <t>6/17/2013</t>
  </si>
  <si>
    <t>6/18/2013</t>
  </si>
  <si>
    <t>6/19/2013</t>
  </si>
  <si>
    <t>6/20/2013</t>
  </si>
  <si>
    <t>Regular Espresso</t>
  </si>
  <si>
    <t>6/21/2013</t>
  </si>
  <si>
    <t>6/22/2013</t>
  </si>
  <si>
    <t>6/23/2013</t>
  </si>
  <si>
    <t>6/24/2013</t>
  </si>
  <si>
    <t>6/25/2013</t>
  </si>
  <si>
    <t>6/26/2013</t>
  </si>
  <si>
    <t>6/27/2013</t>
  </si>
  <si>
    <t>6/28/2013</t>
  </si>
  <si>
    <t>6/29/2013</t>
  </si>
  <si>
    <t>6/30/2013</t>
  </si>
  <si>
    <t>7/13/2013</t>
  </si>
  <si>
    <t>7/14/2013</t>
  </si>
  <si>
    <t>7/15/2013</t>
  </si>
  <si>
    <t>7/16/2013</t>
  </si>
  <si>
    <t>7/17/2013</t>
  </si>
  <si>
    <t>7/18/2013</t>
  </si>
  <si>
    <t>7/19/2013</t>
  </si>
  <si>
    <t>7/20/2013</t>
  </si>
  <si>
    <t>7/21/2013</t>
  </si>
  <si>
    <t>7/22/2013</t>
  </si>
  <si>
    <t>7/23/2013</t>
  </si>
  <si>
    <t>7/24/2013</t>
  </si>
  <si>
    <t>7/25/2013</t>
  </si>
  <si>
    <t>7/26/2013</t>
  </si>
  <si>
    <t>7/27/2013</t>
  </si>
  <si>
    <t>7/28/2013</t>
  </si>
  <si>
    <t>7/29/2013</t>
  </si>
  <si>
    <t>7/30/2013</t>
  </si>
  <si>
    <t>7/31/2013</t>
  </si>
  <si>
    <t>8/13/2013</t>
  </si>
  <si>
    <t>8/14/2013</t>
  </si>
  <si>
    <t>8/15/2013</t>
  </si>
  <si>
    <t>8/16/2013</t>
  </si>
  <si>
    <t>8/17/2013</t>
  </si>
  <si>
    <t>8/18/2013</t>
  </si>
  <si>
    <t>8/19/2013</t>
  </si>
  <si>
    <t>8/20/2013</t>
  </si>
  <si>
    <t>8/21/2013</t>
  </si>
  <si>
    <t>8/22/2013</t>
  </si>
  <si>
    <t>8/23/2013</t>
  </si>
  <si>
    <t>8/24/2013</t>
  </si>
  <si>
    <t>8/25/2013</t>
  </si>
  <si>
    <t>8/26/2013</t>
  </si>
  <si>
    <t>8/27/2013</t>
  </si>
  <si>
    <t>8/28/2013</t>
  </si>
  <si>
    <t>8/29/2013</t>
  </si>
  <si>
    <t>8/30/2013</t>
  </si>
  <si>
    <t>8/31/2013</t>
  </si>
  <si>
    <t>9/13/2013</t>
  </si>
  <si>
    <t>9/14/2013</t>
  </si>
  <si>
    <t>9/15/2013</t>
  </si>
  <si>
    <t>9/16/2013</t>
  </si>
  <si>
    <t>9/17/2013</t>
  </si>
  <si>
    <t>9/18/2013</t>
  </si>
  <si>
    <t>9/19/2013</t>
  </si>
  <si>
    <t>New York</t>
  </si>
  <si>
    <t>9/20/2013</t>
  </si>
  <si>
    <t>9/21/2013</t>
  </si>
  <si>
    <t>9/22/2013</t>
  </si>
  <si>
    <t>9/23/2013</t>
  </si>
  <si>
    <t>9/24/2013</t>
  </si>
  <si>
    <t>9/25/2013</t>
  </si>
  <si>
    <t>9/26/2013</t>
  </si>
  <si>
    <t>9/27/2013</t>
  </si>
  <si>
    <t>9/28/2013</t>
  </si>
  <si>
    <t>9/29/2013</t>
  </si>
  <si>
    <t>9/30/2013</t>
  </si>
  <si>
    <t>10/13/2013</t>
  </si>
  <si>
    <t>10/14/2013</t>
  </si>
  <si>
    <t>10/15/2013</t>
  </si>
  <si>
    <t>10/16/2013</t>
  </si>
  <si>
    <t>10/17/2013</t>
  </si>
  <si>
    <t>10/18/2013</t>
  </si>
  <si>
    <t>10/19/2013</t>
  </si>
  <si>
    <t>10/20/2013</t>
  </si>
  <si>
    <t>10/21/2013</t>
  </si>
  <si>
    <t>10/22/2013</t>
  </si>
  <si>
    <t>10/23/2013</t>
  </si>
  <si>
    <t>10/24/2013</t>
  </si>
  <si>
    <t>10/25/2013</t>
  </si>
  <si>
    <t>10/26/2013</t>
  </si>
  <si>
    <t>10/27/2013</t>
  </si>
  <si>
    <t>10/28/2013</t>
  </si>
  <si>
    <t>10/29/2013</t>
  </si>
  <si>
    <t>10/30/2013</t>
  </si>
  <si>
    <t>10/31/2013</t>
  </si>
  <si>
    <t>11/13/2013</t>
  </si>
  <si>
    <t>11/14/2013</t>
  </si>
  <si>
    <t>11/15/2013</t>
  </si>
  <si>
    <t>11/16/2013</t>
  </si>
  <si>
    <t>11/17/2013</t>
  </si>
  <si>
    <t>11/18/2013</t>
  </si>
  <si>
    <t>11/19/2013</t>
  </si>
  <si>
    <t>11/20/2013</t>
  </si>
  <si>
    <t>11/21/2013</t>
  </si>
  <si>
    <t>11/22/2013</t>
  </si>
  <si>
    <t>11/23/2013</t>
  </si>
  <si>
    <t>11/24/2013</t>
  </si>
  <si>
    <t>11/25/2013</t>
  </si>
  <si>
    <t>11/26/2013</t>
  </si>
  <si>
    <t>11/27/2013</t>
  </si>
  <si>
    <t>11/28/2013</t>
  </si>
  <si>
    <t>11/29/2013</t>
  </si>
  <si>
    <t>11/30/2013</t>
  </si>
  <si>
    <t>12/13/2013</t>
  </si>
  <si>
    <t>12/14/2013</t>
  </si>
  <si>
    <t>12/15/2013</t>
  </si>
  <si>
    <t>12/16/2013</t>
  </si>
  <si>
    <t>12/17/2013</t>
  </si>
  <si>
    <t>12/18/2013</t>
  </si>
  <si>
    <t>12/19/2013</t>
  </si>
  <si>
    <t>12/20/2013</t>
  </si>
  <si>
    <t>12/21/2013</t>
  </si>
  <si>
    <t>12/22/2013</t>
  </si>
  <si>
    <t>12/23/2013</t>
  </si>
  <si>
    <t>12/24/2013</t>
  </si>
  <si>
    <t>12/25/2013</t>
  </si>
  <si>
    <t>12/26/2013</t>
  </si>
  <si>
    <t>12/27/2013</t>
  </si>
  <si>
    <t>12/28/2013</t>
  </si>
  <si>
    <t>12/29/2013</t>
  </si>
  <si>
    <t>12/30/2013</t>
  </si>
  <si>
    <t>12/31/2013</t>
  </si>
  <si>
    <t>1/13/2014</t>
  </si>
  <si>
    <t>1/14/2014</t>
  </si>
  <si>
    <t>1/15/2014</t>
  </si>
  <si>
    <t>1/16/2014</t>
  </si>
  <si>
    <t>1/17/2014</t>
  </si>
  <si>
    <t>1/18/2014</t>
  </si>
  <si>
    <t>1/19/2014</t>
  </si>
  <si>
    <t>1/20/2014</t>
  </si>
  <si>
    <t>1/21/2014</t>
  </si>
  <si>
    <t>1/22/2014</t>
  </si>
  <si>
    <t>1/23/2014</t>
  </si>
  <si>
    <t>1/24/2014</t>
  </si>
  <si>
    <t>1/25/2014</t>
  </si>
  <si>
    <t>1/26/2014</t>
  </si>
  <si>
    <t>1/27/2014</t>
  </si>
  <si>
    <t>1/28/2014</t>
  </si>
  <si>
    <t>1/29/2014</t>
  </si>
  <si>
    <t>1/30/2014</t>
  </si>
  <si>
    <t>1/31/2014</t>
  </si>
  <si>
    <t>2/13/2014</t>
  </si>
  <si>
    <t>2/14/2014</t>
  </si>
  <si>
    <t>2/15/2014</t>
  </si>
  <si>
    <t>2/16/2014</t>
  </si>
  <si>
    <t>2/17/2014</t>
  </si>
  <si>
    <t>2/18/2014</t>
  </si>
  <si>
    <t>2/19/2014</t>
  </si>
  <si>
    <t>2/20/2014</t>
  </si>
  <si>
    <t>2/21/2014</t>
  </si>
  <si>
    <t>2/22/2014</t>
  </si>
  <si>
    <t>2/23/2014</t>
  </si>
  <si>
    <t>2/24/2014</t>
  </si>
  <si>
    <t>2/25/2014</t>
  </si>
  <si>
    <t>2/26/2014</t>
  </si>
  <si>
    <t>2/27/2014</t>
  </si>
  <si>
    <t>2/28/2014</t>
  </si>
  <si>
    <t>3/13/2014</t>
  </si>
  <si>
    <t>3/14/2014</t>
  </si>
  <si>
    <t>3/15/2014</t>
  </si>
  <si>
    <t>3/16/2014</t>
  </si>
  <si>
    <t>3/17/2014</t>
  </si>
  <si>
    <t>3/18/2014</t>
  </si>
  <si>
    <t>3/19/2014</t>
  </si>
  <si>
    <t>3/20/2014</t>
  </si>
  <si>
    <t>3/21/2014</t>
  </si>
  <si>
    <t>3/22/2014</t>
  </si>
  <si>
    <t>3/23/2014</t>
  </si>
  <si>
    <t>3/24/2014</t>
  </si>
  <si>
    <t>3/25/2014</t>
  </si>
  <si>
    <t>3/26/2014</t>
  </si>
  <si>
    <t>3/27/2014</t>
  </si>
  <si>
    <t>3/28/2014</t>
  </si>
  <si>
    <t>3/29/2014</t>
  </si>
  <si>
    <t>3/30/2014</t>
  </si>
  <si>
    <t>3/31/2014</t>
  </si>
  <si>
    <t>4/13/2014</t>
  </si>
  <si>
    <t>4/14/2014</t>
  </si>
  <si>
    <t>4/15/2014</t>
  </si>
  <si>
    <t>4/16/2014</t>
  </si>
  <si>
    <t>4/17/2014</t>
  </si>
  <si>
    <t>4/18/2014</t>
  </si>
  <si>
    <t>4/19/2014</t>
  </si>
  <si>
    <t>4/20/2014</t>
  </si>
  <si>
    <t>4/21/2014</t>
  </si>
  <si>
    <t>4/22/2014</t>
  </si>
  <si>
    <t>4/23/2014</t>
  </si>
  <si>
    <t>4/24/2014</t>
  </si>
  <si>
    <t>4/25/2014</t>
  </si>
  <si>
    <t>4/26/2014</t>
  </si>
  <si>
    <t>4/27/2014</t>
  </si>
  <si>
    <t>4/28/2014</t>
  </si>
  <si>
    <t>4/29/2014</t>
  </si>
  <si>
    <t>4/30/2014</t>
  </si>
  <si>
    <t>5/13/2014</t>
  </si>
  <si>
    <t>5/14/2014</t>
  </si>
  <si>
    <t>5/15/2014</t>
  </si>
  <si>
    <t>5/16/2014</t>
  </si>
  <si>
    <t>5/17/2014</t>
  </si>
  <si>
    <t>5/18/2014</t>
  </si>
  <si>
    <t>5/19/2014</t>
  </si>
  <si>
    <t>5/20/2014</t>
  </si>
  <si>
    <t>5/21/2014</t>
  </si>
  <si>
    <t>5/22/2014</t>
  </si>
  <si>
    <t>5/23/2014</t>
  </si>
  <si>
    <t>5/24/2014</t>
  </si>
  <si>
    <t>5/25/2014</t>
  </si>
  <si>
    <t>5/26/2014</t>
  </si>
  <si>
    <t>5/27/2014</t>
  </si>
  <si>
    <t>5/28/2014</t>
  </si>
  <si>
    <t>5/29/2014</t>
  </si>
  <si>
    <t>5/30/2014</t>
  </si>
  <si>
    <t>5/31/2014</t>
  </si>
  <si>
    <t>6/13/2014</t>
  </si>
  <si>
    <t>6/14/2014</t>
  </si>
  <si>
    <t>6/15/2014</t>
  </si>
  <si>
    <t>6/16/2014</t>
  </si>
  <si>
    <t>6/17/2014</t>
  </si>
  <si>
    <t>6/18/2014</t>
  </si>
  <si>
    <t>6/19/2014</t>
  </si>
  <si>
    <t>6/20/2014</t>
  </si>
  <si>
    <t>6/21/2014</t>
  </si>
  <si>
    <t>6/22/2014</t>
  </si>
  <si>
    <t>6/23/2014</t>
  </si>
  <si>
    <t>6/24/2014</t>
  </si>
  <si>
    <t>6/25/2014</t>
  </si>
  <si>
    <t>6/26/2014</t>
  </si>
  <si>
    <t>6/27/2014</t>
  </si>
  <si>
    <t>6/28/2014</t>
  </si>
  <si>
    <t>6/29/2014</t>
  </si>
  <si>
    <t>6/30/2014</t>
  </si>
  <si>
    <t>7/13/2014</t>
  </si>
  <si>
    <t>7/14/2014</t>
  </si>
  <si>
    <t>7/15/2014</t>
  </si>
  <si>
    <t>7/16/2014</t>
  </si>
  <si>
    <t>7/17/2014</t>
  </si>
  <si>
    <t>7/18/2014</t>
  </si>
  <si>
    <t>7/19/2014</t>
  </si>
  <si>
    <t>7/20/2014</t>
  </si>
  <si>
    <t>7/21/2014</t>
  </si>
  <si>
    <t>7/22/2014</t>
  </si>
  <si>
    <t>7/23/2014</t>
  </si>
  <si>
    <t>7/24/2014</t>
  </si>
  <si>
    <t>7/25/2014</t>
  </si>
  <si>
    <t>7/26/2014</t>
  </si>
  <si>
    <t>7/27/2014</t>
  </si>
  <si>
    <t>7/28/2014</t>
  </si>
  <si>
    <t>7/29/2014</t>
  </si>
  <si>
    <t>7/30/2014</t>
  </si>
  <si>
    <t>7/31/2014</t>
  </si>
  <si>
    <t>8/13/2014</t>
  </si>
  <si>
    <t>8/14/2014</t>
  </si>
  <si>
    <t>8/15/2014</t>
  </si>
  <si>
    <t>8/16/2014</t>
  </si>
  <si>
    <t>8/17/2014</t>
  </si>
  <si>
    <t>8/18/2014</t>
  </si>
  <si>
    <t>8/19/2014</t>
  </si>
  <si>
    <t>8/20/2014</t>
  </si>
  <si>
    <t>8/21/2014</t>
  </si>
  <si>
    <t>8/22/2014</t>
  </si>
  <si>
    <t>8/23/2014</t>
  </si>
  <si>
    <t>8/24/2014</t>
  </si>
  <si>
    <t>8/25/2014</t>
  </si>
  <si>
    <t>8/26/2014</t>
  </si>
  <si>
    <t>8/27/2014</t>
  </si>
  <si>
    <t>8/28/2014</t>
  </si>
  <si>
    <t>8/29/2014</t>
  </si>
  <si>
    <t>8/30/2014</t>
  </si>
  <si>
    <t>8/31/2014</t>
  </si>
  <si>
    <t>9/13/2014</t>
  </si>
  <si>
    <t>9/14/2014</t>
  </si>
  <si>
    <t>9/15/2014</t>
  </si>
  <si>
    <t>9/16/2014</t>
  </si>
  <si>
    <t>9/17/2014</t>
  </si>
  <si>
    <t>9/18/2014</t>
  </si>
  <si>
    <t>9/19/2014</t>
  </si>
  <si>
    <t>9/20/2014</t>
  </si>
  <si>
    <t>9/21/2014</t>
  </si>
  <si>
    <t>9/22/2014</t>
  </si>
  <si>
    <t>9/23/2014</t>
  </si>
  <si>
    <t>9/24/2014</t>
  </si>
  <si>
    <t>9/25/2014</t>
  </si>
  <si>
    <t>9/26/2014</t>
  </si>
  <si>
    <t>9/27/2014</t>
  </si>
  <si>
    <t>9/28/2014</t>
  </si>
  <si>
    <t>9/29/2014</t>
  </si>
  <si>
    <t>9/30/2014</t>
  </si>
  <si>
    <t>10/13/2014</t>
  </si>
  <si>
    <t>10/14/2014</t>
  </si>
  <si>
    <t>10/15/2014</t>
  </si>
  <si>
    <t>10/16/2014</t>
  </si>
  <si>
    <t>10/17/2014</t>
  </si>
  <si>
    <t>10/18/2014</t>
  </si>
  <si>
    <t>10/19/2014</t>
  </si>
  <si>
    <t>10/20/2014</t>
  </si>
  <si>
    <t>10/21/2014</t>
  </si>
  <si>
    <t>10/22/2014</t>
  </si>
  <si>
    <t>10/23/2014</t>
  </si>
  <si>
    <t>10/24/2014</t>
  </si>
  <si>
    <t>10/25/2014</t>
  </si>
  <si>
    <t>10/26/2014</t>
  </si>
  <si>
    <t>10/27/2014</t>
  </si>
  <si>
    <t>10/28/2014</t>
  </si>
  <si>
    <t>10/29/2014</t>
  </si>
  <si>
    <t>10/30/2014</t>
  </si>
  <si>
    <t>10/31/2014</t>
  </si>
  <si>
    <t>11/13/2014</t>
  </si>
  <si>
    <t>11/14/2014</t>
  </si>
  <si>
    <t>11/15/2014</t>
  </si>
  <si>
    <t>11/16/2014</t>
  </si>
  <si>
    <t>11/17/2014</t>
  </si>
  <si>
    <t>11/18/2014</t>
  </si>
  <si>
    <t>11/19/2014</t>
  </si>
  <si>
    <t>11/20/2014</t>
  </si>
  <si>
    <t>11/21/2014</t>
  </si>
  <si>
    <t>11/22/2014</t>
  </si>
  <si>
    <t>11/23/2014</t>
  </si>
  <si>
    <t>11/24/2014</t>
  </si>
  <si>
    <t>11/25/2014</t>
  </si>
  <si>
    <t>11/26/2014</t>
  </si>
  <si>
    <t>11/27/2014</t>
  </si>
  <si>
    <t>11/28/2014</t>
  </si>
  <si>
    <t>11/29/2014</t>
  </si>
  <si>
    <t>11/30/2014</t>
  </si>
  <si>
    <t>12/13/2014</t>
  </si>
  <si>
    <t>12/14/2014</t>
  </si>
  <si>
    <t>12/15/2014</t>
  </si>
  <si>
    <t>12/16/2014</t>
  </si>
  <si>
    <t>12/17/2014</t>
  </si>
  <si>
    <t>12/18/2014</t>
  </si>
  <si>
    <t>12/19/2014</t>
  </si>
  <si>
    <t>12/20/2014</t>
  </si>
  <si>
    <t>12/21/2014</t>
  </si>
  <si>
    <t>12/22/2014</t>
  </si>
  <si>
    <t>12/23/2014</t>
  </si>
  <si>
    <t>12/24/2014</t>
  </si>
  <si>
    <t>12/25/2014</t>
  </si>
  <si>
    <t>12/26/2014</t>
  </si>
  <si>
    <t>12/27/2014</t>
  </si>
  <si>
    <t>12/28/2014</t>
  </si>
  <si>
    <t>12/29/2014</t>
  </si>
  <si>
    <t>12/30/2014</t>
  </si>
  <si>
    <t>12/31/2014</t>
  </si>
  <si>
    <t>1/13/2015</t>
  </si>
  <si>
    <t>1/14/2015</t>
  </si>
  <si>
    <t>1/15/2015</t>
  </si>
  <si>
    <t>1/16/2015</t>
  </si>
  <si>
    <t>1/17/2015</t>
  </si>
  <si>
    <t>1/18/2015</t>
  </si>
  <si>
    <t>1/19/2015</t>
  </si>
  <si>
    <t>1/20/2015</t>
  </si>
  <si>
    <t>1/21/2015</t>
  </si>
  <si>
    <t>1/22/2015</t>
  </si>
  <si>
    <t>1/23/2015</t>
  </si>
  <si>
    <t>1/24/2015</t>
  </si>
  <si>
    <t>1/25/2015</t>
  </si>
  <si>
    <t>1/26/2015</t>
  </si>
  <si>
    <t>1/27/2015</t>
  </si>
  <si>
    <t>1/28/2015</t>
  </si>
  <si>
    <t>1/29/2015</t>
  </si>
  <si>
    <t>1/30/2015</t>
  </si>
  <si>
    <t>1/31/2015</t>
  </si>
  <si>
    <t>2/13/2015</t>
  </si>
  <si>
    <t>2/14/2015</t>
  </si>
  <si>
    <t>2/15/2015</t>
  </si>
  <si>
    <t>2/16/2015</t>
  </si>
  <si>
    <t>2/17/2015</t>
  </si>
  <si>
    <t>2/18/2015</t>
  </si>
  <si>
    <t>2/19/2015</t>
  </si>
  <si>
    <t>2/20/2015</t>
  </si>
  <si>
    <t>2/21/2015</t>
  </si>
  <si>
    <t>2/22/2015</t>
  </si>
  <si>
    <t>2/23/2015</t>
  </si>
  <si>
    <t>2/24/2015</t>
  </si>
  <si>
    <t>2/25/2015</t>
  </si>
  <si>
    <t>2/26/2015</t>
  </si>
  <si>
    <t>2/27/2015</t>
  </si>
  <si>
    <t>2/28/2015</t>
  </si>
  <si>
    <t>3/13/2015</t>
  </si>
  <si>
    <t>3/14/2015</t>
  </si>
  <si>
    <t>3/15/2015</t>
  </si>
  <si>
    <t>3/16/2015</t>
  </si>
  <si>
    <t>3/17/2015</t>
  </si>
  <si>
    <t>3/18/2015</t>
  </si>
  <si>
    <t>3/19/2015</t>
  </si>
  <si>
    <t>3/20/2015</t>
  </si>
  <si>
    <t>3/21/2015</t>
  </si>
  <si>
    <t>3/22/2015</t>
  </si>
  <si>
    <t>3/23/2015</t>
  </si>
  <si>
    <t>3/24/2015</t>
  </si>
  <si>
    <t>3/25/2015</t>
  </si>
  <si>
    <t>3/26/2015</t>
  </si>
  <si>
    <t>3/27/2015</t>
  </si>
  <si>
    <t>3/28/2015</t>
  </si>
  <si>
    <t>3/29/2015</t>
  </si>
  <si>
    <t>3/30/2015</t>
  </si>
  <si>
    <t>3/31/2015</t>
  </si>
  <si>
    <t>4/13/2015</t>
  </si>
  <si>
    <t>4/14/2015</t>
  </si>
  <si>
    <t>4/15/2015</t>
  </si>
  <si>
    <t>4/16/2015</t>
  </si>
  <si>
    <t>4/17/2015</t>
  </si>
  <si>
    <t>4/18/2015</t>
  </si>
  <si>
    <t>4/19/2015</t>
  </si>
  <si>
    <t>4/20/2015</t>
  </si>
  <si>
    <t>4/21/2015</t>
  </si>
  <si>
    <t>4/22/2015</t>
  </si>
  <si>
    <t>4/23/2015</t>
  </si>
  <si>
    <t>4/24/2015</t>
  </si>
  <si>
    <t>4/25/2015</t>
  </si>
  <si>
    <t>4/26/2015</t>
  </si>
  <si>
    <t>4/27/2015</t>
  </si>
  <si>
    <t>4/28/2015</t>
  </si>
  <si>
    <t>4/29/2015</t>
  </si>
  <si>
    <t>4/30/2015</t>
  </si>
  <si>
    <t>5/13/2015</t>
  </si>
  <si>
    <t>5/14/2015</t>
  </si>
  <si>
    <t>5/15/2015</t>
  </si>
  <si>
    <t>5/16/2015</t>
  </si>
  <si>
    <t>5/17/2015</t>
  </si>
  <si>
    <t>5/18/2015</t>
  </si>
  <si>
    <t>5/19/2015</t>
  </si>
  <si>
    <t>5/20/2015</t>
  </si>
  <si>
    <t>5/21/2015</t>
  </si>
  <si>
    <t>5/22/2015</t>
  </si>
  <si>
    <t>5/23/2015</t>
  </si>
  <si>
    <t>5/24/2015</t>
  </si>
  <si>
    <t>5/25/2015</t>
  </si>
  <si>
    <t>5/26/2015</t>
  </si>
  <si>
    <t>5/27/2015</t>
  </si>
  <si>
    <t>5/28/2015</t>
  </si>
  <si>
    <t>5/29/2015</t>
  </si>
  <si>
    <t>5/30/2015</t>
  </si>
  <si>
    <t>5/31/2015</t>
  </si>
  <si>
    <t>6/13/2015</t>
  </si>
  <si>
    <t>6/14/2015</t>
  </si>
  <si>
    <t>6/15/2015</t>
  </si>
  <si>
    <t>6/16/2015</t>
  </si>
  <si>
    <t>6/17/2015</t>
  </si>
  <si>
    <t>6/18/2015</t>
  </si>
  <si>
    <t>6/19/2015</t>
  </si>
  <si>
    <t>6/20/2015</t>
  </si>
  <si>
    <t>6/21/2015</t>
  </si>
  <si>
    <t>6/22/2015</t>
  </si>
  <si>
    <t>6/23/2015</t>
  </si>
  <si>
    <t>6/24/2015</t>
  </si>
  <si>
    <t>6/25/2015</t>
  </si>
  <si>
    <t>6/26/2015</t>
  </si>
  <si>
    <t>6/27/2015</t>
  </si>
  <si>
    <t>6/28/2015</t>
  </si>
  <si>
    <t>6/29/2015</t>
  </si>
  <si>
    <t>6/30/2015</t>
  </si>
  <si>
    <t>7/13/2015</t>
  </si>
  <si>
    <t>7/14/2015</t>
  </si>
  <si>
    <t>7/15/2015</t>
  </si>
  <si>
    <t>7/16/2015</t>
  </si>
  <si>
    <t>7/17/2015</t>
  </si>
  <si>
    <t>7/18/2015</t>
  </si>
  <si>
    <t>7/19/2015</t>
  </si>
  <si>
    <t>7/20/2015</t>
  </si>
  <si>
    <t>7/21/2015</t>
  </si>
  <si>
    <t>7/22/2015</t>
  </si>
  <si>
    <t>7/23/2015</t>
  </si>
  <si>
    <t>7/24/2015</t>
  </si>
  <si>
    <t>7/25/2015</t>
  </si>
  <si>
    <t>7/26/2015</t>
  </si>
  <si>
    <t>7/27/2015</t>
  </si>
  <si>
    <t>7/28/2015</t>
  </si>
  <si>
    <t>7/29/2015</t>
  </si>
  <si>
    <t>7/30/2015</t>
  </si>
  <si>
    <t>7/31/2015</t>
  </si>
  <si>
    <t>8/13/2015</t>
  </si>
  <si>
    <t>8/14/2015</t>
  </si>
  <si>
    <t>8/15/2015</t>
  </si>
  <si>
    <t>8/16/2015</t>
  </si>
  <si>
    <t>8/17/2015</t>
  </si>
  <si>
    <t>8/18/2015</t>
  </si>
  <si>
    <t>8/19/2015</t>
  </si>
  <si>
    <t>8/20/2015</t>
  </si>
  <si>
    <t>8/21/2015</t>
  </si>
  <si>
    <t>8/22/2015</t>
  </si>
  <si>
    <t>8/23/2015</t>
  </si>
  <si>
    <t>8/24/2015</t>
  </si>
  <si>
    <t>8/25/2015</t>
  </si>
  <si>
    <t>8/26/2015</t>
  </si>
  <si>
    <t>8/27/2015</t>
  </si>
  <si>
    <t>Revenue</t>
  </si>
  <si>
    <t>Gross Profit</t>
  </si>
  <si>
    <t>Sum of Cogs</t>
  </si>
  <si>
    <t>Row Labels</t>
  </si>
  <si>
    <t>Grand Total</t>
  </si>
  <si>
    <t>Sum of Gross Profit</t>
  </si>
  <si>
    <t>Column Labels</t>
  </si>
  <si>
    <t>Count of Area Code</t>
  </si>
  <si>
    <t>Average of Gross Profit</t>
  </si>
  <si>
    <t>Average of Cogs</t>
  </si>
  <si>
    <t>Sum of Revenue</t>
  </si>
  <si>
    <t>Average of Revenue</t>
  </si>
  <si>
    <t>Gross Profit Margin</t>
  </si>
  <si>
    <t xml:space="preserve">Most Profitable Item </t>
  </si>
  <si>
    <t>Sum of Target_profit</t>
  </si>
  <si>
    <t>Expense On Marketing</t>
  </si>
  <si>
    <t>Net Profit</t>
  </si>
  <si>
    <t>Sum of Expense On Marketing</t>
  </si>
  <si>
    <t>Sum of Net Profit</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</si>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</sst>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7" tint="0.39997558519241921"/>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0" fontId="0" fillId="2" borderId="0" xfId="0" applyFill="1"/>
    <xf numFmtId="164" fontId="0" fillId="2" borderId="0" xfId="0" applyNumberFormat="1" applyFill="1"/>
    <xf numFmtId="0" fontId="0" fillId="0" borderId="0" xfId="0" applyFill="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3" borderId="0" xfId="0" applyFill="1"/>
    <xf numFmtId="0" fontId="1" fillId="3" borderId="0" xfId="0" applyFont="1" applyFill="1"/>
    <xf numFmtId="0" fontId="1" fillId="4" borderId="0" xfId="0" applyFont="1" applyFill="1"/>
  </cellXfs>
  <cellStyles count="1">
    <cellStyle name="Normal" xfId="0" builtinId="0"/>
  </cellStyles>
  <dxfs count="8">
    <dxf>
      <numFmt numFmtId="0" formatCode="General"/>
    </dxf>
    <dxf>
      <numFmt numFmtId="2" formatCode="0.00"/>
    </dxf>
    <dxf>
      <numFmt numFmtId="2" formatCode="0.00"/>
    </dxf>
    <dxf>
      <numFmt numFmtId="2" formatCode="0.00"/>
    </dxf>
    <dxf>
      <numFmt numFmtId="2" formatCode="0.00"/>
    </dxf>
    <dxf>
      <numFmt numFmtId="0" formatCode="General"/>
    </dxf>
    <dxf>
      <fill>
        <patternFill patternType="solid">
          <fgColor indexed="64"/>
          <bgColor theme="5" tint="0.79998168889431442"/>
        </patternFill>
      </fil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[Profit Margin Analysis.xlsx]Most Selling Item!PivotTable9</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Selling Item'!$C$8:$C$9</c:f>
              <c:strCache>
                <c:ptCount val="1"/>
                <c:pt idx="0">
                  <c:v>Coffee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Selling Item'!$B$10:$B$23</c:f>
              <c:strCache>
                <c:ptCount val="13"/>
                <c:pt idx="0">
                  <c:v>Amaretto</c:v>
                </c:pt>
                <c:pt idx="1">
                  <c:v>Caffe Latte</c:v>
                </c:pt>
                <c:pt idx="2">
                  <c:v>Caffe Mocha</c:v>
                </c:pt>
                <c:pt idx="3">
                  <c:v>Chamomile</c:v>
                </c:pt>
                <c:pt idx="4">
                  <c:v>Colombian</c:v>
                </c:pt>
                <c:pt idx="5">
                  <c:v>Darjeeling</c:v>
                </c:pt>
                <c:pt idx="6">
                  <c:v>Decaf Espresso</c:v>
                </c:pt>
                <c:pt idx="7">
                  <c:v>Decaf Irish Cream</c:v>
                </c:pt>
                <c:pt idx="8">
                  <c:v>Earl Grey</c:v>
                </c:pt>
                <c:pt idx="9">
                  <c:v>Green Tea</c:v>
                </c:pt>
                <c:pt idx="10">
                  <c:v>Lemon</c:v>
                </c:pt>
                <c:pt idx="11">
                  <c:v>Mint</c:v>
                </c:pt>
                <c:pt idx="12">
                  <c:v>Regular Espresso</c:v>
                </c:pt>
              </c:strCache>
            </c:strRef>
          </c:cat>
          <c:val>
            <c:numRef>
              <c:f>'Most Selling Item'!$C$10:$C$23</c:f>
              <c:numCache>
                <c:formatCode>General</c:formatCode>
                <c:ptCount val="13"/>
                <c:pt idx="0">
                  <c:v>28</c:v>
                </c:pt>
                <c:pt idx="4">
                  <c:v>76</c:v>
                </c:pt>
                <c:pt idx="7">
                  <c:v>58</c:v>
                </c:pt>
              </c:numCache>
            </c:numRef>
          </c:val>
          <c:extLst>
            <c:ext xmlns:c16="http://schemas.microsoft.com/office/drawing/2014/chart" uri="{C3380CC4-5D6E-409C-BE32-E72D297353CC}">
              <c16:uniqueId val="{00000000-4C24-462F-8CCB-5AB1E5A8F01F}"/>
            </c:ext>
          </c:extLst>
        </c:ser>
        <c:ser>
          <c:idx val="1"/>
          <c:order val="1"/>
          <c:tx>
            <c:strRef>
              <c:f>'Most Selling Item'!$D$8:$D$9</c:f>
              <c:strCache>
                <c:ptCount val="1"/>
                <c:pt idx="0">
                  <c:v>Espresso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Selling Item'!$B$10:$B$23</c:f>
              <c:strCache>
                <c:ptCount val="13"/>
                <c:pt idx="0">
                  <c:v>Amaretto</c:v>
                </c:pt>
                <c:pt idx="1">
                  <c:v>Caffe Latte</c:v>
                </c:pt>
                <c:pt idx="2">
                  <c:v>Caffe Mocha</c:v>
                </c:pt>
                <c:pt idx="3">
                  <c:v>Chamomile</c:v>
                </c:pt>
                <c:pt idx="4">
                  <c:v>Colombian</c:v>
                </c:pt>
                <c:pt idx="5">
                  <c:v>Darjeeling</c:v>
                </c:pt>
                <c:pt idx="6">
                  <c:v>Decaf Espresso</c:v>
                </c:pt>
                <c:pt idx="7">
                  <c:v>Decaf Irish Cream</c:v>
                </c:pt>
                <c:pt idx="8">
                  <c:v>Earl Grey</c:v>
                </c:pt>
                <c:pt idx="9">
                  <c:v>Green Tea</c:v>
                </c:pt>
                <c:pt idx="10">
                  <c:v>Lemon</c:v>
                </c:pt>
                <c:pt idx="11">
                  <c:v>Mint</c:v>
                </c:pt>
                <c:pt idx="12">
                  <c:v>Regular Espresso</c:v>
                </c:pt>
              </c:strCache>
            </c:strRef>
          </c:cat>
          <c:val>
            <c:numRef>
              <c:f>'Most Selling Item'!$D$10:$D$23</c:f>
              <c:numCache>
                <c:formatCode>General</c:formatCode>
                <c:ptCount val="13"/>
                <c:pt idx="1">
                  <c:v>30</c:v>
                </c:pt>
                <c:pt idx="2">
                  <c:v>70</c:v>
                </c:pt>
                <c:pt idx="6">
                  <c:v>59</c:v>
                </c:pt>
                <c:pt idx="12">
                  <c:v>8</c:v>
                </c:pt>
              </c:numCache>
            </c:numRef>
          </c:val>
          <c:extLst>
            <c:ext xmlns:c16="http://schemas.microsoft.com/office/drawing/2014/chart" uri="{C3380CC4-5D6E-409C-BE32-E72D297353CC}">
              <c16:uniqueId val="{00000001-4C24-462F-8CCB-5AB1E5A8F01F}"/>
            </c:ext>
          </c:extLst>
        </c:ser>
        <c:ser>
          <c:idx val="2"/>
          <c:order val="2"/>
          <c:tx>
            <c:strRef>
              <c:f>'Most Selling Item'!$E$8:$E$9</c:f>
              <c:strCache>
                <c:ptCount val="1"/>
                <c:pt idx="0">
                  <c:v>Herbal Tea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Selling Item'!$B$10:$B$23</c:f>
              <c:strCache>
                <c:ptCount val="13"/>
                <c:pt idx="0">
                  <c:v>Amaretto</c:v>
                </c:pt>
                <c:pt idx="1">
                  <c:v>Caffe Latte</c:v>
                </c:pt>
                <c:pt idx="2">
                  <c:v>Caffe Mocha</c:v>
                </c:pt>
                <c:pt idx="3">
                  <c:v>Chamomile</c:v>
                </c:pt>
                <c:pt idx="4">
                  <c:v>Colombian</c:v>
                </c:pt>
                <c:pt idx="5">
                  <c:v>Darjeeling</c:v>
                </c:pt>
                <c:pt idx="6">
                  <c:v>Decaf Espresso</c:v>
                </c:pt>
                <c:pt idx="7">
                  <c:v>Decaf Irish Cream</c:v>
                </c:pt>
                <c:pt idx="8">
                  <c:v>Earl Grey</c:v>
                </c:pt>
                <c:pt idx="9">
                  <c:v>Green Tea</c:v>
                </c:pt>
                <c:pt idx="10">
                  <c:v>Lemon</c:v>
                </c:pt>
                <c:pt idx="11">
                  <c:v>Mint</c:v>
                </c:pt>
                <c:pt idx="12">
                  <c:v>Regular Espresso</c:v>
                </c:pt>
              </c:strCache>
            </c:strRef>
          </c:cat>
          <c:val>
            <c:numRef>
              <c:f>'Most Selling Item'!$E$10:$E$23</c:f>
              <c:numCache>
                <c:formatCode>General</c:formatCode>
                <c:ptCount val="13"/>
                <c:pt idx="3">
                  <c:v>61</c:v>
                </c:pt>
                <c:pt idx="10">
                  <c:v>74</c:v>
                </c:pt>
                <c:pt idx="11">
                  <c:v>31</c:v>
                </c:pt>
              </c:numCache>
            </c:numRef>
          </c:val>
          <c:extLst>
            <c:ext xmlns:c16="http://schemas.microsoft.com/office/drawing/2014/chart" uri="{C3380CC4-5D6E-409C-BE32-E72D297353CC}">
              <c16:uniqueId val="{00000002-4C24-462F-8CCB-5AB1E5A8F01F}"/>
            </c:ext>
          </c:extLst>
        </c:ser>
        <c:ser>
          <c:idx val="3"/>
          <c:order val="3"/>
          <c:tx>
            <c:strRef>
              <c:f>'Most Selling Item'!$F$8:$F$9</c:f>
              <c:strCache>
                <c:ptCount val="1"/>
                <c:pt idx="0">
                  <c:v>Tea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Selling Item'!$B$10:$B$23</c:f>
              <c:strCache>
                <c:ptCount val="13"/>
                <c:pt idx="0">
                  <c:v>Amaretto</c:v>
                </c:pt>
                <c:pt idx="1">
                  <c:v>Caffe Latte</c:v>
                </c:pt>
                <c:pt idx="2">
                  <c:v>Caffe Mocha</c:v>
                </c:pt>
                <c:pt idx="3">
                  <c:v>Chamomile</c:v>
                </c:pt>
                <c:pt idx="4">
                  <c:v>Colombian</c:v>
                </c:pt>
                <c:pt idx="5">
                  <c:v>Darjeeling</c:v>
                </c:pt>
                <c:pt idx="6">
                  <c:v>Decaf Espresso</c:v>
                </c:pt>
                <c:pt idx="7">
                  <c:v>Decaf Irish Cream</c:v>
                </c:pt>
                <c:pt idx="8">
                  <c:v>Earl Grey</c:v>
                </c:pt>
                <c:pt idx="9">
                  <c:v>Green Tea</c:v>
                </c:pt>
                <c:pt idx="10">
                  <c:v>Lemon</c:v>
                </c:pt>
                <c:pt idx="11">
                  <c:v>Mint</c:v>
                </c:pt>
                <c:pt idx="12">
                  <c:v>Regular Espresso</c:v>
                </c:pt>
              </c:strCache>
            </c:strRef>
          </c:cat>
          <c:val>
            <c:numRef>
              <c:f>'Most Selling Item'!$F$10:$F$23</c:f>
              <c:numCache>
                <c:formatCode>General</c:formatCode>
                <c:ptCount val="13"/>
                <c:pt idx="5">
                  <c:v>56</c:v>
                </c:pt>
                <c:pt idx="8">
                  <c:v>44</c:v>
                </c:pt>
                <c:pt idx="9">
                  <c:v>45</c:v>
                </c:pt>
              </c:numCache>
            </c:numRef>
          </c:val>
          <c:extLst>
            <c:ext xmlns:c16="http://schemas.microsoft.com/office/drawing/2014/chart" uri="{C3380CC4-5D6E-409C-BE32-E72D297353CC}">
              <c16:uniqueId val="{00000005-4C24-462F-8CCB-5AB1E5A8F01F}"/>
            </c:ext>
          </c:extLst>
        </c:ser>
        <c:dLbls>
          <c:dLblPos val="outEnd"/>
          <c:showLegendKey val="0"/>
          <c:showVal val="1"/>
          <c:showCatName val="0"/>
          <c:showSerName val="0"/>
          <c:showPercent val="0"/>
          <c:showBubbleSize val="0"/>
        </c:dLbls>
        <c:gapWidth val="219"/>
        <c:overlap val="-27"/>
        <c:axId val="567720560"/>
        <c:axId val="495087136"/>
      </c:barChart>
      <c:catAx>
        <c:axId val="56772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087136"/>
        <c:crosses val="autoZero"/>
        <c:auto val="1"/>
        <c:lblAlgn val="ctr"/>
        <c:lblOffset val="100"/>
        <c:noMultiLvlLbl val="0"/>
      </c:catAx>
      <c:valAx>
        <c:axId val="49508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720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[Profit Margin Analysis.xlsx]Product with least expense !PivotTable10</c:name>
    <c:fmtId val="18"/>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manualLayout>
          <c:layoutTarget val="inner"/>
          <c:xMode val="edge"/>
          <c:yMode val="edge"/>
          <c:x val="0.35816491688538932"/>
          <c:y val="0.14249781277340332"/>
          <c:w val="0.31849628171478567"/>
          <c:h val="0.75010279965004378"/>
        </c:manualLayout>
      </c:layout>
      <c:barChart>
        <c:barDir val="bar"/>
        <c:grouping val="stacked"/>
        <c:varyColors val="0"/>
        <c:ser>
          <c:idx val="0"/>
          <c:order val="0"/>
          <c:tx>
            <c:strRef>
              <c:f>'Product with least expense '!$B$3</c:f>
              <c:strCache>
                <c:ptCount val="1"/>
                <c:pt idx="0">
                  <c:v>Sum of Expense On Marketing</c:v>
                </c:pt>
              </c:strCache>
            </c:strRef>
          </c:tx>
          <c:spPr>
            <a:solidFill>
              <a:schemeClr val="accent1"/>
            </a:solidFill>
            <a:ln>
              <a:noFill/>
            </a:ln>
            <a:effectLst/>
          </c:spPr>
          <c:invertIfNegative val="0"/>
          <c:cat>
            <c:strRef>
              <c:f>'Product with least expense '!$A$4:$A$17</c:f>
              <c:strCache>
                <c:ptCount val="13"/>
                <c:pt idx="0">
                  <c:v>Amaretto</c:v>
                </c:pt>
                <c:pt idx="1">
                  <c:v>Caffe Latte</c:v>
                </c:pt>
                <c:pt idx="2">
                  <c:v>Caffe Mocha</c:v>
                </c:pt>
                <c:pt idx="3">
                  <c:v>Chamomile</c:v>
                </c:pt>
                <c:pt idx="4">
                  <c:v>Colombian</c:v>
                </c:pt>
                <c:pt idx="5">
                  <c:v>Darjeeling</c:v>
                </c:pt>
                <c:pt idx="6">
                  <c:v>Decaf Espresso</c:v>
                </c:pt>
                <c:pt idx="7">
                  <c:v>Decaf Irish Cream</c:v>
                </c:pt>
                <c:pt idx="8">
                  <c:v>Earl Grey</c:v>
                </c:pt>
                <c:pt idx="9">
                  <c:v>Green Tea</c:v>
                </c:pt>
                <c:pt idx="10">
                  <c:v>Lemon</c:v>
                </c:pt>
                <c:pt idx="11">
                  <c:v>Mint</c:v>
                </c:pt>
                <c:pt idx="12">
                  <c:v>Regular Espresso</c:v>
                </c:pt>
              </c:strCache>
            </c:strRef>
          </c:cat>
          <c:val>
            <c:numRef>
              <c:f>'Product with least expense '!$B$4:$B$17</c:f>
              <c:numCache>
                <c:formatCode>General</c:formatCode>
                <c:ptCount val="13"/>
                <c:pt idx="0">
                  <c:v>675</c:v>
                </c:pt>
                <c:pt idx="1">
                  <c:v>539</c:v>
                </c:pt>
                <c:pt idx="2">
                  <c:v>2542</c:v>
                </c:pt>
                <c:pt idx="3">
                  <c:v>2194</c:v>
                </c:pt>
                <c:pt idx="4">
                  <c:v>2252</c:v>
                </c:pt>
                <c:pt idx="5">
                  <c:v>1395</c:v>
                </c:pt>
                <c:pt idx="6">
                  <c:v>1330</c:v>
                </c:pt>
                <c:pt idx="7">
                  <c:v>1598</c:v>
                </c:pt>
                <c:pt idx="8">
                  <c:v>1314</c:v>
                </c:pt>
                <c:pt idx="9">
                  <c:v>1128</c:v>
                </c:pt>
                <c:pt idx="10">
                  <c:v>2219</c:v>
                </c:pt>
                <c:pt idx="11">
                  <c:v>963</c:v>
                </c:pt>
                <c:pt idx="12">
                  <c:v>351</c:v>
                </c:pt>
              </c:numCache>
            </c:numRef>
          </c:val>
          <c:extLst>
            <c:ext xmlns:c16="http://schemas.microsoft.com/office/drawing/2014/chart" uri="{C3380CC4-5D6E-409C-BE32-E72D297353CC}">
              <c16:uniqueId val="{00000000-C3FA-4CA3-BD24-933B0D47B497}"/>
            </c:ext>
          </c:extLst>
        </c:ser>
        <c:ser>
          <c:idx val="1"/>
          <c:order val="1"/>
          <c:tx>
            <c:strRef>
              <c:f>'Product with least expense '!$C$3</c:f>
              <c:strCache>
                <c:ptCount val="1"/>
                <c:pt idx="0">
                  <c:v>Sum of Revenue</c:v>
                </c:pt>
              </c:strCache>
            </c:strRef>
          </c:tx>
          <c:spPr>
            <a:solidFill>
              <a:schemeClr val="accent2"/>
            </a:solidFill>
            <a:ln>
              <a:noFill/>
            </a:ln>
            <a:effectLst/>
          </c:spPr>
          <c:invertIfNegative val="0"/>
          <c:cat>
            <c:strRef>
              <c:f>'Product with least expense '!$A$4:$A$17</c:f>
              <c:strCache>
                <c:ptCount val="13"/>
                <c:pt idx="0">
                  <c:v>Amaretto</c:v>
                </c:pt>
                <c:pt idx="1">
                  <c:v>Caffe Latte</c:v>
                </c:pt>
                <c:pt idx="2">
                  <c:v>Caffe Mocha</c:v>
                </c:pt>
                <c:pt idx="3">
                  <c:v>Chamomile</c:v>
                </c:pt>
                <c:pt idx="4">
                  <c:v>Colombian</c:v>
                </c:pt>
                <c:pt idx="5">
                  <c:v>Darjeeling</c:v>
                </c:pt>
                <c:pt idx="6">
                  <c:v>Decaf Espresso</c:v>
                </c:pt>
                <c:pt idx="7">
                  <c:v>Decaf Irish Cream</c:v>
                </c:pt>
                <c:pt idx="8">
                  <c:v>Earl Grey</c:v>
                </c:pt>
                <c:pt idx="9">
                  <c:v>Green Tea</c:v>
                </c:pt>
                <c:pt idx="10">
                  <c:v>Lemon</c:v>
                </c:pt>
                <c:pt idx="11">
                  <c:v>Mint</c:v>
                </c:pt>
                <c:pt idx="12">
                  <c:v>Regular Espresso</c:v>
                </c:pt>
              </c:strCache>
            </c:strRef>
          </c:cat>
          <c:val>
            <c:numRef>
              <c:f>'Product with least expense '!$C$4:$C$17</c:f>
              <c:numCache>
                <c:formatCode>General</c:formatCode>
                <c:ptCount val="13"/>
                <c:pt idx="0">
                  <c:v>4451</c:v>
                </c:pt>
                <c:pt idx="1">
                  <c:v>3415</c:v>
                </c:pt>
                <c:pt idx="2">
                  <c:v>13019</c:v>
                </c:pt>
                <c:pt idx="3">
                  <c:v>12923</c:v>
                </c:pt>
                <c:pt idx="4">
                  <c:v>17207</c:v>
                </c:pt>
                <c:pt idx="5">
                  <c:v>10363</c:v>
                </c:pt>
                <c:pt idx="6">
                  <c:v>10400</c:v>
                </c:pt>
                <c:pt idx="7">
                  <c:v>9229</c:v>
                </c:pt>
                <c:pt idx="8">
                  <c:v>9304</c:v>
                </c:pt>
                <c:pt idx="9">
                  <c:v>5490</c:v>
                </c:pt>
                <c:pt idx="10">
                  <c:v>13841</c:v>
                </c:pt>
                <c:pt idx="11">
                  <c:v>5786</c:v>
                </c:pt>
                <c:pt idx="12">
                  <c:v>3343</c:v>
                </c:pt>
              </c:numCache>
            </c:numRef>
          </c:val>
          <c:extLst>
            <c:ext xmlns:c16="http://schemas.microsoft.com/office/drawing/2014/chart" uri="{C3380CC4-5D6E-409C-BE32-E72D297353CC}">
              <c16:uniqueId val="{00000001-C3FA-4CA3-BD24-933B0D47B497}"/>
            </c:ext>
          </c:extLst>
        </c:ser>
        <c:ser>
          <c:idx val="2"/>
          <c:order val="2"/>
          <c:tx>
            <c:strRef>
              <c:f>'Product with least expense '!$D$3</c:f>
              <c:strCache>
                <c:ptCount val="1"/>
                <c:pt idx="0">
                  <c:v>Sum of Cogs</c:v>
                </c:pt>
              </c:strCache>
            </c:strRef>
          </c:tx>
          <c:spPr>
            <a:solidFill>
              <a:schemeClr val="accent3"/>
            </a:solidFill>
            <a:ln>
              <a:noFill/>
            </a:ln>
            <a:effectLst/>
          </c:spPr>
          <c:invertIfNegative val="0"/>
          <c:cat>
            <c:strRef>
              <c:f>'Product with least expense '!$A$4:$A$17</c:f>
              <c:strCache>
                <c:ptCount val="13"/>
                <c:pt idx="0">
                  <c:v>Amaretto</c:v>
                </c:pt>
                <c:pt idx="1">
                  <c:v>Caffe Latte</c:v>
                </c:pt>
                <c:pt idx="2">
                  <c:v>Caffe Mocha</c:v>
                </c:pt>
                <c:pt idx="3">
                  <c:v>Chamomile</c:v>
                </c:pt>
                <c:pt idx="4">
                  <c:v>Colombian</c:v>
                </c:pt>
                <c:pt idx="5">
                  <c:v>Darjeeling</c:v>
                </c:pt>
                <c:pt idx="6">
                  <c:v>Decaf Espresso</c:v>
                </c:pt>
                <c:pt idx="7">
                  <c:v>Decaf Irish Cream</c:v>
                </c:pt>
                <c:pt idx="8">
                  <c:v>Earl Grey</c:v>
                </c:pt>
                <c:pt idx="9">
                  <c:v>Green Tea</c:v>
                </c:pt>
                <c:pt idx="10">
                  <c:v>Lemon</c:v>
                </c:pt>
                <c:pt idx="11">
                  <c:v>Mint</c:v>
                </c:pt>
                <c:pt idx="12">
                  <c:v>Regular Espresso</c:v>
                </c:pt>
              </c:strCache>
            </c:strRef>
          </c:cat>
          <c:val>
            <c:numRef>
              <c:f>'Product with least expense '!$D$4:$D$17</c:f>
              <c:numCache>
                <c:formatCode>General</c:formatCode>
                <c:ptCount val="13"/>
                <c:pt idx="0">
                  <c:v>1828</c:v>
                </c:pt>
                <c:pt idx="1">
                  <c:v>1345</c:v>
                </c:pt>
                <c:pt idx="2">
                  <c:v>5723</c:v>
                </c:pt>
                <c:pt idx="3">
                  <c:v>5326</c:v>
                </c:pt>
                <c:pt idx="4">
                  <c:v>6433</c:v>
                </c:pt>
                <c:pt idx="5">
                  <c:v>4233</c:v>
                </c:pt>
                <c:pt idx="6">
                  <c:v>4484</c:v>
                </c:pt>
                <c:pt idx="7">
                  <c:v>4017</c:v>
                </c:pt>
                <c:pt idx="8">
                  <c:v>3938</c:v>
                </c:pt>
                <c:pt idx="9">
                  <c:v>2902</c:v>
                </c:pt>
                <c:pt idx="10">
                  <c:v>5814</c:v>
                </c:pt>
                <c:pt idx="11">
                  <c:v>3138</c:v>
                </c:pt>
                <c:pt idx="12">
                  <c:v>1249</c:v>
                </c:pt>
              </c:numCache>
            </c:numRef>
          </c:val>
          <c:extLst>
            <c:ext xmlns:c16="http://schemas.microsoft.com/office/drawing/2014/chart" uri="{C3380CC4-5D6E-409C-BE32-E72D297353CC}">
              <c16:uniqueId val="{00000002-C3FA-4CA3-BD24-933B0D47B497}"/>
            </c:ext>
          </c:extLst>
        </c:ser>
        <c:ser>
          <c:idx val="3"/>
          <c:order val="3"/>
          <c:tx>
            <c:strRef>
              <c:f>'Product with least expense '!$E$3</c:f>
              <c:strCache>
                <c:ptCount val="1"/>
                <c:pt idx="0">
                  <c:v>Sum of Gross Profit</c:v>
                </c:pt>
              </c:strCache>
            </c:strRef>
          </c:tx>
          <c:spPr>
            <a:solidFill>
              <a:schemeClr val="accent4"/>
            </a:solidFill>
            <a:ln>
              <a:noFill/>
            </a:ln>
            <a:effectLst/>
          </c:spPr>
          <c:invertIfNegative val="0"/>
          <c:cat>
            <c:strRef>
              <c:f>'Product with least expense '!$A$4:$A$17</c:f>
              <c:strCache>
                <c:ptCount val="13"/>
                <c:pt idx="0">
                  <c:v>Amaretto</c:v>
                </c:pt>
                <c:pt idx="1">
                  <c:v>Caffe Latte</c:v>
                </c:pt>
                <c:pt idx="2">
                  <c:v>Caffe Mocha</c:v>
                </c:pt>
                <c:pt idx="3">
                  <c:v>Chamomile</c:v>
                </c:pt>
                <c:pt idx="4">
                  <c:v>Colombian</c:v>
                </c:pt>
                <c:pt idx="5">
                  <c:v>Darjeeling</c:v>
                </c:pt>
                <c:pt idx="6">
                  <c:v>Decaf Espresso</c:v>
                </c:pt>
                <c:pt idx="7">
                  <c:v>Decaf Irish Cream</c:v>
                </c:pt>
                <c:pt idx="8">
                  <c:v>Earl Grey</c:v>
                </c:pt>
                <c:pt idx="9">
                  <c:v>Green Tea</c:v>
                </c:pt>
                <c:pt idx="10">
                  <c:v>Lemon</c:v>
                </c:pt>
                <c:pt idx="11">
                  <c:v>Mint</c:v>
                </c:pt>
                <c:pt idx="12">
                  <c:v>Regular Espresso</c:v>
                </c:pt>
              </c:strCache>
            </c:strRef>
          </c:cat>
          <c:val>
            <c:numRef>
              <c:f>'Product with least expense '!$E$4:$E$17</c:f>
              <c:numCache>
                <c:formatCode>General</c:formatCode>
                <c:ptCount val="13"/>
                <c:pt idx="0">
                  <c:v>2623</c:v>
                </c:pt>
                <c:pt idx="1">
                  <c:v>2070</c:v>
                </c:pt>
                <c:pt idx="2">
                  <c:v>7296</c:v>
                </c:pt>
                <c:pt idx="3">
                  <c:v>7597</c:v>
                </c:pt>
                <c:pt idx="4">
                  <c:v>10774</c:v>
                </c:pt>
                <c:pt idx="5">
                  <c:v>6130</c:v>
                </c:pt>
                <c:pt idx="6">
                  <c:v>5916</c:v>
                </c:pt>
                <c:pt idx="7">
                  <c:v>5212</c:v>
                </c:pt>
                <c:pt idx="8">
                  <c:v>5366</c:v>
                </c:pt>
                <c:pt idx="9">
                  <c:v>2588</c:v>
                </c:pt>
                <c:pt idx="10">
                  <c:v>8027</c:v>
                </c:pt>
                <c:pt idx="11">
                  <c:v>2648</c:v>
                </c:pt>
                <c:pt idx="12">
                  <c:v>2094</c:v>
                </c:pt>
              </c:numCache>
            </c:numRef>
          </c:val>
          <c:extLst>
            <c:ext xmlns:c16="http://schemas.microsoft.com/office/drawing/2014/chart" uri="{C3380CC4-5D6E-409C-BE32-E72D297353CC}">
              <c16:uniqueId val="{00000003-C3FA-4CA3-BD24-933B0D47B497}"/>
            </c:ext>
          </c:extLst>
        </c:ser>
        <c:dLbls>
          <c:showLegendKey val="0"/>
          <c:showVal val="0"/>
          <c:showCatName val="0"/>
          <c:showSerName val="0"/>
          <c:showPercent val="0"/>
          <c:showBubbleSize val="0"/>
        </c:dLbls>
        <c:gapWidth val="150"/>
        <c:overlap val="100"/>
        <c:axId val="559398352"/>
        <c:axId val="425693328"/>
      </c:barChart>
      <c:catAx>
        <c:axId val="559398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693328"/>
        <c:crosses val="autoZero"/>
        <c:auto val="1"/>
        <c:lblAlgn val="ctr"/>
        <c:lblOffset val="100"/>
        <c:noMultiLvlLbl val="0"/>
      </c:catAx>
      <c:valAx>
        <c:axId val="4256933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39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[Profit Margin Analysis.xlsx]Target Sale Vs Achieved Sales!PivotTable11</c:name>
    <c:fmtId val="15"/>
  </c:pivotSource>
  <c:chart>
    <c:autoTitleDeleted val="1"/>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s>
    <c:plotArea>
      <c:layout/>
      <c:barChart>
        <c:barDir val="col"/>
        <c:grouping val="clustered"/>
        <c:varyColors val="0"/>
        <c:ser>
          <c:idx val="0"/>
          <c:order val="0"/>
          <c:tx>
            <c:strRef>
              <c:f>'Target Sale Vs Achieved Sales'!$B$5</c:f>
              <c:strCache>
                <c:ptCount val="1"/>
                <c:pt idx="0">
                  <c:v>Sum of Target_profit</c:v>
                </c:pt>
              </c:strCache>
            </c:strRef>
          </c:tx>
          <c:spPr>
            <a:solidFill>
              <a:schemeClr val="accent1"/>
            </a:solidFill>
            <a:ln>
              <a:noFill/>
            </a:ln>
            <a:effectLst/>
          </c:spPr>
          <c:invertIfNegative val="0"/>
          <c:cat>
            <c:strRef>
              <c:f>'Target Sale Vs Achieved Sales'!$A$6:$A$27</c:f>
              <c:strCache>
                <c:ptCount val="21"/>
                <c:pt idx="0">
                  <c:v>California</c:v>
                </c:pt>
                <c:pt idx="1">
                  <c:v>Colorado</c:v>
                </c:pt>
                <c:pt idx="2">
                  <c:v>Connecticut</c:v>
                </c:pt>
                <c:pt idx="3">
                  <c:v>Florida</c:v>
                </c:pt>
                <c:pt idx="4">
                  <c:v>Illinois</c:v>
                </c:pt>
                <c:pt idx="5">
                  <c:v>Iowa</c:v>
                </c:pt>
                <c:pt idx="6">
                  <c:v>Louisiana</c:v>
                </c:pt>
                <c:pt idx="7">
                  <c:v>Massachusetts</c:v>
                </c:pt>
                <c:pt idx="8">
                  <c:v>Missouri</c:v>
                </c:pt>
                <c:pt idx="9">
                  <c:v>Nevada</c:v>
                </c:pt>
                <c:pt idx="10">
                  <c:v>New Hampshire</c:v>
                </c:pt>
                <c:pt idx="11">
                  <c:v>New Mexico</c:v>
                </c:pt>
                <c:pt idx="12">
                  <c:v>New York</c:v>
                </c:pt>
                <c:pt idx="13">
                  <c:v>Ohio</c:v>
                </c:pt>
                <c:pt idx="14">
                  <c:v>Oklahoma</c:v>
                </c:pt>
                <c:pt idx="15">
                  <c:v>Oregon</c:v>
                </c:pt>
                <c:pt idx="16">
                  <c:v>Texas</c:v>
                </c:pt>
                <c:pt idx="17">
                  <c:v>Utah</c:v>
                </c:pt>
                <c:pt idx="18">
                  <c:v>Washington</c:v>
                </c:pt>
                <c:pt idx="19">
                  <c:v>Wisconsin</c:v>
                </c:pt>
                <c:pt idx="20">
                  <c:v>(blank)</c:v>
                </c:pt>
              </c:strCache>
            </c:strRef>
          </c:cat>
          <c:val>
            <c:numRef>
              <c:f>'Target Sale Vs Achieved Sales'!$B$6:$B$27</c:f>
              <c:numCache>
                <c:formatCode>General</c:formatCode>
                <c:ptCount val="21"/>
                <c:pt idx="0">
                  <c:v>730</c:v>
                </c:pt>
                <c:pt idx="1">
                  <c:v>3410</c:v>
                </c:pt>
                <c:pt idx="2">
                  <c:v>1420</c:v>
                </c:pt>
                <c:pt idx="3">
                  <c:v>1480</c:v>
                </c:pt>
                <c:pt idx="4">
                  <c:v>5580</c:v>
                </c:pt>
                <c:pt idx="5">
                  <c:v>1740</c:v>
                </c:pt>
                <c:pt idx="6">
                  <c:v>1340</c:v>
                </c:pt>
                <c:pt idx="7">
                  <c:v>1910</c:v>
                </c:pt>
                <c:pt idx="8">
                  <c:v>900</c:v>
                </c:pt>
                <c:pt idx="9">
                  <c:v>2330</c:v>
                </c:pt>
                <c:pt idx="10">
                  <c:v>570</c:v>
                </c:pt>
                <c:pt idx="11">
                  <c:v>480</c:v>
                </c:pt>
                <c:pt idx="12">
                  <c:v>2610</c:v>
                </c:pt>
                <c:pt idx="13">
                  <c:v>2190</c:v>
                </c:pt>
                <c:pt idx="14">
                  <c:v>1460</c:v>
                </c:pt>
                <c:pt idx="15">
                  <c:v>2560</c:v>
                </c:pt>
                <c:pt idx="16">
                  <c:v>2140</c:v>
                </c:pt>
                <c:pt idx="17">
                  <c:v>2210</c:v>
                </c:pt>
                <c:pt idx="18">
                  <c:v>2510</c:v>
                </c:pt>
                <c:pt idx="19">
                  <c:v>1390</c:v>
                </c:pt>
              </c:numCache>
            </c:numRef>
          </c:val>
          <c:extLst>
            <c:ext xmlns:c16="http://schemas.microsoft.com/office/drawing/2014/chart" uri="{C3380CC4-5D6E-409C-BE32-E72D297353CC}">
              <c16:uniqueId val="{00000000-15BC-4AC5-9A75-020BD3E17070}"/>
            </c:ext>
          </c:extLst>
        </c:ser>
        <c:dLbls>
          <c:showLegendKey val="0"/>
          <c:showVal val="0"/>
          <c:showCatName val="0"/>
          <c:showSerName val="0"/>
          <c:showPercent val="0"/>
          <c:showBubbleSize val="0"/>
        </c:dLbls>
        <c:gapWidth val="150"/>
        <c:axId val="425068352"/>
        <c:axId val="643820480"/>
      </c:barChart>
      <c:lineChart>
        <c:grouping val="standard"/>
        <c:varyColors val="0"/>
        <c:ser>
          <c:idx val="1"/>
          <c:order val="1"/>
          <c:tx>
            <c:strRef>
              <c:f>'Target Sale Vs Achieved Sales'!$C$5</c:f>
              <c:strCache>
                <c:ptCount val="1"/>
                <c:pt idx="0">
                  <c:v>Sum of Net Profit</c:v>
                </c:pt>
              </c:strCache>
            </c:strRef>
          </c:tx>
          <c:spPr>
            <a:ln w="28575" cap="rnd">
              <a:solidFill>
                <a:schemeClr val="accent2"/>
              </a:solidFill>
              <a:round/>
            </a:ln>
            <a:effectLst/>
          </c:spPr>
          <c:marker>
            <c:symbol val="none"/>
          </c:marker>
          <c:cat>
            <c:strRef>
              <c:f>'Target Sale Vs Achieved Sales'!$A$6:$A$27</c:f>
              <c:strCache>
                <c:ptCount val="21"/>
                <c:pt idx="0">
                  <c:v>California</c:v>
                </c:pt>
                <c:pt idx="1">
                  <c:v>Colorado</c:v>
                </c:pt>
                <c:pt idx="2">
                  <c:v>Connecticut</c:v>
                </c:pt>
                <c:pt idx="3">
                  <c:v>Florida</c:v>
                </c:pt>
                <c:pt idx="4">
                  <c:v>Illinois</c:v>
                </c:pt>
                <c:pt idx="5">
                  <c:v>Iowa</c:v>
                </c:pt>
                <c:pt idx="6">
                  <c:v>Louisiana</c:v>
                </c:pt>
                <c:pt idx="7">
                  <c:v>Massachusetts</c:v>
                </c:pt>
                <c:pt idx="8">
                  <c:v>Missouri</c:v>
                </c:pt>
                <c:pt idx="9">
                  <c:v>Nevada</c:v>
                </c:pt>
                <c:pt idx="10">
                  <c:v>New Hampshire</c:v>
                </c:pt>
                <c:pt idx="11">
                  <c:v>New Mexico</c:v>
                </c:pt>
                <c:pt idx="12">
                  <c:v>New York</c:v>
                </c:pt>
                <c:pt idx="13">
                  <c:v>Ohio</c:v>
                </c:pt>
                <c:pt idx="14">
                  <c:v>Oklahoma</c:v>
                </c:pt>
                <c:pt idx="15">
                  <c:v>Oregon</c:v>
                </c:pt>
                <c:pt idx="16">
                  <c:v>Texas</c:v>
                </c:pt>
                <c:pt idx="17">
                  <c:v>Utah</c:v>
                </c:pt>
                <c:pt idx="18">
                  <c:v>Washington</c:v>
                </c:pt>
                <c:pt idx="19">
                  <c:v>Wisconsin</c:v>
                </c:pt>
                <c:pt idx="20">
                  <c:v>(blank)</c:v>
                </c:pt>
              </c:strCache>
            </c:strRef>
          </c:cat>
          <c:val>
            <c:numRef>
              <c:f>'Target Sale Vs Achieved Sales'!$C$6:$C$27</c:f>
              <c:numCache>
                <c:formatCode>General</c:formatCode>
                <c:ptCount val="21"/>
                <c:pt idx="0">
                  <c:v>976</c:v>
                </c:pt>
                <c:pt idx="1">
                  <c:v>3303</c:v>
                </c:pt>
                <c:pt idx="2">
                  <c:v>1411</c:v>
                </c:pt>
                <c:pt idx="3">
                  <c:v>1687</c:v>
                </c:pt>
                <c:pt idx="4">
                  <c:v>5404</c:v>
                </c:pt>
                <c:pt idx="5">
                  <c:v>1843</c:v>
                </c:pt>
                <c:pt idx="6">
                  <c:v>1315</c:v>
                </c:pt>
                <c:pt idx="7">
                  <c:v>2419</c:v>
                </c:pt>
                <c:pt idx="8">
                  <c:v>533</c:v>
                </c:pt>
                <c:pt idx="9">
                  <c:v>3011</c:v>
                </c:pt>
                <c:pt idx="10">
                  <c:v>431</c:v>
                </c:pt>
                <c:pt idx="11">
                  <c:v>122</c:v>
                </c:pt>
                <c:pt idx="12">
                  <c:v>3127</c:v>
                </c:pt>
                <c:pt idx="13">
                  <c:v>2025</c:v>
                </c:pt>
                <c:pt idx="14">
                  <c:v>1500</c:v>
                </c:pt>
                <c:pt idx="15">
                  <c:v>2453</c:v>
                </c:pt>
                <c:pt idx="16">
                  <c:v>2018</c:v>
                </c:pt>
                <c:pt idx="17">
                  <c:v>1724</c:v>
                </c:pt>
                <c:pt idx="18">
                  <c:v>2400</c:v>
                </c:pt>
                <c:pt idx="19">
                  <c:v>1126</c:v>
                </c:pt>
              </c:numCache>
            </c:numRef>
          </c:val>
          <c:smooth val="0"/>
          <c:extLst>
            <c:ext xmlns:c16="http://schemas.microsoft.com/office/drawing/2014/chart" uri="{C3380CC4-5D6E-409C-BE32-E72D297353CC}">
              <c16:uniqueId val="{00000001-15BC-4AC5-9A75-020BD3E17070}"/>
            </c:ext>
          </c:extLst>
        </c:ser>
        <c:dLbls>
          <c:showLegendKey val="0"/>
          <c:showVal val="0"/>
          <c:showCatName val="0"/>
          <c:showSerName val="0"/>
          <c:showPercent val="0"/>
          <c:showBubbleSize val="0"/>
        </c:dLbls>
        <c:marker val="1"/>
        <c:smooth val="0"/>
        <c:axId val="425068352"/>
        <c:axId val="643820480"/>
      </c:lineChart>
      <c:catAx>
        <c:axId val="42506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820480"/>
        <c:auto val="1"/>
        <c:lblAlgn val="ctr"/>
        <c:lblOffset val="100"/>
        <c:noMultiLvlLbl val="0"/>
      </c:catAx>
      <c:valAx>
        <c:axId val="64382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068352"/>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7</xdr:col>
      <xdr:colOff>238125</xdr:colOff>
      <xdr:row>7</xdr:row>
      <xdr:rowOff>0</xdr:rowOff>
    </xdr:from>
    <xdr:to>
      <xdr:col>9</xdr:col>
      <xdr:colOff>381000</xdr:colOff>
      <xdr:row>22</xdr:row>
      <xdr:rowOff>190499</xdr:rowOff>
    </xdr:to>
    <mc:AlternateContent xmlns:mc="http://schemas.openxmlformats.org/markup-compatibility/2006">
      <mc:Choice xmlns:a14="http://schemas.microsoft.com/office/drawing/2010/main" Requires="a14">
        <xdr:graphicFrame macro="">
          <xdr:nvGraphicFramePr>
            <xdr:cNvPr id="2" name="State">
              <a:extLst>
                <a:ext uri="{FF2B5EF4-FFF2-40B4-BE49-F238E27FC236}">
                  <a16:creationId xmlns:a16="http://schemas.microsoft.com/office/drawing/2014/main" id="{404AED8B-F83D-403F-8643-EFB3123F7C2B}"/>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5467350" y="1333500"/>
              <a:ext cx="1362075" cy="3047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14287</xdr:colOff>
      <xdr:row>7</xdr:row>
      <xdr:rowOff>4761</xdr:rowOff>
    </xdr:from>
    <xdr:to>
      <xdr:col>17</xdr:col>
      <xdr:colOff>319087</xdr:colOff>
      <xdr:row>23</xdr:row>
      <xdr:rowOff>9524</xdr:rowOff>
    </xdr:to>
    <xdr:graphicFrame macro="">
      <xdr:nvGraphicFramePr>
        <xdr:cNvPr id="3" name="Chart 2">
          <a:extLst>
            <a:ext uri="{FF2B5EF4-FFF2-40B4-BE49-F238E27FC236}">
              <a16:creationId xmlns:a16="http://schemas.microsoft.com/office/drawing/2014/main" id="{3231087B-F0AC-4FE6-AE97-689B3CE78F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347661</xdr:colOff>
      <xdr:row>2</xdr:row>
      <xdr:rowOff>4761</xdr:rowOff>
    </xdr:from>
    <xdr:to>
      <xdr:col>13</xdr:col>
      <xdr:colOff>123824</xdr:colOff>
      <xdr:row>21</xdr:row>
      <xdr:rowOff>9524</xdr:rowOff>
    </xdr:to>
    <xdr:graphicFrame macro="">
      <xdr:nvGraphicFramePr>
        <xdr:cNvPr id="2" name="Chart 1">
          <a:extLst>
            <a:ext uri="{FF2B5EF4-FFF2-40B4-BE49-F238E27FC236}">
              <a16:creationId xmlns:a16="http://schemas.microsoft.com/office/drawing/2014/main" id="{78F4002A-767C-442B-8E01-04BEF28FE6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9525</xdr:colOff>
      <xdr:row>2</xdr:row>
      <xdr:rowOff>0</xdr:rowOff>
    </xdr:from>
    <xdr:to>
      <xdr:col>17</xdr:col>
      <xdr:colOff>9525</xdr:colOff>
      <xdr:row>15</xdr:row>
      <xdr:rowOff>47625</xdr:rowOff>
    </xdr:to>
    <mc:AlternateContent xmlns:mc="http://schemas.openxmlformats.org/markup-compatibility/2006">
      <mc:Choice xmlns:a14="http://schemas.microsoft.com/office/drawing/2010/main" Requires="a14">
        <xdr:graphicFrame macro="">
          <xdr:nvGraphicFramePr>
            <xdr:cNvPr id="3" name="Product">
              <a:extLst>
                <a:ext uri="{FF2B5EF4-FFF2-40B4-BE49-F238E27FC236}">
                  <a16:creationId xmlns:a16="http://schemas.microsoft.com/office/drawing/2014/main" id="{65D61BB8-79C7-442D-83CD-8F5F4876AEA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3020675" y="381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481012</xdr:colOff>
      <xdr:row>3</xdr:row>
      <xdr:rowOff>185737</xdr:rowOff>
    </xdr:from>
    <xdr:to>
      <xdr:col>9</xdr:col>
      <xdr:colOff>114300</xdr:colOff>
      <xdr:row>22</xdr:row>
      <xdr:rowOff>180975</xdr:rowOff>
    </xdr:to>
    <xdr:graphicFrame macro="">
      <xdr:nvGraphicFramePr>
        <xdr:cNvPr id="3" name="Chart 2">
          <a:extLst>
            <a:ext uri="{FF2B5EF4-FFF2-40B4-BE49-F238E27FC236}">
              <a16:creationId xmlns:a16="http://schemas.microsoft.com/office/drawing/2014/main" id="{CFE6137D-2BBF-4059-8973-BCE6E1D940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w" refreshedDate="45632.636263657405" createdVersion="6" refreshedVersion="6" minRefreshableVersion="3" recordCount="640" xr:uid="{DCCEFC0C-A0C5-4297-8B8F-E490F2A5D3E9}">
  <cacheSource type="worksheet">
    <worksheetSource name="Data"/>
  </cacheSource>
  <cacheFields count="22">
    <cacheField name="Area Code" numFmtId="0">
      <sharedItems containsSemiMixedTypes="0" containsString="0" containsNumber="1" containsInteger="1" minValue="203" maxValue="985"/>
    </cacheField>
    <cacheField name="Cogs" numFmtId="0">
      <sharedItems containsSemiMixedTypes="0" containsString="0" containsNumber="1" containsInteger="1" minValue="0" maxValue="294"/>
    </cacheField>
    <cacheField name="DifferenceBetweenActualandTargetProfit" numFmtId="0">
      <sharedItems containsSemiMixedTypes="0" containsString="0" containsNumber="1" containsInteger="1" minValue="-285" maxValue="249"/>
    </cacheField>
    <cacheField name="Date" numFmtId="14">
      <sharedItems/>
    </cacheField>
    <cacheField name="Inventory Margin" numFmtId="0">
      <sharedItems containsSemiMixedTypes="0" containsString="0" containsNumber="1" containsInteger="1" minValue="-3534" maxValue="8252"/>
    </cacheField>
    <cacheField name="Margin" numFmtId="0">
      <sharedItems containsSemiMixedTypes="0" containsString="0" containsNumber="1" containsInteger="1" minValue="-294" maxValue="526"/>
    </cacheField>
    <cacheField name="Market_size" numFmtId="0">
      <sharedItems/>
    </cacheField>
    <cacheField name="Market" numFmtId="0">
      <sharedItems/>
    </cacheField>
    <cacheField name="Expense On Marketing" numFmtId="0">
      <sharedItems containsSemiMixedTypes="0" containsString="0" containsNumber="1" containsInteger="1" minValue="0" maxValue="122"/>
    </cacheField>
    <cacheField name="Product_line" numFmtId="0">
      <sharedItems/>
    </cacheField>
    <cacheField name="Product_type" numFmtId="0">
      <sharedItems count="4">
        <s v="Espresso"/>
        <s v="Coffee"/>
        <s v="Herbal Tea"/>
        <s v="Tea"/>
      </sharedItems>
    </cacheField>
    <cacheField name="Product" numFmtId="0">
      <sharedItems count="13">
        <s v="Caffe Latte"/>
        <s v="Colombian"/>
        <s v="Chamomile"/>
        <s v="Lemon"/>
        <s v="Darjeeling"/>
        <s v="Earl Grey"/>
        <s v="Green Tea"/>
        <s v="Decaf Irish Cream"/>
        <s v="Decaf Espresso"/>
        <s v="Caffe Mocha"/>
        <s v="Mint"/>
        <s v="Amaretto"/>
        <s v="Regular Espresso"/>
      </sharedItems>
    </cacheField>
    <cacheField name="Profit" numFmtId="0">
      <sharedItems containsSemiMixedTypes="0" containsString="0" containsNumber="1" containsInteger="1" minValue="-605" maxValue="646"/>
    </cacheField>
    <cacheField name="Revenue" numFmtId="0">
      <sharedItems containsSemiMixedTypes="0" containsString="0" containsNumber="1" containsInteger="1" minValue="25" maxValue="815"/>
    </cacheField>
    <cacheField name="Gross Profit" numFmtId="0">
      <sharedItems containsSemiMixedTypes="0" containsString="0" containsNumber="1" containsInteger="1" minValue="-263" maxValue="576"/>
    </cacheField>
    <cacheField name="State" numFmtId="0">
      <sharedItems count="20">
        <s v="Louisiana"/>
        <s v="Nevada"/>
        <s v="Oregon"/>
        <s v="Missouri"/>
        <s v="Wisconsin"/>
        <s v="Utah"/>
        <s v="Washington"/>
        <s v="Connecticut"/>
        <s v="Texas"/>
        <s v="Colorado"/>
        <s v="Massachusetts"/>
        <s v="Florida"/>
        <s v="Illinois"/>
        <s v="California"/>
        <s v="Oklahoma"/>
        <s v="New Hampshire"/>
        <s v="Iowa"/>
        <s v="New Mexico"/>
        <s v="Ohio"/>
        <s v="New York"/>
      </sharedItems>
    </cacheField>
    <cacheField name="Target_cogs" numFmtId="0">
      <sharedItems containsSemiMixedTypes="0" containsString="0" containsNumber="1" containsInteger="1" minValue="0" maxValue="370"/>
    </cacheField>
    <cacheField name="Target_margin" numFmtId="0">
      <sharedItems containsSemiMixedTypes="0" containsString="0" containsNumber="1" containsInteger="1" minValue="-210" maxValue="520"/>
    </cacheField>
    <cacheField name="Target_profit" numFmtId="0">
      <sharedItems containsSemiMixedTypes="0" containsString="0" containsNumber="1" containsInteger="1" minValue="-320" maxValue="450"/>
    </cacheField>
    <cacheField name="Target_sales " numFmtId="0">
      <sharedItems containsSemiMixedTypes="0" containsString="0" containsNumber="1" containsInteger="1" minValue="0" maxValue="890"/>
    </cacheField>
    <cacheField name="Total_expenses" numFmtId="0">
      <sharedItems containsSemiMixedTypes="0" containsString="0" containsNumber="1" containsInteger="1" minValue="11" maxValue="155"/>
    </cacheField>
    <cacheField name="Type" numFmtId="0">
      <sharedItems/>
    </cacheField>
  </cacheFields>
  <extLst>
    <ext xmlns:x14="http://schemas.microsoft.com/office/spreadsheetml/2009/9/main" uri="{725AE2AE-9491-48be-B2B4-4EB974FC3084}">
      <x14:pivotCacheDefinition pivotCacheId="39556891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w" refreshedDate="45632.647733680555" createdVersion="6" refreshedVersion="6" minRefreshableVersion="3" recordCount="641" xr:uid="{3B5FC5AF-F578-4BBE-B565-5E3B1E6EE8B7}">
  <cacheSource type="worksheet">
    <worksheetSource ref="A1:V1048576" sheet="Data"/>
  </cacheSource>
  <cacheFields count="22">
    <cacheField name="Area Code" numFmtId="0">
      <sharedItems containsString="0" containsBlank="1" containsNumber="1" containsInteger="1" minValue="203" maxValue="985"/>
    </cacheField>
    <cacheField name="Cogs" numFmtId="0">
      <sharedItems containsString="0" containsBlank="1" containsNumber="1" containsInteger="1" minValue="0" maxValue="294" count="101">
        <n v="60"/>
        <n v="34"/>
        <n v="54"/>
        <n v="45"/>
        <n v="48"/>
        <n v="49"/>
        <n v="40"/>
        <n v="82"/>
        <n v="91"/>
        <n v="50"/>
        <n v="52"/>
        <n v="75"/>
        <n v="46"/>
        <n v="55"/>
        <n v="57"/>
        <n v="43"/>
        <n v="47"/>
        <n v="36"/>
        <n v="61"/>
        <n v="65"/>
        <n v="80"/>
        <n v="41"/>
        <n v="31"/>
        <n v="33"/>
        <n v="38"/>
        <n v="72"/>
        <n v="0"/>
        <n v="27"/>
        <n v="44"/>
        <n v="53"/>
        <n v="39"/>
        <n v="92"/>
        <n v="68"/>
        <n v="63"/>
        <n v="76"/>
        <n v="22"/>
        <n v="23"/>
        <n v="69"/>
        <n v="79"/>
        <n v="28"/>
        <n v="32"/>
        <n v="35"/>
        <n v="29"/>
        <n v="86"/>
        <n v="24"/>
        <n v="30"/>
        <n v="59"/>
        <n v="67"/>
        <n v="51"/>
        <n v="56"/>
        <n v="21"/>
        <n v="25"/>
        <n v="15"/>
        <n v="16"/>
        <n v="20"/>
        <n v="239"/>
        <n v="123"/>
        <n v="90"/>
        <n v="103"/>
        <n v="96"/>
        <n v="225"/>
        <n v="88"/>
        <n v="81"/>
        <n v="134"/>
        <n v="94"/>
        <n v="105"/>
        <n v="125"/>
        <n v="130"/>
        <n v="115"/>
        <n v="108"/>
        <n v="102"/>
        <n v="77"/>
        <n v="78"/>
        <n v="249"/>
        <n v="121"/>
        <n v="181"/>
        <n v="211"/>
        <n v="245"/>
        <n v="118"/>
        <n v="260"/>
        <n v="161"/>
        <n v="255"/>
        <n v="279"/>
        <n v="135"/>
        <n v="153"/>
        <n v="250"/>
        <n v="294"/>
        <n v="241"/>
        <n v="122"/>
        <n v="154"/>
        <n v="257"/>
        <n v="113"/>
        <n v="173"/>
        <n v="228"/>
        <n v="127"/>
        <n v="224"/>
        <n v="247"/>
        <n v="10"/>
        <n v="83"/>
        <n v="101"/>
        <m/>
      </sharedItems>
    </cacheField>
    <cacheField name="DifferenceBetweenActualandTargetProfit" numFmtId="0">
      <sharedItems containsString="0" containsBlank="1" containsNumber="1" containsInteger="1" minValue="-285" maxValue="249"/>
    </cacheField>
    <cacheField name="Date" numFmtId="0">
      <sharedItems containsBlank="1" count="641">
        <s v="10/13/2012"/>
        <s v="10/14/2012"/>
        <s v="10/15/2012"/>
        <s v="10/16/2012"/>
        <s v="10/17/2012"/>
        <s v="10/18/2012"/>
        <s v="10/19/2012"/>
        <s v="10/20/2012"/>
        <s v="10/21/2012"/>
        <s v="10/22/2012"/>
        <s v="10/23/2012"/>
        <s v="10/24/2012"/>
        <s v="10/25/2012"/>
        <s v="10/26/2012"/>
        <s v="10/27/2012"/>
        <s v="10/28/2012"/>
        <s v="10/29/2012"/>
        <s v="10/30/2012"/>
        <s v="10/31/2012"/>
        <s v="11/14/2012"/>
        <s v="11/15/2012"/>
        <s v="11/16/2012"/>
        <s v="11/17/2012"/>
        <s v="11/18/2012"/>
        <s v="11/19/2012"/>
        <s v="11/20/2012"/>
        <s v="11/21/2012"/>
        <s v="11/22/2012"/>
        <s v="11/23/2012"/>
        <s v="11/24/2012"/>
        <s v="11/25/2012"/>
        <s v="11/26/2012"/>
        <s v="11/27/2012"/>
        <s v="11/28/2012"/>
        <s v="11/29/2012"/>
        <s v="11/30/2012"/>
        <s v="12/13/2012"/>
        <s v="12/14/2012"/>
        <s v="12/15/2012"/>
        <s v="12/16/2012"/>
        <s v="12/17/2012"/>
        <s v="12/18/2012"/>
        <s v="12/19/2012"/>
        <s v="12/20/2012"/>
        <s v="12/21/2012"/>
        <s v="12/22/2012"/>
        <s v="12/23/2012"/>
        <s v="12/24/2012"/>
        <s v="12/25/2012"/>
        <s v="12/26/2012"/>
        <s v="12/27/2012"/>
        <s v="12/28/2012"/>
        <s v="12/29/2012"/>
        <s v="12/30/2012"/>
        <s v="12/31/2012"/>
        <s v="1/13/2013"/>
        <s v="1/14/2013"/>
        <s v="1/15/2013"/>
        <s v="1/16/2013"/>
        <s v="1/17/2013"/>
        <s v="1/18/2013"/>
        <s v="1/19/2013"/>
        <s v="1/20/2013"/>
        <s v="1/21/2013"/>
        <s v="1/22/2013"/>
        <s v="1/23/2013"/>
        <s v="1/24/2013"/>
        <s v="1/25/2013"/>
        <s v="1/26/2013"/>
        <s v="1/27/2013"/>
        <s v="1/28/2013"/>
        <s v="1/29/2013"/>
        <s v="1/30/2013"/>
        <s v="1/31/2013"/>
        <s v="2/13/2013"/>
        <s v="2/14/2013"/>
        <s v="2/15/2013"/>
        <s v="2/16/2013"/>
        <s v="2/17/2013"/>
        <s v="2/18/2013"/>
        <s v="2/19/2013"/>
        <s v="2/20/2013"/>
        <s v="2/21/2013"/>
        <s v="2/22/2013"/>
        <s v="2/23/2013"/>
        <s v="2/24/2013"/>
        <s v="2/25/2013"/>
        <s v="2/26/2013"/>
        <s v="2/27/2013"/>
        <s v="2/28/2013"/>
        <s v="3/13/2013"/>
        <s v="3/14/2013"/>
        <s v="3/15/2013"/>
        <s v="3/16/2013"/>
        <s v="3/17/2013"/>
        <s v="3/18/2013"/>
        <s v="3/19/2013"/>
        <s v="3/20/2013"/>
        <s v="3/21/2013"/>
        <s v="3/22/2013"/>
        <s v="3/23/2013"/>
        <s v="3/24/2013"/>
        <s v="3/25/2013"/>
        <s v="3/26/2013"/>
        <s v="3/27/2013"/>
        <s v="3/28/2013"/>
        <s v="3/29/2013"/>
        <s v="3/30/2013"/>
        <s v="3/31/2013"/>
        <s v="4/13/2013"/>
        <s v="4/14/2013"/>
        <s v="4/15/2013"/>
        <s v="4/16/2013"/>
        <s v="4/17/2013"/>
        <s v="4/18/2013"/>
        <s v="4/19/2013"/>
        <s v="4/20/2013"/>
        <s v="4/21/2013"/>
        <s v="4/22/2013"/>
        <s v="4/23/2013"/>
        <s v="4/24/2013"/>
        <s v="4/25/2013"/>
        <s v="4/26/2013"/>
        <s v="4/27/2013"/>
        <s v="4/28/2013"/>
        <s v="4/29/2013"/>
        <s v="4/30/2013"/>
        <s v="5/13/2013"/>
        <s v="5/14/2013"/>
        <s v="5/15/2013"/>
        <s v="5/16/2013"/>
        <s v="5/17/2013"/>
        <s v="5/18/2013"/>
        <s v="5/19/2013"/>
        <s v="5/20/2013"/>
        <s v="5/21/2013"/>
        <s v="5/22/2013"/>
        <s v="5/23/2013"/>
        <s v="5/24/2013"/>
        <s v="5/25/2013"/>
        <s v="5/26/2013"/>
        <s v="5/27/2013"/>
        <s v="5/28/2013"/>
        <s v="5/29/2013"/>
        <s v="5/30/2013"/>
        <s v="5/31/2013"/>
        <s v="6/13/2013"/>
        <s v="6/14/2013"/>
        <s v="6/15/2013"/>
        <s v="6/16/2013"/>
        <s v="6/17/2013"/>
        <s v="6/18/2013"/>
        <s v="6/19/2013"/>
        <s v="6/20/2013"/>
        <s v="6/21/2013"/>
        <s v="6/22/2013"/>
        <s v="6/23/2013"/>
        <s v="6/24/2013"/>
        <s v="6/25/2013"/>
        <s v="6/26/2013"/>
        <s v="6/27/2013"/>
        <s v="6/28/2013"/>
        <s v="6/29/2013"/>
        <s v="6/30/2013"/>
        <s v="7/13/2013"/>
        <s v="7/14/2013"/>
        <s v="7/15/2013"/>
        <s v="7/16/2013"/>
        <s v="7/17/2013"/>
        <s v="7/18/2013"/>
        <s v="7/19/2013"/>
        <s v="7/20/2013"/>
        <s v="7/21/2013"/>
        <s v="7/22/2013"/>
        <s v="7/23/2013"/>
        <s v="7/24/2013"/>
        <s v="7/25/2013"/>
        <s v="7/26/2013"/>
        <s v="7/27/2013"/>
        <s v="7/28/2013"/>
        <s v="7/29/2013"/>
        <s v="7/30/2013"/>
        <s v="7/31/2013"/>
        <s v="8/13/2013"/>
        <s v="8/14/2013"/>
        <s v="8/15/2013"/>
        <s v="8/16/2013"/>
        <s v="8/17/2013"/>
        <s v="8/18/2013"/>
        <s v="8/19/2013"/>
        <s v="8/20/2013"/>
        <s v="8/21/2013"/>
        <s v="8/22/2013"/>
        <s v="8/23/2013"/>
        <s v="8/24/2013"/>
        <s v="8/25/2013"/>
        <s v="8/26/2013"/>
        <s v="8/27/2013"/>
        <s v="8/28/2013"/>
        <s v="8/29/2013"/>
        <s v="8/30/2013"/>
        <s v="8/31/2013"/>
        <s v="9/13/2013"/>
        <s v="9/14/2013"/>
        <s v="9/15/2013"/>
        <s v="9/16/2013"/>
        <s v="9/17/2013"/>
        <s v="9/18/2013"/>
        <s v="9/19/2013"/>
        <s v="9/20/2013"/>
        <s v="9/21/2013"/>
        <s v="9/22/2013"/>
        <s v="9/23/2013"/>
        <s v="9/24/2013"/>
        <s v="9/25/2013"/>
        <s v="9/26/2013"/>
        <s v="9/27/2013"/>
        <s v="9/28/2013"/>
        <s v="9/29/2013"/>
        <s v="9/30/2013"/>
        <s v="10/13/2013"/>
        <s v="10/14/2013"/>
        <s v="10/15/2013"/>
        <s v="10/16/2013"/>
        <s v="10/17/2013"/>
        <s v="10/18/2013"/>
        <s v="10/19/2013"/>
        <s v="10/20/2013"/>
        <s v="10/21/2013"/>
        <s v="10/22/2013"/>
        <s v="10/23/2013"/>
        <s v="10/24/2013"/>
        <s v="10/25/2013"/>
        <s v="10/26/2013"/>
        <s v="10/27/2013"/>
        <s v="10/28/2013"/>
        <s v="10/29/2013"/>
        <s v="10/30/2013"/>
        <s v="10/31/2013"/>
        <s v="11/13/2013"/>
        <s v="11/14/2013"/>
        <s v="11/15/2013"/>
        <s v="11/16/2013"/>
        <s v="11/17/2013"/>
        <s v="11/18/2013"/>
        <s v="11/19/2013"/>
        <s v="11/20/2013"/>
        <s v="11/21/2013"/>
        <s v="11/22/2013"/>
        <s v="11/23/2013"/>
        <s v="11/24/2013"/>
        <s v="11/25/2013"/>
        <s v="11/26/2013"/>
        <s v="11/27/2013"/>
        <s v="11/28/2013"/>
        <s v="11/29/2013"/>
        <s v="11/30/2013"/>
        <s v="12/13/2013"/>
        <s v="12/14/2013"/>
        <s v="12/15/2013"/>
        <s v="12/16/2013"/>
        <s v="12/17/2013"/>
        <s v="12/18/2013"/>
        <s v="12/19/2013"/>
        <s v="12/20/2013"/>
        <s v="12/21/2013"/>
        <s v="12/22/2013"/>
        <s v="12/23/2013"/>
        <s v="12/24/2013"/>
        <s v="12/25/2013"/>
        <s v="12/26/2013"/>
        <s v="12/27/2013"/>
        <s v="12/28/2013"/>
        <s v="12/29/2013"/>
        <s v="12/30/2013"/>
        <s v="12/31/2013"/>
        <s v="1/13/2014"/>
        <s v="1/14/2014"/>
        <s v="1/15/2014"/>
        <s v="1/16/2014"/>
        <s v="1/17/2014"/>
        <s v="1/18/2014"/>
        <s v="1/19/2014"/>
        <s v="1/20/2014"/>
        <s v="1/21/2014"/>
        <s v="1/22/2014"/>
        <s v="1/23/2014"/>
        <s v="1/24/2014"/>
        <s v="1/25/2014"/>
        <s v="1/26/2014"/>
        <s v="1/27/2014"/>
        <s v="1/28/2014"/>
        <s v="1/29/2014"/>
        <s v="1/30/2014"/>
        <s v="1/31/2014"/>
        <s v="2/13/2014"/>
        <s v="2/14/2014"/>
        <s v="2/15/2014"/>
        <s v="2/16/2014"/>
        <s v="2/17/2014"/>
        <s v="2/18/2014"/>
        <s v="2/19/2014"/>
        <s v="2/20/2014"/>
        <s v="2/21/2014"/>
        <s v="2/22/2014"/>
        <s v="2/23/2014"/>
        <s v="2/24/2014"/>
        <s v="2/25/2014"/>
        <s v="2/26/2014"/>
        <s v="2/27/2014"/>
        <s v="2/28/2014"/>
        <s v="3/13/2014"/>
        <s v="3/14/2014"/>
        <s v="3/15/2014"/>
        <s v="3/16/2014"/>
        <s v="3/17/2014"/>
        <s v="3/18/2014"/>
        <s v="3/19/2014"/>
        <s v="3/20/2014"/>
        <s v="3/21/2014"/>
        <s v="3/22/2014"/>
        <s v="3/23/2014"/>
        <s v="3/24/2014"/>
        <s v="3/25/2014"/>
        <s v="3/26/2014"/>
        <s v="3/27/2014"/>
        <s v="3/28/2014"/>
        <s v="3/29/2014"/>
        <s v="3/30/2014"/>
        <s v="3/31/2014"/>
        <s v="4/13/2014"/>
        <s v="4/14/2014"/>
        <s v="4/15/2014"/>
        <s v="4/16/2014"/>
        <s v="4/17/2014"/>
        <s v="4/18/2014"/>
        <s v="4/19/2014"/>
        <s v="4/20/2014"/>
        <s v="4/21/2014"/>
        <s v="4/22/2014"/>
        <s v="4/23/2014"/>
        <s v="4/24/2014"/>
        <s v="4/25/2014"/>
        <s v="4/26/2014"/>
        <s v="4/27/2014"/>
        <s v="4/28/2014"/>
        <s v="4/29/2014"/>
        <s v="4/30/2014"/>
        <s v="5/13/2014"/>
        <s v="5/14/2014"/>
        <s v="5/15/2014"/>
        <s v="5/16/2014"/>
        <s v="5/17/2014"/>
        <s v="5/18/2014"/>
        <s v="5/19/2014"/>
        <s v="5/20/2014"/>
        <s v="5/21/2014"/>
        <s v="5/22/2014"/>
        <s v="5/23/2014"/>
        <s v="5/24/2014"/>
        <s v="5/25/2014"/>
        <s v="5/26/2014"/>
        <s v="5/27/2014"/>
        <s v="5/28/2014"/>
        <s v="5/29/2014"/>
        <s v="5/30/2014"/>
        <s v="5/31/2014"/>
        <s v="6/13/2014"/>
        <s v="6/14/2014"/>
        <s v="6/15/2014"/>
        <s v="6/16/2014"/>
        <s v="6/17/2014"/>
        <s v="6/18/2014"/>
        <s v="6/19/2014"/>
        <s v="6/20/2014"/>
        <s v="6/21/2014"/>
        <s v="6/22/2014"/>
        <s v="6/23/2014"/>
        <s v="6/24/2014"/>
        <s v="6/25/2014"/>
        <s v="6/26/2014"/>
        <s v="6/27/2014"/>
        <s v="6/28/2014"/>
        <s v="6/29/2014"/>
        <s v="6/30/2014"/>
        <s v="7/13/2014"/>
        <s v="7/14/2014"/>
        <s v="7/15/2014"/>
        <s v="7/16/2014"/>
        <s v="7/17/2014"/>
        <s v="7/18/2014"/>
        <s v="7/19/2014"/>
        <s v="7/20/2014"/>
        <s v="7/21/2014"/>
        <s v="7/22/2014"/>
        <s v="7/23/2014"/>
        <s v="7/24/2014"/>
        <s v="7/25/2014"/>
        <s v="7/26/2014"/>
        <s v="7/27/2014"/>
        <s v="7/28/2014"/>
        <s v="7/29/2014"/>
        <s v="7/30/2014"/>
        <s v="7/31/2014"/>
        <s v="8/13/2014"/>
        <s v="8/14/2014"/>
        <s v="8/15/2014"/>
        <s v="8/16/2014"/>
        <s v="8/17/2014"/>
        <s v="8/18/2014"/>
        <s v="8/19/2014"/>
        <s v="8/20/2014"/>
        <s v="8/21/2014"/>
        <s v="8/22/2014"/>
        <s v="8/23/2014"/>
        <s v="8/24/2014"/>
        <s v="8/25/2014"/>
        <s v="8/26/2014"/>
        <s v="8/27/2014"/>
        <s v="8/28/2014"/>
        <s v="8/29/2014"/>
        <s v="8/30/2014"/>
        <s v="8/31/2014"/>
        <s v="9/13/2014"/>
        <s v="9/14/2014"/>
        <s v="9/15/2014"/>
        <s v="9/16/2014"/>
        <s v="9/17/2014"/>
        <s v="9/18/2014"/>
        <s v="9/19/2014"/>
        <s v="9/20/2014"/>
        <s v="9/21/2014"/>
        <s v="9/22/2014"/>
        <s v="9/23/2014"/>
        <s v="9/24/2014"/>
        <s v="9/25/2014"/>
        <s v="9/26/2014"/>
        <s v="9/27/2014"/>
        <s v="9/28/2014"/>
        <s v="9/29/2014"/>
        <s v="9/30/2014"/>
        <s v="10/13/2014"/>
        <s v="10/14/2014"/>
        <s v="10/15/2014"/>
        <s v="10/16/2014"/>
        <s v="10/17/2014"/>
        <s v="10/18/2014"/>
        <s v="10/19/2014"/>
        <s v="10/20/2014"/>
        <s v="10/21/2014"/>
        <s v="10/22/2014"/>
        <s v="10/23/2014"/>
        <s v="10/24/2014"/>
        <s v="10/25/2014"/>
        <s v="10/26/2014"/>
        <s v="10/27/2014"/>
        <s v="10/28/2014"/>
        <s v="10/29/2014"/>
        <s v="10/30/2014"/>
        <s v="10/31/2014"/>
        <s v="11/13/2014"/>
        <s v="11/14/2014"/>
        <s v="11/15/2014"/>
        <s v="11/16/2014"/>
        <s v="11/17/2014"/>
        <s v="11/18/2014"/>
        <s v="11/19/2014"/>
        <s v="11/20/2014"/>
        <s v="11/21/2014"/>
        <s v="11/22/2014"/>
        <s v="11/23/2014"/>
        <s v="11/24/2014"/>
        <s v="11/25/2014"/>
        <s v="11/26/2014"/>
        <s v="11/27/2014"/>
        <s v="11/28/2014"/>
        <s v="11/29/2014"/>
        <s v="11/30/2014"/>
        <s v="12/13/2014"/>
        <s v="12/14/2014"/>
        <s v="12/15/2014"/>
        <s v="12/16/2014"/>
        <s v="12/17/2014"/>
        <s v="12/18/2014"/>
        <s v="12/19/2014"/>
        <s v="12/20/2014"/>
        <s v="12/21/2014"/>
        <s v="12/22/2014"/>
        <s v="12/23/2014"/>
        <s v="12/24/2014"/>
        <s v="12/25/2014"/>
        <s v="12/26/2014"/>
        <s v="12/27/2014"/>
        <s v="12/28/2014"/>
        <s v="12/29/2014"/>
        <s v="12/30/2014"/>
        <s v="12/31/2014"/>
        <s v="1/13/2015"/>
        <s v="1/14/2015"/>
        <s v="1/15/2015"/>
        <s v="1/16/2015"/>
        <s v="1/17/2015"/>
        <s v="1/18/2015"/>
        <s v="1/19/2015"/>
        <s v="1/20/2015"/>
        <s v="1/21/2015"/>
        <s v="1/22/2015"/>
        <s v="1/23/2015"/>
        <s v="1/24/2015"/>
        <s v="1/25/2015"/>
        <s v="1/26/2015"/>
        <s v="1/27/2015"/>
        <s v="1/28/2015"/>
        <s v="1/29/2015"/>
        <s v="1/30/2015"/>
        <s v="1/31/2015"/>
        <s v="2/13/2015"/>
        <s v="2/14/2015"/>
        <s v="2/15/2015"/>
        <s v="2/16/2015"/>
        <s v="2/17/2015"/>
        <s v="2/18/2015"/>
        <s v="2/19/2015"/>
        <s v="2/20/2015"/>
        <s v="2/21/2015"/>
        <s v="2/22/2015"/>
        <s v="2/23/2015"/>
        <s v="2/24/2015"/>
        <s v="2/25/2015"/>
        <s v="2/26/2015"/>
        <s v="2/27/2015"/>
        <s v="2/28/2015"/>
        <s v="3/13/2015"/>
        <s v="3/14/2015"/>
        <s v="3/15/2015"/>
        <s v="3/16/2015"/>
        <s v="3/17/2015"/>
        <s v="3/18/2015"/>
        <s v="3/19/2015"/>
        <s v="3/20/2015"/>
        <s v="3/21/2015"/>
        <s v="3/22/2015"/>
        <s v="3/23/2015"/>
        <s v="3/24/2015"/>
        <s v="3/25/2015"/>
        <s v="3/26/2015"/>
        <s v="3/27/2015"/>
        <s v="3/28/2015"/>
        <s v="3/29/2015"/>
        <s v="3/30/2015"/>
        <s v="3/31/2015"/>
        <s v="4/13/2015"/>
        <s v="4/14/2015"/>
        <s v="4/15/2015"/>
        <s v="4/16/2015"/>
        <s v="4/17/2015"/>
        <s v="4/18/2015"/>
        <s v="4/19/2015"/>
        <s v="4/20/2015"/>
        <s v="4/21/2015"/>
        <s v="4/22/2015"/>
        <s v="4/23/2015"/>
        <s v="4/24/2015"/>
        <s v="4/25/2015"/>
        <s v="4/26/2015"/>
        <s v="4/27/2015"/>
        <s v="4/28/2015"/>
        <s v="4/29/2015"/>
        <s v="4/30/2015"/>
        <s v="5/13/2015"/>
        <s v="5/14/2015"/>
        <s v="5/15/2015"/>
        <s v="5/16/2015"/>
        <s v="5/17/2015"/>
        <s v="5/18/2015"/>
        <s v="5/19/2015"/>
        <s v="5/20/2015"/>
        <s v="5/21/2015"/>
        <s v="5/22/2015"/>
        <s v="5/23/2015"/>
        <s v="5/24/2015"/>
        <s v="5/25/2015"/>
        <s v="5/26/2015"/>
        <s v="5/27/2015"/>
        <s v="5/28/2015"/>
        <s v="5/29/2015"/>
        <s v="5/30/2015"/>
        <s v="5/31/2015"/>
        <s v="6/13/2015"/>
        <s v="6/14/2015"/>
        <s v="6/15/2015"/>
        <s v="6/16/2015"/>
        <s v="6/17/2015"/>
        <s v="6/18/2015"/>
        <s v="6/19/2015"/>
        <s v="6/20/2015"/>
        <s v="6/21/2015"/>
        <s v="6/22/2015"/>
        <s v="6/23/2015"/>
        <s v="6/24/2015"/>
        <s v="6/25/2015"/>
        <s v="6/26/2015"/>
        <s v="6/27/2015"/>
        <s v="6/28/2015"/>
        <s v="6/29/2015"/>
        <s v="6/30/2015"/>
        <s v="7/13/2015"/>
        <s v="7/14/2015"/>
        <s v="7/15/2015"/>
        <s v="7/16/2015"/>
        <s v="7/17/2015"/>
        <s v="7/18/2015"/>
        <s v="7/19/2015"/>
        <s v="7/20/2015"/>
        <s v="7/21/2015"/>
        <s v="7/22/2015"/>
        <s v="7/23/2015"/>
        <s v="7/24/2015"/>
        <s v="7/25/2015"/>
        <s v="7/26/2015"/>
        <s v="7/27/2015"/>
        <s v="7/28/2015"/>
        <s v="7/29/2015"/>
        <s v="7/30/2015"/>
        <s v="7/31/2015"/>
        <s v="8/13/2015"/>
        <s v="8/14/2015"/>
        <s v="8/15/2015"/>
        <s v="8/16/2015"/>
        <s v="8/17/2015"/>
        <s v="8/18/2015"/>
        <s v="8/19/2015"/>
        <s v="8/20/2015"/>
        <s v="8/21/2015"/>
        <s v="8/22/2015"/>
        <s v="8/23/2015"/>
        <s v="8/24/2015"/>
        <s v="8/25/2015"/>
        <s v="8/26/2015"/>
        <s v="8/27/2015"/>
        <m/>
      </sharedItems>
    </cacheField>
    <cacheField name="Inventory Margin" numFmtId="0">
      <sharedItems containsString="0" containsBlank="1" containsNumber="1" containsInteger="1" minValue="-3534" maxValue="8252" count="195">
        <n v="-762"/>
        <n v="240"/>
        <n v="404"/>
        <n v="320"/>
        <n v="851"/>
        <n v="310"/>
        <n v="829"/>
        <n v="881"/>
        <n v="788"/>
        <n v="656"/>
        <n v="536"/>
        <n v="589"/>
        <n v="554"/>
        <n v="1063"/>
        <n v="424"/>
        <n v="410"/>
        <n v="1042"/>
        <n v="452"/>
        <n v="834"/>
        <n v="809"/>
        <n v="613"/>
        <n v="531"/>
        <n v="601"/>
        <n v="521"/>
        <n v="403"/>
        <n v="1079"/>
        <n v="435"/>
        <n v="844"/>
        <n v="863"/>
        <n v="870"/>
        <n v="462"/>
        <n v="419"/>
        <n v="871"/>
        <n v="650"/>
        <n v="430"/>
        <n v="375"/>
        <n v="859"/>
        <n v="1000"/>
        <n v="447"/>
        <n v="836"/>
        <n v="856"/>
        <n v="862"/>
        <n v="454"/>
        <n v="391"/>
        <n v="316"/>
        <n v="325"/>
        <n v="321"/>
        <n v="250"/>
        <n v="335"/>
        <n v="1898"/>
        <n v="619"/>
        <n v="1075"/>
        <n v="627"/>
        <n v="541"/>
        <n v="1055"/>
        <n v="1037"/>
        <n v="580"/>
        <n v="573"/>
        <n v="800"/>
        <n v="387"/>
        <n v="1804"/>
        <n v="802"/>
        <n v="243"/>
        <n v="1060"/>
        <n v="571"/>
        <n v="422"/>
        <n v="1054"/>
        <n v="593"/>
        <n v="1053"/>
        <n v="449"/>
        <n v="606"/>
        <n v="329"/>
        <n v="875"/>
        <n v="344"/>
        <n v="466"/>
        <n v="1009"/>
        <n v="807"/>
        <n v="818"/>
        <n v="482"/>
        <n v="570"/>
        <n v="248"/>
        <n v="1003"/>
        <n v="211"/>
        <n v="256"/>
        <n v="1698"/>
        <n v="833"/>
        <n v="244"/>
        <n v="806"/>
        <n v="490"/>
        <n v="882"/>
        <n v="567"/>
        <n v="509"/>
        <n v="411"/>
        <n v="380"/>
        <n v="885"/>
        <n v="-906"/>
        <n v="-1239"/>
        <n v="845"/>
        <n v="898"/>
        <n v="503"/>
        <n v="405"/>
        <n v="542"/>
        <n v="-868"/>
        <n v="385"/>
        <n v="392"/>
        <n v="327"/>
        <n v="480"/>
        <n v="-522"/>
        <n v="823"/>
        <n v="848"/>
        <n v="218"/>
        <n v="846"/>
        <n v="820"/>
        <n v="-1785"/>
        <n v="659"/>
        <n v="1246"/>
        <n v="915"/>
        <n v="572"/>
        <n v="-466"/>
        <n v="564"/>
        <n v="683"/>
        <n v="1272"/>
        <n v="817"/>
        <n v="551"/>
        <n v="-598"/>
        <n v="-2248"/>
        <n v="540"/>
        <n v="716"/>
        <n v="959"/>
        <n v="1119"/>
        <n v="1134"/>
        <n v="1166"/>
        <n v="4360"/>
        <n v="971"/>
        <n v="666"/>
        <n v="557"/>
        <n v="798"/>
        <n v="-3287"/>
        <n v="2580"/>
        <n v="694"/>
        <n v="3385"/>
        <n v="1283"/>
        <n v="933"/>
        <n v="1704"/>
        <n v="4742"/>
        <n v="984"/>
        <n v="930"/>
        <n v="690"/>
        <n v="547"/>
        <n v="-3004"/>
        <n v="2548"/>
        <n v="3142"/>
        <n v="1267"/>
        <n v="1197"/>
        <n v="1622"/>
        <n v="-3534"/>
        <n v="2642"/>
        <n v="3641"/>
        <n v="1319"/>
        <n v="723"/>
        <n v="1727"/>
        <n v="5121"/>
        <n v="789"/>
        <n v="1755"/>
        <n v="1132"/>
        <n v="1662"/>
        <n v="1756"/>
        <n v="209"/>
        <n v="803"/>
        <n v="1778"/>
        <n v="1150"/>
        <n v="1691"/>
        <n v="1784"/>
        <n v="830"/>
        <n v="677"/>
        <n v="1820"/>
        <n v="1191"/>
        <n v="1744"/>
        <n v="598"/>
        <n v="561"/>
        <n v="596"/>
        <n v="594"/>
        <n v="575"/>
        <n v="463"/>
        <n v="438"/>
        <n v="470"/>
        <n v="446"/>
        <n v="552"/>
        <n v="912"/>
        <n v="461"/>
        <n v="940"/>
        <n v="8252"/>
        <n v="7653"/>
        <n v="4216"/>
        <m/>
      </sharedItems>
    </cacheField>
    <cacheField name="Margin" numFmtId="0">
      <sharedItems containsString="0" containsBlank="1" containsNumber="1" containsInteger="1" minValue="-294" maxValue="526"/>
    </cacheField>
    <cacheField name="Market_size" numFmtId="0">
      <sharedItems containsBlank="1" count="3">
        <s v="Small Market"/>
        <s v="Major Market"/>
        <m/>
      </sharedItems>
    </cacheField>
    <cacheField name="Market" numFmtId="0">
      <sharedItems containsBlank="1"/>
    </cacheField>
    <cacheField name="Expense On Marketing" numFmtId="0">
      <sharedItems containsString="0" containsBlank="1" containsNumber="1" containsInteger="1" minValue="0" maxValue="122"/>
    </cacheField>
    <cacheField name="Product_line" numFmtId="0">
      <sharedItems containsBlank="1"/>
    </cacheField>
    <cacheField name="Product_type" numFmtId="0">
      <sharedItems containsBlank="1"/>
    </cacheField>
    <cacheField name="Product" numFmtId="0">
      <sharedItems containsBlank="1"/>
    </cacheField>
    <cacheField name="Net Profit" numFmtId="0">
      <sharedItems containsString="0" containsBlank="1" containsNumber="1" containsInteger="1" minValue="-605" maxValue="646"/>
    </cacheField>
    <cacheField name="Revenue" numFmtId="0">
      <sharedItems containsString="0" containsBlank="1" containsNumber="1" containsInteger="1" minValue="25" maxValue="815"/>
    </cacheField>
    <cacheField name="Gross Profit" numFmtId="0">
      <sharedItems containsString="0" containsBlank="1" containsNumber="1" containsInteger="1" minValue="-263" maxValue="576"/>
    </cacheField>
    <cacheField name="State" numFmtId="0">
      <sharedItems containsBlank="1" count="21">
        <s v="Louisiana"/>
        <s v="Nevada"/>
        <s v="Oregon"/>
        <s v="Missouri"/>
        <s v="Wisconsin"/>
        <s v="Utah"/>
        <s v="Washington"/>
        <s v="Connecticut"/>
        <s v="Texas"/>
        <s v="Colorado"/>
        <s v="Massachusetts"/>
        <s v="Florida"/>
        <s v="Illinois"/>
        <s v="California"/>
        <s v="Oklahoma"/>
        <s v="New Hampshire"/>
        <s v="Iowa"/>
        <s v="New Mexico"/>
        <s v="Ohio"/>
        <s v="New York"/>
        <m/>
      </sharedItems>
    </cacheField>
    <cacheField name="Target_cogs" numFmtId="0">
      <sharedItems containsString="0" containsBlank="1" containsNumber="1" containsInteger="1" minValue="0" maxValue="370"/>
    </cacheField>
    <cacheField name="Target_margin" numFmtId="0">
      <sharedItems containsString="0" containsBlank="1" containsNumber="1" containsInteger="1" minValue="-210" maxValue="520"/>
    </cacheField>
    <cacheField name="Target_profit" numFmtId="0">
      <sharedItems containsString="0" containsBlank="1" containsNumber="1" containsInteger="1" minValue="-320" maxValue="450"/>
    </cacheField>
    <cacheField name="Target_sales " numFmtId="0">
      <sharedItems containsString="0" containsBlank="1" containsNumber="1" containsInteger="1" minValue="0" maxValue="890"/>
    </cacheField>
    <cacheField name="Total_expenses" numFmtId="0">
      <sharedItems containsString="0" containsBlank="1" containsNumber="1" containsInteger="1" minValue="11" maxValue="155"/>
    </cacheField>
    <cacheField name="Typ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0">
  <r>
    <n v="318"/>
    <n v="60"/>
    <n v="-9"/>
    <s v="10/13/2012"/>
    <n v="-762"/>
    <n v="84"/>
    <s v="Small Market"/>
    <s v="South"/>
    <n v="54"/>
    <s v="Beans"/>
    <x v="0"/>
    <x v="0"/>
    <n v="1"/>
    <n v="144"/>
    <n v="84"/>
    <x v="0"/>
    <n v="30"/>
    <n v="60"/>
    <n v="10"/>
    <n v="90"/>
    <n v="83"/>
    <s v="Regular"/>
  </r>
  <r>
    <n v="775"/>
    <n v="34"/>
    <n v="-32"/>
    <s v="10/14/2012"/>
    <n v="240"/>
    <n v="43"/>
    <s v="Small Market"/>
    <s v="West"/>
    <n v="12"/>
    <s v="Beans"/>
    <x v="1"/>
    <x v="1"/>
    <n v="-2"/>
    <n v="77"/>
    <n v="43"/>
    <x v="1"/>
    <n v="40"/>
    <n v="60"/>
    <n v="30"/>
    <n v="100"/>
    <n v="45"/>
    <s v="Regular"/>
  </r>
  <r>
    <n v="503"/>
    <n v="54"/>
    <n v="-28"/>
    <s v="10/15/2012"/>
    <n v="404"/>
    <n v="66"/>
    <s v="Small Market"/>
    <s v="West"/>
    <n v="20"/>
    <s v="Beans"/>
    <x v="0"/>
    <x v="0"/>
    <n v="12"/>
    <n v="120"/>
    <n v="66"/>
    <x v="2"/>
    <n v="40"/>
    <n v="60"/>
    <n v="40"/>
    <n v="100"/>
    <n v="54"/>
    <s v="Regular"/>
  </r>
  <r>
    <n v="573"/>
    <n v="45"/>
    <n v="-36"/>
    <s v="10/16/2012"/>
    <n v="320"/>
    <n v="64"/>
    <s v="Small Market"/>
    <s v="Central"/>
    <n v="41"/>
    <s v="Leaves"/>
    <x v="2"/>
    <x v="2"/>
    <n v="-6"/>
    <n v="109"/>
    <n v="64"/>
    <x v="3"/>
    <n v="20"/>
    <n v="60"/>
    <n v="30"/>
    <n v="80"/>
    <n v="70"/>
    <s v="Decaf"/>
  </r>
  <r>
    <n v="262"/>
    <n v="48"/>
    <n v="-15"/>
    <s v="10/17/2012"/>
    <n v="851"/>
    <n v="70"/>
    <s v="Small Market"/>
    <s v="Central"/>
    <n v="13"/>
    <s v="Leaves"/>
    <x v="2"/>
    <x v="3"/>
    <n v="45"/>
    <n v="118"/>
    <n v="70"/>
    <x v="4"/>
    <n v="30"/>
    <n v="60"/>
    <n v="60"/>
    <n v="90"/>
    <n v="25"/>
    <s v="Decaf"/>
  </r>
  <r>
    <n v="801"/>
    <n v="49"/>
    <n v="-27"/>
    <s v="10/18/2012"/>
    <n v="310"/>
    <n v="71"/>
    <s v="Small Market"/>
    <s v="West"/>
    <n v="15"/>
    <s v="Leaves"/>
    <x v="2"/>
    <x v="2"/>
    <n v="33"/>
    <n v="120"/>
    <n v="71"/>
    <x v="5"/>
    <n v="30"/>
    <n v="60"/>
    <n v="60"/>
    <n v="90"/>
    <n v="38"/>
    <s v="Decaf"/>
  </r>
  <r>
    <n v="425"/>
    <n v="48"/>
    <n v="-13"/>
    <s v="10/19/2012"/>
    <n v="829"/>
    <n v="71"/>
    <s v="Small Market"/>
    <s v="West"/>
    <n v="13"/>
    <s v="Leaves"/>
    <x v="2"/>
    <x v="3"/>
    <n v="47"/>
    <n v="119"/>
    <n v="71"/>
    <x v="6"/>
    <n v="30"/>
    <n v="60"/>
    <n v="60"/>
    <n v="90"/>
    <n v="24"/>
    <s v="Decaf"/>
  </r>
  <r>
    <n v="860"/>
    <n v="40"/>
    <n v="-14"/>
    <s v="10/20/2012"/>
    <n v="881"/>
    <n v="59"/>
    <s v="Small Market"/>
    <s v="East"/>
    <n v="11"/>
    <s v="Leaves"/>
    <x v="3"/>
    <x v="4"/>
    <n v="36"/>
    <n v="99"/>
    <n v="59"/>
    <x v="7"/>
    <n v="40"/>
    <n v="60"/>
    <n v="50"/>
    <n v="100"/>
    <n v="23"/>
    <s v="Regular"/>
  </r>
  <r>
    <n v="971"/>
    <n v="82"/>
    <n v="14"/>
    <s v="10/21/2012"/>
    <n v="788"/>
    <n v="123"/>
    <s v="Small Market"/>
    <s v="West"/>
    <n v="27"/>
    <s v="Leaves"/>
    <x v="3"/>
    <x v="5"/>
    <n v="64"/>
    <n v="205"/>
    <n v="123"/>
    <x v="2"/>
    <n v="30"/>
    <n v="60"/>
    <n v="50"/>
    <n v="90"/>
    <n v="59"/>
    <s v="Regular"/>
  </r>
  <r>
    <n v="971"/>
    <n v="91"/>
    <n v="26"/>
    <s v="10/22/2012"/>
    <n v="656"/>
    <n v="127"/>
    <s v="Small Market"/>
    <s v="West"/>
    <n v="28"/>
    <s v="Leaves"/>
    <x v="3"/>
    <x v="6"/>
    <n v="76"/>
    <n v="218"/>
    <n v="127"/>
    <x v="2"/>
    <n v="40"/>
    <n v="60"/>
    <n v="50"/>
    <n v="100"/>
    <n v="51"/>
    <s v="Regular"/>
  </r>
  <r>
    <n v="915"/>
    <n v="40"/>
    <n v="-14"/>
    <s v="10/23/2012"/>
    <n v="536"/>
    <n v="52"/>
    <s v="Major Market"/>
    <s v="South"/>
    <n v="13"/>
    <s v="Beans"/>
    <x v="1"/>
    <x v="7"/>
    <n v="26"/>
    <n v="92"/>
    <n v="52"/>
    <x v="8"/>
    <n v="40"/>
    <n v="60"/>
    <n v="40"/>
    <n v="100"/>
    <n v="26"/>
    <s v="Decaf"/>
  </r>
  <r>
    <n v="210"/>
    <n v="50"/>
    <n v="8"/>
    <s v="10/24/2012"/>
    <n v="589"/>
    <n v="73"/>
    <s v="Major Market"/>
    <s v="South"/>
    <n v="14"/>
    <s v="Beans"/>
    <x v="0"/>
    <x v="8"/>
    <n v="48"/>
    <n v="123"/>
    <n v="73"/>
    <x v="8"/>
    <n v="30"/>
    <n v="60"/>
    <n v="40"/>
    <n v="90"/>
    <n v="25"/>
    <s v="Decaf"/>
  </r>
  <r>
    <n v="970"/>
    <n v="40"/>
    <n v="-13"/>
    <s v="10/25/2012"/>
    <n v="536"/>
    <n v="52"/>
    <s v="Major Market"/>
    <s v="Central"/>
    <n v="13"/>
    <s v="Beans"/>
    <x v="1"/>
    <x v="1"/>
    <n v="27"/>
    <n v="92"/>
    <n v="52"/>
    <x v="9"/>
    <n v="30"/>
    <n v="60"/>
    <n v="40"/>
    <n v="90"/>
    <n v="25"/>
    <s v="Regular"/>
  </r>
  <r>
    <n v="774"/>
    <n v="52"/>
    <n v="-8"/>
    <s v="10/26/2012"/>
    <n v="554"/>
    <n v="68"/>
    <s v="Major Market"/>
    <s v="East"/>
    <n v="47"/>
    <s v="Beans"/>
    <x v="0"/>
    <x v="9"/>
    <n v="-8"/>
    <n v="120"/>
    <n v="68"/>
    <x v="10"/>
    <n v="50"/>
    <n v="60"/>
    <n v="0"/>
    <n v="110"/>
    <n v="76"/>
    <s v="Regular"/>
  </r>
  <r>
    <n v="954"/>
    <n v="75"/>
    <n v="14"/>
    <s v="10/27/2012"/>
    <n v="1063"/>
    <n v="89"/>
    <s v="Major Market"/>
    <s v="East"/>
    <n v="23"/>
    <s v="Leaves"/>
    <x v="2"/>
    <x v="10"/>
    <n v="44"/>
    <n v="164"/>
    <n v="89"/>
    <x v="11"/>
    <n v="50"/>
    <n v="60"/>
    <n v="30"/>
    <n v="110"/>
    <n v="45"/>
    <s v="Decaf"/>
  </r>
  <r>
    <n v="936"/>
    <n v="46"/>
    <n v="1"/>
    <s v="10/28/2012"/>
    <n v="424"/>
    <n v="68"/>
    <s v="Major Market"/>
    <s v="South"/>
    <n v="14"/>
    <s v="Leaves"/>
    <x v="2"/>
    <x v="3"/>
    <n v="31"/>
    <n v="114"/>
    <n v="68"/>
    <x v="8"/>
    <n v="40"/>
    <n v="60"/>
    <n v="30"/>
    <n v="100"/>
    <n v="37"/>
    <s v="Decaf"/>
  </r>
  <r>
    <n v="719"/>
    <n v="55"/>
    <n v="-5"/>
    <s v="10/29/2012"/>
    <n v="410"/>
    <n v="69"/>
    <s v="Major Market"/>
    <s v="Central"/>
    <n v="20"/>
    <s v="Leaves"/>
    <x v="3"/>
    <x v="4"/>
    <n v="15"/>
    <n v="124"/>
    <n v="69"/>
    <x v="9"/>
    <n v="40"/>
    <n v="60"/>
    <n v="20"/>
    <n v="100"/>
    <n v="54"/>
    <s v="Regular"/>
  </r>
  <r>
    <n v="847"/>
    <n v="50"/>
    <n v="8"/>
    <s v="10/30/2012"/>
    <n v="589"/>
    <n v="73"/>
    <s v="Major Market"/>
    <s v="Central"/>
    <n v="14"/>
    <s v="Leaves"/>
    <x v="3"/>
    <x v="4"/>
    <n v="48"/>
    <n v="123"/>
    <n v="73"/>
    <x v="12"/>
    <n v="40"/>
    <n v="60"/>
    <n v="40"/>
    <n v="100"/>
    <n v="25"/>
    <s v="Regular"/>
  </r>
  <r>
    <n v="719"/>
    <n v="57"/>
    <n v="-1"/>
    <s v="10/31/2012"/>
    <n v="1042"/>
    <n v="68"/>
    <s v="Major Market"/>
    <s v="Central"/>
    <n v="17"/>
    <s v="Leaves"/>
    <x v="3"/>
    <x v="5"/>
    <n v="29"/>
    <n v="125"/>
    <n v="68"/>
    <x v="9"/>
    <n v="40"/>
    <n v="60"/>
    <n v="30"/>
    <n v="100"/>
    <n v="39"/>
    <s v="Regular"/>
  </r>
  <r>
    <n v="435"/>
    <n v="43"/>
    <n v="-10"/>
    <s v="11/14/2012"/>
    <n v="452"/>
    <n v="66"/>
    <s v="Small Market"/>
    <s v="West"/>
    <n v="14"/>
    <s v="Leaves"/>
    <x v="2"/>
    <x v="3"/>
    <n v="20"/>
    <n v="109"/>
    <n v="66"/>
    <x v="5"/>
    <n v="40"/>
    <n v="60"/>
    <n v="30"/>
    <n v="100"/>
    <n v="46"/>
    <s v="Decaf"/>
  </r>
  <r>
    <n v="509"/>
    <n v="47"/>
    <n v="4"/>
    <s v="11/15/2012"/>
    <n v="834"/>
    <n v="68"/>
    <s v="Small Market"/>
    <s v="West"/>
    <n v="13"/>
    <s v="Leaves"/>
    <x v="2"/>
    <x v="3"/>
    <n v="44"/>
    <n v="115"/>
    <n v="68"/>
    <x v="6"/>
    <n v="40"/>
    <n v="60"/>
    <n v="40"/>
    <n v="100"/>
    <n v="24"/>
    <s v="Decaf"/>
  </r>
  <r>
    <n v="203"/>
    <n v="36"/>
    <n v="-7"/>
    <s v="11/16/2012"/>
    <n v="809"/>
    <n v="54"/>
    <s v="Small Market"/>
    <s v="East"/>
    <n v="10"/>
    <s v="Leaves"/>
    <x v="3"/>
    <x v="6"/>
    <n v="33"/>
    <n v="90"/>
    <n v="54"/>
    <x v="7"/>
    <n v="30"/>
    <n v="60"/>
    <n v="40"/>
    <n v="90"/>
    <n v="21"/>
    <s v="Regular"/>
  </r>
  <r>
    <n v="206"/>
    <n v="61"/>
    <n v="1"/>
    <s v="11/17/2012"/>
    <n v="613"/>
    <n v="86"/>
    <s v="Small Market"/>
    <s v="West"/>
    <n v="55"/>
    <s v="Leaves"/>
    <x v="3"/>
    <x v="6"/>
    <n v="1"/>
    <n v="147"/>
    <n v="86"/>
    <x v="6"/>
    <n v="40"/>
    <n v="60"/>
    <n v="0"/>
    <n v="100"/>
    <n v="85"/>
    <s v="Regular"/>
  </r>
  <r>
    <n v="682"/>
    <n v="43"/>
    <n v="-10"/>
    <s v="11/18/2012"/>
    <n v="531"/>
    <n v="56"/>
    <s v="Major Market"/>
    <s v="South"/>
    <n v="14"/>
    <s v="Beans"/>
    <x v="1"/>
    <x v="7"/>
    <n v="30"/>
    <n v="99"/>
    <n v="56"/>
    <x v="8"/>
    <n v="50"/>
    <n v="60"/>
    <n v="40"/>
    <n v="110"/>
    <n v="26"/>
    <s v="Decaf"/>
  </r>
  <r>
    <n v="214"/>
    <n v="54"/>
    <n v="12"/>
    <s v="11/19/2012"/>
    <n v="601"/>
    <n v="79"/>
    <s v="Major Market"/>
    <s v="South"/>
    <n v="15"/>
    <s v="Beans"/>
    <x v="0"/>
    <x v="8"/>
    <n v="52"/>
    <n v="133"/>
    <n v="79"/>
    <x v="8"/>
    <n v="40"/>
    <n v="60"/>
    <n v="40"/>
    <n v="100"/>
    <n v="27"/>
    <s v="Decaf"/>
  </r>
  <r>
    <n v="970"/>
    <n v="47"/>
    <n v="-6"/>
    <s v="11/20/2012"/>
    <n v="521"/>
    <n v="65"/>
    <s v="Major Market"/>
    <s v="Central"/>
    <n v="42"/>
    <s v="Leaves"/>
    <x v="2"/>
    <x v="3"/>
    <n v="-6"/>
    <n v="112"/>
    <n v="65"/>
    <x v="9"/>
    <n v="40"/>
    <n v="60"/>
    <n v="0"/>
    <n v="100"/>
    <n v="71"/>
    <s v="Decaf"/>
  </r>
  <r>
    <n v="303"/>
    <n v="54"/>
    <n v="-1"/>
    <s v="11/21/2012"/>
    <n v="424"/>
    <n v="73"/>
    <s v="Major Market"/>
    <s v="Central"/>
    <n v="17"/>
    <s v="Leaves"/>
    <x v="2"/>
    <x v="10"/>
    <n v="29"/>
    <n v="127"/>
    <n v="73"/>
    <x v="9"/>
    <n v="50"/>
    <n v="60"/>
    <n v="30"/>
    <n v="110"/>
    <n v="44"/>
    <s v="Decaf"/>
  </r>
  <r>
    <n v="954"/>
    <n v="65"/>
    <n v="3"/>
    <s v="11/22/2012"/>
    <n v="403"/>
    <n v="80"/>
    <s v="Major Market"/>
    <s v="East"/>
    <n v="24"/>
    <s v="Leaves"/>
    <x v="2"/>
    <x v="3"/>
    <n v="23"/>
    <n v="145"/>
    <n v="80"/>
    <x v="11"/>
    <n v="40"/>
    <n v="60"/>
    <n v="20"/>
    <n v="100"/>
    <n v="57"/>
    <s v="Decaf"/>
  </r>
  <r>
    <n v="561"/>
    <n v="80"/>
    <n v="20"/>
    <s v="11/23/2012"/>
    <n v="1079"/>
    <n v="96"/>
    <s v="Major Market"/>
    <s v="East"/>
    <n v="24"/>
    <s v="Leaves"/>
    <x v="2"/>
    <x v="10"/>
    <n v="50"/>
    <n v="176"/>
    <n v="96"/>
    <x v="11"/>
    <n v="60"/>
    <n v="60"/>
    <n v="30"/>
    <n v="120"/>
    <n v="46"/>
    <s v="Decaf"/>
  </r>
  <r>
    <n v="469"/>
    <n v="54"/>
    <n v="-2"/>
    <s v="11/24/2012"/>
    <n v="424"/>
    <n v="73"/>
    <s v="Major Market"/>
    <s v="South"/>
    <n v="17"/>
    <s v="Leaves"/>
    <x v="2"/>
    <x v="2"/>
    <n v="28"/>
    <n v="127"/>
    <n v="73"/>
    <x v="8"/>
    <n v="50"/>
    <n v="60"/>
    <n v="30"/>
    <n v="110"/>
    <n v="45"/>
    <s v="Decaf"/>
  </r>
  <r>
    <n v="214"/>
    <n v="41"/>
    <n v="-6"/>
    <s v="11/25/2012"/>
    <n v="435"/>
    <n v="60"/>
    <s v="Major Market"/>
    <s v="South"/>
    <n v="13"/>
    <s v="Leaves"/>
    <x v="2"/>
    <x v="3"/>
    <n v="24"/>
    <n v="101"/>
    <n v="60"/>
    <x v="8"/>
    <n v="30"/>
    <n v="60"/>
    <n v="30"/>
    <n v="90"/>
    <n v="36"/>
    <s v="Decaf"/>
  </r>
  <r>
    <n v="619"/>
    <n v="54"/>
    <n v="3"/>
    <s v="11/26/2012"/>
    <n v="601"/>
    <n v="79"/>
    <s v="Major Market"/>
    <s v="West"/>
    <n v="15"/>
    <s v="Leaves"/>
    <x v="3"/>
    <x v="5"/>
    <n v="53"/>
    <n v="133"/>
    <n v="79"/>
    <x v="13"/>
    <n v="30"/>
    <n v="60"/>
    <n v="50"/>
    <n v="90"/>
    <n v="26"/>
    <s v="Regular"/>
  </r>
  <r>
    <n v="314"/>
    <n v="31"/>
    <n v="-23"/>
    <s v="11/27/2012"/>
    <n v="844"/>
    <n v="46"/>
    <s v="Small Market"/>
    <s v="Central"/>
    <n v="8"/>
    <s v="Beans"/>
    <x v="0"/>
    <x v="8"/>
    <n v="27"/>
    <n v="77"/>
    <n v="46"/>
    <x v="3"/>
    <n v="30"/>
    <n v="60"/>
    <n v="50"/>
    <n v="90"/>
    <n v="19"/>
    <s v="Decaf"/>
  </r>
  <r>
    <n v="225"/>
    <n v="34"/>
    <n v="-19"/>
    <s v="11/28/2012"/>
    <n v="863"/>
    <n v="51"/>
    <s v="Small Market"/>
    <s v="South"/>
    <n v="9"/>
    <s v="Beans"/>
    <x v="1"/>
    <x v="7"/>
    <n v="31"/>
    <n v="85"/>
    <n v="51"/>
    <x v="0"/>
    <n v="40"/>
    <n v="60"/>
    <n v="50"/>
    <n v="100"/>
    <n v="20"/>
    <s v="Decaf"/>
  </r>
  <r>
    <n v="580"/>
    <n v="33"/>
    <n v="-22"/>
    <s v="11/29/2012"/>
    <n v="870"/>
    <n v="49"/>
    <s v="Small Market"/>
    <s v="South"/>
    <n v="9"/>
    <s v="Beans"/>
    <x v="1"/>
    <x v="7"/>
    <n v="28"/>
    <n v="82"/>
    <n v="49"/>
    <x v="14"/>
    <n v="30"/>
    <n v="60"/>
    <n v="50"/>
    <n v="90"/>
    <n v="21"/>
    <s v="Decaf"/>
  </r>
  <r>
    <n v="603"/>
    <n v="48"/>
    <n v="-2"/>
    <s v="11/30/2012"/>
    <n v="462"/>
    <n v="74"/>
    <s v="Small Market"/>
    <s v="East"/>
    <n v="15"/>
    <s v="Beans"/>
    <x v="1"/>
    <x v="1"/>
    <n v="28"/>
    <n v="122"/>
    <n v="74"/>
    <x v="15"/>
    <n v="40"/>
    <n v="60"/>
    <n v="30"/>
    <n v="100"/>
    <n v="46"/>
    <s v="Regular"/>
  </r>
  <r>
    <n v="430"/>
    <n v="43"/>
    <n v="-8"/>
    <s v="12/13/2012"/>
    <n v="419"/>
    <n v="64"/>
    <s v="Major Market"/>
    <s v="South"/>
    <n v="13"/>
    <s v="Leaves"/>
    <x v="2"/>
    <x v="3"/>
    <n v="42"/>
    <n v="114"/>
    <n v="71"/>
    <x v="8"/>
    <n v="30"/>
    <n v="60"/>
    <n v="50"/>
    <n v="90"/>
    <n v="36"/>
    <s v="Decaf"/>
  </r>
  <r>
    <n v="561"/>
    <n v="38"/>
    <n v="2"/>
    <s v="12/14/2012"/>
    <n v="871"/>
    <n v="56"/>
    <s v="Major Market"/>
    <s v="East"/>
    <n v="10"/>
    <s v="Leaves"/>
    <x v="3"/>
    <x v="4"/>
    <n v="52"/>
    <n v="100"/>
    <n v="62"/>
    <x v="11"/>
    <n v="40"/>
    <n v="60"/>
    <n v="50"/>
    <n v="100"/>
    <n v="21"/>
    <s v="Regular"/>
  </r>
  <r>
    <n v="510"/>
    <n v="72"/>
    <n v="33"/>
    <s v="12/15/2012"/>
    <n v="650"/>
    <n v="110"/>
    <s v="Major Market"/>
    <s v="West"/>
    <n v="23"/>
    <s v="Leaves"/>
    <x v="3"/>
    <x v="6"/>
    <n v="83"/>
    <n v="194"/>
    <n v="122"/>
    <x v="13"/>
    <n v="20"/>
    <n v="60"/>
    <n v="50"/>
    <n v="80"/>
    <n v="54"/>
    <s v="Regular"/>
  </r>
  <r>
    <n v="563"/>
    <n v="0"/>
    <n v="-14"/>
    <s v="12/16/2012"/>
    <n v="430"/>
    <n v="43"/>
    <s v="Small Market"/>
    <s v="Central"/>
    <n v="0"/>
    <s v="Beans"/>
    <x v="0"/>
    <x v="8"/>
    <n v="46"/>
    <n v="46"/>
    <n v="46"/>
    <x v="16"/>
    <n v="0"/>
    <n v="60"/>
    <n v="60"/>
    <n v="60"/>
    <n v="12"/>
    <s v="Decaf"/>
  </r>
  <r>
    <n v="203"/>
    <n v="47"/>
    <n v="-19"/>
    <s v="12/17/2012"/>
    <n v="375"/>
    <n v="64"/>
    <s v="Small Market"/>
    <s v="East"/>
    <n v="15"/>
    <s v="Beans"/>
    <x v="0"/>
    <x v="8"/>
    <n v="31"/>
    <n v="118"/>
    <n v="71"/>
    <x v="7"/>
    <n v="30"/>
    <n v="60"/>
    <n v="50"/>
    <n v="90"/>
    <n v="43"/>
    <s v="Decaf"/>
  </r>
  <r>
    <n v="405"/>
    <n v="27"/>
    <n v="-29"/>
    <s v="12/18/2012"/>
    <n v="859"/>
    <n v="39"/>
    <s v="Small Market"/>
    <s v="South"/>
    <n v="7"/>
    <s v="Beans"/>
    <x v="1"/>
    <x v="7"/>
    <n v="31"/>
    <n v="70"/>
    <n v="43"/>
    <x v="14"/>
    <n v="30"/>
    <n v="60"/>
    <n v="60"/>
    <n v="90"/>
    <n v="18"/>
    <s v="Decaf"/>
  </r>
  <r>
    <n v="775"/>
    <n v="31"/>
    <n v="-40"/>
    <s v="12/19/2012"/>
    <n v="1000"/>
    <n v="37"/>
    <s v="Small Market"/>
    <s v="West"/>
    <n v="9"/>
    <s v="Beans"/>
    <x v="1"/>
    <x v="7"/>
    <n v="10"/>
    <n v="72"/>
    <n v="41"/>
    <x v="1"/>
    <n v="30"/>
    <n v="60"/>
    <n v="50"/>
    <n v="90"/>
    <n v="30"/>
    <s v="Decaf"/>
  </r>
  <r>
    <n v="435"/>
    <n v="40"/>
    <n v="-5"/>
    <s v="12/20/2012"/>
    <n v="881"/>
    <n v="59"/>
    <s v="Small Market"/>
    <s v="West"/>
    <n v="11"/>
    <s v="Beans"/>
    <x v="0"/>
    <x v="8"/>
    <n v="55"/>
    <n v="106"/>
    <n v="66"/>
    <x v="5"/>
    <n v="20"/>
    <n v="60"/>
    <n v="60"/>
    <n v="80"/>
    <n v="22"/>
    <s v="Decaf"/>
  </r>
  <r>
    <n v="603"/>
    <n v="49"/>
    <n v="-11"/>
    <s v="12/21/2012"/>
    <n v="310"/>
    <n v="71"/>
    <s v="Small Market"/>
    <s v="East"/>
    <n v="15"/>
    <s v="Beans"/>
    <x v="1"/>
    <x v="11"/>
    <n v="49"/>
    <n v="128"/>
    <n v="79"/>
    <x v="15"/>
    <n v="30"/>
    <n v="60"/>
    <n v="60"/>
    <n v="90"/>
    <n v="38"/>
    <s v="Regular"/>
  </r>
  <r>
    <n v="603"/>
    <n v="45"/>
    <n v="-14"/>
    <s v="12/22/2012"/>
    <n v="447"/>
    <n v="69"/>
    <s v="Small Market"/>
    <s v="East"/>
    <n v="14"/>
    <s v="Beans"/>
    <x v="1"/>
    <x v="1"/>
    <n v="36"/>
    <n v="121"/>
    <n v="76"/>
    <x v="15"/>
    <n v="30"/>
    <n v="60"/>
    <n v="50"/>
    <n v="90"/>
    <n v="45"/>
    <s v="Regular"/>
  </r>
  <r>
    <n v="603"/>
    <n v="45"/>
    <n v="-40"/>
    <s v="12/23/2012"/>
    <n v="320"/>
    <n v="64"/>
    <s v="Small Market"/>
    <s v="East"/>
    <n v="41"/>
    <s v="Beans"/>
    <x v="0"/>
    <x v="9"/>
    <n v="-10"/>
    <n v="116"/>
    <n v="71"/>
    <x v="15"/>
    <n v="30"/>
    <n v="60"/>
    <n v="30"/>
    <n v="90"/>
    <n v="71"/>
    <s v="Regular"/>
  </r>
  <r>
    <n v="504"/>
    <n v="60"/>
    <n v="-9"/>
    <s v="12/24/2012"/>
    <n v="-762"/>
    <n v="84"/>
    <s v="Small Market"/>
    <s v="South"/>
    <n v="54"/>
    <s v="Beans"/>
    <x v="0"/>
    <x v="0"/>
    <n v="1"/>
    <n v="153"/>
    <n v="93"/>
    <x v="0"/>
    <n v="30"/>
    <n v="60"/>
    <n v="10"/>
    <n v="90"/>
    <n v="83"/>
    <s v="Regular"/>
  </r>
  <r>
    <n v="702"/>
    <n v="34"/>
    <n v="-33"/>
    <s v="12/25/2012"/>
    <n v="240"/>
    <n v="43"/>
    <s v="Small Market"/>
    <s v="West"/>
    <n v="12"/>
    <s v="Beans"/>
    <x v="1"/>
    <x v="1"/>
    <n v="-3"/>
    <n v="82"/>
    <n v="48"/>
    <x v="1"/>
    <n v="40"/>
    <n v="60"/>
    <n v="30"/>
    <n v="100"/>
    <n v="45"/>
    <s v="Regular"/>
  </r>
  <r>
    <n v="971"/>
    <n v="54"/>
    <n v="-22"/>
    <s v="12/26/2012"/>
    <n v="404"/>
    <n v="66"/>
    <s v="Small Market"/>
    <s v="West"/>
    <n v="20"/>
    <s v="Beans"/>
    <x v="0"/>
    <x v="0"/>
    <n v="18"/>
    <n v="128"/>
    <n v="74"/>
    <x v="2"/>
    <n v="40"/>
    <n v="60"/>
    <n v="40"/>
    <n v="100"/>
    <n v="54"/>
    <s v="Regular"/>
  </r>
  <r>
    <n v="573"/>
    <n v="45"/>
    <n v="-39"/>
    <s v="12/27/2012"/>
    <n v="320"/>
    <n v="64"/>
    <s v="Small Market"/>
    <s v="Central"/>
    <n v="41"/>
    <s v="Leaves"/>
    <x v="2"/>
    <x v="2"/>
    <n v="-9"/>
    <n v="116"/>
    <n v="71"/>
    <x v="3"/>
    <n v="20"/>
    <n v="60"/>
    <n v="30"/>
    <n v="80"/>
    <n v="70"/>
    <s v="Decaf"/>
  </r>
  <r>
    <n v="262"/>
    <n v="48"/>
    <n v="7"/>
    <s v="12/28/2012"/>
    <n v="851"/>
    <n v="70"/>
    <s v="Small Market"/>
    <s v="Central"/>
    <n v="13"/>
    <s v="Leaves"/>
    <x v="2"/>
    <x v="3"/>
    <n v="67"/>
    <n v="126"/>
    <n v="78"/>
    <x v="4"/>
    <n v="30"/>
    <n v="60"/>
    <n v="60"/>
    <n v="90"/>
    <n v="25"/>
    <s v="Decaf"/>
  </r>
  <r>
    <n v="801"/>
    <n v="49"/>
    <n v="-11"/>
    <s v="12/29/2012"/>
    <n v="310"/>
    <n v="71"/>
    <s v="Small Market"/>
    <s v="West"/>
    <n v="15"/>
    <s v="Leaves"/>
    <x v="2"/>
    <x v="2"/>
    <n v="49"/>
    <n v="128"/>
    <n v="79"/>
    <x v="5"/>
    <n v="30"/>
    <n v="60"/>
    <n v="60"/>
    <n v="90"/>
    <n v="38"/>
    <s v="Decaf"/>
  </r>
  <r>
    <n v="509"/>
    <n v="48"/>
    <n v="10"/>
    <s v="12/30/2012"/>
    <n v="829"/>
    <n v="71"/>
    <s v="Small Market"/>
    <s v="West"/>
    <n v="13"/>
    <s v="Leaves"/>
    <x v="2"/>
    <x v="3"/>
    <n v="70"/>
    <n v="127"/>
    <n v="79"/>
    <x v="6"/>
    <n v="30"/>
    <n v="60"/>
    <n v="60"/>
    <n v="90"/>
    <n v="24"/>
    <s v="Decaf"/>
  </r>
  <r>
    <n v="475"/>
    <n v="40"/>
    <n v="3"/>
    <s v="12/31/2012"/>
    <n v="881"/>
    <n v="59"/>
    <s v="Small Market"/>
    <s v="East"/>
    <n v="11"/>
    <s v="Leaves"/>
    <x v="3"/>
    <x v="4"/>
    <n v="53"/>
    <n v="106"/>
    <n v="66"/>
    <x v="7"/>
    <n v="40"/>
    <n v="60"/>
    <n v="50"/>
    <n v="100"/>
    <n v="23"/>
    <s v="Regular"/>
  </r>
  <r>
    <n v="636"/>
    <n v="33"/>
    <n v="-10"/>
    <s v="1/13/2013"/>
    <n v="836"/>
    <n v="48"/>
    <s v="Small Market"/>
    <s v="Central"/>
    <n v="9"/>
    <s v="Beans"/>
    <x v="0"/>
    <x v="8"/>
    <n v="40"/>
    <n v="86"/>
    <n v="53"/>
    <x v="3"/>
    <n v="40"/>
    <n v="60"/>
    <n v="50"/>
    <n v="100"/>
    <n v="21"/>
    <s v="Decaf"/>
  </r>
  <r>
    <n v="504"/>
    <n v="31"/>
    <n v="-8"/>
    <s v="1/14/2013"/>
    <n v="856"/>
    <n v="47"/>
    <s v="Small Market"/>
    <s v="South"/>
    <n v="8"/>
    <s v="Beans"/>
    <x v="1"/>
    <x v="7"/>
    <n v="42"/>
    <n v="83"/>
    <n v="52"/>
    <x v="0"/>
    <n v="30"/>
    <n v="60"/>
    <n v="50"/>
    <n v="90"/>
    <n v="19"/>
    <s v="Decaf"/>
  </r>
  <r>
    <n v="580"/>
    <n v="36"/>
    <n v="5"/>
    <s v="1/15/2013"/>
    <n v="862"/>
    <n v="52"/>
    <s v="Small Market"/>
    <s v="South"/>
    <n v="10"/>
    <s v="Beans"/>
    <x v="1"/>
    <x v="7"/>
    <n v="45"/>
    <n v="94"/>
    <n v="58"/>
    <x v="14"/>
    <n v="40"/>
    <n v="60"/>
    <n v="40"/>
    <n v="100"/>
    <n v="22"/>
    <s v="Decaf"/>
  </r>
  <r>
    <n v="337"/>
    <n v="49"/>
    <n v="20"/>
    <s v="1/16/2013"/>
    <n v="454"/>
    <n v="71"/>
    <s v="Small Market"/>
    <s v="South"/>
    <n v="15"/>
    <s v="Beans"/>
    <x v="0"/>
    <x v="8"/>
    <n v="50"/>
    <n v="128"/>
    <n v="79"/>
    <x v="0"/>
    <n v="30"/>
    <n v="60"/>
    <n v="30"/>
    <n v="90"/>
    <n v="37"/>
    <s v="Decaf"/>
  </r>
  <r>
    <n v="262"/>
    <n v="54"/>
    <n v="1"/>
    <s v="1/17/2013"/>
    <n v="391"/>
    <n v="67"/>
    <s v="Small Market"/>
    <s v="Central"/>
    <n v="20"/>
    <s v="Beans"/>
    <x v="1"/>
    <x v="11"/>
    <n v="21"/>
    <n v="129"/>
    <n v="75"/>
    <x v="4"/>
    <n v="50"/>
    <n v="60"/>
    <n v="20"/>
    <n v="110"/>
    <n v="53"/>
    <s v="Regular"/>
  </r>
  <r>
    <n v="603"/>
    <n v="46"/>
    <n v="5"/>
    <s v="1/18/2013"/>
    <n v="316"/>
    <n v="67"/>
    <s v="Small Market"/>
    <s v="East"/>
    <n v="14"/>
    <s v="Beans"/>
    <x v="1"/>
    <x v="11"/>
    <n v="45"/>
    <n v="120"/>
    <n v="74"/>
    <x v="15"/>
    <n v="40"/>
    <n v="60"/>
    <n v="40"/>
    <n v="100"/>
    <n v="37"/>
    <s v="Regular"/>
  </r>
  <r>
    <n v="603"/>
    <n v="43"/>
    <n v="0"/>
    <s v="1/19/2013"/>
    <n v="452"/>
    <n v="66"/>
    <s v="Small Market"/>
    <s v="East"/>
    <n v="14"/>
    <s v="Beans"/>
    <x v="1"/>
    <x v="1"/>
    <n v="30"/>
    <n v="116"/>
    <n v="73"/>
    <x v="15"/>
    <n v="30"/>
    <n v="60"/>
    <n v="30"/>
    <n v="90"/>
    <n v="46"/>
    <s v="Regular"/>
  </r>
  <r>
    <n v="603"/>
    <n v="44"/>
    <n v="-22"/>
    <s v="1/20/2013"/>
    <n v="325"/>
    <n v="62"/>
    <s v="Small Market"/>
    <s v="East"/>
    <n v="40"/>
    <s v="Beans"/>
    <x v="0"/>
    <x v="9"/>
    <n v="-12"/>
    <n v="113"/>
    <n v="69"/>
    <x v="15"/>
    <n v="40"/>
    <n v="60"/>
    <n v="10"/>
    <n v="100"/>
    <n v="70"/>
    <s v="Regular"/>
  </r>
  <r>
    <n v="318"/>
    <n v="53"/>
    <n v="43"/>
    <s v="1/21/2013"/>
    <n v="321"/>
    <n v="88"/>
    <s v="Small Market"/>
    <s v="South"/>
    <n v="16"/>
    <s v="Beans"/>
    <x v="0"/>
    <x v="9"/>
    <n v="73"/>
    <n v="150"/>
    <n v="97"/>
    <x v="0"/>
    <n v="40"/>
    <n v="60"/>
    <n v="30"/>
    <n v="100"/>
    <n v="39"/>
    <s v="Regular"/>
  </r>
  <r>
    <n v="206"/>
    <n v="54"/>
    <n v="-1"/>
    <s v="1/22/2013"/>
    <n v="391"/>
    <n v="67"/>
    <s v="Small Market"/>
    <s v="West"/>
    <n v="20"/>
    <s v="Beans"/>
    <x v="0"/>
    <x v="9"/>
    <n v="19"/>
    <n v="129"/>
    <n v="75"/>
    <x v="6"/>
    <n v="50"/>
    <n v="60"/>
    <n v="20"/>
    <n v="110"/>
    <n v="54"/>
    <s v="Regular"/>
  </r>
  <r>
    <n v="580"/>
    <n v="54"/>
    <n v="-1"/>
    <s v="1/23/2013"/>
    <n v="391"/>
    <n v="67"/>
    <s v="Small Market"/>
    <s v="South"/>
    <n v="20"/>
    <s v="Leaves"/>
    <x v="2"/>
    <x v="2"/>
    <n v="19"/>
    <n v="129"/>
    <n v="75"/>
    <x v="14"/>
    <n v="50"/>
    <n v="60"/>
    <n v="20"/>
    <n v="110"/>
    <n v="54"/>
    <s v="Decaf"/>
  </r>
  <r>
    <n v="435"/>
    <n v="46"/>
    <n v="15"/>
    <s v="1/24/2013"/>
    <n v="316"/>
    <n v="67"/>
    <s v="Small Market"/>
    <s v="West"/>
    <n v="14"/>
    <s v="Leaves"/>
    <x v="2"/>
    <x v="2"/>
    <n v="45"/>
    <n v="120"/>
    <n v="74"/>
    <x v="5"/>
    <n v="40"/>
    <n v="60"/>
    <n v="30"/>
    <n v="100"/>
    <n v="37"/>
    <s v="Decaf"/>
  </r>
  <r>
    <n v="435"/>
    <n v="43"/>
    <n v="0"/>
    <s v="1/25/2013"/>
    <n v="452"/>
    <n v="66"/>
    <s v="Small Market"/>
    <s v="West"/>
    <n v="14"/>
    <s v="Leaves"/>
    <x v="2"/>
    <x v="3"/>
    <n v="30"/>
    <n v="116"/>
    <n v="73"/>
    <x v="5"/>
    <n v="40"/>
    <n v="60"/>
    <n v="30"/>
    <n v="100"/>
    <n v="46"/>
    <s v="Decaf"/>
  </r>
  <r>
    <n v="253"/>
    <n v="47"/>
    <n v="25"/>
    <s v="1/26/2013"/>
    <n v="834"/>
    <n v="68"/>
    <s v="Small Market"/>
    <s v="West"/>
    <n v="13"/>
    <s v="Leaves"/>
    <x v="2"/>
    <x v="3"/>
    <n v="65"/>
    <n v="123"/>
    <n v="76"/>
    <x v="6"/>
    <n v="40"/>
    <n v="60"/>
    <n v="40"/>
    <n v="100"/>
    <n v="24"/>
    <s v="Decaf"/>
  </r>
  <r>
    <n v="203"/>
    <n v="36"/>
    <n v="9"/>
    <s v="1/27/2013"/>
    <n v="809"/>
    <n v="54"/>
    <s v="Small Market"/>
    <s v="East"/>
    <n v="10"/>
    <s v="Leaves"/>
    <x v="3"/>
    <x v="6"/>
    <n v="49"/>
    <n v="96"/>
    <n v="60"/>
    <x v="7"/>
    <n v="30"/>
    <n v="60"/>
    <n v="40"/>
    <n v="90"/>
    <n v="21"/>
    <s v="Regular"/>
  </r>
  <r>
    <n v="509"/>
    <n v="61"/>
    <n v="1"/>
    <s v="1/28/2013"/>
    <n v="613"/>
    <n v="86"/>
    <s v="Small Market"/>
    <s v="West"/>
    <n v="55"/>
    <s v="Leaves"/>
    <x v="3"/>
    <x v="6"/>
    <n v="1"/>
    <n v="157"/>
    <n v="96"/>
    <x v="6"/>
    <n v="40"/>
    <n v="60"/>
    <n v="0"/>
    <n v="100"/>
    <n v="85"/>
    <s v="Regular"/>
  </r>
  <r>
    <n v="956"/>
    <n v="43"/>
    <n v="5"/>
    <s v="1/29/2013"/>
    <n v="531"/>
    <n v="56"/>
    <s v="Major Market"/>
    <s v="South"/>
    <n v="14"/>
    <s v="Beans"/>
    <x v="1"/>
    <x v="7"/>
    <n v="45"/>
    <n v="106"/>
    <n v="63"/>
    <x v="8"/>
    <n v="50"/>
    <n v="60"/>
    <n v="40"/>
    <n v="110"/>
    <n v="26"/>
    <s v="Decaf"/>
  </r>
  <r>
    <n v="430"/>
    <n v="54"/>
    <n v="37"/>
    <s v="1/30/2013"/>
    <n v="601"/>
    <n v="79"/>
    <s v="Major Market"/>
    <s v="South"/>
    <n v="15"/>
    <s v="Beans"/>
    <x v="0"/>
    <x v="8"/>
    <n v="77"/>
    <n v="142"/>
    <n v="88"/>
    <x v="8"/>
    <n v="40"/>
    <n v="60"/>
    <n v="40"/>
    <n v="100"/>
    <n v="27"/>
    <s v="Decaf"/>
  </r>
  <r>
    <n v="719"/>
    <n v="47"/>
    <n v="-9"/>
    <s v="1/31/2013"/>
    <n v="521"/>
    <n v="65"/>
    <s v="Major Market"/>
    <s v="Central"/>
    <n v="42"/>
    <s v="Leaves"/>
    <x v="2"/>
    <x v="3"/>
    <n v="-9"/>
    <n v="119"/>
    <n v="72"/>
    <x v="9"/>
    <n v="40"/>
    <n v="60"/>
    <n v="0"/>
    <n v="100"/>
    <n v="71"/>
    <s v="Decaf"/>
  </r>
  <r>
    <n v="702"/>
    <n v="39"/>
    <n v="-19"/>
    <s v="2/13/2013"/>
    <n v="250"/>
    <n v="49"/>
    <s v="Small Market"/>
    <s v="West"/>
    <n v="14"/>
    <s v="Beans"/>
    <x v="1"/>
    <x v="1"/>
    <n v="1"/>
    <n v="94"/>
    <n v="55"/>
    <x v="1"/>
    <n v="40"/>
    <n v="60"/>
    <n v="20"/>
    <n v="100"/>
    <n v="48"/>
    <s v="Regular"/>
  </r>
  <r>
    <n v="314"/>
    <n v="49"/>
    <n v="-7"/>
    <s v="2/14/2013"/>
    <n v="335"/>
    <n v="69"/>
    <s v="Small Market"/>
    <s v="Central"/>
    <n v="44"/>
    <s v="Leaves"/>
    <x v="2"/>
    <x v="2"/>
    <n v="-7"/>
    <n v="126"/>
    <n v="77"/>
    <x v="3"/>
    <n v="40"/>
    <n v="60"/>
    <n v="0"/>
    <n v="100"/>
    <n v="74"/>
    <s v="Decaf"/>
  </r>
  <r>
    <n v="920"/>
    <n v="41"/>
    <n v="15"/>
    <s v="2/15/2013"/>
    <n v="320"/>
    <n v="66"/>
    <s v="Small Market"/>
    <s v="Central"/>
    <n v="12"/>
    <s v="Leaves"/>
    <x v="2"/>
    <x v="2"/>
    <n v="45"/>
    <n v="114"/>
    <n v="73"/>
    <x v="4"/>
    <n v="30"/>
    <n v="60"/>
    <n v="30"/>
    <n v="90"/>
    <n v="36"/>
    <s v="Decaf"/>
  </r>
  <r>
    <n v="417"/>
    <n v="92"/>
    <n v="4"/>
    <s v="2/16/2013"/>
    <n v="1898"/>
    <n v="68"/>
    <s v="Small Market"/>
    <s v="Central"/>
    <n v="28"/>
    <s v="Leaves"/>
    <x v="2"/>
    <x v="3"/>
    <n v="24"/>
    <n v="171"/>
    <n v="79"/>
    <x v="3"/>
    <n v="80"/>
    <n v="60"/>
    <n v="20"/>
    <n v="140"/>
    <n v="52"/>
    <s v="Decaf"/>
  </r>
  <r>
    <n v="860"/>
    <n v="68"/>
    <n v="20"/>
    <s v="2/17/2013"/>
    <n v="619"/>
    <n v="85"/>
    <s v="Small Market"/>
    <s v="East"/>
    <n v="25"/>
    <s v="Leaves"/>
    <x v="2"/>
    <x v="3"/>
    <n v="40"/>
    <n v="163"/>
    <n v="95"/>
    <x v="7"/>
    <n v="50"/>
    <n v="60"/>
    <n v="20"/>
    <n v="110"/>
    <n v="58"/>
    <s v="Decaf"/>
  </r>
  <r>
    <n v="203"/>
    <n v="63"/>
    <n v="13"/>
    <s v="2/18/2013"/>
    <n v="1075"/>
    <n v="76"/>
    <s v="Small Market"/>
    <s v="East"/>
    <n v="19"/>
    <s v="Leaves"/>
    <x v="2"/>
    <x v="10"/>
    <n v="53"/>
    <n v="148"/>
    <n v="85"/>
    <x v="7"/>
    <n v="40"/>
    <n v="60"/>
    <n v="40"/>
    <n v="100"/>
    <n v="40"/>
    <s v="Decaf"/>
  </r>
  <r>
    <n v="435"/>
    <n v="92"/>
    <n v="5"/>
    <s v="2/19/2013"/>
    <n v="1898"/>
    <n v="68"/>
    <s v="Small Market"/>
    <s v="West"/>
    <n v="28"/>
    <s v="Leaves"/>
    <x v="2"/>
    <x v="10"/>
    <n v="25"/>
    <n v="171"/>
    <n v="79"/>
    <x v="5"/>
    <n v="80"/>
    <n v="60"/>
    <n v="20"/>
    <n v="140"/>
    <n v="51"/>
    <s v="Decaf"/>
  </r>
  <r>
    <n v="262"/>
    <n v="55"/>
    <n v="-4"/>
    <s v="2/20/2013"/>
    <n v="627"/>
    <n v="76"/>
    <s v="Small Market"/>
    <s v="Central"/>
    <n v="49"/>
    <s v="Leaves"/>
    <x v="3"/>
    <x v="5"/>
    <n v="-4"/>
    <n v="140"/>
    <n v="85"/>
    <x v="4"/>
    <n v="40"/>
    <n v="60"/>
    <n v="0"/>
    <n v="100"/>
    <n v="79"/>
    <s v="Regular"/>
  </r>
  <r>
    <n v="719"/>
    <n v="39"/>
    <n v="-23"/>
    <s v="2/21/2013"/>
    <n v="541"/>
    <n v="51"/>
    <s v="Major Market"/>
    <s v="Central"/>
    <n v="12"/>
    <s v="Beans"/>
    <x v="1"/>
    <x v="1"/>
    <n v="27"/>
    <n v="90"/>
    <n v="51"/>
    <x v="9"/>
    <n v="30"/>
    <n v="50"/>
    <n v="50"/>
    <n v="80"/>
    <n v="24"/>
    <s v="Regular"/>
  </r>
  <r>
    <n v="305"/>
    <n v="80"/>
    <n v="8"/>
    <s v="2/22/2013"/>
    <n v="1055"/>
    <n v="94"/>
    <s v="Major Market"/>
    <s v="East"/>
    <n v="24"/>
    <s v="Leaves"/>
    <x v="2"/>
    <x v="10"/>
    <n v="48"/>
    <n v="174"/>
    <n v="94"/>
    <x v="11"/>
    <n v="40"/>
    <n v="50"/>
    <n v="40"/>
    <n v="90"/>
    <n v="46"/>
    <s v="Decaf"/>
  </r>
  <r>
    <n v="303"/>
    <n v="54"/>
    <n v="-17"/>
    <s v="2/23/2013"/>
    <n v="404"/>
    <n v="66"/>
    <s v="Major Market"/>
    <s v="Central"/>
    <n v="20"/>
    <s v="Leaves"/>
    <x v="3"/>
    <x v="4"/>
    <n v="13"/>
    <n v="120"/>
    <n v="66"/>
    <x v="9"/>
    <n v="30"/>
    <n v="50"/>
    <n v="30"/>
    <n v="80"/>
    <n v="53"/>
    <s v="Regular"/>
  </r>
  <r>
    <n v="303"/>
    <n v="54"/>
    <n v="-13"/>
    <s v="2/24/2013"/>
    <n v="1037"/>
    <n v="64"/>
    <s v="Major Market"/>
    <s v="Central"/>
    <n v="16"/>
    <s v="Leaves"/>
    <x v="3"/>
    <x v="5"/>
    <n v="27"/>
    <n v="118"/>
    <n v="64"/>
    <x v="9"/>
    <n v="30"/>
    <n v="50"/>
    <n v="40"/>
    <n v="80"/>
    <n v="37"/>
    <s v="Regular"/>
  </r>
  <r>
    <n v="508"/>
    <n v="27"/>
    <n v="-30"/>
    <s v="2/25/2013"/>
    <n v="859"/>
    <n v="39"/>
    <s v="Major Market"/>
    <s v="East"/>
    <n v="7"/>
    <s v="Leaves"/>
    <x v="3"/>
    <x v="4"/>
    <n v="20"/>
    <n v="66"/>
    <n v="39"/>
    <x v="10"/>
    <n v="20"/>
    <n v="50"/>
    <n v="50"/>
    <n v="70"/>
    <n v="19"/>
    <s v="Regular"/>
  </r>
  <r>
    <n v="209"/>
    <n v="76"/>
    <n v="29"/>
    <s v="2/26/2013"/>
    <n v="580"/>
    <n v="111"/>
    <s v="Major Market"/>
    <s v="West"/>
    <n v="21"/>
    <s v="Leaves"/>
    <x v="3"/>
    <x v="5"/>
    <n v="79"/>
    <n v="187"/>
    <n v="111"/>
    <x v="13"/>
    <n v="30"/>
    <n v="50"/>
    <n v="50"/>
    <n v="80"/>
    <n v="32"/>
    <s v="Regular"/>
  </r>
  <r>
    <n v="715"/>
    <n v="22"/>
    <n v="-40"/>
    <s v="2/27/2013"/>
    <n v="573"/>
    <n v="29"/>
    <s v="Small Market"/>
    <s v="Central"/>
    <n v="7"/>
    <s v="Beans"/>
    <x v="0"/>
    <x v="8"/>
    <n v="10"/>
    <n v="51"/>
    <n v="29"/>
    <x v="4"/>
    <n v="20"/>
    <n v="50"/>
    <n v="50"/>
    <n v="70"/>
    <n v="19"/>
    <s v="Decaf"/>
  </r>
  <r>
    <n v="319"/>
    <n v="23"/>
    <n v="-32"/>
    <s v="2/28/2013"/>
    <n v="800"/>
    <n v="35"/>
    <s v="Small Market"/>
    <s v="Central"/>
    <n v="6"/>
    <s v="Beans"/>
    <x v="0"/>
    <x v="9"/>
    <n v="18"/>
    <n v="58"/>
    <n v="35"/>
    <x v="16"/>
    <n v="20"/>
    <n v="50"/>
    <n v="50"/>
    <n v="70"/>
    <n v="17"/>
    <s v="Regular"/>
  </r>
  <r>
    <n v="650"/>
    <n v="50"/>
    <n v="7"/>
    <s v="3/13/2013"/>
    <n v="589"/>
    <n v="73"/>
    <s v="Major Market"/>
    <s v="West"/>
    <n v="14"/>
    <s v="Leaves"/>
    <x v="3"/>
    <x v="5"/>
    <n v="47"/>
    <n v="123"/>
    <n v="73"/>
    <x v="13"/>
    <n v="30"/>
    <n v="50"/>
    <n v="40"/>
    <n v="80"/>
    <n v="26"/>
    <s v="Regular"/>
  </r>
  <r>
    <n v="712"/>
    <n v="0"/>
    <n v="-9"/>
    <s v="3/14/2013"/>
    <n v="387"/>
    <n v="43"/>
    <s v="Small Market"/>
    <s v="Central"/>
    <n v="0"/>
    <s v="Beans"/>
    <x v="0"/>
    <x v="8"/>
    <n v="31"/>
    <n v="43"/>
    <n v="43"/>
    <x v="16"/>
    <n v="0"/>
    <n v="50"/>
    <n v="40"/>
    <n v="50"/>
    <n v="12"/>
    <s v="Decaf"/>
  </r>
  <r>
    <n v="505"/>
    <n v="82"/>
    <n v="-18"/>
    <s v="3/15/2013"/>
    <n v="1804"/>
    <n v="40"/>
    <s v="Small Market"/>
    <s v="South"/>
    <n v="25"/>
    <s v="Beans"/>
    <x v="1"/>
    <x v="7"/>
    <n v="-8"/>
    <n v="122"/>
    <n v="40"/>
    <x v="17"/>
    <n v="90"/>
    <n v="50"/>
    <n v="10"/>
    <n v="140"/>
    <n v="48"/>
    <s v="Decaf"/>
  </r>
  <r>
    <n v="515"/>
    <n v="22"/>
    <n v="-24"/>
    <s v="3/16/2013"/>
    <n v="802"/>
    <n v="34"/>
    <s v="Small Market"/>
    <s v="Central"/>
    <n v="6"/>
    <s v="Beans"/>
    <x v="0"/>
    <x v="9"/>
    <n v="16"/>
    <n v="56"/>
    <n v="34"/>
    <x v="16"/>
    <n v="20"/>
    <n v="50"/>
    <n v="40"/>
    <n v="70"/>
    <n v="18"/>
    <s v="Regular"/>
  </r>
  <r>
    <n v="505"/>
    <n v="44"/>
    <n v="-7"/>
    <s v="3/17/2013"/>
    <n v="325"/>
    <n v="62"/>
    <s v="Small Market"/>
    <s v="South"/>
    <n v="40"/>
    <s v="Beans"/>
    <x v="0"/>
    <x v="9"/>
    <n v="-7"/>
    <n v="106"/>
    <n v="62"/>
    <x v="17"/>
    <n v="30"/>
    <n v="50"/>
    <n v="0"/>
    <n v="80"/>
    <n v="69"/>
    <s v="Regular"/>
  </r>
  <r>
    <n v="775"/>
    <n v="33"/>
    <n v="-14"/>
    <s v="3/18/2013"/>
    <n v="243"/>
    <n v="41"/>
    <s v="Small Market"/>
    <s v="West"/>
    <n v="12"/>
    <s v="Beans"/>
    <x v="1"/>
    <x v="1"/>
    <n v="-4"/>
    <n v="74"/>
    <n v="41"/>
    <x v="1"/>
    <n v="30"/>
    <n v="50"/>
    <n v="10"/>
    <n v="80"/>
    <n v="45"/>
    <s v="Regular"/>
  </r>
  <r>
    <n v="573"/>
    <n v="44"/>
    <n v="-8"/>
    <s v="3/19/2013"/>
    <n v="325"/>
    <n v="62"/>
    <s v="Small Market"/>
    <s v="Central"/>
    <n v="40"/>
    <s v="Leaves"/>
    <x v="2"/>
    <x v="2"/>
    <n v="-8"/>
    <n v="106"/>
    <n v="62"/>
    <x v="3"/>
    <n v="40"/>
    <n v="50"/>
    <n v="0"/>
    <n v="90"/>
    <n v="70"/>
    <s v="Decaf"/>
  </r>
  <r>
    <n v="262"/>
    <n v="31"/>
    <n v="-13"/>
    <s v="3/20/2013"/>
    <n v="856"/>
    <n v="47"/>
    <s v="Small Market"/>
    <s v="Central"/>
    <n v="8"/>
    <s v="Leaves"/>
    <x v="2"/>
    <x v="3"/>
    <n v="27"/>
    <n v="78"/>
    <n v="47"/>
    <x v="4"/>
    <n v="20"/>
    <n v="50"/>
    <n v="40"/>
    <n v="70"/>
    <n v="20"/>
    <s v="Decaf"/>
  </r>
  <r>
    <n v="475"/>
    <n v="69"/>
    <n v="8"/>
    <s v="3/21/2013"/>
    <n v="1060"/>
    <n v="81"/>
    <s v="Small Market"/>
    <s v="East"/>
    <n v="21"/>
    <s v="Leaves"/>
    <x v="2"/>
    <x v="10"/>
    <n v="38"/>
    <n v="150"/>
    <n v="81"/>
    <x v="7"/>
    <n v="50"/>
    <n v="50"/>
    <n v="30"/>
    <n v="100"/>
    <n v="43"/>
    <s v="Decaf"/>
  </r>
  <r>
    <n v="262"/>
    <n v="49"/>
    <n v="13"/>
    <s v="3/22/2013"/>
    <n v="454"/>
    <n v="71"/>
    <s v="Small Market"/>
    <s v="Central"/>
    <n v="15"/>
    <s v="Leaves"/>
    <x v="3"/>
    <x v="4"/>
    <n v="33"/>
    <n v="120"/>
    <n v="71"/>
    <x v="4"/>
    <n v="40"/>
    <n v="50"/>
    <n v="20"/>
    <n v="90"/>
    <n v="38"/>
    <s v="Regular"/>
  </r>
  <r>
    <n v="206"/>
    <n v="49"/>
    <n v="4"/>
    <s v="3/23/2013"/>
    <n v="454"/>
    <n v="71"/>
    <s v="Small Market"/>
    <s v="West"/>
    <n v="15"/>
    <s v="Leaves"/>
    <x v="3"/>
    <x v="5"/>
    <n v="34"/>
    <n v="120"/>
    <n v="71"/>
    <x v="6"/>
    <n v="30"/>
    <n v="50"/>
    <n v="30"/>
    <n v="80"/>
    <n v="37"/>
    <s v="Regular"/>
  </r>
  <r>
    <n v="970"/>
    <n v="43"/>
    <n v="-1"/>
    <s v="3/24/2013"/>
    <n v="531"/>
    <n v="56"/>
    <s v="Major Market"/>
    <s v="Central"/>
    <n v="14"/>
    <s v="Beans"/>
    <x v="1"/>
    <x v="1"/>
    <n v="29"/>
    <n v="99"/>
    <n v="56"/>
    <x v="9"/>
    <n v="40"/>
    <n v="50"/>
    <n v="30"/>
    <n v="90"/>
    <n v="27"/>
    <s v="Regular"/>
  </r>
  <r>
    <n v="614"/>
    <n v="41"/>
    <n v="4"/>
    <s v="3/25/2013"/>
    <n v="435"/>
    <n v="60"/>
    <s v="Major Market"/>
    <s v="Central"/>
    <n v="13"/>
    <s v="Beans"/>
    <x v="1"/>
    <x v="1"/>
    <n v="24"/>
    <n v="101"/>
    <n v="60"/>
    <x v="18"/>
    <n v="40"/>
    <n v="50"/>
    <n v="20"/>
    <n v="90"/>
    <n v="36"/>
    <s v="Regular"/>
  </r>
  <r>
    <n v="339"/>
    <n v="47"/>
    <n v="-10"/>
    <s v="3/26/2013"/>
    <n v="571"/>
    <n v="52"/>
    <s v="Major Market"/>
    <s v="East"/>
    <n v="42"/>
    <s v="Beans"/>
    <x v="0"/>
    <x v="9"/>
    <n v="-20"/>
    <n v="99"/>
    <n v="52"/>
    <x v="10"/>
    <n v="40"/>
    <n v="50"/>
    <n v="-10"/>
    <n v="90"/>
    <n v="72"/>
    <s v="Regular"/>
  </r>
  <r>
    <n v="773"/>
    <n v="43"/>
    <n v="-1"/>
    <s v="3/27/2013"/>
    <n v="531"/>
    <n v="56"/>
    <s v="Major Market"/>
    <s v="Central"/>
    <n v="14"/>
    <s v="Leaves"/>
    <x v="2"/>
    <x v="3"/>
    <n v="29"/>
    <n v="99"/>
    <n v="56"/>
    <x v="12"/>
    <n v="40"/>
    <n v="50"/>
    <n v="30"/>
    <n v="90"/>
    <n v="27"/>
    <s v="Decaf"/>
  </r>
  <r>
    <n v="805"/>
    <n v="43"/>
    <n v="-1"/>
    <s v="3/28/2013"/>
    <n v="531"/>
    <n v="56"/>
    <s v="Major Market"/>
    <s v="West"/>
    <n v="14"/>
    <s v="Leaves"/>
    <x v="2"/>
    <x v="10"/>
    <n v="29"/>
    <n v="99"/>
    <n v="56"/>
    <x v="13"/>
    <n v="40"/>
    <n v="50"/>
    <n v="30"/>
    <n v="90"/>
    <n v="27"/>
    <s v="Decaf"/>
  </r>
  <r>
    <n v="303"/>
    <n v="46"/>
    <n v="-4"/>
    <s v="3/29/2013"/>
    <n v="422"/>
    <n v="57"/>
    <s v="Major Market"/>
    <s v="Central"/>
    <n v="17"/>
    <s v="Leaves"/>
    <x v="3"/>
    <x v="4"/>
    <n v="6"/>
    <n v="103"/>
    <n v="57"/>
    <x v="9"/>
    <n v="30"/>
    <n v="50"/>
    <n v="10"/>
    <n v="80"/>
    <n v="51"/>
    <s v="Regular"/>
  </r>
  <r>
    <n v="303"/>
    <n v="53"/>
    <n v="6"/>
    <s v="3/30/2013"/>
    <n v="1054"/>
    <n v="63"/>
    <s v="Major Market"/>
    <s v="Central"/>
    <n v="16"/>
    <s v="Leaves"/>
    <x v="3"/>
    <x v="5"/>
    <n v="26"/>
    <n v="116"/>
    <n v="63"/>
    <x v="9"/>
    <n v="40"/>
    <n v="50"/>
    <n v="20"/>
    <n v="90"/>
    <n v="37"/>
    <s v="Regular"/>
  </r>
  <r>
    <n v="617"/>
    <n v="33"/>
    <n v="-11"/>
    <s v="3/31/2013"/>
    <n v="870"/>
    <n v="49"/>
    <s v="Major Market"/>
    <s v="East"/>
    <n v="9"/>
    <s v="Leaves"/>
    <x v="3"/>
    <x v="4"/>
    <n v="29"/>
    <n v="82"/>
    <n v="49"/>
    <x v="10"/>
    <n v="30"/>
    <n v="50"/>
    <n v="40"/>
    <n v="80"/>
    <n v="20"/>
    <s v="Regular"/>
  </r>
  <r>
    <n v="904"/>
    <n v="80"/>
    <n v="31"/>
    <s v="4/13/2013"/>
    <n v="1055"/>
    <n v="94"/>
    <s v="Major Market"/>
    <s v="East"/>
    <n v="24"/>
    <s v="Leaves"/>
    <x v="2"/>
    <x v="10"/>
    <n v="71"/>
    <n v="185"/>
    <n v="105"/>
    <x v="11"/>
    <n v="40"/>
    <n v="50"/>
    <n v="40"/>
    <n v="90"/>
    <n v="46"/>
    <s v="Decaf"/>
  </r>
  <r>
    <n v="720"/>
    <n v="54"/>
    <n v="-11"/>
    <s v="4/14/2013"/>
    <n v="404"/>
    <n v="66"/>
    <s v="Major Market"/>
    <s v="Central"/>
    <n v="20"/>
    <s v="Leaves"/>
    <x v="3"/>
    <x v="4"/>
    <n v="19"/>
    <n v="128"/>
    <n v="74"/>
    <x v="9"/>
    <n v="30"/>
    <n v="50"/>
    <n v="30"/>
    <n v="80"/>
    <n v="53"/>
    <s v="Regular"/>
  </r>
  <r>
    <n v="970"/>
    <n v="54"/>
    <n v="0"/>
    <s v="4/15/2013"/>
    <n v="1037"/>
    <n v="64"/>
    <s v="Major Market"/>
    <s v="Central"/>
    <n v="16"/>
    <s v="Leaves"/>
    <x v="3"/>
    <x v="5"/>
    <n v="40"/>
    <n v="126"/>
    <n v="72"/>
    <x v="9"/>
    <n v="30"/>
    <n v="50"/>
    <n v="40"/>
    <n v="80"/>
    <n v="37"/>
    <s v="Regular"/>
  </r>
  <r>
    <n v="978"/>
    <n v="27"/>
    <n v="-20"/>
    <s v="4/16/2013"/>
    <n v="859"/>
    <n v="39"/>
    <s v="Major Market"/>
    <s v="East"/>
    <n v="7"/>
    <s v="Leaves"/>
    <x v="3"/>
    <x v="4"/>
    <n v="30"/>
    <n v="70"/>
    <n v="43"/>
    <x v="10"/>
    <n v="20"/>
    <n v="50"/>
    <n v="50"/>
    <n v="70"/>
    <n v="19"/>
    <s v="Regular"/>
  </r>
  <r>
    <n v="626"/>
    <n v="76"/>
    <n v="67"/>
    <s v="4/17/2013"/>
    <n v="580"/>
    <n v="111"/>
    <s v="Major Market"/>
    <s v="West"/>
    <n v="21"/>
    <s v="Leaves"/>
    <x v="3"/>
    <x v="5"/>
    <n v="117"/>
    <n v="199"/>
    <n v="123"/>
    <x v="13"/>
    <n v="30"/>
    <n v="50"/>
    <n v="50"/>
    <n v="80"/>
    <n v="32"/>
    <s v="Regular"/>
  </r>
  <r>
    <n v="262"/>
    <n v="22"/>
    <n v="-35"/>
    <s v="4/18/2013"/>
    <n v="573"/>
    <n v="29"/>
    <s v="Small Market"/>
    <s v="Central"/>
    <n v="7"/>
    <s v="Beans"/>
    <x v="0"/>
    <x v="8"/>
    <n v="15"/>
    <n v="54"/>
    <n v="32"/>
    <x v="4"/>
    <n v="20"/>
    <n v="50"/>
    <n v="50"/>
    <n v="70"/>
    <n v="19"/>
    <s v="Decaf"/>
  </r>
  <r>
    <n v="641"/>
    <n v="23"/>
    <n v="-23"/>
    <s v="4/19/2013"/>
    <n v="800"/>
    <n v="35"/>
    <s v="Small Market"/>
    <s v="Central"/>
    <n v="6"/>
    <s v="Beans"/>
    <x v="0"/>
    <x v="9"/>
    <n v="27"/>
    <n v="62"/>
    <n v="39"/>
    <x v="16"/>
    <n v="20"/>
    <n v="50"/>
    <n v="50"/>
    <n v="70"/>
    <n v="17"/>
    <s v="Regular"/>
  </r>
  <r>
    <n v="203"/>
    <n v="79"/>
    <n v="20"/>
    <s v="4/20/2013"/>
    <n v="593"/>
    <n v="98"/>
    <s v="Small Market"/>
    <s v="East"/>
    <n v="30"/>
    <s v="Leaves"/>
    <x v="2"/>
    <x v="3"/>
    <n v="50"/>
    <n v="189"/>
    <n v="110"/>
    <x v="7"/>
    <n v="40"/>
    <n v="50"/>
    <n v="30"/>
    <n v="90"/>
    <n v="64"/>
    <s v="Decaf"/>
  </r>
  <r>
    <n v="203"/>
    <n v="65"/>
    <n v="2"/>
    <s v="4/21/2013"/>
    <n v="1053"/>
    <n v="77"/>
    <s v="Small Market"/>
    <s v="East"/>
    <n v="20"/>
    <s v="Leaves"/>
    <x v="2"/>
    <x v="10"/>
    <n v="52"/>
    <n v="151"/>
    <n v="86"/>
    <x v="7"/>
    <n v="30"/>
    <n v="50"/>
    <n v="50"/>
    <n v="80"/>
    <n v="42"/>
    <s v="Decaf"/>
  </r>
  <r>
    <n v="262"/>
    <n v="46"/>
    <n v="5"/>
    <s v="4/22/2013"/>
    <n v="449"/>
    <n v="67"/>
    <s v="Small Market"/>
    <s v="Central"/>
    <n v="14"/>
    <s v="Leaves"/>
    <x v="3"/>
    <x v="4"/>
    <n v="45"/>
    <n v="120"/>
    <n v="74"/>
    <x v="4"/>
    <n v="20"/>
    <n v="50"/>
    <n v="40"/>
    <n v="70"/>
    <n v="37"/>
    <s v="Regular"/>
  </r>
  <r>
    <n v="262"/>
    <n v="60"/>
    <n v="0"/>
    <s v="4/23/2013"/>
    <n v="606"/>
    <n v="84"/>
    <s v="Small Market"/>
    <s v="Central"/>
    <n v="54"/>
    <s v="Leaves"/>
    <x v="3"/>
    <x v="5"/>
    <n v="0"/>
    <n v="153"/>
    <n v="93"/>
    <x v="4"/>
    <n v="40"/>
    <n v="50"/>
    <n v="0"/>
    <n v="90"/>
    <n v="84"/>
    <s v="Regular"/>
  </r>
  <r>
    <n v="425"/>
    <n v="60"/>
    <n v="45"/>
    <s v="4/24/2013"/>
    <n v="329"/>
    <n v="99"/>
    <s v="Small Market"/>
    <s v="West"/>
    <n v="18"/>
    <s v="Leaves"/>
    <x v="3"/>
    <x v="4"/>
    <n v="85"/>
    <n v="169"/>
    <n v="109"/>
    <x v="6"/>
    <n v="20"/>
    <n v="50"/>
    <n v="40"/>
    <n v="70"/>
    <n v="42"/>
    <s v="Regular"/>
  </r>
  <r>
    <n v="312"/>
    <n v="40"/>
    <n v="10"/>
    <s v="4/25/2013"/>
    <n v="536"/>
    <n v="52"/>
    <s v="Major Market"/>
    <s v="Central"/>
    <n v="13"/>
    <s v="Leaves"/>
    <x v="2"/>
    <x v="3"/>
    <n v="40"/>
    <n v="98"/>
    <n v="58"/>
    <x v="12"/>
    <n v="30"/>
    <n v="50"/>
    <n v="30"/>
    <n v="80"/>
    <n v="25"/>
    <s v="Decaf"/>
  </r>
  <r>
    <n v="419"/>
    <n v="36"/>
    <n v="5"/>
    <s v="4/26/2013"/>
    <n v="862"/>
    <n v="52"/>
    <s v="Major Market"/>
    <s v="Central"/>
    <n v="10"/>
    <s v="Leaves"/>
    <x v="2"/>
    <x v="3"/>
    <n v="45"/>
    <n v="94"/>
    <n v="58"/>
    <x v="18"/>
    <n v="30"/>
    <n v="50"/>
    <n v="40"/>
    <n v="80"/>
    <n v="22"/>
    <s v="Decaf"/>
  </r>
  <r>
    <n v="857"/>
    <n v="55"/>
    <n v="2"/>
    <s v="4/27/2013"/>
    <n v="410"/>
    <n v="69"/>
    <s v="Major Market"/>
    <s v="East"/>
    <n v="20"/>
    <s v="Leaves"/>
    <x v="2"/>
    <x v="3"/>
    <n v="22"/>
    <n v="132"/>
    <n v="77"/>
    <x v="10"/>
    <n v="40"/>
    <n v="50"/>
    <n v="20"/>
    <n v="90"/>
    <n v="54"/>
    <s v="Decaf"/>
  </r>
  <r>
    <n v="323"/>
    <n v="40"/>
    <n v="10"/>
    <s v="4/28/2013"/>
    <n v="536"/>
    <n v="52"/>
    <s v="Major Market"/>
    <s v="West"/>
    <n v="13"/>
    <s v="Leaves"/>
    <x v="2"/>
    <x v="10"/>
    <n v="40"/>
    <n v="98"/>
    <n v="58"/>
    <x v="13"/>
    <n v="30"/>
    <n v="50"/>
    <n v="30"/>
    <n v="80"/>
    <n v="25"/>
    <s v="Decaf"/>
  </r>
  <r>
    <n v="352"/>
    <n v="28"/>
    <n v="-6"/>
    <s v="4/29/2013"/>
    <n v="875"/>
    <n v="42"/>
    <s v="Major Market"/>
    <s v="East"/>
    <n v="7"/>
    <s v="Leaves"/>
    <x v="3"/>
    <x v="4"/>
    <n v="34"/>
    <n v="75"/>
    <n v="47"/>
    <x v="11"/>
    <n v="20"/>
    <n v="50"/>
    <n v="40"/>
    <n v="70"/>
    <n v="19"/>
    <s v="Regular"/>
  </r>
  <r>
    <n v="904"/>
    <n v="31"/>
    <n v="2"/>
    <s v="4/30/2013"/>
    <n v="856"/>
    <n v="47"/>
    <s v="Major Market"/>
    <s v="East"/>
    <n v="8"/>
    <s v="Leaves"/>
    <x v="3"/>
    <x v="6"/>
    <n v="42"/>
    <n v="83"/>
    <n v="52"/>
    <x v="11"/>
    <n v="30"/>
    <n v="50"/>
    <n v="40"/>
    <n v="80"/>
    <n v="19"/>
    <s v="Regular"/>
  </r>
  <r>
    <n v="970"/>
    <n v="43"/>
    <n v="13"/>
    <s v="5/13/2013"/>
    <n v="531"/>
    <n v="56"/>
    <s v="Major Market"/>
    <s v="Central"/>
    <n v="14"/>
    <s v="Beans"/>
    <x v="1"/>
    <x v="1"/>
    <n v="43"/>
    <n v="106"/>
    <n v="63"/>
    <x v="9"/>
    <n v="40"/>
    <n v="50"/>
    <n v="30"/>
    <n v="90"/>
    <n v="27"/>
    <s v="Regular"/>
  </r>
  <r>
    <n v="330"/>
    <n v="41"/>
    <n v="16"/>
    <s v="5/14/2013"/>
    <n v="435"/>
    <n v="60"/>
    <s v="Major Market"/>
    <s v="Central"/>
    <n v="13"/>
    <s v="Beans"/>
    <x v="1"/>
    <x v="1"/>
    <n v="36"/>
    <n v="108"/>
    <n v="67"/>
    <x v="18"/>
    <n v="40"/>
    <n v="50"/>
    <n v="20"/>
    <n v="90"/>
    <n v="36"/>
    <s v="Regular"/>
  </r>
  <r>
    <n v="978"/>
    <n v="47"/>
    <n v="-20"/>
    <s v="5/15/2013"/>
    <n v="571"/>
    <n v="52"/>
    <s v="Major Market"/>
    <s v="East"/>
    <n v="42"/>
    <s v="Beans"/>
    <x v="0"/>
    <x v="9"/>
    <n v="-30"/>
    <n v="106"/>
    <n v="59"/>
    <x v="10"/>
    <n v="40"/>
    <n v="50"/>
    <n v="-10"/>
    <n v="90"/>
    <n v="72"/>
    <s v="Regular"/>
  </r>
  <r>
    <n v="312"/>
    <n v="43"/>
    <n v="13"/>
    <s v="5/16/2013"/>
    <n v="531"/>
    <n v="56"/>
    <s v="Major Market"/>
    <s v="Central"/>
    <n v="14"/>
    <s v="Leaves"/>
    <x v="2"/>
    <x v="3"/>
    <n v="43"/>
    <n v="106"/>
    <n v="63"/>
    <x v="12"/>
    <n v="40"/>
    <n v="50"/>
    <n v="30"/>
    <n v="90"/>
    <n v="27"/>
    <s v="Decaf"/>
  </r>
  <r>
    <n v="323"/>
    <n v="43"/>
    <n v="13"/>
    <s v="5/17/2013"/>
    <n v="531"/>
    <n v="56"/>
    <s v="Major Market"/>
    <s v="West"/>
    <n v="14"/>
    <s v="Leaves"/>
    <x v="2"/>
    <x v="10"/>
    <n v="43"/>
    <n v="106"/>
    <n v="63"/>
    <x v="13"/>
    <n v="40"/>
    <n v="50"/>
    <n v="30"/>
    <n v="90"/>
    <n v="27"/>
    <s v="Decaf"/>
  </r>
  <r>
    <n v="303"/>
    <n v="46"/>
    <n v="-1"/>
    <s v="5/18/2013"/>
    <n v="422"/>
    <n v="57"/>
    <s v="Major Market"/>
    <s v="Central"/>
    <n v="17"/>
    <s v="Leaves"/>
    <x v="3"/>
    <x v="4"/>
    <n v="9"/>
    <n v="110"/>
    <n v="64"/>
    <x v="9"/>
    <n v="30"/>
    <n v="50"/>
    <n v="10"/>
    <n v="80"/>
    <n v="51"/>
    <s v="Regular"/>
  </r>
  <r>
    <n v="970"/>
    <n v="53"/>
    <n v="19"/>
    <s v="5/19/2013"/>
    <n v="1054"/>
    <n v="63"/>
    <s v="Major Market"/>
    <s v="Central"/>
    <n v="16"/>
    <s v="Leaves"/>
    <x v="3"/>
    <x v="5"/>
    <n v="39"/>
    <n v="124"/>
    <n v="71"/>
    <x v="9"/>
    <n v="40"/>
    <n v="50"/>
    <n v="20"/>
    <n v="90"/>
    <n v="37"/>
    <s v="Regular"/>
  </r>
  <r>
    <n v="978"/>
    <n v="33"/>
    <n v="3"/>
    <s v="5/20/2013"/>
    <n v="870"/>
    <n v="49"/>
    <s v="Major Market"/>
    <s v="East"/>
    <n v="9"/>
    <s v="Leaves"/>
    <x v="3"/>
    <x v="4"/>
    <n v="43"/>
    <n v="87"/>
    <n v="54"/>
    <x v="10"/>
    <n v="30"/>
    <n v="50"/>
    <n v="40"/>
    <n v="80"/>
    <n v="20"/>
    <s v="Regular"/>
  </r>
  <r>
    <n v="321"/>
    <n v="34"/>
    <n v="5"/>
    <s v="5/21/2013"/>
    <n v="863"/>
    <n v="51"/>
    <s v="Major Market"/>
    <s v="East"/>
    <n v="9"/>
    <s v="Leaves"/>
    <x v="3"/>
    <x v="6"/>
    <n v="45"/>
    <n v="91"/>
    <n v="57"/>
    <x v="11"/>
    <n v="30"/>
    <n v="50"/>
    <n v="40"/>
    <n v="80"/>
    <n v="21"/>
    <s v="Regular"/>
  </r>
  <r>
    <n v="563"/>
    <n v="0"/>
    <n v="7"/>
    <s v="5/22/2013"/>
    <n v="344"/>
    <n v="43"/>
    <s v="Small Market"/>
    <s v="Central"/>
    <n v="0"/>
    <s v="Beans"/>
    <x v="0"/>
    <x v="8"/>
    <n v="47"/>
    <n v="46"/>
    <n v="46"/>
    <x v="16"/>
    <n v="0"/>
    <n v="50"/>
    <n v="40"/>
    <n v="50"/>
    <n v="11"/>
    <s v="Decaf"/>
  </r>
  <r>
    <n v="318"/>
    <n v="43"/>
    <n v="20"/>
    <s v="5/23/2013"/>
    <n v="466"/>
    <n v="63"/>
    <s v="Small Market"/>
    <s v="South"/>
    <n v="13"/>
    <s v="Beans"/>
    <x v="0"/>
    <x v="8"/>
    <n v="40"/>
    <n v="113"/>
    <n v="70"/>
    <x v="0"/>
    <n v="30"/>
    <n v="50"/>
    <n v="20"/>
    <n v="80"/>
    <n v="36"/>
    <s v="Decaf"/>
  </r>
  <r>
    <n v="775"/>
    <n v="31"/>
    <n v="-18"/>
    <s v="5/24/2013"/>
    <n v="1009"/>
    <n v="38"/>
    <s v="Small Market"/>
    <s v="West"/>
    <n v="9"/>
    <s v="Beans"/>
    <x v="1"/>
    <x v="7"/>
    <n v="12"/>
    <n v="74"/>
    <n v="43"/>
    <x v="1"/>
    <n v="30"/>
    <n v="50"/>
    <n v="30"/>
    <n v="80"/>
    <n v="30"/>
    <s v="Decaf"/>
  </r>
  <r>
    <n v="515"/>
    <n v="23"/>
    <n v="-15"/>
    <s v="5/25/2013"/>
    <n v="807"/>
    <n v="35"/>
    <s v="Small Market"/>
    <s v="Central"/>
    <n v="6"/>
    <s v="Beans"/>
    <x v="0"/>
    <x v="9"/>
    <n v="25"/>
    <n v="62"/>
    <n v="39"/>
    <x v="16"/>
    <n v="20"/>
    <n v="50"/>
    <n v="40"/>
    <n v="70"/>
    <n v="18"/>
    <s v="Regular"/>
  </r>
  <r>
    <n v="225"/>
    <n v="41"/>
    <n v="26"/>
    <s v="5/26/2013"/>
    <n v="320"/>
    <n v="66"/>
    <s v="Small Market"/>
    <s v="South"/>
    <n v="12"/>
    <s v="Beans"/>
    <x v="0"/>
    <x v="9"/>
    <n v="46"/>
    <n v="114"/>
    <n v="73"/>
    <x v="0"/>
    <n v="30"/>
    <n v="50"/>
    <n v="20"/>
    <n v="80"/>
    <n v="35"/>
    <s v="Regular"/>
  </r>
  <r>
    <n v="971"/>
    <n v="46"/>
    <n v="-1"/>
    <s v="5/27/2013"/>
    <n v="422"/>
    <n v="57"/>
    <s v="Small Market"/>
    <s v="West"/>
    <n v="17"/>
    <s v="Beans"/>
    <x v="0"/>
    <x v="0"/>
    <n v="9"/>
    <n v="110"/>
    <n v="64"/>
    <x v="2"/>
    <n v="40"/>
    <n v="50"/>
    <n v="10"/>
    <n v="90"/>
    <n v="51"/>
    <s v="Regular"/>
  </r>
  <r>
    <n v="262"/>
    <n v="43"/>
    <n v="22"/>
    <s v="5/28/2013"/>
    <n v="466"/>
    <n v="63"/>
    <s v="Small Market"/>
    <s v="Central"/>
    <n v="13"/>
    <s v="Leaves"/>
    <x v="3"/>
    <x v="4"/>
    <n v="42"/>
    <n v="113"/>
    <n v="70"/>
    <x v="4"/>
    <n v="30"/>
    <n v="50"/>
    <n v="20"/>
    <n v="80"/>
    <n v="35"/>
    <s v="Regular"/>
  </r>
  <r>
    <n v="959"/>
    <n v="33"/>
    <n v="2"/>
    <s v="5/29/2013"/>
    <n v="818"/>
    <n v="49"/>
    <s v="Small Market"/>
    <s v="East"/>
    <n v="9"/>
    <s v="Leaves"/>
    <x v="3"/>
    <x v="6"/>
    <n v="42"/>
    <n v="87"/>
    <n v="54"/>
    <x v="7"/>
    <n v="30"/>
    <n v="50"/>
    <n v="40"/>
    <n v="80"/>
    <n v="21"/>
    <s v="Regular"/>
  </r>
  <r>
    <n v="435"/>
    <n v="49"/>
    <n v="-6"/>
    <s v="5/30/2013"/>
    <n v="335"/>
    <n v="69"/>
    <s v="Small Market"/>
    <s v="West"/>
    <n v="44"/>
    <s v="Leaves"/>
    <x v="3"/>
    <x v="4"/>
    <n v="-6"/>
    <n v="126"/>
    <n v="77"/>
    <x v="5"/>
    <n v="30"/>
    <n v="50"/>
    <n v="0"/>
    <n v="80"/>
    <n v="73"/>
    <s v="Regular"/>
  </r>
  <r>
    <n v="509"/>
    <n v="55"/>
    <n v="6"/>
    <s v="5/31/2013"/>
    <n v="627"/>
    <n v="76"/>
    <s v="Small Market"/>
    <s v="West"/>
    <n v="49"/>
    <s v="Leaves"/>
    <x v="3"/>
    <x v="6"/>
    <n v="-4"/>
    <n v="140"/>
    <n v="85"/>
    <x v="6"/>
    <n v="40"/>
    <n v="50"/>
    <n v="-10"/>
    <n v="90"/>
    <n v="79"/>
    <s v="Regular"/>
  </r>
  <r>
    <n v="206"/>
    <n v="60"/>
    <n v="-10"/>
    <s v="6/13/2013"/>
    <n v="606"/>
    <n v="84"/>
    <s v="Small Market"/>
    <s v="West"/>
    <n v="54"/>
    <s v="Leaves"/>
    <x v="3"/>
    <x v="6"/>
    <n v="0"/>
    <n v="144"/>
    <n v="84"/>
    <x v="6"/>
    <n v="20"/>
    <n v="40"/>
    <n v="10"/>
    <n v="60"/>
    <n v="84"/>
    <s v="Regular"/>
  </r>
  <r>
    <n v="937"/>
    <n v="32"/>
    <n v="-1"/>
    <s v="6/14/2013"/>
    <n v="482"/>
    <n v="48"/>
    <s v="Major Market"/>
    <s v="Central"/>
    <n v="8"/>
    <s v="Leaves"/>
    <x v="2"/>
    <x v="2"/>
    <n v="29"/>
    <n v="80"/>
    <n v="48"/>
    <x v="18"/>
    <n v="30"/>
    <n v="40"/>
    <n v="30"/>
    <n v="70"/>
    <n v="19"/>
    <s v="Decaf"/>
  </r>
  <r>
    <n v="407"/>
    <n v="54"/>
    <n v="3"/>
    <s v="6/15/2013"/>
    <n v="391"/>
    <n v="67"/>
    <s v="Major Market"/>
    <s v="East"/>
    <n v="20"/>
    <s v="Leaves"/>
    <x v="2"/>
    <x v="3"/>
    <n v="13"/>
    <n v="121"/>
    <n v="67"/>
    <x v="11"/>
    <n v="40"/>
    <n v="40"/>
    <n v="10"/>
    <n v="80"/>
    <n v="54"/>
    <s v="Decaf"/>
  </r>
  <r>
    <n v="715"/>
    <n v="22"/>
    <n v="-19"/>
    <s v="6/16/2013"/>
    <n v="570"/>
    <n v="30"/>
    <s v="Small Market"/>
    <s v="Central"/>
    <n v="7"/>
    <s v="Beans"/>
    <x v="0"/>
    <x v="8"/>
    <n v="11"/>
    <n v="52"/>
    <n v="30"/>
    <x v="4"/>
    <n v="20"/>
    <n v="40"/>
    <n v="30"/>
    <n v="60"/>
    <n v="19"/>
    <s v="Decaf"/>
  </r>
  <r>
    <n v="505"/>
    <n v="35"/>
    <n v="-12"/>
    <s v="6/17/2013"/>
    <n v="248"/>
    <n v="47"/>
    <s v="Small Market"/>
    <s v="South"/>
    <n v="11"/>
    <s v="Beans"/>
    <x v="0"/>
    <x v="8"/>
    <n v="8"/>
    <n v="82"/>
    <n v="47"/>
    <x v="17"/>
    <n v="20"/>
    <n v="40"/>
    <n v="20"/>
    <n v="60"/>
    <n v="39"/>
    <s v="Decaf"/>
  </r>
  <r>
    <n v="775"/>
    <n v="29"/>
    <n v="-15"/>
    <s v="6/18/2013"/>
    <n v="1003"/>
    <n v="35"/>
    <s v="Small Market"/>
    <s v="West"/>
    <n v="8"/>
    <s v="Beans"/>
    <x v="1"/>
    <x v="7"/>
    <n v="5"/>
    <n v="64"/>
    <n v="35"/>
    <x v="1"/>
    <n v="30"/>
    <n v="40"/>
    <n v="20"/>
    <n v="70"/>
    <n v="30"/>
    <s v="Decaf"/>
  </r>
  <r>
    <n v="563"/>
    <n v="29"/>
    <n v="-15"/>
    <s v="6/19/2013"/>
    <n v="1003"/>
    <n v="35"/>
    <s v="Small Market"/>
    <s v="Central"/>
    <n v="8"/>
    <s v="Beans"/>
    <x v="1"/>
    <x v="1"/>
    <n v="5"/>
    <n v="64"/>
    <n v="35"/>
    <x v="16"/>
    <n v="20"/>
    <n v="40"/>
    <n v="20"/>
    <n v="60"/>
    <n v="30"/>
    <s v="Regular"/>
  </r>
  <r>
    <n v="603"/>
    <n v="34"/>
    <n v="-3"/>
    <s v="6/20/2013"/>
    <n v="211"/>
    <n v="42"/>
    <s v="Small Market"/>
    <s v="East"/>
    <n v="12"/>
    <s v="Beans"/>
    <x v="0"/>
    <x v="12"/>
    <n v="-3"/>
    <n v="76"/>
    <n v="42"/>
    <x v="15"/>
    <n v="30"/>
    <n v="40"/>
    <n v="0"/>
    <n v="70"/>
    <n v="45"/>
    <s v="Regular"/>
  </r>
  <r>
    <n v="918"/>
    <n v="32"/>
    <n v="-1"/>
    <s v="6/21/2013"/>
    <n v="482"/>
    <n v="48"/>
    <s v="Small Market"/>
    <s v="South"/>
    <n v="8"/>
    <s v="Beans"/>
    <x v="0"/>
    <x v="9"/>
    <n v="29"/>
    <n v="80"/>
    <n v="48"/>
    <x v="14"/>
    <n v="20"/>
    <n v="40"/>
    <n v="30"/>
    <n v="60"/>
    <n v="19"/>
    <s v="Regular"/>
  </r>
  <r>
    <n v="775"/>
    <n v="0"/>
    <n v="1"/>
    <s v="6/22/2013"/>
    <n v="387"/>
    <n v="43"/>
    <s v="Small Market"/>
    <s v="West"/>
    <n v="0"/>
    <s v="Beans"/>
    <x v="0"/>
    <x v="0"/>
    <n v="31"/>
    <n v="43"/>
    <n v="43"/>
    <x v="1"/>
    <n v="0"/>
    <n v="40"/>
    <n v="30"/>
    <n v="40"/>
    <n v="12"/>
    <s v="Regular"/>
  </r>
  <r>
    <n v="435"/>
    <n v="33"/>
    <n v="-3"/>
    <s v="6/23/2013"/>
    <n v="836"/>
    <n v="48"/>
    <s v="Small Market"/>
    <s v="West"/>
    <n v="9"/>
    <s v="Beans"/>
    <x v="0"/>
    <x v="0"/>
    <n v="27"/>
    <n v="81"/>
    <n v="48"/>
    <x v="5"/>
    <n v="30"/>
    <n v="40"/>
    <n v="30"/>
    <n v="70"/>
    <n v="21"/>
    <s v="Regular"/>
  </r>
  <r>
    <n v="573"/>
    <n v="82"/>
    <n v="-9"/>
    <s v="6/24/2013"/>
    <n v="1804"/>
    <n v="40"/>
    <s v="Small Market"/>
    <s v="Central"/>
    <n v="25"/>
    <s v="Leaves"/>
    <x v="2"/>
    <x v="3"/>
    <n v="-9"/>
    <n v="122"/>
    <n v="40"/>
    <x v="3"/>
    <n v="70"/>
    <n v="40"/>
    <n v="0"/>
    <n v="110"/>
    <n v="49"/>
    <s v="Decaf"/>
  </r>
  <r>
    <n v="801"/>
    <n v="82"/>
    <n v="-8"/>
    <s v="6/25/2013"/>
    <n v="1804"/>
    <n v="40"/>
    <s v="Small Market"/>
    <s v="West"/>
    <n v="25"/>
    <s v="Leaves"/>
    <x v="2"/>
    <x v="10"/>
    <n v="-8"/>
    <n v="122"/>
    <n v="40"/>
    <x v="5"/>
    <n v="70"/>
    <n v="40"/>
    <n v="0"/>
    <n v="110"/>
    <n v="48"/>
    <s v="Decaf"/>
  </r>
  <r>
    <n v="417"/>
    <n v="35"/>
    <n v="-1"/>
    <s v="6/26/2013"/>
    <n v="248"/>
    <n v="47"/>
    <s v="Small Market"/>
    <s v="Central"/>
    <n v="11"/>
    <s v="Leaves"/>
    <x v="3"/>
    <x v="4"/>
    <n v="9"/>
    <n v="82"/>
    <n v="47"/>
    <x v="3"/>
    <n v="20"/>
    <n v="40"/>
    <n v="10"/>
    <n v="60"/>
    <n v="38"/>
    <s v="Regular"/>
  </r>
  <r>
    <n v="636"/>
    <n v="34"/>
    <n v="-3"/>
    <s v="6/27/2013"/>
    <n v="211"/>
    <n v="42"/>
    <s v="Small Market"/>
    <s v="Central"/>
    <n v="12"/>
    <s v="Leaves"/>
    <x v="3"/>
    <x v="5"/>
    <n v="-3"/>
    <n v="76"/>
    <n v="42"/>
    <x v="3"/>
    <n v="20"/>
    <n v="40"/>
    <n v="0"/>
    <n v="60"/>
    <n v="45"/>
    <s v="Regular"/>
  </r>
  <r>
    <n v="314"/>
    <n v="33"/>
    <n v="-4"/>
    <s v="6/28/2013"/>
    <n v="243"/>
    <n v="41"/>
    <s v="Small Market"/>
    <s v="Central"/>
    <n v="12"/>
    <s v="Leaves"/>
    <x v="3"/>
    <x v="6"/>
    <n v="-4"/>
    <n v="74"/>
    <n v="41"/>
    <x v="3"/>
    <n v="20"/>
    <n v="40"/>
    <n v="0"/>
    <n v="60"/>
    <n v="45"/>
    <s v="Regular"/>
  </r>
  <r>
    <n v="603"/>
    <n v="0"/>
    <n v="2"/>
    <s v="6/29/2013"/>
    <n v="387"/>
    <n v="43"/>
    <s v="Small Market"/>
    <s v="East"/>
    <n v="0"/>
    <s v="Leaves"/>
    <x v="3"/>
    <x v="6"/>
    <n v="32"/>
    <n v="43"/>
    <n v="43"/>
    <x v="15"/>
    <n v="0"/>
    <n v="40"/>
    <n v="30"/>
    <n v="40"/>
    <n v="11"/>
    <s v="Regular"/>
  </r>
  <r>
    <n v="435"/>
    <n v="44"/>
    <n v="3"/>
    <s v="6/30/2013"/>
    <n v="325"/>
    <n v="62"/>
    <s v="Small Market"/>
    <s v="West"/>
    <n v="40"/>
    <s v="Leaves"/>
    <x v="3"/>
    <x v="4"/>
    <n v="-7"/>
    <n v="106"/>
    <n v="62"/>
    <x v="5"/>
    <n v="30"/>
    <n v="40"/>
    <n v="-10"/>
    <n v="70"/>
    <n v="69"/>
    <s v="Regular"/>
  </r>
  <r>
    <n v="636"/>
    <n v="39"/>
    <n v="2"/>
    <s v="7/13/2013"/>
    <n v="250"/>
    <n v="49"/>
    <s v="Small Market"/>
    <s v="Central"/>
    <n v="14"/>
    <s v="Leaves"/>
    <x v="3"/>
    <x v="6"/>
    <n v="2"/>
    <n v="88"/>
    <n v="49"/>
    <x v="3"/>
    <n v="30"/>
    <n v="40"/>
    <n v="0"/>
    <n v="70"/>
    <n v="47"/>
    <s v="Regular"/>
  </r>
  <r>
    <n v="603"/>
    <n v="0"/>
    <n v="2"/>
    <s v="7/14/2013"/>
    <n v="344"/>
    <n v="43"/>
    <s v="Small Market"/>
    <s v="East"/>
    <n v="0"/>
    <s v="Leaves"/>
    <x v="3"/>
    <x v="6"/>
    <n v="32"/>
    <n v="43"/>
    <n v="43"/>
    <x v="15"/>
    <n v="0"/>
    <n v="40"/>
    <n v="30"/>
    <n v="40"/>
    <n v="11"/>
    <s v="Regular"/>
  </r>
  <r>
    <n v="509"/>
    <n v="41"/>
    <n v="10"/>
    <s v="7/15/2013"/>
    <n v="320"/>
    <n v="66"/>
    <s v="Small Market"/>
    <s v="West"/>
    <n v="12"/>
    <s v="Leaves"/>
    <x v="3"/>
    <x v="4"/>
    <n v="30"/>
    <n v="107"/>
    <n v="66"/>
    <x v="6"/>
    <n v="30"/>
    <n v="40"/>
    <n v="20"/>
    <n v="70"/>
    <n v="36"/>
    <s v="Regular"/>
  </r>
  <r>
    <n v="801"/>
    <n v="38"/>
    <n v="2"/>
    <s v="7/16/2013"/>
    <n v="256"/>
    <n v="51"/>
    <s v="Small Market"/>
    <s v="West"/>
    <n v="12"/>
    <s v="Leaves"/>
    <x v="3"/>
    <x v="5"/>
    <n v="12"/>
    <n v="89"/>
    <n v="51"/>
    <x v="5"/>
    <n v="20"/>
    <n v="40"/>
    <n v="10"/>
    <n v="60"/>
    <n v="39"/>
    <s v="Regular"/>
  </r>
  <r>
    <n v="509"/>
    <n v="43"/>
    <n v="8"/>
    <s v="7/17/2013"/>
    <n v="466"/>
    <n v="63"/>
    <s v="Small Market"/>
    <s v="West"/>
    <n v="13"/>
    <s v="Leaves"/>
    <x v="3"/>
    <x v="5"/>
    <n v="28"/>
    <n v="106"/>
    <n v="63"/>
    <x v="6"/>
    <n v="30"/>
    <n v="40"/>
    <n v="20"/>
    <n v="70"/>
    <n v="35"/>
    <s v="Regular"/>
  </r>
  <r>
    <n v="312"/>
    <n v="39"/>
    <n v="0"/>
    <s v="7/18/2013"/>
    <n v="541"/>
    <n v="51"/>
    <s v="Major Market"/>
    <s v="Central"/>
    <n v="12"/>
    <s v="Leaves"/>
    <x v="2"/>
    <x v="3"/>
    <n v="40"/>
    <n v="96"/>
    <n v="57"/>
    <x v="12"/>
    <n v="20"/>
    <n v="40"/>
    <n v="40"/>
    <n v="60"/>
    <n v="24"/>
    <s v="Decaf"/>
  </r>
  <r>
    <n v="530"/>
    <n v="39"/>
    <n v="-1"/>
    <s v="7/19/2013"/>
    <n v="541"/>
    <n v="51"/>
    <s v="Major Market"/>
    <s v="West"/>
    <n v="12"/>
    <s v="Leaves"/>
    <x v="2"/>
    <x v="10"/>
    <n v="39"/>
    <n v="96"/>
    <n v="57"/>
    <x v="13"/>
    <n v="20"/>
    <n v="40"/>
    <n v="40"/>
    <n v="60"/>
    <n v="25"/>
    <s v="Decaf"/>
  </r>
  <r>
    <n v="505"/>
    <n v="86"/>
    <n v="-49"/>
    <s v="7/20/2013"/>
    <n v="1698"/>
    <n v="23"/>
    <s v="Small Market"/>
    <s v="South"/>
    <n v="26"/>
    <s v="Beans"/>
    <x v="1"/>
    <x v="7"/>
    <n v="-39"/>
    <n v="116"/>
    <n v="30"/>
    <x v="17"/>
    <n v="110"/>
    <n v="40"/>
    <n v="10"/>
    <n v="150"/>
    <n v="49"/>
    <s v="Decaf"/>
  </r>
  <r>
    <n v="318"/>
    <n v="46"/>
    <n v="5"/>
    <s v="7/21/2013"/>
    <n v="449"/>
    <n v="67"/>
    <s v="Small Market"/>
    <s v="South"/>
    <n v="14"/>
    <s v="Beans"/>
    <x v="0"/>
    <x v="8"/>
    <n v="45"/>
    <n v="120"/>
    <n v="74"/>
    <x v="0"/>
    <n v="20"/>
    <n v="40"/>
    <n v="40"/>
    <n v="60"/>
    <n v="37"/>
    <s v="Decaf"/>
  </r>
  <r>
    <n v="515"/>
    <n v="31"/>
    <n v="-20"/>
    <s v="7/22/2013"/>
    <n v="1000"/>
    <n v="37"/>
    <s v="Small Market"/>
    <s v="Central"/>
    <n v="9"/>
    <s v="Beans"/>
    <x v="1"/>
    <x v="1"/>
    <n v="10"/>
    <n v="72"/>
    <n v="41"/>
    <x v="16"/>
    <n v="20"/>
    <n v="40"/>
    <n v="30"/>
    <n v="60"/>
    <n v="30"/>
    <s v="Regular"/>
  </r>
  <r>
    <n v="505"/>
    <n v="45"/>
    <n v="-19"/>
    <s v="7/23/2013"/>
    <n v="320"/>
    <n v="64"/>
    <s v="Small Market"/>
    <s v="South"/>
    <n v="41"/>
    <s v="Beans"/>
    <x v="0"/>
    <x v="9"/>
    <n v="-9"/>
    <n v="116"/>
    <n v="71"/>
    <x v="17"/>
    <n v="20"/>
    <n v="40"/>
    <n v="10"/>
    <n v="60"/>
    <n v="70"/>
    <s v="Regular"/>
  </r>
  <r>
    <n v="435"/>
    <n v="32"/>
    <n v="2"/>
    <s v="7/24/2013"/>
    <n v="833"/>
    <n v="47"/>
    <s v="Small Market"/>
    <s v="West"/>
    <n v="8"/>
    <s v="Beans"/>
    <x v="0"/>
    <x v="0"/>
    <n v="42"/>
    <n v="84"/>
    <n v="52"/>
    <x v="5"/>
    <n v="20"/>
    <n v="40"/>
    <n v="40"/>
    <n v="60"/>
    <n v="19"/>
    <s v="Regular"/>
  </r>
  <r>
    <n v="505"/>
    <n v="31"/>
    <n v="-21"/>
    <s v="7/25/2013"/>
    <n v="1000"/>
    <n v="37"/>
    <s v="Small Market"/>
    <s v="South"/>
    <n v="9"/>
    <s v="Leaves"/>
    <x v="2"/>
    <x v="3"/>
    <n v="9"/>
    <n v="72"/>
    <n v="41"/>
    <x v="17"/>
    <n v="10"/>
    <n v="40"/>
    <n v="30"/>
    <n v="50"/>
    <n v="31"/>
    <s v="Decaf"/>
  </r>
  <r>
    <n v="314"/>
    <n v="39"/>
    <n v="-11"/>
    <s v="7/26/2013"/>
    <n v="244"/>
    <n v="53"/>
    <s v="Small Market"/>
    <s v="Central"/>
    <n v="12"/>
    <s v="Leaves"/>
    <x v="3"/>
    <x v="4"/>
    <n v="19"/>
    <n v="98"/>
    <n v="59"/>
    <x v="3"/>
    <n v="20"/>
    <n v="40"/>
    <n v="30"/>
    <n v="60"/>
    <n v="40"/>
    <s v="Regular"/>
  </r>
  <r>
    <n v="203"/>
    <n v="24"/>
    <n v="-13"/>
    <s v="7/27/2013"/>
    <n v="806"/>
    <n v="36"/>
    <s v="Small Market"/>
    <s v="East"/>
    <n v="6"/>
    <s v="Leaves"/>
    <x v="3"/>
    <x v="6"/>
    <n v="27"/>
    <n v="64"/>
    <n v="40"/>
    <x v="7"/>
    <n v="20"/>
    <n v="40"/>
    <n v="40"/>
    <n v="60"/>
    <n v="18"/>
    <s v="Regular"/>
  </r>
  <r>
    <n v="603"/>
    <n v="0"/>
    <n v="7"/>
    <s v="7/28/2013"/>
    <n v="430"/>
    <n v="43"/>
    <s v="Small Market"/>
    <s v="East"/>
    <n v="0"/>
    <s v="Leaves"/>
    <x v="3"/>
    <x v="6"/>
    <n v="47"/>
    <n v="46"/>
    <n v="46"/>
    <x v="15"/>
    <n v="0"/>
    <n v="40"/>
    <n v="40"/>
    <n v="40"/>
    <n v="11"/>
    <s v="Regular"/>
  </r>
  <r>
    <n v="435"/>
    <n v="45"/>
    <n v="-29"/>
    <s v="7/29/2013"/>
    <n v="320"/>
    <n v="64"/>
    <s v="Small Market"/>
    <s v="West"/>
    <n v="41"/>
    <s v="Leaves"/>
    <x v="3"/>
    <x v="4"/>
    <n v="-9"/>
    <n v="116"/>
    <n v="71"/>
    <x v="5"/>
    <n v="10"/>
    <n v="40"/>
    <n v="20"/>
    <n v="50"/>
    <n v="70"/>
    <s v="Regular"/>
  </r>
  <r>
    <n v="206"/>
    <n v="60"/>
    <n v="-10"/>
    <s v="7/30/2013"/>
    <n v="606"/>
    <n v="84"/>
    <s v="Small Market"/>
    <s v="West"/>
    <n v="54"/>
    <s v="Leaves"/>
    <x v="3"/>
    <x v="6"/>
    <n v="0"/>
    <n v="153"/>
    <n v="93"/>
    <x v="6"/>
    <n v="20"/>
    <n v="40"/>
    <n v="10"/>
    <n v="60"/>
    <n v="84"/>
    <s v="Regular"/>
  </r>
  <r>
    <n v="440"/>
    <n v="32"/>
    <n v="13"/>
    <s v="7/31/2013"/>
    <n v="482"/>
    <n v="48"/>
    <s v="Major Market"/>
    <s v="Central"/>
    <n v="8"/>
    <s v="Leaves"/>
    <x v="2"/>
    <x v="2"/>
    <n v="43"/>
    <n v="85"/>
    <n v="53"/>
    <x v="18"/>
    <n v="30"/>
    <n v="40"/>
    <n v="30"/>
    <n v="70"/>
    <n v="19"/>
    <s v="Decaf"/>
  </r>
  <r>
    <n v="573"/>
    <n v="34"/>
    <n v="-4"/>
    <s v="8/13/2013"/>
    <n v="211"/>
    <n v="42"/>
    <s v="Small Market"/>
    <s v="Central"/>
    <n v="12"/>
    <s v="Leaves"/>
    <x v="3"/>
    <x v="5"/>
    <n v="-4"/>
    <n v="81"/>
    <n v="47"/>
    <x v="3"/>
    <n v="20"/>
    <n v="40"/>
    <n v="0"/>
    <n v="60"/>
    <n v="45"/>
    <s v="Regular"/>
  </r>
  <r>
    <n v="314"/>
    <n v="33"/>
    <n v="-6"/>
    <s v="8/14/2013"/>
    <n v="243"/>
    <n v="41"/>
    <s v="Small Market"/>
    <s v="Central"/>
    <n v="12"/>
    <s v="Leaves"/>
    <x v="3"/>
    <x v="6"/>
    <n v="-6"/>
    <n v="79"/>
    <n v="46"/>
    <x v="3"/>
    <n v="20"/>
    <n v="40"/>
    <n v="0"/>
    <n v="60"/>
    <n v="45"/>
    <s v="Regular"/>
  </r>
  <r>
    <n v="603"/>
    <n v="0"/>
    <n v="17"/>
    <s v="8/15/2013"/>
    <n v="387"/>
    <n v="43"/>
    <s v="Small Market"/>
    <s v="East"/>
    <n v="0"/>
    <s v="Leaves"/>
    <x v="3"/>
    <x v="6"/>
    <n v="47"/>
    <n v="46"/>
    <n v="46"/>
    <x v="15"/>
    <n v="0"/>
    <n v="40"/>
    <n v="30"/>
    <n v="40"/>
    <n v="11"/>
    <s v="Regular"/>
  </r>
  <r>
    <n v="435"/>
    <n v="44"/>
    <n v="0"/>
    <s v="8/16/2013"/>
    <n v="325"/>
    <n v="62"/>
    <s v="Small Market"/>
    <s v="West"/>
    <n v="40"/>
    <s v="Leaves"/>
    <x v="3"/>
    <x v="4"/>
    <n v="-10"/>
    <n v="113"/>
    <n v="69"/>
    <x v="5"/>
    <n v="30"/>
    <n v="40"/>
    <n v="-10"/>
    <n v="70"/>
    <n v="69"/>
    <s v="Regular"/>
  </r>
  <r>
    <n v="614"/>
    <n v="29"/>
    <n v="7"/>
    <s v="8/17/2013"/>
    <n v="490"/>
    <n v="44"/>
    <s v="Major Market"/>
    <s v="Central"/>
    <n v="8"/>
    <s v="Leaves"/>
    <x v="2"/>
    <x v="2"/>
    <n v="37"/>
    <n v="78"/>
    <n v="49"/>
    <x v="18"/>
    <n v="20"/>
    <n v="40"/>
    <n v="30"/>
    <n v="60"/>
    <n v="19"/>
    <s v="Decaf"/>
  </r>
  <r>
    <n v="440"/>
    <n v="33"/>
    <n v="13"/>
    <s v="8/18/2013"/>
    <n v="870"/>
    <n v="49"/>
    <s v="Major Market"/>
    <s v="Central"/>
    <n v="9"/>
    <s v="Leaves"/>
    <x v="2"/>
    <x v="3"/>
    <n v="43"/>
    <n v="87"/>
    <n v="54"/>
    <x v="18"/>
    <n v="30"/>
    <n v="40"/>
    <n v="30"/>
    <n v="70"/>
    <n v="20"/>
    <s v="Decaf"/>
  </r>
  <r>
    <n v="774"/>
    <n v="46"/>
    <n v="0"/>
    <s v="8/19/2013"/>
    <n v="422"/>
    <n v="57"/>
    <s v="Major Market"/>
    <s v="East"/>
    <n v="17"/>
    <s v="Leaves"/>
    <x v="2"/>
    <x v="3"/>
    <n v="10"/>
    <n v="110"/>
    <n v="64"/>
    <x v="10"/>
    <n v="30"/>
    <n v="40"/>
    <n v="10"/>
    <n v="70"/>
    <n v="50"/>
    <s v="Decaf"/>
  </r>
  <r>
    <n v="321"/>
    <n v="30"/>
    <n v="9"/>
    <s v="8/20/2013"/>
    <n v="882"/>
    <n v="45"/>
    <s v="Major Market"/>
    <s v="East"/>
    <n v="8"/>
    <s v="Leaves"/>
    <x v="3"/>
    <x v="4"/>
    <n v="39"/>
    <n v="80"/>
    <n v="50"/>
    <x v="11"/>
    <n v="30"/>
    <n v="40"/>
    <n v="30"/>
    <n v="70"/>
    <n v="19"/>
    <s v="Regular"/>
  </r>
  <r>
    <n v="774"/>
    <n v="29"/>
    <n v="7"/>
    <s v="8/21/2013"/>
    <n v="490"/>
    <n v="44"/>
    <s v="Major Market"/>
    <s v="East"/>
    <n v="8"/>
    <s v="Leaves"/>
    <x v="3"/>
    <x v="6"/>
    <n v="37"/>
    <n v="78"/>
    <n v="49"/>
    <x v="10"/>
    <n v="30"/>
    <n v="40"/>
    <n v="30"/>
    <n v="70"/>
    <n v="19"/>
    <s v="Regular"/>
  </r>
  <r>
    <n v="608"/>
    <n v="24"/>
    <n v="-11"/>
    <s v="8/22/2013"/>
    <n v="567"/>
    <n v="32"/>
    <s v="Small Market"/>
    <s v="Central"/>
    <n v="7"/>
    <s v="Beans"/>
    <x v="0"/>
    <x v="8"/>
    <n v="19"/>
    <n v="60"/>
    <n v="36"/>
    <x v="4"/>
    <n v="30"/>
    <n v="40"/>
    <n v="30"/>
    <n v="70"/>
    <n v="19"/>
    <s v="Decaf"/>
  </r>
  <r>
    <n v="775"/>
    <n v="0"/>
    <n v="16"/>
    <s v="8/23/2013"/>
    <n v="344"/>
    <n v="43"/>
    <s v="Small Market"/>
    <s v="West"/>
    <n v="0"/>
    <s v="Beans"/>
    <x v="0"/>
    <x v="0"/>
    <n v="46"/>
    <n v="46"/>
    <n v="46"/>
    <x v="1"/>
    <n v="0"/>
    <n v="40"/>
    <n v="30"/>
    <n v="40"/>
    <n v="12"/>
    <s v="Regular"/>
  </r>
  <r>
    <n v="435"/>
    <n v="31"/>
    <n v="9"/>
    <s v="8/24/2013"/>
    <n v="844"/>
    <n v="46"/>
    <s v="Small Market"/>
    <s v="West"/>
    <n v="8"/>
    <s v="Beans"/>
    <x v="0"/>
    <x v="0"/>
    <n v="39"/>
    <n v="82"/>
    <n v="51"/>
    <x v="5"/>
    <n v="30"/>
    <n v="40"/>
    <n v="30"/>
    <n v="70"/>
    <n v="20"/>
    <s v="Regular"/>
  </r>
  <r>
    <n v="715"/>
    <n v="34"/>
    <n v="15"/>
    <s v="8/25/2013"/>
    <n v="863"/>
    <n v="51"/>
    <s v="Small Market"/>
    <s v="Central"/>
    <n v="9"/>
    <s v="Leaves"/>
    <x v="2"/>
    <x v="3"/>
    <n v="45"/>
    <n v="91"/>
    <n v="57"/>
    <x v="4"/>
    <n v="30"/>
    <n v="40"/>
    <n v="30"/>
    <n v="70"/>
    <n v="21"/>
    <s v="Decaf"/>
  </r>
  <r>
    <n v="603"/>
    <n v="39"/>
    <n v="-7"/>
    <s v="8/26/2013"/>
    <n v="250"/>
    <n v="49"/>
    <s v="Small Market"/>
    <s v="East"/>
    <n v="14"/>
    <s v="Leaves"/>
    <x v="2"/>
    <x v="3"/>
    <n v="3"/>
    <n v="94"/>
    <n v="55"/>
    <x v="15"/>
    <n v="20"/>
    <n v="40"/>
    <n v="10"/>
    <n v="60"/>
    <n v="47"/>
    <s v="Decaf"/>
  </r>
  <r>
    <n v="505"/>
    <n v="31"/>
    <n v="-10"/>
    <s v="8/27/2013"/>
    <n v="1009"/>
    <n v="38"/>
    <s v="Small Market"/>
    <s v="South"/>
    <n v="9"/>
    <s v="Leaves"/>
    <x v="2"/>
    <x v="3"/>
    <n v="10"/>
    <n v="74"/>
    <n v="43"/>
    <x v="17"/>
    <n v="20"/>
    <n v="40"/>
    <n v="20"/>
    <n v="60"/>
    <n v="31"/>
    <s v="Decaf"/>
  </r>
  <r>
    <n v="314"/>
    <n v="38"/>
    <n v="6"/>
    <s v="8/28/2013"/>
    <n v="256"/>
    <n v="51"/>
    <s v="Small Market"/>
    <s v="Central"/>
    <n v="12"/>
    <s v="Leaves"/>
    <x v="3"/>
    <x v="4"/>
    <n v="16"/>
    <n v="95"/>
    <n v="57"/>
    <x v="3"/>
    <n v="30"/>
    <n v="40"/>
    <n v="10"/>
    <n v="70"/>
    <n v="40"/>
    <s v="Regular"/>
  </r>
  <r>
    <n v="660"/>
    <n v="39"/>
    <n v="3"/>
    <s v="8/29/2013"/>
    <n v="250"/>
    <n v="49"/>
    <s v="Small Market"/>
    <s v="Central"/>
    <n v="14"/>
    <s v="Leaves"/>
    <x v="3"/>
    <x v="6"/>
    <n v="3"/>
    <n v="94"/>
    <n v="55"/>
    <x v="3"/>
    <n v="30"/>
    <n v="40"/>
    <n v="0"/>
    <n v="70"/>
    <n v="47"/>
    <s v="Regular"/>
  </r>
  <r>
    <n v="603"/>
    <n v="0"/>
    <n v="17"/>
    <s v="8/30/2013"/>
    <n v="344"/>
    <n v="43"/>
    <s v="Small Market"/>
    <s v="East"/>
    <n v="0"/>
    <s v="Leaves"/>
    <x v="3"/>
    <x v="6"/>
    <n v="47"/>
    <n v="46"/>
    <n v="46"/>
    <x v="15"/>
    <n v="0"/>
    <n v="40"/>
    <n v="30"/>
    <n v="40"/>
    <n v="11"/>
    <s v="Regular"/>
  </r>
  <r>
    <n v="253"/>
    <n v="41"/>
    <n v="25"/>
    <s v="8/31/2013"/>
    <n v="320"/>
    <n v="66"/>
    <s v="Small Market"/>
    <s v="West"/>
    <n v="12"/>
    <s v="Leaves"/>
    <x v="3"/>
    <x v="4"/>
    <n v="45"/>
    <n v="114"/>
    <n v="73"/>
    <x v="6"/>
    <n v="30"/>
    <n v="40"/>
    <n v="20"/>
    <n v="70"/>
    <n v="36"/>
    <s v="Regular"/>
  </r>
  <r>
    <n v="435"/>
    <n v="45"/>
    <n v="-37"/>
    <s v="9/13/2013"/>
    <n v="447"/>
    <n v="69"/>
    <s v="Small Market"/>
    <s v="West"/>
    <n v="14"/>
    <s v="Leaves"/>
    <x v="2"/>
    <x v="3"/>
    <n v="23"/>
    <n v="114"/>
    <n v="69"/>
    <x v="5"/>
    <n v="20"/>
    <n v="70"/>
    <n v="60"/>
    <n v="90"/>
    <n v="46"/>
    <s v="Decaf"/>
  </r>
  <r>
    <n v="567"/>
    <n v="52"/>
    <n v="-13"/>
    <s v="9/14/2013"/>
    <n v="509"/>
    <n v="73"/>
    <s v="Major Market"/>
    <s v="Central"/>
    <n v="47"/>
    <s v="Beans"/>
    <x v="1"/>
    <x v="7"/>
    <n v="-3"/>
    <n v="125"/>
    <n v="73"/>
    <x v="18"/>
    <n v="50"/>
    <n v="70"/>
    <n v="10"/>
    <n v="120"/>
    <n v="76"/>
    <s v="Decaf"/>
  </r>
  <r>
    <n v="614"/>
    <n v="46"/>
    <n v="-8"/>
    <s v="9/15/2013"/>
    <n v="424"/>
    <n v="68"/>
    <s v="Major Market"/>
    <s v="Central"/>
    <n v="14"/>
    <s v="Beans"/>
    <x v="1"/>
    <x v="1"/>
    <n v="32"/>
    <n v="114"/>
    <n v="68"/>
    <x v="18"/>
    <n v="40"/>
    <n v="70"/>
    <n v="40"/>
    <n v="110"/>
    <n v="36"/>
    <s v="Regular"/>
  </r>
  <r>
    <n v="303"/>
    <n v="52"/>
    <n v="-14"/>
    <s v="9/16/2013"/>
    <n v="509"/>
    <n v="73"/>
    <s v="Major Market"/>
    <s v="Central"/>
    <n v="47"/>
    <s v="Leaves"/>
    <x v="2"/>
    <x v="3"/>
    <n v="-4"/>
    <n v="125"/>
    <n v="73"/>
    <x v="9"/>
    <n v="40"/>
    <n v="70"/>
    <n v="10"/>
    <n v="110"/>
    <n v="77"/>
    <s v="Decaf"/>
  </r>
  <r>
    <n v="720"/>
    <n v="59"/>
    <n v="-8"/>
    <s v="9/17/2013"/>
    <n v="411"/>
    <n v="79"/>
    <s v="Major Market"/>
    <s v="Central"/>
    <n v="19"/>
    <s v="Leaves"/>
    <x v="2"/>
    <x v="10"/>
    <n v="32"/>
    <n v="138"/>
    <n v="79"/>
    <x v="9"/>
    <n v="50"/>
    <n v="70"/>
    <n v="40"/>
    <n v="120"/>
    <n v="47"/>
    <s v="Decaf"/>
  </r>
  <r>
    <n v="713"/>
    <n v="59"/>
    <n v="-8"/>
    <s v="9/18/2013"/>
    <n v="411"/>
    <n v="79"/>
    <s v="Major Market"/>
    <s v="South"/>
    <n v="19"/>
    <s v="Leaves"/>
    <x v="2"/>
    <x v="2"/>
    <n v="32"/>
    <n v="138"/>
    <n v="79"/>
    <x v="8"/>
    <n v="50"/>
    <n v="70"/>
    <n v="40"/>
    <n v="120"/>
    <n v="47"/>
    <s v="Decaf"/>
  </r>
  <r>
    <n v="718"/>
    <n v="50"/>
    <n v="-3"/>
    <s v="9/19/2013"/>
    <n v="589"/>
    <n v="73"/>
    <s v="Major Market"/>
    <s v="East"/>
    <n v="14"/>
    <s v="Leaves"/>
    <x v="3"/>
    <x v="6"/>
    <n v="47"/>
    <n v="123"/>
    <n v="73"/>
    <x v="19"/>
    <n v="50"/>
    <n v="70"/>
    <n v="50"/>
    <n v="120"/>
    <n v="26"/>
    <s v="Regular"/>
  </r>
  <r>
    <n v="860"/>
    <n v="53"/>
    <n v="-14"/>
    <s v="9/20/2013"/>
    <n v="380"/>
    <n v="71"/>
    <s v="Small Market"/>
    <s v="East"/>
    <n v="17"/>
    <s v="Beans"/>
    <x v="0"/>
    <x v="8"/>
    <n v="26"/>
    <n v="124"/>
    <n v="71"/>
    <x v="7"/>
    <n v="50"/>
    <n v="70"/>
    <n v="40"/>
    <n v="120"/>
    <n v="45"/>
    <s v="Decaf"/>
  </r>
  <r>
    <n v="435"/>
    <n v="54"/>
    <n v="2"/>
    <s v="9/21/2013"/>
    <n v="885"/>
    <n v="78"/>
    <s v="Small Market"/>
    <s v="West"/>
    <n v="15"/>
    <s v="Beans"/>
    <x v="0"/>
    <x v="8"/>
    <n v="52"/>
    <n v="132"/>
    <n v="78"/>
    <x v="5"/>
    <n v="50"/>
    <n v="70"/>
    <n v="50"/>
    <n v="120"/>
    <n v="26"/>
    <s v="Decaf"/>
  </r>
  <r>
    <n v="505"/>
    <n v="43"/>
    <n v="-10"/>
    <s v="9/22/2013"/>
    <n v="452"/>
    <n v="66"/>
    <s v="Small Market"/>
    <s v="South"/>
    <n v="14"/>
    <s v="Beans"/>
    <x v="1"/>
    <x v="1"/>
    <n v="20"/>
    <n v="109"/>
    <n v="66"/>
    <x v="17"/>
    <n v="50"/>
    <n v="70"/>
    <n v="30"/>
    <n v="120"/>
    <n v="46"/>
    <s v="Regular"/>
  </r>
  <r>
    <n v="504"/>
    <n v="61"/>
    <n v="-9"/>
    <s v="9/23/2013"/>
    <n v="-906"/>
    <n v="86"/>
    <s v="Small Market"/>
    <s v="South"/>
    <n v="55"/>
    <s v="Beans"/>
    <x v="0"/>
    <x v="0"/>
    <n v="1"/>
    <n v="147"/>
    <n v="86"/>
    <x v="0"/>
    <n v="40"/>
    <n v="70"/>
    <n v="10"/>
    <n v="110"/>
    <n v="85"/>
    <s v="Regular"/>
  </r>
  <r>
    <n v="541"/>
    <n v="55"/>
    <n v="-14"/>
    <s v="9/24/2013"/>
    <n v="410"/>
    <n v="69"/>
    <s v="Small Market"/>
    <s v="West"/>
    <n v="20"/>
    <s v="Beans"/>
    <x v="0"/>
    <x v="0"/>
    <n v="16"/>
    <n v="124"/>
    <n v="69"/>
    <x v="2"/>
    <n v="50"/>
    <n v="70"/>
    <n v="30"/>
    <n v="120"/>
    <n v="53"/>
    <s v="Regular"/>
  </r>
  <r>
    <n v="860"/>
    <n v="82"/>
    <n v="8"/>
    <s v="9/25/2013"/>
    <n v="601"/>
    <n v="102"/>
    <s v="Small Market"/>
    <s v="East"/>
    <n v="31"/>
    <s v="Leaves"/>
    <x v="2"/>
    <x v="3"/>
    <n v="38"/>
    <n v="184"/>
    <n v="102"/>
    <x v="7"/>
    <n v="60"/>
    <n v="70"/>
    <n v="30"/>
    <n v="130"/>
    <n v="64"/>
    <s v="Decaf"/>
  </r>
  <r>
    <n v="715"/>
    <n v="61"/>
    <n v="2"/>
    <s v="9/26/2013"/>
    <n v="613"/>
    <n v="86"/>
    <s v="Small Market"/>
    <s v="Central"/>
    <n v="55"/>
    <s v="Leaves"/>
    <x v="3"/>
    <x v="5"/>
    <n v="2"/>
    <n v="147"/>
    <n v="86"/>
    <x v="4"/>
    <n v="50"/>
    <n v="70"/>
    <n v="0"/>
    <n v="120"/>
    <n v="84"/>
    <s v="Regular"/>
  </r>
  <r>
    <n v="425"/>
    <n v="53"/>
    <n v="-1"/>
    <s v="9/27/2013"/>
    <n v="321"/>
    <n v="88"/>
    <s v="Small Market"/>
    <s v="West"/>
    <n v="16"/>
    <s v="Leaves"/>
    <x v="3"/>
    <x v="4"/>
    <n v="49"/>
    <n v="141"/>
    <n v="88"/>
    <x v="6"/>
    <n v="30"/>
    <n v="70"/>
    <n v="50"/>
    <n v="100"/>
    <n v="39"/>
    <s v="Regular"/>
  </r>
  <r>
    <n v="419"/>
    <n v="47"/>
    <n v="-16"/>
    <s v="9/28/2013"/>
    <n v="521"/>
    <n v="65"/>
    <s v="Major Market"/>
    <s v="Central"/>
    <n v="42"/>
    <s v="Beans"/>
    <x v="1"/>
    <x v="7"/>
    <n v="-6"/>
    <n v="112"/>
    <n v="65"/>
    <x v="18"/>
    <n v="40"/>
    <n v="70"/>
    <n v="10"/>
    <n v="110"/>
    <n v="71"/>
    <s v="Decaf"/>
  </r>
  <r>
    <n v="513"/>
    <n v="54"/>
    <n v="-11"/>
    <s v="9/29/2013"/>
    <n v="424"/>
    <n v="73"/>
    <s v="Major Market"/>
    <s v="Central"/>
    <n v="17"/>
    <s v="Beans"/>
    <x v="1"/>
    <x v="11"/>
    <n v="29"/>
    <n v="127"/>
    <n v="73"/>
    <x v="18"/>
    <n v="50"/>
    <n v="70"/>
    <n v="40"/>
    <n v="120"/>
    <n v="44"/>
    <s v="Regular"/>
  </r>
  <r>
    <n v="512"/>
    <n v="67"/>
    <n v="17"/>
    <s v="9/30/2013"/>
    <n v="-1239"/>
    <n v="101"/>
    <s v="Major Market"/>
    <s v="South"/>
    <n v="22"/>
    <s v="Beans"/>
    <x v="0"/>
    <x v="0"/>
    <n v="47"/>
    <n v="168"/>
    <n v="101"/>
    <x v="8"/>
    <n v="50"/>
    <n v="70"/>
    <n v="30"/>
    <n v="120"/>
    <n v="54"/>
    <s v="Regular"/>
  </r>
  <r>
    <n v="425"/>
    <n v="49"/>
    <n v="-4"/>
    <s v="10/13/2013"/>
    <n v="845"/>
    <n v="71"/>
    <s v="Small Market"/>
    <s v="West"/>
    <n v="13"/>
    <s v="Leaves"/>
    <x v="2"/>
    <x v="3"/>
    <n v="46"/>
    <n v="120"/>
    <n v="71"/>
    <x v="6"/>
    <n v="40"/>
    <n v="70"/>
    <n v="50"/>
    <n v="110"/>
    <n v="25"/>
    <s v="Decaf"/>
  </r>
  <r>
    <n v="860"/>
    <n v="50"/>
    <n v="-3"/>
    <s v="10/14/2013"/>
    <n v="898"/>
    <n v="73"/>
    <s v="Small Market"/>
    <s v="East"/>
    <n v="14"/>
    <s v="Leaves"/>
    <x v="3"/>
    <x v="4"/>
    <n v="47"/>
    <n v="123"/>
    <n v="73"/>
    <x v="7"/>
    <n v="50"/>
    <n v="70"/>
    <n v="50"/>
    <n v="120"/>
    <n v="26"/>
    <s v="Regular"/>
  </r>
  <r>
    <n v="234"/>
    <n v="51"/>
    <n v="-37"/>
    <s v="10/15/2013"/>
    <n v="503"/>
    <n v="71"/>
    <s v="Major Market"/>
    <s v="Central"/>
    <n v="46"/>
    <s v="Beans"/>
    <x v="1"/>
    <x v="7"/>
    <n v="-7"/>
    <n v="130"/>
    <n v="79"/>
    <x v="18"/>
    <n v="40"/>
    <n v="70"/>
    <n v="30"/>
    <n v="110"/>
    <n v="76"/>
    <s v="Decaf"/>
  </r>
  <r>
    <n v="614"/>
    <n v="52"/>
    <n v="-21"/>
    <s v="10/16/2013"/>
    <n v="405"/>
    <n v="71"/>
    <s v="Major Market"/>
    <s v="Central"/>
    <n v="17"/>
    <s v="Beans"/>
    <x v="1"/>
    <x v="11"/>
    <n v="39"/>
    <n v="131"/>
    <n v="79"/>
    <x v="18"/>
    <n v="40"/>
    <n v="70"/>
    <n v="60"/>
    <n v="110"/>
    <n v="45"/>
    <s v="Regular"/>
  </r>
  <r>
    <n v="937"/>
    <n v="43"/>
    <n v="-18"/>
    <s v="10/17/2013"/>
    <n v="419"/>
    <n v="64"/>
    <s v="Major Market"/>
    <s v="Central"/>
    <n v="13"/>
    <s v="Beans"/>
    <x v="1"/>
    <x v="1"/>
    <n v="42"/>
    <n v="114"/>
    <n v="71"/>
    <x v="18"/>
    <n v="30"/>
    <n v="70"/>
    <n v="60"/>
    <n v="100"/>
    <n v="36"/>
    <s v="Regular"/>
  </r>
  <r>
    <n v="774"/>
    <n v="51"/>
    <n v="-46"/>
    <s v="10/18/2013"/>
    <n v="542"/>
    <n v="65"/>
    <s v="Major Market"/>
    <s v="East"/>
    <n v="46"/>
    <s v="Beans"/>
    <x v="0"/>
    <x v="9"/>
    <n v="-16"/>
    <n v="124"/>
    <n v="73"/>
    <x v="10"/>
    <n v="30"/>
    <n v="70"/>
    <n v="30"/>
    <n v="100"/>
    <n v="76"/>
    <s v="Regular"/>
  </r>
  <r>
    <n v="682"/>
    <n v="72"/>
    <n v="32"/>
    <s v="10/19/2013"/>
    <n v="-868"/>
    <n v="110"/>
    <s v="Major Market"/>
    <s v="South"/>
    <n v="23"/>
    <s v="Beans"/>
    <x v="0"/>
    <x v="0"/>
    <n v="82"/>
    <n v="194"/>
    <n v="122"/>
    <x v="8"/>
    <n v="40"/>
    <n v="70"/>
    <n v="50"/>
    <n v="110"/>
    <n v="55"/>
    <s v="Regular"/>
  </r>
  <r>
    <n v="772"/>
    <n v="48"/>
    <n v="8"/>
    <s v="10/20/2013"/>
    <n v="851"/>
    <n v="70"/>
    <s v="Major Market"/>
    <s v="East"/>
    <n v="13"/>
    <s v="Leaves"/>
    <x v="3"/>
    <x v="6"/>
    <n v="68"/>
    <n v="126"/>
    <n v="78"/>
    <x v="11"/>
    <n v="50"/>
    <n v="70"/>
    <n v="60"/>
    <n v="120"/>
    <n v="24"/>
    <s v="Regular"/>
  </r>
  <r>
    <n v="225"/>
    <n v="60"/>
    <n v="16"/>
    <s v="10/21/2013"/>
    <n v="329"/>
    <n v="99"/>
    <s v="Small Market"/>
    <s v="South"/>
    <n v="18"/>
    <s v="Beans"/>
    <x v="0"/>
    <x v="9"/>
    <n v="86"/>
    <n v="169"/>
    <n v="109"/>
    <x v="0"/>
    <n v="30"/>
    <n v="70"/>
    <n v="70"/>
    <n v="100"/>
    <n v="41"/>
    <s v="Regular"/>
  </r>
  <r>
    <n v="541"/>
    <n v="52"/>
    <n v="-20"/>
    <s v="10/22/2013"/>
    <n v="405"/>
    <n v="71"/>
    <s v="Small Market"/>
    <s v="West"/>
    <n v="17"/>
    <s v="Beans"/>
    <x v="0"/>
    <x v="9"/>
    <n v="40"/>
    <n v="131"/>
    <n v="79"/>
    <x v="2"/>
    <n v="30"/>
    <n v="70"/>
    <n v="60"/>
    <n v="100"/>
    <n v="44"/>
    <s v="Regular"/>
  </r>
  <r>
    <n v="425"/>
    <n v="56"/>
    <n v="-26"/>
    <s v="10/23/2013"/>
    <n v="385"/>
    <n v="70"/>
    <s v="Small Market"/>
    <s v="West"/>
    <n v="21"/>
    <s v="Beans"/>
    <x v="0"/>
    <x v="9"/>
    <n v="24"/>
    <n v="134"/>
    <n v="78"/>
    <x v="6"/>
    <n v="40"/>
    <n v="70"/>
    <n v="50"/>
    <n v="110"/>
    <n v="54"/>
    <s v="Regular"/>
  </r>
  <r>
    <n v="580"/>
    <n v="56"/>
    <n v="-26"/>
    <s v="10/24/2013"/>
    <n v="385"/>
    <n v="70"/>
    <s v="Small Market"/>
    <s v="South"/>
    <n v="21"/>
    <s v="Leaves"/>
    <x v="2"/>
    <x v="2"/>
    <n v="24"/>
    <n v="134"/>
    <n v="78"/>
    <x v="14"/>
    <n v="40"/>
    <n v="70"/>
    <n v="50"/>
    <n v="110"/>
    <n v="54"/>
    <s v="Decaf"/>
  </r>
  <r>
    <n v="435"/>
    <n v="45"/>
    <n v="-26"/>
    <s v="10/25/2013"/>
    <n v="447"/>
    <n v="69"/>
    <s v="Small Market"/>
    <s v="West"/>
    <n v="14"/>
    <s v="Leaves"/>
    <x v="2"/>
    <x v="3"/>
    <n v="34"/>
    <n v="121"/>
    <n v="76"/>
    <x v="5"/>
    <n v="20"/>
    <n v="70"/>
    <n v="60"/>
    <n v="90"/>
    <n v="46"/>
    <s v="Decaf"/>
  </r>
  <r>
    <n v="614"/>
    <n v="52"/>
    <n v="-14"/>
    <s v="10/26/2013"/>
    <n v="509"/>
    <n v="73"/>
    <s v="Major Market"/>
    <s v="Central"/>
    <n v="47"/>
    <s v="Beans"/>
    <x v="1"/>
    <x v="7"/>
    <n v="-4"/>
    <n v="133"/>
    <n v="81"/>
    <x v="18"/>
    <n v="50"/>
    <n v="70"/>
    <n v="10"/>
    <n v="120"/>
    <n v="76"/>
    <s v="Decaf"/>
  </r>
  <r>
    <n v="234"/>
    <n v="46"/>
    <n v="7"/>
    <s v="10/27/2013"/>
    <n v="424"/>
    <n v="68"/>
    <s v="Major Market"/>
    <s v="Central"/>
    <n v="14"/>
    <s v="Beans"/>
    <x v="1"/>
    <x v="1"/>
    <n v="47"/>
    <n v="121"/>
    <n v="75"/>
    <x v="18"/>
    <n v="40"/>
    <n v="70"/>
    <n v="40"/>
    <n v="110"/>
    <n v="36"/>
    <s v="Regular"/>
  </r>
  <r>
    <n v="970"/>
    <n v="52"/>
    <n v="-16"/>
    <s v="10/28/2013"/>
    <n v="509"/>
    <n v="73"/>
    <s v="Major Market"/>
    <s v="Central"/>
    <n v="47"/>
    <s v="Leaves"/>
    <x v="2"/>
    <x v="3"/>
    <n v="-6"/>
    <n v="133"/>
    <n v="81"/>
    <x v="9"/>
    <n v="40"/>
    <n v="70"/>
    <n v="10"/>
    <n v="110"/>
    <n v="77"/>
    <s v="Decaf"/>
  </r>
  <r>
    <n v="970"/>
    <n v="59"/>
    <n v="7"/>
    <s v="10/29/2013"/>
    <n v="411"/>
    <n v="79"/>
    <s v="Major Market"/>
    <s v="Central"/>
    <n v="19"/>
    <s v="Leaves"/>
    <x v="2"/>
    <x v="10"/>
    <n v="47"/>
    <n v="147"/>
    <n v="88"/>
    <x v="9"/>
    <n v="50"/>
    <n v="70"/>
    <n v="40"/>
    <n v="120"/>
    <n v="47"/>
    <s v="Decaf"/>
  </r>
  <r>
    <n v="936"/>
    <n v="59"/>
    <n v="7"/>
    <s v="10/30/2013"/>
    <n v="411"/>
    <n v="79"/>
    <s v="Major Market"/>
    <s v="South"/>
    <n v="19"/>
    <s v="Leaves"/>
    <x v="2"/>
    <x v="2"/>
    <n v="47"/>
    <n v="147"/>
    <n v="88"/>
    <x v="8"/>
    <n v="50"/>
    <n v="70"/>
    <n v="40"/>
    <n v="120"/>
    <n v="47"/>
    <s v="Decaf"/>
  </r>
  <r>
    <n v="914"/>
    <n v="50"/>
    <n v="20"/>
    <s v="10/31/2013"/>
    <n v="589"/>
    <n v="73"/>
    <s v="Major Market"/>
    <s v="East"/>
    <n v="14"/>
    <s v="Leaves"/>
    <x v="3"/>
    <x v="6"/>
    <n v="70"/>
    <n v="131"/>
    <n v="81"/>
    <x v="19"/>
    <n v="50"/>
    <n v="70"/>
    <n v="50"/>
    <n v="120"/>
    <n v="26"/>
    <s v="Regular"/>
  </r>
  <r>
    <n v="636"/>
    <n v="63"/>
    <n v="13"/>
    <s v="11/13/2013"/>
    <n v="1075"/>
    <n v="76"/>
    <s v="Small Market"/>
    <s v="Central"/>
    <n v="19"/>
    <s v="Beans"/>
    <x v="1"/>
    <x v="7"/>
    <n v="53"/>
    <n v="148"/>
    <n v="85"/>
    <x v="3"/>
    <n v="60"/>
    <n v="70"/>
    <n v="40"/>
    <n v="130"/>
    <n v="40"/>
    <s v="Decaf"/>
  </r>
  <r>
    <n v="203"/>
    <n v="49"/>
    <n v="-9"/>
    <s v="11/14/2013"/>
    <n v="392"/>
    <n v="65"/>
    <s v="Small Market"/>
    <s v="East"/>
    <n v="16"/>
    <s v="Beans"/>
    <x v="0"/>
    <x v="8"/>
    <n v="31"/>
    <n v="121"/>
    <n v="72"/>
    <x v="7"/>
    <n v="40"/>
    <n v="70"/>
    <n v="40"/>
    <n v="110"/>
    <n v="44"/>
    <s v="Decaf"/>
  </r>
  <r>
    <n v="435"/>
    <n v="50"/>
    <n v="20"/>
    <s v="11/15/2013"/>
    <n v="898"/>
    <n v="73"/>
    <s v="Small Market"/>
    <s v="West"/>
    <n v="14"/>
    <s v="Beans"/>
    <x v="0"/>
    <x v="8"/>
    <n v="70"/>
    <n v="131"/>
    <n v="81"/>
    <x v="5"/>
    <n v="40"/>
    <n v="70"/>
    <n v="50"/>
    <n v="110"/>
    <n v="26"/>
    <s v="Decaf"/>
  </r>
  <r>
    <n v="603"/>
    <n v="52"/>
    <n v="5"/>
    <s v="11/16/2013"/>
    <n v="327"/>
    <n v="75"/>
    <s v="Small Market"/>
    <s v="East"/>
    <n v="16"/>
    <s v="Beans"/>
    <x v="1"/>
    <x v="11"/>
    <n v="55"/>
    <n v="135"/>
    <n v="83"/>
    <x v="15"/>
    <n v="40"/>
    <n v="70"/>
    <n v="50"/>
    <n v="110"/>
    <n v="38"/>
    <s v="Regular"/>
  </r>
  <r>
    <n v="203"/>
    <n v="55"/>
    <n v="-13"/>
    <s v="11/17/2013"/>
    <n v="627"/>
    <n v="76"/>
    <s v="Small Market"/>
    <s v="East"/>
    <n v="49"/>
    <s v="Beans"/>
    <x v="0"/>
    <x v="9"/>
    <n v="-3"/>
    <n v="140"/>
    <n v="85"/>
    <x v="7"/>
    <n v="50"/>
    <n v="70"/>
    <n v="10"/>
    <n v="120"/>
    <n v="78"/>
    <s v="Regular"/>
  </r>
  <r>
    <n v="603"/>
    <n v="49"/>
    <n v="-16"/>
    <s v="11/18/2013"/>
    <n v="335"/>
    <n v="69"/>
    <s v="Small Market"/>
    <s v="East"/>
    <n v="44"/>
    <s v="Beans"/>
    <x v="0"/>
    <x v="9"/>
    <n v="-6"/>
    <n v="126"/>
    <n v="77"/>
    <x v="15"/>
    <n v="40"/>
    <n v="70"/>
    <n v="10"/>
    <n v="110"/>
    <n v="73"/>
    <s v="Regular"/>
  </r>
  <r>
    <n v="541"/>
    <n v="41"/>
    <n v="-19"/>
    <s v="11/19/2013"/>
    <n v="482"/>
    <n v="57"/>
    <s v="Small Market"/>
    <s v="West"/>
    <n v="13"/>
    <s v="Beans"/>
    <x v="1"/>
    <x v="1"/>
    <n v="1"/>
    <n v="104"/>
    <n v="63"/>
    <x v="2"/>
    <n v="40"/>
    <n v="70"/>
    <n v="20"/>
    <n v="110"/>
    <n v="56"/>
    <s v="Regular"/>
  </r>
  <r>
    <n v="503"/>
    <n v="54"/>
    <n v="2"/>
    <s v="11/20/2013"/>
    <n v="424"/>
    <n v="73"/>
    <s v="Small Market"/>
    <s v="West"/>
    <n v="17"/>
    <s v="Beans"/>
    <x v="0"/>
    <x v="9"/>
    <n v="42"/>
    <n v="135"/>
    <n v="81"/>
    <x v="2"/>
    <n v="50"/>
    <n v="70"/>
    <n v="40"/>
    <n v="120"/>
    <n v="45"/>
    <s v="Regular"/>
  </r>
  <r>
    <n v="405"/>
    <n v="65"/>
    <n v="13"/>
    <s v="11/21/2013"/>
    <n v="403"/>
    <n v="80"/>
    <s v="Small Market"/>
    <s v="South"/>
    <n v="24"/>
    <s v="Leaves"/>
    <x v="2"/>
    <x v="2"/>
    <n v="33"/>
    <n v="155"/>
    <n v="90"/>
    <x v="14"/>
    <n v="60"/>
    <n v="70"/>
    <n v="20"/>
    <n v="130"/>
    <n v="58"/>
    <s v="Decaf"/>
  </r>
  <r>
    <n v="435"/>
    <n v="52"/>
    <n v="13"/>
    <s v="11/22/2013"/>
    <n v="327"/>
    <n v="75"/>
    <s v="Small Market"/>
    <s v="West"/>
    <n v="16"/>
    <s v="Leaves"/>
    <x v="2"/>
    <x v="2"/>
    <n v="53"/>
    <n v="135"/>
    <n v="83"/>
    <x v="5"/>
    <n v="40"/>
    <n v="70"/>
    <n v="40"/>
    <n v="110"/>
    <n v="39"/>
    <s v="Decaf"/>
  </r>
  <r>
    <n v="435"/>
    <n v="48"/>
    <n v="2"/>
    <s v="11/23/2013"/>
    <n v="462"/>
    <n v="74"/>
    <s v="Small Market"/>
    <s v="West"/>
    <n v="15"/>
    <s v="Leaves"/>
    <x v="2"/>
    <x v="3"/>
    <n v="42"/>
    <n v="130"/>
    <n v="82"/>
    <x v="5"/>
    <n v="40"/>
    <n v="70"/>
    <n v="40"/>
    <n v="110"/>
    <n v="46"/>
    <s v="Decaf"/>
  </r>
  <r>
    <n v="425"/>
    <n v="49"/>
    <n v="18"/>
    <s v="11/24/2013"/>
    <n v="845"/>
    <n v="71"/>
    <s v="Small Market"/>
    <s v="West"/>
    <n v="13"/>
    <s v="Leaves"/>
    <x v="2"/>
    <x v="3"/>
    <n v="68"/>
    <n v="128"/>
    <n v="79"/>
    <x v="6"/>
    <n v="40"/>
    <n v="70"/>
    <n v="50"/>
    <n v="110"/>
    <n v="25"/>
    <s v="Decaf"/>
  </r>
  <r>
    <n v="959"/>
    <n v="50"/>
    <n v="20"/>
    <s v="11/25/2013"/>
    <n v="898"/>
    <n v="73"/>
    <s v="Small Market"/>
    <s v="East"/>
    <n v="14"/>
    <s v="Leaves"/>
    <x v="3"/>
    <x v="4"/>
    <n v="70"/>
    <n v="131"/>
    <n v="81"/>
    <x v="7"/>
    <n v="50"/>
    <n v="70"/>
    <n v="50"/>
    <n v="120"/>
    <n v="26"/>
    <s v="Regular"/>
  </r>
  <r>
    <n v="937"/>
    <n v="21"/>
    <n v="-14"/>
    <s v="11/26/2013"/>
    <n v="480"/>
    <n v="32"/>
    <s v="Major Market"/>
    <s v="Central"/>
    <n v="5"/>
    <s v="Leaves"/>
    <x v="2"/>
    <x v="2"/>
    <n v="16"/>
    <n v="53"/>
    <n v="32"/>
    <x v="18"/>
    <n v="0"/>
    <n v="30"/>
    <n v="30"/>
    <n v="30"/>
    <n v="16"/>
    <s v="Decaf"/>
  </r>
  <r>
    <n v="513"/>
    <n v="27"/>
    <n v="-10"/>
    <s v="11/27/2013"/>
    <n v="859"/>
    <n v="39"/>
    <s v="Major Market"/>
    <s v="Central"/>
    <n v="7"/>
    <s v="Leaves"/>
    <x v="2"/>
    <x v="3"/>
    <n v="20"/>
    <n v="66"/>
    <n v="39"/>
    <x v="18"/>
    <n v="10"/>
    <n v="30"/>
    <n v="30"/>
    <n v="40"/>
    <n v="19"/>
    <s v="Decaf"/>
  </r>
  <r>
    <n v="850"/>
    <n v="56"/>
    <n v="-4"/>
    <s v="11/28/2013"/>
    <n v="385"/>
    <n v="70"/>
    <s v="Major Market"/>
    <s v="East"/>
    <n v="21"/>
    <s v="Leaves"/>
    <x v="2"/>
    <x v="3"/>
    <n v="16"/>
    <n v="126"/>
    <n v="70"/>
    <x v="11"/>
    <n v="30"/>
    <n v="30"/>
    <n v="20"/>
    <n v="60"/>
    <n v="54"/>
    <s v="Decaf"/>
  </r>
  <r>
    <n v="781"/>
    <n v="54"/>
    <n v="-7"/>
    <s v="11/29/2013"/>
    <n v="404"/>
    <n v="66"/>
    <s v="Major Market"/>
    <s v="East"/>
    <n v="20"/>
    <s v="Leaves"/>
    <x v="2"/>
    <x v="3"/>
    <n v="13"/>
    <n v="120"/>
    <n v="66"/>
    <x v="10"/>
    <n v="30"/>
    <n v="30"/>
    <n v="20"/>
    <n v="60"/>
    <n v="53"/>
    <s v="Decaf"/>
  </r>
  <r>
    <n v="413"/>
    <n v="21"/>
    <n v="-15"/>
    <s v="11/30/2013"/>
    <n v="480"/>
    <n v="32"/>
    <s v="Major Market"/>
    <s v="East"/>
    <n v="5"/>
    <s v="Leaves"/>
    <x v="3"/>
    <x v="6"/>
    <n v="15"/>
    <n v="53"/>
    <n v="32"/>
    <x v="10"/>
    <n v="20"/>
    <n v="30"/>
    <n v="30"/>
    <n v="50"/>
    <n v="17"/>
    <s v="Regular"/>
  </r>
  <r>
    <n v="360"/>
    <n v="46"/>
    <n v="1"/>
    <s v="12/13/2013"/>
    <n v="449"/>
    <n v="67"/>
    <s v="Small Market"/>
    <s v="West"/>
    <n v="14"/>
    <s v="Leaves"/>
    <x v="3"/>
    <x v="5"/>
    <n v="31"/>
    <n v="113"/>
    <n v="67"/>
    <x v="6"/>
    <n v="20"/>
    <n v="30"/>
    <n v="30"/>
    <n v="50"/>
    <n v="36"/>
    <s v="Regular"/>
  </r>
  <r>
    <n v="775"/>
    <n v="22"/>
    <n v="-3"/>
    <s v="12/14/2013"/>
    <n v="802"/>
    <n v="34"/>
    <s v="Small Market"/>
    <s v="West"/>
    <n v="6"/>
    <s v="Beans"/>
    <x v="0"/>
    <x v="8"/>
    <n v="17"/>
    <n v="56"/>
    <n v="34"/>
    <x v="1"/>
    <n v="20"/>
    <n v="30"/>
    <n v="20"/>
    <n v="50"/>
    <n v="17"/>
    <s v="Decaf"/>
  </r>
  <r>
    <n v="505"/>
    <n v="34"/>
    <n v="6"/>
    <s v="12/15/2013"/>
    <n v="-522"/>
    <n v="42"/>
    <s v="Small Market"/>
    <s v="South"/>
    <n v="12"/>
    <s v="Beans"/>
    <x v="0"/>
    <x v="0"/>
    <n v="-4"/>
    <n v="76"/>
    <n v="42"/>
    <x v="17"/>
    <n v="20"/>
    <n v="30"/>
    <n v="-10"/>
    <n v="50"/>
    <n v="46"/>
    <s v="Regular"/>
  </r>
  <r>
    <n v="253"/>
    <n v="22"/>
    <n v="-9"/>
    <s v="12/16/2013"/>
    <n v="570"/>
    <n v="30"/>
    <s v="Small Market"/>
    <s v="West"/>
    <n v="7"/>
    <s v="Beans"/>
    <x v="0"/>
    <x v="0"/>
    <n v="11"/>
    <n v="52"/>
    <n v="30"/>
    <x v="6"/>
    <n v="20"/>
    <n v="30"/>
    <n v="20"/>
    <n v="50"/>
    <n v="19"/>
    <s v="Regular"/>
  </r>
  <r>
    <n v="603"/>
    <n v="33"/>
    <n v="-4"/>
    <s v="12/17/2013"/>
    <n v="243"/>
    <n v="41"/>
    <s v="Small Market"/>
    <s v="East"/>
    <n v="12"/>
    <s v="Leaves"/>
    <x v="2"/>
    <x v="3"/>
    <n v="-4"/>
    <n v="74"/>
    <n v="41"/>
    <x v="15"/>
    <n v="20"/>
    <n v="30"/>
    <n v="0"/>
    <n v="50"/>
    <n v="45"/>
    <s v="Decaf"/>
  </r>
  <r>
    <n v="505"/>
    <n v="29"/>
    <n v="-5"/>
    <s v="12/18/2013"/>
    <n v="1003"/>
    <n v="35"/>
    <s v="Small Market"/>
    <s v="South"/>
    <n v="8"/>
    <s v="Leaves"/>
    <x v="2"/>
    <x v="3"/>
    <n v="5"/>
    <n v="64"/>
    <n v="35"/>
    <x v="17"/>
    <n v="20"/>
    <n v="30"/>
    <n v="10"/>
    <n v="50"/>
    <n v="30"/>
    <s v="Decaf"/>
  </r>
  <r>
    <n v="503"/>
    <n v="25"/>
    <n v="-1"/>
    <s v="12/19/2013"/>
    <n v="823"/>
    <n v="38"/>
    <s v="Small Market"/>
    <s v="West"/>
    <n v="7"/>
    <s v="Leaves"/>
    <x v="2"/>
    <x v="2"/>
    <n v="19"/>
    <n v="63"/>
    <n v="38"/>
    <x v="2"/>
    <n v="20"/>
    <n v="30"/>
    <n v="20"/>
    <n v="50"/>
    <n v="19"/>
    <s v="Decaf"/>
  </r>
  <r>
    <n v="603"/>
    <n v="15"/>
    <n v="-12"/>
    <s v="12/20/2013"/>
    <n v="848"/>
    <n v="24"/>
    <s v="Small Market"/>
    <s v="East"/>
    <n v="4"/>
    <s v="Leaves"/>
    <x v="3"/>
    <x v="4"/>
    <n v="8"/>
    <n v="39"/>
    <n v="24"/>
    <x v="15"/>
    <n v="10"/>
    <n v="30"/>
    <n v="20"/>
    <n v="40"/>
    <n v="16"/>
    <s v="Regular"/>
  </r>
  <r>
    <n v="541"/>
    <n v="32"/>
    <n v="-2"/>
    <s v="12/21/2013"/>
    <n v="482"/>
    <n v="48"/>
    <s v="Small Market"/>
    <s v="West"/>
    <n v="8"/>
    <s v="Leaves"/>
    <x v="3"/>
    <x v="4"/>
    <n v="28"/>
    <n v="80"/>
    <n v="48"/>
    <x v="2"/>
    <n v="20"/>
    <n v="30"/>
    <n v="30"/>
    <n v="50"/>
    <n v="20"/>
    <s v="Regular"/>
  </r>
  <r>
    <n v="435"/>
    <n v="35"/>
    <n v="-1"/>
    <s v="12/22/2013"/>
    <n v="248"/>
    <n v="47"/>
    <s v="Small Market"/>
    <s v="West"/>
    <n v="11"/>
    <s v="Leaves"/>
    <x v="3"/>
    <x v="5"/>
    <n v="9"/>
    <n v="82"/>
    <n v="47"/>
    <x v="5"/>
    <n v="20"/>
    <n v="30"/>
    <n v="10"/>
    <n v="50"/>
    <n v="38"/>
    <s v="Regular"/>
  </r>
  <r>
    <n v="801"/>
    <n v="34"/>
    <n v="-3"/>
    <s v="12/23/2013"/>
    <n v="211"/>
    <n v="42"/>
    <s v="Small Market"/>
    <s v="West"/>
    <n v="12"/>
    <s v="Leaves"/>
    <x v="3"/>
    <x v="6"/>
    <n v="-3"/>
    <n v="76"/>
    <n v="42"/>
    <x v="5"/>
    <n v="20"/>
    <n v="30"/>
    <n v="0"/>
    <n v="50"/>
    <n v="45"/>
    <s v="Regular"/>
  </r>
  <r>
    <n v="772"/>
    <n v="24"/>
    <n v="-8"/>
    <s v="12/24/2013"/>
    <n v="567"/>
    <n v="32"/>
    <s v="Major Market"/>
    <s v="East"/>
    <n v="7"/>
    <s v="Leaves"/>
    <x v="2"/>
    <x v="2"/>
    <n v="12"/>
    <n v="56"/>
    <n v="32"/>
    <x v="11"/>
    <n v="10"/>
    <n v="30"/>
    <n v="20"/>
    <n v="40"/>
    <n v="20"/>
    <s v="Decaf"/>
  </r>
  <r>
    <n v="505"/>
    <n v="38"/>
    <n v="12"/>
    <s v="12/25/2013"/>
    <n v="256"/>
    <n v="51"/>
    <s v="Small Market"/>
    <s v="South"/>
    <n v="12"/>
    <s v="Beans"/>
    <x v="0"/>
    <x v="8"/>
    <n v="12"/>
    <n v="89"/>
    <n v="51"/>
    <x v="17"/>
    <n v="30"/>
    <n v="30"/>
    <n v="0"/>
    <n v="60"/>
    <n v="39"/>
    <s v="Decaf"/>
  </r>
  <r>
    <n v="702"/>
    <n v="23"/>
    <n v="-3"/>
    <s v="12/26/2013"/>
    <n v="807"/>
    <n v="35"/>
    <s v="Small Market"/>
    <s v="West"/>
    <n v="6"/>
    <s v="Beans"/>
    <x v="0"/>
    <x v="8"/>
    <n v="17"/>
    <n v="58"/>
    <n v="35"/>
    <x v="1"/>
    <n v="20"/>
    <n v="30"/>
    <n v="20"/>
    <n v="50"/>
    <n v="18"/>
    <s v="Decaf"/>
  </r>
  <r>
    <n v="641"/>
    <n v="16"/>
    <n v="-10"/>
    <s v="12/27/2013"/>
    <n v="851"/>
    <n v="25"/>
    <s v="Small Market"/>
    <s v="Central"/>
    <n v="4"/>
    <s v="Beans"/>
    <x v="1"/>
    <x v="11"/>
    <n v="10"/>
    <n v="41"/>
    <n v="25"/>
    <x v="16"/>
    <n v="10"/>
    <n v="30"/>
    <n v="20"/>
    <n v="40"/>
    <n v="15"/>
    <s v="Regular"/>
  </r>
  <r>
    <n v="563"/>
    <n v="31"/>
    <n v="-2"/>
    <s v="12/28/2013"/>
    <n v="1009"/>
    <n v="38"/>
    <s v="Small Market"/>
    <s v="Central"/>
    <n v="9"/>
    <s v="Beans"/>
    <x v="1"/>
    <x v="1"/>
    <n v="8"/>
    <n v="69"/>
    <n v="38"/>
    <x v="16"/>
    <n v="30"/>
    <n v="30"/>
    <n v="10"/>
    <n v="60"/>
    <n v="30"/>
    <s v="Regular"/>
  </r>
  <r>
    <n v="603"/>
    <n v="20"/>
    <n v="-16"/>
    <s v="12/29/2013"/>
    <n v="218"/>
    <n v="25"/>
    <s v="Small Market"/>
    <s v="East"/>
    <n v="7"/>
    <s v="Beans"/>
    <x v="0"/>
    <x v="12"/>
    <n v="-16"/>
    <n v="45"/>
    <n v="25"/>
    <x v="15"/>
    <n v="10"/>
    <n v="30"/>
    <n v="0"/>
    <n v="40"/>
    <n v="41"/>
    <s v="Regular"/>
  </r>
  <r>
    <n v="580"/>
    <n v="29"/>
    <n v="4"/>
    <s v="12/30/2013"/>
    <n v="490"/>
    <n v="44"/>
    <s v="Small Market"/>
    <s v="South"/>
    <n v="8"/>
    <s v="Beans"/>
    <x v="0"/>
    <x v="9"/>
    <n v="24"/>
    <n v="73"/>
    <n v="44"/>
    <x v="14"/>
    <n v="20"/>
    <n v="30"/>
    <n v="20"/>
    <n v="50"/>
    <n v="20"/>
    <s v="Regular"/>
  </r>
  <r>
    <n v="253"/>
    <n v="24"/>
    <n v="-7"/>
    <s v="12/31/2013"/>
    <n v="567"/>
    <n v="32"/>
    <s v="Small Market"/>
    <s v="West"/>
    <n v="7"/>
    <s v="Beans"/>
    <x v="0"/>
    <x v="0"/>
    <n v="13"/>
    <n v="56"/>
    <n v="32"/>
    <x v="6"/>
    <n v="20"/>
    <n v="30"/>
    <n v="20"/>
    <n v="50"/>
    <n v="19"/>
    <s v="Regular"/>
  </r>
  <r>
    <n v="580"/>
    <n v="21"/>
    <n v="-8"/>
    <s v="1/13/2014"/>
    <n v="480"/>
    <n v="32"/>
    <s v="Small Market"/>
    <s v="South"/>
    <n v="5"/>
    <s v="Beans"/>
    <x v="0"/>
    <x v="9"/>
    <n v="22"/>
    <n v="56"/>
    <n v="35"/>
    <x v="14"/>
    <n v="0"/>
    <n v="30"/>
    <n v="30"/>
    <n v="30"/>
    <n v="17"/>
    <s v="Regular"/>
  </r>
  <r>
    <n v="702"/>
    <n v="0"/>
    <n v="17"/>
    <s v="1/14/2014"/>
    <n v="430"/>
    <n v="43"/>
    <s v="Small Market"/>
    <s v="West"/>
    <n v="0"/>
    <s v="Beans"/>
    <x v="0"/>
    <x v="0"/>
    <n v="47"/>
    <n v="46"/>
    <n v="46"/>
    <x v="1"/>
    <n v="0"/>
    <n v="30"/>
    <n v="30"/>
    <n v="30"/>
    <n v="11"/>
    <s v="Regular"/>
  </r>
  <r>
    <n v="603"/>
    <n v="34"/>
    <n v="-24"/>
    <s v="1/15/2014"/>
    <n v="240"/>
    <n v="43"/>
    <s v="Small Market"/>
    <s v="East"/>
    <n v="12"/>
    <s v="Leaves"/>
    <x v="2"/>
    <x v="3"/>
    <n v="-4"/>
    <n v="82"/>
    <n v="48"/>
    <x v="15"/>
    <n v="10"/>
    <n v="30"/>
    <n v="20"/>
    <n v="40"/>
    <n v="46"/>
    <s v="Decaf"/>
  </r>
  <r>
    <n v="505"/>
    <n v="21"/>
    <n v="-9"/>
    <s v="1/16/2014"/>
    <n v="846"/>
    <n v="31"/>
    <s v="Small Market"/>
    <s v="South"/>
    <n v="5"/>
    <s v="Leaves"/>
    <x v="2"/>
    <x v="2"/>
    <n v="21"/>
    <n v="55"/>
    <n v="34"/>
    <x v="17"/>
    <n v="10"/>
    <n v="30"/>
    <n v="30"/>
    <n v="40"/>
    <n v="17"/>
    <s v="Decaf"/>
  </r>
  <r>
    <n v="971"/>
    <n v="25"/>
    <n v="-5"/>
    <s v="1/17/2014"/>
    <n v="820"/>
    <n v="36"/>
    <s v="Small Market"/>
    <s v="West"/>
    <n v="7"/>
    <s v="Leaves"/>
    <x v="2"/>
    <x v="2"/>
    <n v="25"/>
    <n v="65"/>
    <n v="40"/>
    <x v="2"/>
    <n v="10"/>
    <n v="30"/>
    <n v="30"/>
    <n v="40"/>
    <n v="19"/>
    <s v="Decaf"/>
  </r>
  <r>
    <n v="314"/>
    <n v="34"/>
    <n v="-14"/>
    <s v="1/18/2014"/>
    <n v="240"/>
    <n v="43"/>
    <s v="Small Market"/>
    <s v="Central"/>
    <n v="12"/>
    <s v="Leaves"/>
    <x v="3"/>
    <x v="6"/>
    <n v="-4"/>
    <n v="82"/>
    <n v="48"/>
    <x v="3"/>
    <n v="10"/>
    <n v="30"/>
    <n v="10"/>
    <n v="40"/>
    <n v="46"/>
    <s v="Regular"/>
  </r>
  <r>
    <n v="603"/>
    <n v="21"/>
    <n v="-9"/>
    <s v="1/19/2014"/>
    <n v="846"/>
    <n v="31"/>
    <s v="Small Market"/>
    <s v="East"/>
    <n v="5"/>
    <s v="Leaves"/>
    <x v="3"/>
    <x v="4"/>
    <n v="21"/>
    <n v="55"/>
    <n v="34"/>
    <x v="15"/>
    <n v="20"/>
    <n v="30"/>
    <n v="30"/>
    <n v="50"/>
    <n v="17"/>
    <s v="Regular"/>
  </r>
  <r>
    <n v="435"/>
    <n v="39"/>
    <n v="1"/>
    <s v="1/20/2014"/>
    <n v="244"/>
    <n v="53"/>
    <s v="Small Market"/>
    <s v="West"/>
    <n v="12"/>
    <s v="Leaves"/>
    <x v="3"/>
    <x v="5"/>
    <n v="21"/>
    <n v="98"/>
    <n v="59"/>
    <x v="5"/>
    <n v="10"/>
    <n v="30"/>
    <n v="20"/>
    <n v="40"/>
    <n v="39"/>
    <s v="Regular"/>
  </r>
  <r>
    <n v="509"/>
    <n v="46"/>
    <n v="16"/>
    <s v="1/21/2014"/>
    <n v="449"/>
    <n v="67"/>
    <s v="Small Market"/>
    <s v="West"/>
    <n v="14"/>
    <s v="Leaves"/>
    <x v="3"/>
    <x v="5"/>
    <n v="46"/>
    <n v="120"/>
    <n v="74"/>
    <x v="6"/>
    <n v="20"/>
    <n v="30"/>
    <n v="30"/>
    <n v="50"/>
    <n v="36"/>
    <s v="Regular"/>
  </r>
  <r>
    <n v="775"/>
    <n v="22"/>
    <n v="5"/>
    <s v="1/22/2014"/>
    <n v="802"/>
    <n v="34"/>
    <s v="Small Market"/>
    <s v="West"/>
    <n v="6"/>
    <s v="Beans"/>
    <x v="0"/>
    <x v="8"/>
    <n v="25"/>
    <n v="60"/>
    <n v="38"/>
    <x v="1"/>
    <n v="20"/>
    <n v="30"/>
    <n v="20"/>
    <n v="50"/>
    <n v="17"/>
    <s v="Decaf"/>
  </r>
  <r>
    <n v="505"/>
    <n v="34"/>
    <n v="4"/>
    <s v="1/23/2014"/>
    <n v="-522"/>
    <n v="42"/>
    <s v="Small Market"/>
    <s v="South"/>
    <n v="12"/>
    <s v="Beans"/>
    <x v="0"/>
    <x v="0"/>
    <n v="-6"/>
    <n v="81"/>
    <n v="47"/>
    <x v="17"/>
    <n v="20"/>
    <n v="30"/>
    <n v="-10"/>
    <n v="50"/>
    <n v="46"/>
    <s v="Regular"/>
  </r>
  <r>
    <n v="425"/>
    <n v="22"/>
    <n v="-4"/>
    <s v="1/24/2014"/>
    <n v="570"/>
    <n v="30"/>
    <s v="Small Market"/>
    <s v="West"/>
    <n v="7"/>
    <s v="Beans"/>
    <x v="0"/>
    <x v="0"/>
    <n v="16"/>
    <n v="55"/>
    <n v="33"/>
    <x v="6"/>
    <n v="20"/>
    <n v="30"/>
    <n v="20"/>
    <n v="50"/>
    <n v="19"/>
    <s v="Regular"/>
  </r>
  <r>
    <n v="603"/>
    <n v="33"/>
    <n v="-6"/>
    <s v="1/25/2014"/>
    <n v="243"/>
    <n v="41"/>
    <s v="Small Market"/>
    <s v="East"/>
    <n v="12"/>
    <s v="Leaves"/>
    <x v="2"/>
    <x v="3"/>
    <n v="-6"/>
    <n v="79"/>
    <n v="46"/>
    <x v="15"/>
    <n v="20"/>
    <n v="30"/>
    <n v="0"/>
    <n v="50"/>
    <n v="45"/>
    <s v="Decaf"/>
  </r>
  <r>
    <n v="505"/>
    <n v="29"/>
    <n v="-3"/>
    <s v="1/26/2014"/>
    <n v="1003"/>
    <n v="35"/>
    <s v="Small Market"/>
    <s v="South"/>
    <n v="8"/>
    <s v="Leaves"/>
    <x v="2"/>
    <x v="3"/>
    <n v="7"/>
    <n v="68"/>
    <n v="39"/>
    <x v="17"/>
    <n v="20"/>
    <n v="30"/>
    <n v="10"/>
    <n v="50"/>
    <n v="30"/>
    <s v="Decaf"/>
  </r>
  <r>
    <n v="541"/>
    <n v="25"/>
    <n v="8"/>
    <s v="1/27/2014"/>
    <n v="823"/>
    <n v="38"/>
    <s v="Small Market"/>
    <s v="West"/>
    <n v="7"/>
    <s v="Leaves"/>
    <x v="2"/>
    <x v="2"/>
    <n v="28"/>
    <n v="67"/>
    <n v="42"/>
    <x v="2"/>
    <n v="20"/>
    <n v="30"/>
    <n v="20"/>
    <n v="50"/>
    <n v="19"/>
    <s v="Decaf"/>
  </r>
  <r>
    <n v="603"/>
    <n v="15"/>
    <n v="-8"/>
    <s v="1/28/2014"/>
    <n v="848"/>
    <n v="24"/>
    <s v="Small Market"/>
    <s v="East"/>
    <n v="4"/>
    <s v="Leaves"/>
    <x v="3"/>
    <x v="4"/>
    <n v="12"/>
    <n v="42"/>
    <n v="27"/>
    <x v="15"/>
    <n v="10"/>
    <n v="30"/>
    <n v="20"/>
    <n v="40"/>
    <n v="16"/>
    <s v="Regular"/>
  </r>
  <r>
    <n v="503"/>
    <n v="32"/>
    <n v="12"/>
    <s v="1/29/2014"/>
    <n v="482"/>
    <n v="48"/>
    <s v="Small Market"/>
    <s v="West"/>
    <n v="8"/>
    <s v="Leaves"/>
    <x v="3"/>
    <x v="4"/>
    <n v="42"/>
    <n v="85"/>
    <n v="53"/>
    <x v="2"/>
    <n v="20"/>
    <n v="30"/>
    <n v="30"/>
    <n v="50"/>
    <n v="20"/>
    <s v="Regular"/>
  </r>
  <r>
    <n v="435"/>
    <n v="35"/>
    <n v="3"/>
    <s v="1/30/2014"/>
    <n v="248"/>
    <n v="47"/>
    <s v="Small Market"/>
    <s v="West"/>
    <n v="11"/>
    <s v="Leaves"/>
    <x v="3"/>
    <x v="5"/>
    <n v="13"/>
    <n v="87"/>
    <n v="52"/>
    <x v="5"/>
    <n v="20"/>
    <n v="30"/>
    <n v="10"/>
    <n v="50"/>
    <n v="38"/>
    <s v="Regular"/>
  </r>
  <r>
    <n v="435"/>
    <n v="34"/>
    <n v="-4"/>
    <s v="1/31/2014"/>
    <n v="211"/>
    <n v="42"/>
    <s v="Small Market"/>
    <s v="West"/>
    <n v="12"/>
    <s v="Leaves"/>
    <x v="3"/>
    <x v="6"/>
    <n v="-4"/>
    <n v="81"/>
    <n v="47"/>
    <x v="5"/>
    <n v="20"/>
    <n v="30"/>
    <n v="0"/>
    <n v="50"/>
    <n v="45"/>
    <s v="Regular"/>
  </r>
  <r>
    <n v="713"/>
    <n v="52"/>
    <n v="-44"/>
    <s v="2/13/2014"/>
    <n v="405"/>
    <n v="71"/>
    <s v="Major Market"/>
    <s v="South"/>
    <n v="17"/>
    <s v="Leaves"/>
    <x v="2"/>
    <x v="2"/>
    <n v="26"/>
    <n v="123"/>
    <n v="71"/>
    <x v="8"/>
    <n v="30"/>
    <n v="80"/>
    <n v="70"/>
    <n v="110"/>
    <n v="45"/>
    <s v="Decaf"/>
  </r>
  <r>
    <n v="217"/>
    <n v="76"/>
    <n v="-2"/>
    <s v="2/14/2014"/>
    <n v="580"/>
    <n v="111"/>
    <s v="Major Market"/>
    <s v="Central"/>
    <n v="21"/>
    <s v="Leaves"/>
    <x v="3"/>
    <x v="4"/>
    <n v="78"/>
    <n v="187"/>
    <n v="111"/>
    <x v="12"/>
    <n v="50"/>
    <n v="80"/>
    <n v="80"/>
    <n v="130"/>
    <n v="33"/>
    <s v="Regular"/>
  </r>
  <r>
    <n v="847"/>
    <n v="72"/>
    <n v="5"/>
    <s v="2/15/2014"/>
    <n v="650"/>
    <n v="110"/>
    <s v="Major Market"/>
    <s v="Central"/>
    <n v="23"/>
    <s v="Leaves"/>
    <x v="3"/>
    <x v="5"/>
    <n v="55"/>
    <n v="182"/>
    <n v="110"/>
    <x v="12"/>
    <n v="50"/>
    <n v="80"/>
    <n v="50"/>
    <n v="130"/>
    <n v="55"/>
    <s v="Regular"/>
  </r>
  <r>
    <n v="660"/>
    <n v="65"/>
    <n v="-35"/>
    <s v="2/16/2014"/>
    <n v="1053"/>
    <n v="77"/>
    <s v="Small Market"/>
    <s v="Central"/>
    <n v="20"/>
    <s v="Beans"/>
    <x v="1"/>
    <x v="7"/>
    <n v="35"/>
    <n v="142"/>
    <n v="77"/>
    <x v="3"/>
    <n v="50"/>
    <n v="80"/>
    <n v="70"/>
    <n v="130"/>
    <n v="42"/>
    <s v="Decaf"/>
  </r>
  <r>
    <n v="660"/>
    <n v="32"/>
    <n v="-52"/>
    <s v="2/17/2014"/>
    <n v="833"/>
    <n v="47"/>
    <s v="Small Market"/>
    <s v="Central"/>
    <n v="8"/>
    <s v="Beans"/>
    <x v="0"/>
    <x v="8"/>
    <n v="28"/>
    <n v="79"/>
    <n v="47"/>
    <x v="3"/>
    <n v="30"/>
    <n v="80"/>
    <n v="80"/>
    <n v="110"/>
    <n v="19"/>
    <s v="Decaf"/>
  </r>
  <r>
    <n v="405"/>
    <n v="82"/>
    <n v="5"/>
    <s v="2/18/2014"/>
    <n v="788"/>
    <n v="123"/>
    <s v="Small Market"/>
    <s v="South"/>
    <n v="27"/>
    <s v="Beans"/>
    <x v="0"/>
    <x v="8"/>
    <n v="65"/>
    <n v="205"/>
    <n v="123"/>
    <x v="14"/>
    <n v="50"/>
    <n v="80"/>
    <n v="60"/>
    <n v="130"/>
    <n v="58"/>
    <s v="Decaf"/>
  </r>
  <r>
    <n v="715"/>
    <n v="56"/>
    <n v="-35"/>
    <s v="2/19/2014"/>
    <n v="385"/>
    <n v="70"/>
    <s v="Small Market"/>
    <s v="Central"/>
    <n v="21"/>
    <s v="Beans"/>
    <x v="1"/>
    <x v="11"/>
    <n v="15"/>
    <n v="126"/>
    <n v="70"/>
    <x v="4"/>
    <n v="40"/>
    <n v="80"/>
    <n v="50"/>
    <n v="120"/>
    <n v="55"/>
    <s v="Regular"/>
  </r>
  <r>
    <n v="405"/>
    <n v="91"/>
    <n v="6"/>
    <s v="2/20/2014"/>
    <n v="-1785"/>
    <n v="127"/>
    <s v="Small Market"/>
    <s v="South"/>
    <n v="28"/>
    <s v="Beans"/>
    <x v="0"/>
    <x v="0"/>
    <n v="76"/>
    <n v="218"/>
    <n v="127"/>
    <x v="14"/>
    <n v="50"/>
    <n v="80"/>
    <n v="70"/>
    <n v="130"/>
    <n v="51"/>
    <s v="Regular"/>
  </r>
  <r>
    <n v="414"/>
    <n v="60"/>
    <n v="-23"/>
    <s v="2/21/2014"/>
    <n v="329"/>
    <n v="99"/>
    <s v="Small Market"/>
    <s v="Central"/>
    <n v="18"/>
    <s v="Leaves"/>
    <x v="2"/>
    <x v="2"/>
    <n v="57"/>
    <n v="159"/>
    <n v="99"/>
    <x v="4"/>
    <n v="40"/>
    <n v="80"/>
    <n v="80"/>
    <n v="120"/>
    <n v="42"/>
    <s v="Decaf"/>
  </r>
  <r>
    <n v="419"/>
    <n v="55"/>
    <n v="-24"/>
    <s v="2/22/2014"/>
    <n v="410"/>
    <n v="69"/>
    <s v="Major Market"/>
    <s v="Central"/>
    <n v="20"/>
    <s v="Beans"/>
    <x v="0"/>
    <x v="8"/>
    <n v="16"/>
    <n v="124"/>
    <n v="69"/>
    <x v="18"/>
    <n v="70"/>
    <n v="80"/>
    <n v="40"/>
    <n v="150"/>
    <n v="53"/>
    <s v="Decaf"/>
  </r>
  <r>
    <n v="330"/>
    <n v="59"/>
    <n v="-17"/>
    <s v="2/23/2014"/>
    <n v="411"/>
    <n v="79"/>
    <s v="Major Market"/>
    <s v="Central"/>
    <n v="19"/>
    <s v="Beans"/>
    <x v="1"/>
    <x v="11"/>
    <n v="33"/>
    <n v="138"/>
    <n v="79"/>
    <x v="18"/>
    <n v="50"/>
    <n v="80"/>
    <n v="50"/>
    <n v="130"/>
    <n v="46"/>
    <s v="Regular"/>
  </r>
  <r>
    <n v="650"/>
    <n v="75"/>
    <n v="19"/>
    <s v="2/24/2014"/>
    <n v="659"/>
    <n v="114"/>
    <s v="Major Market"/>
    <s v="West"/>
    <n v="24"/>
    <s v="Leaves"/>
    <x v="3"/>
    <x v="6"/>
    <n v="59"/>
    <n v="189"/>
    <n v="114"/>
    <x v="13"/>
    <n v="50"/>
    <n v="80"/>
    <n v="40"/>
    <n v="130"/>
    <n v="55"/>
    <s v="Regular"/>
  </r>
  <r>
    <n v="314"/>
    <n v="69"/>
    <n v="-2"/>
    <s v="2/25/2014"/>
    <n v="1060"/>
    <n v="81"/>
    <s v="Small Market"/>
    <s v="Central"/>
    <n v="21"/>
    <s v="Beans"/>
    <x v="1"/>
    <x v="7"/>
    <n v="38"/>
    <n v="150"/>
    <n v="81"/>
    <x v="3"/>
    <n v="60"/>
    <n v="80"/>
    <n v="40"/>
    <n v="140"/>
    <n v="43"/>
    <s v="Decaf"/>
  </r>
  <r>
    <n v="503"/>
    <n v="46"/>
    <n v="-18"/>
    <s v="2/26/2014"/>
    <n v="424"/>
    <n v="68"/>
    <s v="Small Market"/>
    <s v="West"/>
    <n v="14"/>
    <s v="Beans"/>
    <x v="1"/>
    <x v="7"/>
    <n v="32"/>
    <n v="114"/>
    <n v="68"/>
    <x v="2"/>
    <n v="50"/>
    <n v="80"/>
    <n v="50"/>
    <n v="130"/>
    <n v="36"/>
    <s v="Decaf"/>
  </r>
  <r>
    <n v="206"/>
    <n v="75"/>
    <n v="5"/>
    <s v="2/27/2014"/>
    <n v="1063"/>
    <n v="89"/>
    <s v="Small Market"/>
    <s v="West"/>
    <n v="23"/>
    <s v="Beans"/>
    <x v="0"/>
    <x v="8"/>
    <n v="45"/>
    <n v="164"/>
    <n v="89"/>
    <x v="6"/>
    <n v="70"/>
    <n v="80"/>
    <n v="40"/>
    <n v="150"/>
    <n v="44"/>
    <s v="Decaf"/>
  </r>
  <r>
    <n v="203"/>
    <n v="61"/>
    <n v="-8"/>
    <s v="2/28/2014"/>
    <n v="613"/>
    <n v="86"/>
    <s v="Small Market"/>
    <s v="East"/>
    <n v="55"/>
    <s v="Beans"/>
    <x v="0"/>
    <x v="9"/>
    <n v="2"/>
    <n v="147"/>
    <n v="86"/>
    <x v="7"/>
    <n v="60"/>
    <n v="80"/>
    <n v="10"/>
    <n v="140"/>
    <n v="84"/>
    <s v="Regular"/>
  </r>
  <r>
    <n v="503"/>
    <n v="47"/>
    <n v="-27"/>
    <s v="3/13/2014"/>
    <n v="521"/>
    <n v="65"/>
    <s v="Small Market"/>
    <s v="West"/>
    <n v="42"/>
    <s v="Beans"/>
    <x v="1"/>
    <x v="11"/>
    <n v="-7"/>
    <n v="112"/>
    <n v="65"/>
    <x v="2"/>
    <n v="50"/>
    <n v="80"/>
    <n v="20"/>
    <n v="130"/>
    <n v="72"/>
    <s v="Regular"/>
  </r>
  <r>
    <n v="801"/>
    <n v="49"/>
    <n v="-29"/>
    <s v="3/14/2014"/>
    <n v="392"/>
    <n v="65"/>
    <s v="Small Market"/>
    <s v="West"/>
    <n v="16"/>
    <s v="Beans"/>
    <x v="1"/>
    <x v="1"/>
    <n v="21"/>
    <n v="114"/>
    <n v="65"/>
    <x v="5"/>
    <n v="50"/>
    <n v="80"/>
    <n v="50"/>
    <n v="130"/>
    <n v="44"/>
    <s v="Regular"/>
  </r>
  <r>
    <n v="509"/>
    <n v="65"/>
    <n v="-7"/>
    <s v="3/15/2014"/>
    <n v="403"/>
    <n v="80"/>
    <s v="Small Market"/>
    <s v="West"/>
    <n v="24"/>
    <s v="Beans"/>
    <x v="0"/>
    <x v="9"/>
    <n v="23"/>
    <n v="145"/>
    <n v="80"/>
    <x v="6"/>
    <n v="60"/>
    <n v="80"/>
    <n v="30"/>
    <n v="140"/>
    <n v="57"/>
    <s v="Regular"/>
  </r>
  <r>
    <n v="985"/>
    <n v="68"/>
    <n v="-4"/>
    <s v="3/16/2014"/>
    <n v="619"/>
    <n v="85"/>
    <s v="Small Market"/>
    <s v="South"/>
    <n v="25"/>
    <s v="Leaves"/>
    <x v="2"/>
    <x v="3"/>
    <n v="26"/>
    <n v="153"/>
    <n v="85"/>
    <x v="0"/>
    <n v="60"/>
    <n v="80"/>
    <n v="30"/>
    <n v="140"/>
    <n v="59"/>
    <s v="Decaf"/>
  </r>
  <r>
    <n v="432"/>
    <n v="76"/>
    <n v="36"/>
    <s v="3/17/2014"/>
    <n v="580"/>
    <n v="111"/>
    <s v="Major Market"/>
    <s v="South"/>
    <n v="21"/>
    <s v="Beans"/>
    <x v="0"/>
    <x v="8"/>
    <n v="116"/>
    <n v="199"/>
    <n v="123"/>
    <x v="8"/>
    <n v="40"/>
    <n v="80"/>
    <n v="80"/>
    <n v="120"/>
    <n v="33"/>
    <s v="Decaf"/>
  </r>
  <r>
    <n v="325"/>
    <n v="52"/>
    <n v="-31"/>
    <s v="3/18/2014"/>
    <n v="405"/>
    <n v="71"/>
    <s v="Major Market"/>
    <s v="South"/>
    <n v="17"/>
    <s v="Leaves"/>
    <x v="2"/>
    <x v="2"/>
    <n v="39"/>
    <n v="131"/>
    <n v="79"/>
    <x v="8"/>
    <n v="30"/>
    <n v="80"/>
    <n v="70"/>
    <n v="110"/>
    <n v="45"/>
    <s v="Decaf"/>
  </r>
  <r>
    <n v="815"/>
    <n v="76"/>
    <n v="36"/>
    <s v="3/19/2014"/>
    <n v="580"/>
    <n v="111"/>
    <s v="Major Market"/>
    <s v="Central"/>
    <n v="21"/>
    <s v="Leaves"/>
    <x v="3"/>
    <x v="4"/>
    <n v="116"/>
    <n v="199"/>
    <n v="123"/>
    <x v="12"/>
    <n v="50"/>
    <n v="80"/>
    <n v="80"/>
    <n v="130"/>
    <n v="33"/>
    <s v="Regular"/>
  </r>
  <r>
    <n v="815"/>
    <n v="72"/>
    <n v="32"/>
    <s v="3/20/2014"/>
    <n v="650"/>
    <n v="110"/>
    <s v="Major Market"/>
    <s v="Central"/>
    <n v="23"/>
    <s v="Leaves"/>
    <x v="3"/>
    <x v="5"/>
    <n v="82"/>
    <n v="194"/>
    <n v="122"/>
    <x v="12"/>
    <n v="50"/>
    <n v="80"/>
    <n v="50"/>
    <n v="130"/>
    <n v="55"/>
    <s v="Regular"/>
  </r>
  <r>
    <n v="636"/>
    <n v="65"/>
    <n v="-18"/>
    <s v="3/21/2014"/>
    <n v="1053"/>
    <n v="77"/>
    <s v="Small Market"/>
    <s v="Central"/>
    <n v="20"/>
    <s v="Beans"/>
    <x v="1"/>
    <x v="7"/>
    <n v="52"/>
    <n v="151"/>
    <n v="86"/>
    <x v="3"/>
    <n v="50"/>
    <n v="80"/>
    <n v="70"/>
    <n v="130"/>
    <n v="42"/>
    <s v="Decaf"/>
  </r>
  <r>
    <n v="417"/>
    <n v="32"/>
    <n v="-38"/>
    <s v="3/22/2014"/>
    <n v="833"/>
    <n v="47"/>
    <s v="Small Market"/>
    <s v="Central"/>
    <n v="8"/>
    <s v="Beans"/>
    <x v="0"/>
    <x v="8"/>
    <n v="42"/>
    <n v="84"/>
    <n v="52"/>
    <x v="3"/>
    <n v="30"/>
    <n v="80"/>
    <n v="80"/>
    <n v="110"/>
    <n v="19"/>
    <s v="Decaf"/>
  </r>
  <r>
    <n v="405"/>
    <n v="82"/>
    <n v="36"/>
    <s v="3/23/2014"/>
    <n v="788"/>
    <n v="123"/>
    <s v="Small Market"/>
    <s v="South"/>
    <n v="27"/>
    <s v="Beans"/>
    <x v="0"/>
    <x v="8"/>
    <n v="96"/>
    <n v="218"/>
    <n v="136"/>
    <x v="14"/>
    <n v="50"/>
    <n v="80"/>
    <n v="60"/>
    <n v="130"/>
    <n v="58"/>
    <s v="Decaf"/>
  </r>
  <r>
    <n v="414"/>
    <n v="56"/>
    <n v="-28"/>
    <s v="3/24/2014"/>
    <n v="385"/>
    <n v="70"/>
    <s v="Small Market"/>
    <s v="Central"/>
    <n v="21"/>
    <s v="Beans"/>
    <x v="1"/>
    <x v="11"/>
    <n v="22"/>
    <n v="134"/>
    <n v="78"/>
    <x v="4"/>
    <n v="40"/>
    <n v="80"/>
    <n v="50"/>
    <n v="120"/>
    <n v="55"/>
    <s v="Regular"/>
  </r>
  <r>
    <n v="405"/>
    <n v="91"/>
    <n v="43"/>
    <s v="3/25/2014"/>
    <n v="-1785"/>
    <n v="127"/>
    <s v="Small Market"/>
    <s v="South"/>
    <n v="28"/>
    <s v="Beans"/>
    <x v="0"/>
    <x v="0"/>
    <n v="113"/>
    <n v="232"/>
    <n v="141"/>
    <x v="14"/>
    <n v="50"/>
    <n v="80"/>
    <n v="70"/>
    <n v="130"/>
    <n v="51"/>
    <s v="Regular"/>
  </r>
  <r>
    <n v="715"/>
    <n v="60"/>
    <n v="5"/>
    <s v="3/26/2014"/>
    <n v="329"/>
    <n v="99"/>
    <s v="Small Market"/>
    <s v="Central"/>
    <n v="18"/>
    <s v="Leaves"/>
    <x v="2"/>
    <x v="2"/>
    <n v="85"/>
    <n v="169"/>
    <n v="109"/>
    <x v="4"/>
    <n v="40"/>
    <n v="80"/>
    <n v="80"/>
    <n v="120"/>
    <n v="42"/>
    <s v="Decaf"/>
  </r>
  <r>
    <n v="937"/>
    <n v="55"/>
    <n v="-16"/>
    <s v="3/27/2014"/>
    <n v="410"/>
    <n v="69"/>
    <s v="Major Market"/>
    <s v="Central"/>
    <n v="20"/>
    <s v="Beans"/>
    <x v="0"/>
    <x v="8"/>
    <n v="24"/>
    <n v="132"/>
    <n v="77"/>
    <x v="18"/>
    <n v="70"/>
    <n v="80"/>
    <n v="40"/>
    <n v="150"/>
    <n v="53"/>
    <s v="Decaf"/>
  </r>
  <r>
    <n v="234"/>
    <n v="59"/>
    <n v="-1"/>
    <s v="3/28/2014"/>
    <n v="411"/>
    <n v="79"/>
    <s v="Major Market"/>
    <s v="Central"/>
    <n v="19"/>
    <s v="Beans"/>
    <x v="1"/>
    <x v="11"/>
    <n v="49"/>
    <n v="147"/>
    <n v="88"/>
    <x v="18"/>
    <n v="50"/>
    <n v="80"/>
    <n v="50"/>
    <n v="130"/>
    <n v="46"/>
    <s v="Regular"/>
  </r>
  <r>
    <n v="209"/>
    <n v="75"/>
    <n v="48"/>
    <s v="3/29/2014"/>
    <n v="659"/>
    <n v="114"/>
    <s v="Major Market"/>
    <s v="West"/>
    <n v="24"/>
    <s v="Leaves"/>
    <x v="3"/>
    <x v="6"/>
    <n v="88"/>
    <n v="201"/>
    <n v="126"/>
    <x v="13"/>
    <n v="50"/>
    <n v="80"/>
    <n v="40"/>
    <n v="130"/>
    <n v="55"/>
    <s v="Regular"/>
  </r>
  <r>
    <n v="417"/>
    <n v="69"/>
    <n v="16"/>
    <s v="3/30/2014"/>
    <n v="1060"/>
    <n v="81"/>
    <s v="Small Market"/>
    <s v="Central"/>
    <n v="21"/>
    <s v="Beans"/>
    <x v="1"/>
    <x v="7"/>
    <n v="56"/>
    <n v="160"/>
    <n v="91"/>
    <x v="3"/>
    <n v="60"/>
    <n v="80"/>
    <n v="40"/>
    <n v="140"/>
    <n v="43"/>
    <s v="Decaf"/>
  </r>
  <r>
    <n v="503"/>
    <n v="46"/>
    <n v="-3"/>
    <s v="3/31/2014"/>
    <n v="424"/>
    <n v="68"/>
    <s v="Small Market"/>
    <s v="West"/>
    <n v="14"/>
    <s v="Beans"/>
    <x v="1"/>
    <x v="7"/>
    <n v="47"/>
    <n v="121"/>
    <n v="75"/>
    <x v="2"/>
    <n v="50"/>
    <n v="80"/>
    <n v="50"/>
    <n v="130"/>
    <n v="36"/>
    <s v="Decaf"/>
  </r>
  <r>
    <n v="541"/>
    <n v="41"/>
    <n v="-13"/>
    <s v="4/13/2014"/>
    <n v="435"/>
    <n v="60"/>
    <s v="Small Market"/>
    <s v="West"/>
    <n v="13"/>
    <s v="Beans"/>
    <x v="1"/>
    <x v="7"/>
    <n v="37"/>
    <n v="108"/>
    <n v="67"/>
    <x v="2"/>
    <n v="40"/>
    <n v="80"/>
    <n v="50"/>
    <n v="120"/>
    <n v="35"/>
    <s v="Decaf"/>
  </r>
  <r>
    <n v="920"/>
    <n v="65"/>
    <n v="3"/>
    <s v="4/14/2014"/>
    <n v="403"/>
    <n v="80"/>
    <s v="Small Market"/>
    <s v="Central"/>
    <n v="24"/>
    <s v="Beans"/>
    <x v="1"/>
    <x v="11"/>
    <n v="33"/>
    <n v="155"/>
    <n v="90"/>
    <x v="4"/>
    <n v="60"/>
    <n v="80"/>
    <n v="30"/>
    <n v="140"/>
    <n v="58"/>
    <s v="Regular"/>
  </r>
  <r>
    <n v="541"/>
    <n v="47"/>
    <n v="-30"/>
    <s v="4/15/2014"/>
    <n v="521"/>
    <n v="65"/>
    <s v="Small Market"/>
    <s v="West"/>
    <n v="42"/>
    <s v="Beans"/>
    <x v="1"/>
    <x v="11"/>
    <n v="-10"/>
    <n v="119"/>
    <n v="72"/>
    <x v="2"/>
    <n v="50"/>
    <n v="80"/>
    <n v="20"/>
    <n v="130"/>
    <n v="72"/>
    <s v="Regular"/>
  </r>
  <r>
    <n v="435"/>
    <n v="49"/>
    <n v="-19"/>
    <s v="4/16/2014"/>
    <n v="392"/>
    <n v="65"/>
    <s v="Small Market"/>
    <s v="West"/>
    <n v="16"/>
    <s v="Beans"/>
    <x v="1"/>
    <x v="1"/>
    <n v="31"/>
    <n v="121"/>
    <n v="72"/>
    <x v="5"/>
    <n v="50"/>
    <n v="80"/>
    <n v="50"/>
    <n v="130"/>
    <n v="44"/>
    <s v="Regular"/>
  </r>
  <r>
    <n v="509"/>
    <n v="65"/>
    <n v="4"/>
    <s v="4/17/2014"/>
    <n v="403"/>
    <n v="80"/>
    <s v="Small Market"/>
    <s v="West"/>
    <n v="24"/>
    <s v="Beans"/>
    <x v="0"/>
    <x v="9"/>
    <n v="34"/>
    <n v="155"/>
    <n v="90"/>
    <x v="6"/>
    <n v="60"/>
    <n v="80"/>
    <n v="30"/>
    <n v="140"/>
    <n v="57"/>
    <s v="Regular"/>
  </r>
  <r>
    <n v="318"/>
    <n v="68"/>
    <n v="9"/>
    <s v="4/18/2014"/>
    <n v="619"/>
    <n v="85"/>
    <s v="Small Market"/>
    <s v="South"/>
    <n v="25"/>
    <s v="Leaves"/>
    <x v="2"/>
    <x v="3"/>
    <n v="39"/>
    <n v="163"/>
    <n v="95"/>
    <x v="0"/>
    <n v="60"/>
    <n v="80"/>
    <n v="30"/>
    <n v="140"/>
    <n v="59"/>
    <s v="Decaf"/>
  </r>
  <r>
    <n v="214"/>
    <n v="39"/>
    <n v="-54"/>
    <s v="4/19/2014"/>
    <n v="541"/>
    <n v="51"/>
    <s v="Major Market"/>
    <s v="South"/>
    <n v="12"/>
    <s v="Beans"/>
    <x v="1"/>
    <x v="7"/>
    <n v="26"/>
    <n v="90"/>
    <n v="51"/>
    <x v="8"/>
    <n v="40"/>
    <n v="90"/>
    <n v="80"/>
    <n v="130"/>
    <n v="25"/>
    <s v="Decaf"/>
  </r>
  <r>
    <n v="936"/>
    <n v="239"/>
    <n v="-155"/>
    <s v="4/20/2014"/>
    <n v="1246"/>
    <n v="281"/>
    <s v="Major Market"/>
    <s v="South"/>
    <n v="74"/>
    <s v="Beans"/>
    <x v="1"/>
    <x v="1"/>
    <n v="185"/>
    <n v="520"/>
    <n v="281"/>
    <x v="8"/>
    <n v="350"/>
    <n v="420"/>
    <n v="340"/>
    <n v="770"/>
    <n v="96"/>
    <s v="Regular"/>
  </r>
  <r>
    <n v="210"/>
    <n v="123"/>
    <n v="33"/>
    <s v="4/21/2014"/>
    <n v="915"/>
    <n v="179"/>
    <s v="Major Market"/>
    <s v="South"/>
    <n v="34"/>
    <s v="Beans"/>
    <x v="0"/>
    <x v="9"/>
    <n v="133"/>
    <n v="302"/>
    <n v="179"/>
    <x v="8"/>
    <n v="70"/>
    <n v="120"/>
    <n v="100"/>
    <n v="190"/>
    <n v="46"/>
    <s v="Regular"/>
  </r>
  <r>
    <n v="225"/>
    <n v="48"/>
    <n v="-35"/>
    <s v="4/22/2014"/>
    <n v="851"/>
    <n v="70"/>
    <s v="Small Market"/>
    <s v="South"/>
    <n v="13"/>
    <s v="Beans"/>
    <x v="1"/>
    <x v="7"/>
    <n v="45"/>
    <n v="118"/>
    <n v="70"/>
    <x v="0"/>
    <n v="70"/>
    <n v="90"/>
    <n v="80"/>
    <n v="160"/>
    <n v="25"/>
    <s v="Decaf"/>
  </r>
  <r>
    <n v="225"/>
    <n v="48"/>
    <n v="-33"/>
    <s v="4/23/2014"/>
    <n v="829"/>
    <n v="71"/>
    <s v="Small Market"/>
    <s v="South"/>
    <n v="13"/>
    <s v="Beans"/>
    <x v="1"/>
    <x v="1"/>
    <n v="47"/>
    <n v="119"/>
    <n v="71"/>
    <x v="0"/>
    <n v="70"/>
    <n v="90"/>
    <n v="80"/>
    <n v="160"/>
    <n v="24"/>
    <s v="Regular"/>
  </r>
  <r>
    <n v="505"/>
    <n v="45"/>
    <n v="-57"/>
    <s v="4/24/2014"/>
    <n v="447"/>
    <n v="69"/>
    <s v="Small Market"/>
    <s v="South"/>
    <n v="14"/>
    <s v="Beans"/>
    <x v="1"/>
    <x v="1"/>
    <n v="23"/>
    <n v="114"/>
    <n v="69"/>
    <x v="17"/>
    <n v="50"/>
    <n v="110"/>
    <n v="80"/>
    <n v="160"/>
    <n v="46"/>
    <s v="Regular"/>
  </r>
  <r>
    <n v="918"/>
    <n v="90"/>
    <n v="-66"/>
    <s v="4/25/2014"/>
    <n v="572"/>
    <n v="115"/>
    <s v="Small Market"/>
    <s v="South"/>
    <n v="29"/>
    <s v="Beans"/>
    <x v="1"/>
    <x v="1"/>
    <n v="74"/>
    <n v="205"/>
    <n v="115"/>
    <x v="14"/>
    <n v="130"/>
    <n v="160"/>
    <n v="140"/>
    <n v="290"/>
    <n v="41"/>
    <s v="Regular"/>
  </r>
  <r>
    <n v="505"/>
    <n v="25"/>
    <n v="-22"/>
    <s v="4/26/2014"/>
    <n v="-466"/>
    <n v="31"/>
    <s v="Small Market"/>
    <s v="South"/>
    <n v="9"/>
    <s v="Beans"/>
    <x v="0"/>
    <x v="0"/>
    <n v="-12"/>
    <n v="56"/>
    <n v="31"/>
    <x v="17"/>
    <n v="10"/>
    <n v="20"/>
    <n v="10"/>
    <n v="30"/>
    <n v="43"/>
    <s v="Regular"/>
  </r>
  <r>
    <n v="225"/>
    <n v="103"/>
    <n v="-23"/>
    <s v="4/27/2014"/>
    <n v="564"/>
    <n v="133"/>
    <s v="Small Market"/>
    <s v="South"/>
    <n v="33"/>
    <s v="Leaves"/>
    <x v="2"/>
    <x v="2"/>
    <n v="87"/>
    <n v="236"/>
    <n v="133"/>
    <x v="0"/>
    <n v="80"/>
    <n v="130"/>
    <n v="110"/>
    <n v="210"/>
    <n v="46"/>
    <s v="Decaf"/>
  </r>
  <r>
    <n v="504"/>
    <n v="79"/>
    <n v="-26"/>
    <s v="4/28/2014"/>
    <n v="593"/>
    <n v="98"/>
    <s v="Small Market"/>
    <s v="South"/>
    <n v="30"/>
    <s v="Leaves"/>
    <x v="2"/>
    <x v="3"/>
    <n v="34"/>
    <n v="177"/>
    <n v="98"/>
    <x v="0"/>
    <n v="60"/>
    <n v="90"/>
    <n v="60"/>
    <n v="150"/>
    <n v="64"/>
    <s v="Decaf"/>
  </r>
  <r>
    <n v="405"/>
    <n v="96"/>
    <n v="-23"/>
    <s v="4/29/2014"/>
    <n v="683"/>
    <n v="134"/>
    <s v="Small Market"/>
    <s v="South"/>
    <n v="87"/>
    <s v="Leaves"/>
    <x v="2"/>
    <x v="3"/>
    <n v="17"/>
    <n v="230"/>
    <n v="134"/>
    <x v="14"/>
    <n v="80"/>
    <n v="120"/>
    <n v="40"/>
    <n v="200"/>
    <n v="117"/>
    <s v="Decaf"/>
  </r>
  <r>
    <n v="956"/>
    <n v="225"/>
    <n v="-56"/>
    <s v="4/30/2014"/>
    <n v="1272"/>
    <n v="265"/>
    <s v="Major Market"/>
    <s v="South"/>
    <n v="69"/>
    <s v="Beans"/>
    <x v="1"/>
    <x v="1"/>
    <n v="174"/>
    <n v="490"/>
    <n v="265"/>
    <x v="8"/>
    <n v="260"/>
    <n v="320"/>
    <n v="230"/>
    <n v="580"/>
    <n v="91"/>
    <s v="Regular"/>
  </r>
  <r>
    <n v="405"/>
    <n v="88"/>
    <n v="12"/>
    <s v="5/13/2014"/>
    <n v="817"/>
    <n v="133"/>
    <s v="Small Market"/>
    <s v="South"/>
    <n v="29"/>
    <s v="Beans"/>
    <x v="0"/>
    <x v="8"/>
    <n v="72"/>
    <n v="221"/>
    <n v="133"/>
    <x v="14"/>
    <n v="60"/>
    <n v="110"/>
    <n v="60"/>
    <n v="170"/>
    <n v="61"/>
    <s v="Decaf"/>
  </r>
  <r>
    <n v="318"/>
    <n v="49"/>
    <n v="-24"/>
    <s v="5/14/2014"/>
    <n v="845"/>
    <n v="71"/>
    <s v="Small Market"/>
    <s v="South"/>
    <n v="13"/>
    <s v="Beans"/>
    <x v="1"/>
    <x v="1"/>
    <n v="46"/>
    <n v="120"/>
    <n v="71"/>
    <x v="0"/>
    <n v="50"/>
    <n v="90"/>
    <n v="70"/>
    <n v="140"/>
    <n v="25"/>
    <s v="Regular"/>
  </r>
  <r>
    <n v="505"/>
    <n v="48"/>
    <n v="-23"/>
    <s v="5/15/2014"/>
    <n v="462"/>
    <n v="74"/>
    <s v="Small Market"/>
    <s v="South"/>
    <n v="15"/>
    <s v="Beans"/>
    <x v="1"/>
    <x v="1"/>
    <n v="27"/>
    <n v="122"/>
    <n v="74"/>
    <x v="17"/>
    <n v="50"/>
    <n v="90"/>
    <n v="50"/>
    <n v="140"/>
    <n v="47"/>
    <s v="Regular"/>
  </r>
  <r>
    <n v="405"/>
    <n v="81"/>
    <n v="-34"/>
    <s v="5/16/2014"/>
    <n v="551"/>
    <n v="104"/>
    <s v="Small Market"/>
    <s v="South"/>
    <n v="26"/>
    <s v="Beans"/>
    <x v="1"/>
    <x v="1"/>
    <n v="66"/>
    <n v="185"/>
    <n v="104"/>
    <x v="14"/>
    <n v="90"/>
    <n v="130"/>
    <n v="100"/>
    <n v="220"/>
    <n v="38"/>
    <s v="Regular"/>
  </r>
  <r>
    <n v="505"/>
    <n v="20"/>
    <n v="-5"/>
    <s v="5/17/2014"/>
    <n v="-598"/>
    <n v="25"/>
    <s v="Small Market"/>
    <s v="South"/>
    <n v="7"/>
    <s v="Beans"/>
    <x v="0"/>
    <x v="0"/>
    <n v="-15"/>
    <n v="45"/>
    <n v="25"/>
    <x v="17"/>
    <n v="10"/>
    <n v="20"/>
    <n v="-10"/>
    <n v="30"/>
    <n v="40"/>
    <s v="Regular"/>
  </r>
  <r>
    <n v="918"/>
    <n v="134"/>
    <n v="31"/>
    <s v="5/18/2014"/>
    <n v="-2248"/>
    <n v="186"/>
    <s v="Small Market"/>
    <s v="South"/>
    <n v="41"/>
    <s v="Beans"/>
    <x v="0"/>
    <x v="0"/>
    <n v="121"/>
    <n v="320"/>
    <n v="186"/>
    <x v="14"/>
    <n v="100"/>
    <n v="140"/>
    <n v="90"/>
    <n v="240"/>
    <n v="65"/>
    <s v="Regular"/>
  </r>
  <r>
    <n v="225"/>
    <n v="94"/>
    <n v="7"/>
    <s v="5/19/2014"/>
    <n v="540"/>
    <n v="120"/>
    <s v="Small Market"/>
    <s v="South"/>
    <n v="31"/>
    <s v="Leaves"/>
    <x v="2"/>
    <x v="2"/>
    <n v="77"/>
    <n v="214"/>
    <n v="120"/>
    <x v="0"/>
    <n v="80"/>
    <n v="110"/>
    <n v="70"/>
    <n v="190"/>
    <n v="43"/>
    <s v="Decaf"/>
  </r>
  <r>
    <n v="505"/>
    <n v="16"/>
    <n v="-1"/>
    <s v="5/20/2014"/>
    <n v="851"/>
    <n v="25"/>
    <s v="Small Market"/>
    <s v="South"/>
    <n v="4"/>
    <s v="Leaves"/>
    <x v="2"/>
    <x v="2"/>
    <n v="9"/>
    <n v="41"/>
    <n v="25"/>
    <x v="17"/>
    <n v="10"/>
    <n v="20"/>
    <n v="10"/>
    <n v="30"/>
    <n v="16"/>
    <s v="Decaf"/>
  </r>
  <r>
    <n v="580"/>
    <n v="105"/>
    <n v="-10"/>
    <s v="5/21/2014"/>
    <n v="716"/>
    <n v="145"/>
    <s v="Small Market"/>
    <s v="South"/>
    <n v="95"/>
    <s v="Leaves"/>
    <x v="2"/>
    <x v="3"/>
    <n v="20"/>
    <n v="250"/>
    <n v="145"/>
    <x v="14"/>
    <n v="90"/>
    <n v="140"/>
    <n v="30"/>
    <n v="230"/>
    <n v="125"/>
    <s v="Decaf"/>
  </r>
  <r>
    <n v="281"/>
    <n v="39"/>
    <n v="-41"/>
    <s v="5/22/2014"/>
    <n v="541"/>
    <n v="51"/>
    <s v="Major Market"/>
    <s v="South"/>
    <n v="12"/>
    <s v="Beans"/>
    <x v="1"/>
    <x v="7"/>
    <n v="39"/>
    <n v="96"/>
    <n v="57"/>
    <x v="8"/>
    <n v="40"/>
    <n v="90"/>
    <n v="80"/>
    <n v="130"/>
    <n v="25"/>
    <s v="Decaf"/>
  </r>
  <r>
    <n v="432"/>
    <n v="239"/>
    <n v="-65"/>
    <s v="5/23/2014"/>
    <n v="1246"/>
    <n v="281"/>
    <s v="Major Market"/>
    <s v="South"/>
    <n v="74"/>
    <s v="Beans"/>
    <x v="1"/>
    <x v="1"/>
    <n v="275"/>
    <n v="554"/>
    <n v="315"/>
    <x v="8"/>
    <n v="350"/>
    <n v="420"/>
    <n v="340"/>
    <n v="770"/>
    <n v="96"/>
    <s v="Regular"/>
  </r>
  <r>
    <n v="817"/>
    <n v="123"/>
    <n v="97"/>
    <s v="5/24/2014"/>
    <n v="915"/>
    <n v="179"/>
    <s v="Major Market"/>
    <s v="South"/>
    <n v="34"/>
    <s v="Beans"/>
    <x v="0"/>
    <x v="9"/>
    <n v="197"/>
    <n v="322"/>
    <n v="199"/>
    <x v="8"/>
    <n v="70"/>
    <n v="120"/>
    <n v="100"/>
    <n v="190"/>
    <n v="46"/>
    <s v="Regular"/>
  </r>
  <r>
    <n v="985"/>
    <n v="48"/>
    <n v="-13"/>
    <s v="5/25/2014"/>
    <n v="851"/>
    <n v="70"/>
    <s v="Small Market"/>
    <s v="South"/>
    <n v="13"/>
    <s v="Beans"/>
    <x v="1"/>
    <x v="7"/>
    <n v="67"/>
    <n v="126"/>
    <n v="78"/>
    <x v="0"/>
    <n v="70"/>
    <n v="90"/>
    <n v="80"/>
    <n v="160"/>
    <n v="25"/>
    <s v="Decaf"/>
  </r>
  <r>
    <n v="337"/>
    <n v="48"/>
    <n v="-10"/>
    <s v="5/26/2014"/>
    <n v="829"/>
    <n v="71"/>
    <s v="Small Market"/>
    <s v="South"/>
    <n v="13"/>
    <s v="Beans"/>
    <x v="1"/>
    <x v="1"/>
    <n v="70"/>
    <n v="127"/>
    <n v="79"/>
    <x v="0"/>
    <n v="70"/>
    <n v="90"/>
    <n v="80"/>
    <n v="160"/>
    <n v="24"/>
    <s v="Regular"/>
  </r>
  <r>
    <n v="505"/>
    <n v="45"/>
    <n v="-46"/>
    <s v="5/27/2014"/>
    <n v="447"/>
    <n v="69"/>
    <s v="Small Market"/>
    <s v="South"/>
    <n v="14"/>
    <s v="Beans"/>
    <x v="1"/>
    <x v="1"/>
    <n v="34"/>
    <n v="121"/>
    <n v="76"/>
    <x v="17"/>
    <n v="50"/>
    <n v="110"/>
    <n v="80"/>
    <n v="160"/>
    <n v="46"/>
    <s v="Regular"/>
  </r>
  <r>
    <n v="918"/>
    <n v="90"/>
    <n v="-30"/>
    <s v="5/28/2014"/>
    <n v="572"/>
    <n v="115"/>
    <s v="Small Market"/>
    <s v="South"/>
    <n v="29"/>
    <s v="Beans"/>
    <x v="1"/>
    <x v="1"/>
    <n v="110"/>
    <n v="218"/>
    <n v="128"/>
    <x v="14"/>
    <n v="130"/>
    <n v="160"/>
    <n v="140"/>
    <n v="290"/>
    <n v="41"/>
    <s v="Regular"/>
  </r>
  <r>
    <n v="505"/>
    <n v="25"/>
    <n v="-28"/>
    <s v="5/29/2014"/>
    <n v="-466"/>
    <n v="31"/>
    <s v="Small Market"/>
    <s v="South"/>
    <n v="9"/>
    <s v="Beans"/>
    <x v="0"/>
    <x v="0"/>
    <n v="-18"/>
    <n v="60"/>
    <n v="35"/>
    <x v="17"/>
    <n v="10"/>
    <n v="20"/>
    <n v="10"/>
    <n v="30"/>
    <n v="43"/>
    <s v="Regular"/>
  </r>
  <r>
    <n v="318"/>
    <n v="103"/>
    <n v="19"/>
    <s v="5/30/2014"/>
    <n v="564"/>
    <n v="133"/>
    <s v="Small Market"/>
    <s v="South"/>
    <n v="33"/>
    <s v="Leaves"/>
    <x v="2"/>
    <x v="2"/>
    <n v="129"/>
    <n v="251"/>
    <n v="148"/>
    <x v="0"/>
    <n v="80"/>
    <n v="130"/>
    <n v="110"/>
    <n v="210"/>
    <n v="46"/>
    <s v="Decaf"/>
  </r>
  <r>
    <n v="225"/>
    <n v="79"/>
    <n v="-10"/>
    <s v="5/31/2014"/>
    <n v="593"/>
    <n v="98"/>
    <s v="Small Market"/>
    <s v="South"/>
    <n v="30"/>
    <s v="Leaves"/>
    <x v="2"/>
    <x v="3"/>
    <n v="50"/>
    <n v="189"/>
    <n v="110"/>
    <x v="0"/>
    <n v="60"/>
    <n v="90"/>
    <n v="60"/>
    <n v="150"/>
    <n v="64"/>
    <s v="Decaf"/>
  </r>
  <r>
    <n v="254"/>
    <n v="123"/>
    <n v="87"/>
    <s v="6/13/2014"/>
    <n v="959"/>
    <n v="179"/>
    <s v="Major Market"/>
    <s v="South"/>
    <n v="34"/>
    <s v="Beans"/>
    <x v="0"/>
    <x v="9"/>
    <n v="197"/>
    <n v="322"/>
    <n v="199"/>
    <x v="8"/>
    <n v="90"/>
    <n v="140"/>
    <n v="110"/>
    <n v="230"/>
    <n v="46"/>
    <s v="Regular"/>
  </r>
  <r>
    <n v="505"/>
    <n v="92"/>
    <n v="-16"/>
    <s v="6/14/2014"/>
    <n v="1898"/>
    <n v="68"/>
    <s v="Small Market"/>
    <s v="South"/>
    <n v="28"/>
    <s v="Beans"/>
    <x v="1"/>
    <x v="7"/>
    <n v="24"/>
    <n v="171"/>
    <n v="79"/>
    <x v="17"/>
    <n v="100"/>
    <n v="90"/>
    <n v="40"/>
    <n v="190"/>
    <n v="52"/>
    <s v="Decaf"/>
  </r>
  <r>
    <n v="918"/>
    <n v="88"/>
    <n v="47"/>
    <s v="6/15/2014"/>
    <n v="817"/>
    <n v="133"/>
    <s v="Small Market"/>
    <s v="South"/>
    <n v="29"/>
    <s v="Beans"/>
    <x v="0"/>
    <x v="8"/>
    <n v="107"/>
    <n v="236"/>
    <n v="148"/>
    <x v="14"/>
    <n v="60"/>
    <n v="110"/>
    <n v="60"/>
    <n v="170"/>
    <n v="61"/>
    <s v="Decaf"/>
  </r>
  <r>
    <n v="985"/>
    <n v="49"/>
    <n v="-2"/>
    <s v="6/16/2014"/>
    <n v="845"/>
    <n v="71"/>
    <s v="Small Market"/>
    <s v="South"/>
    <n v="13"/>
    <s v="Beans"/>
    <x v="1"/>
    <x v="1"/>
    <n v="68"/>
    <n v="128"/>
    <n v="79"/>
    <x v="0"/>
    <n v="50"/>
    <n v="90"/>
    <n v="70"/>
    <n v="140"/>
    <n v="25"/>
    <s v="Regular"/>
  </r>
  <r>
    <n v="505"/>
    <n v="48"/>
    <n v="-10"/>
    <s v="6/17/2014"/>
    <n v="462"/>
    <n v="74"/>
    <s v="Small Market"/>
    <s v="South"/>
    <n v="15"/>
    <s v="Beans"/>
    <x v="1"/>
    <x v="1"/>
    <n v="40"/>
    <n v="130"/>
    <n v="82"/>
    <x v="17"/>
    <n v="50"/>
    <n v="90"/>
    <n v="50"/>
    <n v="140"/>
    <n v="47"/>
    <s v="Regular"/>
  </r>
  <r>
    <n v="580"/>
    <n v="81"/>
    <n v="-2"/>
    <s v="6/18/2014"/>
    <n v="551"/>
    <n v="104"/>
    <s v="Small Market"/>
    <s v="South"/>
    <n v="26"/>
    <s v="Beans"/>
    <x v="1"/>
    <x v="1"/>
    <n v="98"/>
    <n v="197"/>
    <n v="116"/>
    <x v="14"/>
    <n v="90"/>
    <n v="130"/>
    <n v="100"/>
    <n v="220"/>
    <n v="38"/>
    <s v="Regular"/>
  </r>
  <r>
    <n v="505"/>
    <n v="20"/>
    <n v="-12"/>
    <s v="6/19/2014"/>
    <n v="-598"/>
    <n v="25"/>
    <s v="Small Market"/>
    <s v="South"/>
    <n v="7"/>
    <s v="Beans"/>
    <x v="0"/>
    <x v="0"/>
    <n v="-22"/>
    <n v="48"/>
    <n v="28"/>
    <x v="17"/>
    <n v="10"/>
    <n v="20"/>
    <n v="-10"/>
    <n v="30"/>
    <n v="40"/>
    <s v="Regular"/>
  </r>
  <r>
    <n v="918"/>
    <n v="134"/>
    <n v="90"/>
    <s v="6/20/2014"/>
    <n v="-2248"/>
    <n v="186"/>
    <s v="Small Market"/>
    <s v="South"/>
    <n v="41"/>
    <s v="Beans"/>
    <x v="0"/>
    <x v="0"/>
    <n v="180"/>
    <n v="341"/>
    <n v="207"/>
    <x v="14"/>
    <n v="100"/>
    <n v="140"/>
    <n v="90"/>
    <n v="240"/>
    <n v="65"/>
    <s v="Regular"/>
  </r>
  <r>
    <n v="985"/>
    <n v="94"/>
    <n v="44"/>
    <s v="6/21/2014"/>
    <n v="540"/>
    <n v="120"/>
    <s v="Small Market"/>
    <s v="South"/>
    <n v="31"/>
    <s v="Leaves"/>
    <x v="2"/>
    <x v="2"/>
    <n v="114"/>
    <n v="228"/>
    <n v="134"/>
    <x v="0"/>
    <n v="80"/>
    <n v="110"/>
    <n v="70"/>
    <n v="190"/>
    <n v="43"/>
    <s v="Decaf"/>
  </r>
  <r>
    <n v="505"/>
    <n v="16"/>
    <n v="3"/>
    <s v="6/22/2014"/>
    <n v="851"/>
    <n v="25"/>
    <s v="Small Market"/>
    <s v="South"/>
    <n v="4"/>
    <s v="Leaves"/>
    <x v="2"/>
    <x v="2"/>
    <n v="13"/>
    <n v="44"/>
    <n v="28"/>
    <x v="17"/>
    <n v="10"/>
    <n v="20"/>
    <n v="10"/>
    <n v="30"/>
    <n v="16"/>
    <s v="Decaf"/>
  </r>
  <r>
    <n v="580"/>
    <n v="105"/>
    <n v="0"/>
    <s v="6/23/2014"/>
    <n v="716"/>
    <n v="145"/>
    <s v="Small Market"/>
    <s v="South"/>
    <n v="95"/>
    <s v="Leaves"/>
    <x v="2"/>
    <x v="3"/>
    <n v="30"/>
    <n v="266"/>
    <n v="161"/>
    <x v="14"/>
    <n v="90"/>
    <n v="140"/>
    <n v="30"/>
    <n v="230"/>
    <n v="125"/>
    <s v="Decaf"/>
  </r>
  <r>
    <n v="860"/>
    <n v="125"/>
    <n v="-15"/>
    <s v="6/24/2014"/>
    <n v="1119"/>
    <n v="188"/>
    <s v="Small Market"/>
    <s v="East"/>
    <n v="41"/>
    <s v="Beans"/>
    <x v="1"/>
    <x v="1"/>
    <n v="115"/>
    <n v="313"/>
    <n v="188"/>
    <x v="7"/>
    <n v="100"/>
    <n v="160"/>
    <n v="130"/>
    <n v="260"/>
    <n v="73"/>
    <s v="Regular"/>
  </r>
  <r>
    <n v="203"/>
    <n v="60"/>
    <n v="-39"/>
    <s v="6/25/2014"/>
    <n v="606"/>
    <n v="84"/>
    <s v="Small Market"/>
    <s v="East"/>
    <n v="54"/>
    <s v="Beans"/>
    <x v="0"/>
    <x v="9"/>
    <n v="1"/>
    <n v="144"/>
    <n v="84"/>
    <x v="7"/>
    <n v="40"/>
    <n v="90"/>
    <n v="40"/>
    <n v="130"/>
    <n v="83"/>
    <s v="Regular"/>
  </r>
  <r>
    <n v="203"/>
    <n v="130"/>
    <n v="-8"/>
    <s v="6/26/2014"/>
    <n v="1134"/>
    <n v="195"/>
    <s v="Small Market"/>
    <s v="East"/>
    <n v="42"/>
    <s v="Beans"/>
    <x v="1"/>
    <x v="1"/>
    <n v="122"/>
    <n v="325"/>
    <n v="195"/>
    <x v="7"/>
    <n v="110"/>
    <n v="180"/>
    <n v="130"/>
    <n v="290"/>
    <n v="73"/>
    <s v="Regular"/>
  </r>
  <r>
    <n v="203"/>
    <n v="115"/>
    <n v="-5"/>
    <s v="6/27/2014"/>
    <n v="1166"/>
    <n v="174"/>
    <s v="Small Market"/>
    <s v="East"/>
    <n v="37"/>
    <s v="Beans"/>
    <x v="1"/>
    <x v="1"/>
    <n v="105"/>
    <n v="289"/>
    <n v="174"/>
    <x v="7"/>
    <n v="100"/>
    <n v="160"/>
    <n v="110"/>
    <n v="260"/>
    <n v="69"/>
    <s v="Regular"/>
  </r>
  <r>
    <n v="203"/>
    <n v="125"/>
    <n v="41"/>
    <s v="6/28/2014"/>
    <n v="1119"/>
    <n v="188"/>
    <s v="Small Market"/>
    <s v="East"/>
    <n v="41"/>
    <s v="Beans"/>
    <x v="1"/>
    <x v="1"/>
    <n v="171"/>
    <n v="334"/>
    <n v="209"/>
    <x v="7"/>
    <n v="100"/>
    <n v="160"/>
    <n v="130"/>
    <n v="260"/>
    <n v="73"/>
    <s v="Regular"/>
  </r>
  <r>
    <n v="959"/>
    <n v="60"/>
    <n v="-39"/>
    <s v="6/29/2014"/>
    <n v="606"/>
    <n v="84"/>
    <s v="Small Market"/>
    <s v="East"/>
    <n v="54"/>
    <s v="Beans"/>
    <x v="0"/>
    <x v="9"/>
    <n v="1"/>
    <n v="153"/>
    <n v="93"/>
    <x v="7"/>
    <n v="40"/>
    <n v="90"/>
    <n v="40"/>
    <n v="130"/>
    <n v="83"/>
    <s v="Regular"/>
  </r>
  <r>
    <n v="203"/>
    <n v="130"/>
    <n v="51"/>
    <s v="6/30/2014"/>
    <n v="1134"/>
    <n v="195"/>
    <s v="Small Market"/>
    <s v="East"/>
    <n v="42"/>
    <s v="Beans"/>
    <x v="1"/>
    <x v="1"/>
    <n v="181"/>
    <n v="346"/>
    <n v="216"/>
    <x v="7"/>
    <n v="110"/>
    <n v="180"/>
    <n v="130"/>
    <n v="290"/>
    <n v="73"/>
    <s v="Regular"/>
  </r>
  <r>
    <n v="315"/>
    <n v="239"/>
    <n v="-70"/>
    <s v="7/13/2014"/>
    <n v="4360"/>
    <n v="-75"/>
    <s v="Major Market"/>
    <s v="East"/>
    <n v="74"/>
    <s v="Leaves"/>
    <x v="2"/>
    <x v="10"/>
    <n v="-170"/>
    <n v="164"/>
    <n v="-75"/>
    <x v="19"/>
    <n v="130"/>
    <n v="-50"/>
    <n v="-100"/>
    <n v="80"/>
    <n v="95"/>
    <s v="Decaf"/>
  </r>
  <r>
    <n v="516"/>
    <n v="108"/>
    <n v="-25"/>
    <s v="7/14/2014"/>
    <n v="971"/>
    <n v="157"/>
    <s v="Major Market"/>
    <s v="East"/>
    <n v="30"/>
    <s v="Leaves"/>
    <x v="3"/>
    <x v="4"/>
    <n v="115"/>
    <n v="265"/>
    <n v="157"/>
    <x v="19"/>
    <n v="110"/>
    <n v="170"/>
    <n v="140"/>
    <n v="280"/>
    <n v="42"/>
    <s v="Regular"/>
  </r>
  <r>
    <n v="716"/>
    <n v="123"/>
    <n v="-26"/>
    <s v="7/15/2014"/>
    <n v="915"/>
    <n v="179"/>
    <s v="Major Market"/>
    <s v="East"/>
    <n v="34"/>
    <s v="Leaves"/>
    <x v="3"/>
    <x v="5"/>
    <n v="134"/>
    <n v="302"/>
    <n v="179"/>
    <x v="19"/>
    <n v="130"/>
    <n v="190"/>
    <n v="160"/>
    <n v="320"/>
    <n v="45"/>
    <s v="Regular"/>
  </r>
  <r>
    <n v="518"/>
    <n v="76"/>
    <n v="-22"/>
    <s v="7/16/2014"/>
    <n v="580"/>
    <n v="111"/>
    <s v="Major Market"/>
    <s v="East"/>
    <n v="21"/>
    <s v="Leaves"/>
    <x v="3"/>
    <x v="6"/>
    <n v="78"/>
    <n v="187"/>
    <n v="111"/>
    <x v="19"/>
    <n v="80"/>
    <n v="120"/>
    <n v="100"/>
    <n v="200"/>
    <n v="33"/>
    <s v="Regular"/>
  </r>
  <r>
    <n v="772"/>
    <n v="102"/>
    <n v="-1"/>
    <s v="7/17/2014"/>
    <n v="666"/>
    <n v="143"/>
    <s v="Major Market"/>
    <s v="East"/>
    <n v="31"/>
    <s v="Beans"/>
    <x v="1"/>
    <x v="7"/>
    <n v="89"/>
    <n v="245"/>
    <n v="143"/>
    <x v="11"/>
    <n v="90"/>
    <n v="130"/>
    <n v="90"/>
    <n v="220"/>
    <n v="54"/>
    <s v="Decaf"/>
  </r>
  <r>
    <n v="561"/>
    <n v="77"/>
    <n v="-9"/>
    <s v="7/18/2014"/>
    <n v="557"/>
    <n v="103"/>
    <s v="Major Market"/>
    <s v="East"/>
    <n v="25"/>
    <s v="Beans"/>
    <x v="0"/>
    <x v="8"/>
    <n v="51"/>
    <n v="180"/>
    <n v="103"/>
    <x v="11"/>
    <n v="70"/>
    <n v="100"/>
    <n v="60"/>
    <n v="170"/>
    <n v="52"/>
    <s v="Decaf"/>
  </r>
  <r>
    <n v="754"/>
    <n v="78"/>
    <n v="3"/>
    <s v="7/19/2014"/>
    <n v="798"/>
    <n v="119"/>
    <s v="Major Market"/>
    <s v="East"/>
    <n v="25"/>
    <s v="Beans"/>
    <x v="1"/>
    <x v="1"/>
    <n v="63"/>
    <n v="197"/>
    <n v="119"/>
    <x v="11"/>
    <n v="70"/>
    <n v="100"/>
    <n v="60"/>
    <n v="170"/>
    <n v="56"/>
    <s v="Regular"/>
  </r>
  <r>
    <n v="978"/>
    <n v="75"/>
    <n v="24"/>
    <s v="7/20/2014"/>
    <n v="-3287"/>
    <n v="379"/>
    <s v="Major Market"/>
    <s v="East"/>
    <n v="24"/>
    <s v="Beans"/>
    <x v="1"/>
    <x v="1"/>
    <n v="324"/>
    <n v="454"/>
    <n v="379"/>
    <x v="10"/>
    <n v="60"/>
    <n v="340"/>
    <n v="300"/>
    <n v="400"/>
    <n v="55"/>
    <s v="Regular"/>
  </r>
  <r>
    <n v="347"/>
    <n v="249"/>
    <n v="6"/>
    <s v="7/21/2014"/>
    <n v="2580"/>
    <n v="374"/>
    <s v="Major Market"/>
    <s v="East"/>
    <n v="87"/>
    <s v="Beans"/>
    <x v="1"/>
    <x v="1"/>
    <n v="236"/>
    <n v="623"/>
    <n v="374"/>
    <x v="19"/>
    <n v="220"/>
    <n v="340"/>
    <n v="230"/>
    <n v="560"/>
    <n v="138"/>
    <s v="Regular"/>
  </r>
  <r>
    <n v="754"/>
    <n v="94"/>
    <n v="-5"/>
    <s v="7/22/2014"/>
    <n v="694"/>
    <n v="130"/>
    <s v="Major Market"/>
    <s v="East"/>
    <n v="85"/>
    <s v="Beans"/>
    <x v="0"/>
    <x v="9"/>
    <n v="15"/>
    <n v="224"/>
    <n v="130"/>
    <x v="11"/>
    <n v="90"/>
    <n v="120"/>
    <n v="20"/>
    <n v="210"/>
    <n v="115"/>
    <s v="Regular"/>
  </r>
  <r>
    <n v="347"/>
    <n v="121"/>
    <n v="-12"/>
    <s v="7/23/2014"/>
    <n v="3385"/>
    <n v="-60"/>
    <s v="Major Market"/>
    <s v="East"/>
    <n v="109"/>
    <s v="Beans"/>
    <x v="0"/>
    <x v="9"/>
    <n v="-202"/>
    <n v="61"/>
    <n v="-60"/>
    <x v="19"/>
    <n v="110"/>
    <n v="-60"/>
    <n v="-190"/>
    <n v="50"/>
    <n v="142"/>
    <s v="Regular"/>
  </r>
  <r>
    <n v="508"/>
    <n v="181"/>
    <n v="-12"/>
    <s v="7/24/2014"/>
    <n v="1283"/>
    <n v="182"/>
    <s v="Major Market"/>
    <s v="East"/>
    <n v="50"/>
    <s v="Beans"/>
    <x v="0"/>
    <x v="12"/>
    <n v="108"/>
    <n v="363"/>
    <n v="182"/>
    <x v="10"/>
    <n v="170"/>
    <n v="180"/>
    <n v="120"/>
    <n v="350"/>
    <n v="74"/>
    <s v="Regular"/>
  </r>
  <r>
    <n v="646"/>
    <n v="211"/>
    <n v="-9"/>
    <s v="7/25/2014"/>
    <n v="933"/>
    <n v="464"/>
    <s v="Major Market"/>
    <s v="East"/>
    <n v="59"/>
    <s v="Beans"/>
    <x v="0"/>
    <x v="12"/>
    <n v="381"/>
    <n v="675"/>
    <n v="464"/>
    <x v="19"/>
    <n v="200"/>
    <n v="460"/>
    <n v="390"/>
    <n v="660"/>
    <n v="83"/>
    <s v="Regular"/>
  </r>
  <r>
    <n v="561"/>
    <n v="22"/>
    <n v="1"/>
    <s v="7/26/2014"/>
    <n v="570"/>
    <n v="30"/>
    <s v="Major Market"/>
    <s v="East"/>
    <n v="7"/>
    <s v="Leaves"/>
    <x v="2"/>
    <x v="2"/>
    <n v="11"/>
    <n v="52"/>
    <n v="30"/>
    <x v="11"/>
    <n v="10"/>
    <n v="20"/>
    <n v="10"/>
    <n v="30"/>
    <n v="19"/>
    <s v="Decaf"/>
  </r>
  <r>
    <n v="631"/>
    <n v="245"/>
    <n v="64"/>
    <s v="7/27/2014"/>
    <n v="1704"/>
    <n v="331"/>
    <s v="Major Market"/>
    <s v="East"/>
    <n v="93"/>
    <s v="Leaves"/>
    <x v="2"/>
    <x v="3"/>
    <n v="204"/>
    <n v="576"/>
    <n v="331"/>
    <x v="19"/>
    <n v="180"/>
    <n v="240"/>
    <n v="140"/>
    <n v="420"/>
    <n v="127"/>
    <s v="Decaf"/>
  </r>
  <r>
    <n v="914"/>
    <n v="225"/>
    <n v="-36"/>
    <s v="7/28/2014"/>
    <n v="4742"/>
    <n v="-65"/>
    <s v="Major Market"/>
    <s v="East"/>
    <n v="69"/>
    <s v="Leaves"/>
    <x v="2"/>
    <x v="10"/>
    <n v="-156"/>
    <n v="160"/>
    <n v="-65"/>
    <x v="19"/>
    <n v="160"/>
    <n v="-50"/>
    <n v="-120"/>
    <n v="110"/>
    <n v="91"/>
    <s v="Decaf"/>
  </r>
  <r>
    <n v="518"/>
    <n v="81"/>
    <n v="-6"/>
    <s v="7/29/2014"/>
    <n v="984"/>
    <n v="117"/>
    <s v="Major Market"/>
    <s v="East"/>
    <n v="22"/>
    <s v="Leaves"/>
    <x v="3"/>
    <x v="4"/>
    <n v="84"/>
    <n v="198"/>
    <n v="117"/>
    <x v="19"/>
    <n v="80"/>
    <n v="120"/>
    <n v="90"/>
    <n v="200"/>
    <n v="33"/>
    <s v="Regular"/>
  </r>
  <r>
    <n v="315"/>
    <n v="118"/>
    <n v="-3"/>
    <s v="7/30/2014"/>
    <n v="930"/>
    <n v="172"/>
    <s v="Major Market"/>
    <s v="East"/>
    <n v="33"/>
    <s v="Leaves"/>
    <x v="3"/>
    <x v="5"/>
    <n v="127"/>
    <n v="290"/>
    <n v="172"/>
    <x v="19"/>
    <n v="120"/>
    <n v="170"/>
    <n v="130"/>
    <n v="290"/>
    <n v="45"/>
    <s v="Regular"/>
  </r>
  <r>
    <n v="813"/>
    <n v="134"/>
    <n v="12"/>
    <s v="7/31/2014"/>
    <n v="690"/>
    <n v="186"/>
    <s v="Major Market"/>
    <s v="East"/>
    <n v="41"/>
    <s v="Beans"/>
    <x v="1"/>
    <x v="7"/>
    <n v="122"/>
    <n v="320"/>
    <n v="186"/>
    <x v="11"/>
    <n v="120"/>
    <n v="160"/>
    <n v="110"/>
    <n v="280"/>
    <n v="64"/>
    <s v="Decaf"/>
  </r>
  <r>
    <n v="772"/>
    <n v="91"/>
    <n v="23"/>
    <s v="8/13/2014"/>
    <n v="656"/>
    <n v="127"/>
    <s v="Major Market"/>
    <s v="East"/>
    <n v="28"/>
    <s v="Beans"/>
    <x v="1"/>
    <x v="7"/>
    <n v="113"/>
    <n v="232"/>
    <n v="141"/>
    <x v="11"/>
    <n v="70"/>
    <n v="110"/>
    <n v="90"/>
    <n v="180"/>
    <n v="51"/>
    <s v="Decaf"/>
  </r>
  <r>
    <n v="321"/>
    <n v="86"/>
    <n v="-1"/>
    <s v="8/14/2014"/>
    <n v="547"/>
    <n v="116"/>
    <s v="Major Market"/>
    <s v="East"/>
    <n v="28"/>
    <s v="Beans"/>
    <x v="0"/>
    <x v="8"/>
    <n v="89"/>
    <n v="215"/>
    <n v="129"/>
    <x v="11"/>
    <n v="70"/>
    <n v="110"/>
    <n v="90"/>
    <n v="180"/>
    <n v="56"/>
    <s v="Decaf"/>
  </r>
  <r>
    <n v="954"/>
    <n v="82"/>
    <n v="5"/>
    <s v="8/15/2014"/>
    <n v="788"/>
    <n v="123"/>
    <s v="Major Market"/>
    <s v="East"/>
    <n v="27"/>
    <s v="Beans"/>
    <x v="1"/>
    <x v="1"/>
    <n v="95"/>
    <n v="218"/>
    <n v="136"/>
    <x v="11"/>
    <n v="60"/>
    <n v="110"/>
    <n v="90"/>
    <n v="170"/>
    <n v="59"/>
    <s v="Regular"/>
  </r>
  <r>
    <n v="857"/>
    <n v="72"/>
    <n v="186"/>
    <s v="8/16/2014"/>
    <n v="-3004"/>
    <n v="402"/>
    <s v="Major Market"/>
    <s v="East"/>
    <n v="23"/>
    <s v="Beans"/>
    <x v="1"/>
    <x v="1"/>
    <n v="516"/>
    <n v="505"/>
    <n v="433"/>
    <x v="10"/>
    <n v="50"/>
    <n v="350"/>
    <n v="330"/>
    <n v="400"/>
    <n v="54"/>
    <s v="Regular"/>
  </r>
  <r>
    <n v="716"/>
    <n v="260"/>
    <n v="137"/>
    <s v="8/17/2014"/>
    <n v="2548"/>
    <n v="390"/>
    <s v="Major Market"/>
    <s v="East"/>
    <n v="91"/>
    <s v="Beans"/>
    <x v="1"/>
    <x v="1"/>
    <n v="367"/>
    <n v="693"/>
    <n v="433"/>
    <x v="19"/>
    <n v="210"/>
    <n v="330"/>
    <n v="230"/>
    <n v="540"/>
    <n v="143"/>
    <s v="Regular"/>
  </r>
  <r>
    <n v="727"/>
    <n v="96"/>
    <n v="-23"/>
    <s v="8/18/2014"/>
    <n v="683"/>
    <n v="134"/>
    <s v="Major Market"/>
    <s v="East"/>
    <n v="87"/>
    <s v="Beans"/>
    <x v="0"/>
    <x v="9"/>
    <n v="27"/>
    <n v="245"/>
    <n v="149"/>
    <x v="11"/>
    <n v="80"/>
    <n v="130"/>
    <n v="50"/>
    <n v="210"/>
    <n v="116"/>
    <s v="Regular"/>
  </r>
  <r>
    <n v="914"/>
    <n v="125"/>
    <n v="-130"/>
    <s v="8/19/2014"/>
    <n v="3142"/>
    <n v="-56"/>
    <s v="Major Market"/>
    <s v="East"/>
    <n v="113"/>
    <s v="Beans"/>
    <x v="0"/>
    <x v="9"/>
    <n v="-300"/>
    <n v="74"/>
    <n v="-51"/>
    <x v="19"/>
    <n v="110"/>
    <n v="-60"/>
    <n v="-170"/>
    <n v="50"/>
    <n v="146"/>
    <s v="Regular"/>
  </r>
  <r>
    <n v="508"/>
    <n v="161"/>
    <n v="17"/>
    <s v="8/20/2014"/>
    <n v="1267"/>
    <n v="161"/>
    <s v="Major Market"/>
    <s v="East"/>
    <n v="45"/>
    <s v="Beans"/>
    <x v="0"/>
    <x v="12"/>
    <n v="137"/>
    <n v="343"/>
    <n v="182"/>
    <x v="10"/>
    <n v="140"/>
    <n v="160"/>
    <n v="120"/>
    <n v="300"/>
    <n v="69"/>
    <s v="Regular"/>
  </r>
  <r>
    <n v="212"/>
    <n v="239"/>
    <n v="196"/>
    <s v="8/21/2014"/>
    <n v="1197"/>
    <n v="526"/>
    <s v="Major Market"/>
    <s v="East"/>
    <n v="66"/>
    <s v="Beans"/>
    <x v="0"/>
    <x v="12"/>
    <n v="646"/>
    <n v="815"/>
    <n v="576"/>
    <x v="19"/>
    <n v="210"/>
    <n v="510"/>
    <n v="450"/>
    <n v="720"/>
    <n v="91"/>
    <s v="Regular"/>
  </r>
  <r>
    <n v="904"/>
    <n v="22"/>
    <n v="-5"/>
    <s v="8/22/2014"/>
    <n v="573"/>
    <n v="29"/>
    <s v="Major Market"/>
    <s v="East"/>
    <n v="7"/>
    <s v="Leaves"/>
    <x v="2"/>
    <x v="2"/>
    <n v="15"/>
    <n v="54"/>
    <n v="32"/>
    <x v="11"/>
    <n v="0"/>
    <n v="20"/>
    <n v="20"/>
    <n v="20"/>
    <n v="19"/>
    <s v="Decaf"/>
  </r>
  <r>
    <n v="585"/>
    <n v="255"/>
    <n v="121"/>
    <s v="8/23/2014"/>
    <n v="1622"/>
    <n v="258"/>
    <s v="Major Market"/>
    <s v="East"/>
    <n v="96"/>
    <s v="Leaves"/>
    <x v="2"/>
    <x v="3"/>
    <n v="191"/>
    <n v="547"/>
    <n v="292"/>
    <x v="19"/>
    <n v="140"/>
    <n v="150"/>
    <n v="70"/>
    <n v="290"/>
    <n v="129"/>
    <s v="Decaf"/>
  </r>
  <r>
    <n v="631"/>
    <n v="239"/>
    <n v="-152"/>
    <s v="8/24/2014"/>
    <n v="4360"/>
    <n v="-75"/>
    <s v="Major Market"/>
    <s v="East"/>
    <n v="74"/>
    <s v="Leaves"/>
    <x v="2"/>
    <x v="10"/>
    <n v="-252"/>
    <n v="175"/>
    <n v="-64"/>
    <x v="19"/>
    <n v="130"/>
    <n v="-50"/>
    <n v="-100"/>
    <n v="80"/>
    <n v="95"/>
    <s v="Decaf"/>
  </r>
  <r>
    <n v="585"/>
    <n v="108"/>
    <n v="31"/>
    <s v="8/25/2014"/>
    <n v="971"/>
    <n v="157"/>
    <s v="Major Market"/>
    <s v="East"/>
    <n v="30"/>
    <s v="Leaves"/>
    <x v="3"/>
    <x v="4"/>
    <n v="171"/>
    <n v="282"/>
    <n v="174"/>
    <x v="19"/>
    <n v="110"/>
    <n v="170"/>
    <n v="140"/>
    <n v="280"/>
    <n v="42"/>
    <s v="Regular"/>
  </r>
  <r>
    <n v="718"/>
    <n v="123"/>
    <n v="39"/>
    <s v="8/26/2014"/>
    <n v="915"/>
    <n v="179"/>
    <s v="Major Market"/>
    <s v="East"/>
    <n v="34"/>
    <s v="Leaves"/>
    <x v="3"/>
    <x v="5"/>
    <n v="199"/>
    <n v="322"/>
    <n v="199"/>
    <x v="19"/>
    <n v="130"/>
    <n v="190"/>
    <n v="160"/>
    <n v="320"/>
    <n v="45"/>
    <s v="Regular"/>
  </r>
  <r>
    <n v="607"/>
    <n v="76"/>
    <n v="16"/>
    <s v="8/27/2014"/>
    <n v="580"/>
    <n v="111"/>
    <s v="Major Market"/>
    <s v="East"/>
    <n v="21"/>
    <s v="Leaves"/>
    <x v="3"/>
    <x v="6"/>
    <n v="116"/>
    <n v="199"/>
    <n v="123"/>
    <x v="19"/>
    <n v="80"/>
    <n v="120"/>
    <n v="100"/>
    <n v="200"/>
    <n v="33"/>
    <s v="Regular"/>
  </r>
  <r>
    <n v="904"/>
    <n v="102"/>
    <n v="42"/>
    <s v="8/28/2014"/>
    <n v="666"/>
    <n v="143"/>
    <s v="Major Market"/>
    <s v="East"/>
    <n v="31"/>
    <s v="Beans"/>
    <x v="1"/>
    <x v="7"/>
    <n v="132"/>
    <n v="261"/>
    <n v="159"/>
    <x v="11"/>
    <n v="90"/>
    <n v="130"/>
    <n v="90"/>
    <n v="220"/>
    <n v="54"/>
    <s v="Decaf"/>
  </r>
  <r>
    <n v="772"/>
    <n v="77"/>
    <n v="16"/>
    <s v="8/29/2014"/>
    <n v="557"/>
    <n v="103"/>
    <s v="Major Market"/>
    <s v="East"/>
    <n v="25"/>
    <s v="Beans"/>
    <x v="0"/>
    <x v="8"/>
    <n v="76"/>
    <n v="192"/>
    <n v="115"/>
    <x v="11"/>
    <n v="70"/>
    <n v="100"/>
    <n v="60"/>
    <n v="170"/>
    <n v="52"/>
    <s v="Decaf"/>
  </r>
  <r>
    <n v="786"/>
    <n v="78"/>
    <n v="33"/>
    <s v="8/30/2014"/>
    <n v="798"/>
    <n v="119"/>
    <s v="Major Market"/>
    <s v="East"/>
    <n v="25"/>
    <s v="Beans"/>
    <x v="1"/>
    <x v="1"/>
    <n v="93"/>
    <n v="210"/>
    <n v="132"/>
    <x v="11"/>
    <n v="70"/>
    <n v="100"/>
    <n v="60"/>
    <n v="170"/>
    <n v="56"/>
    <s v="Regular"/>
  </r>
  <r>
    <n v="857"/>
    <n v="75"/>
    <n v="181"/>
    <s v="8/31/2014"/>
    <n v="-3287"/>
    <n v="379"/>
    <s v="Major Market"/>
    <s v="East"/>
    <n v="24"/>
    <s v="Beans"/>
    <x v="1"/>
    <x v="1"/>
    <n v="481"/>
    <n v="484"/>
    <n v="409"/>
    <x v="10"/>
    <n v="60"/>
    <n v="340"/>
    <n v="300"/>
    <n v="400"/>
    <n v="55"/>
    <s v="Regular"/>
  </r>
  <r>
    <n v="407"/>
    <n v="88"/>
    <n v="28"/>
    <s v="9/13/2014"/>
    <n v="817"/>
    <n v="133"/>
    <s v="Major Market"/>
    <s v="East"/>
    <n v="29"/>
    <s v="Beans"/>
    <x v="1"/>
    <x v="1"/>
    <n v="108"/>
    <n v="236"/>
    <n v="148"/>
    <x v="11"/>
    <n v="70"/>
    <n v="120"/>
    <n v="80"/>
    <n v="190"/>
    <n v="60"/>
    <s v="Regular"/>
  </r>
  <r>
    <n v="351"/>
    <n v="67"/>
    <n v="219"/>
    <s v="9/14/2014"/>
    <n v="-3534"/>
    <n v="443"/>
    <s v="Major Market"/>
    <s v="East"/>
    <n v="22"/>
    <s v="Beans"/>
    <x v="1"/>
    <x v="1"/>
    <n v="579"/>
    <n v="543"/>
    <n v="476"/>
    <x v="10"/>
    <n v="60"/>
    <n v="390"/>
    <n v="360"/>
    <n v="450"/>
    <n v="53"/>
    <s v="Regular"/>
  </r>
  <r>
    <n v="315"/>
    <n v="279"/>
    <n v="152"/>
    <s v="9/15/2014"/>
    <n v="2642"/>
    <n v="420"/>
    <s v="Major Market"/>
    <s v="East"/>
    <n v="97"/>
    <s v="Beans"/>
    <x v="1"/>
    <x v="1"/>
    <n v="402"/>
    <n v="745"/>
    <n v="466"/>
    <x v="19"/>
    <n v="250"/>
    <n v="370"/>
    <n v="250"/>
    <n v="620"/>
    <n v="149"/>
    <s v="Regular"/>
  </r>
  <r>
    <n v="305"/>
    <n v="105"/>
    <n v="1"/>
    <s v="9/16/2014"/>
    <n v="716"/>
    <n v="145"/>
    <s v="Major Market"/>
    <s v="East"/>
    <n v="95"/>
    <s v="Beans"/>
    <x v="0"/>
    <x v="9"/>
    <n v="31"/>
    <n v="266"/>
    <n v="161"/>
    <x v="11"/>
    <n v="100"/>
    <n v="140"/>
    <n v="30"/>
    <n v="240"/>
    <n v="124"/>
    <s v="Regular"/>
  </r>
  <r>
    <n v="845"/>
    <n v="135"/>
    <n v="-122"/>
    <s v="9/17/2014"/>
    <n v="3641"/>
    <n v="-69"/>
    <s v="Major Market"/>
    <s v="East"/>
    <n v="122"/>
    <s v="Beans"/>
    <x v="0"/>
    <x v="9"/>
    <n v="-332"/>
    <n v="70"/>
    <n v="-65"/>
    <x v="19"/>
    <n v="130"/>
    <n v="-70"/>
    <n v="-210"/>
    <n v="60"/>
    <n v="155"/>
    <s v="Regular"/>
  </r>
  <r>
    <n v="857"/>
    <n v="153"/>
    <n v="49"/>
    <s v="9/18/2014"/>
    <n v="1319"/>
    <n v="153"/>
    <s v="Major Market"/>
    <s v="East"/>
    <n v="42"/>
    <s v="Beans"/>
    <x v="0"/>
    <x v="12"/>
    <n v="129"/>
    <n v="326"/>
    <n v="173"/>
    <x v="10"/>
    <n v="150"/>
    <n v="140"/>
    <n v="80"/>
    <n v="290"/>
    <n v="66"/>
    <s v="Regular"/>
  </r>
  <r>
    <n v="518"/>
    <n v="250"/>
    <n v="143"/>
    <s v="9/19/2014"/>
    <n v="723"/>
    <n v="407"/>
    <s v="Major Market"/>
    <s v="East"/>
    <n v="70"/>
    <s v="Beans"/>
    <x v="0"/>
    <x v="12"/>
    <n v="463"/>
    <n v="700"/>
    <n v="450"/>
    <x v="19"/>
    <n v="240"/>
    <n v="400"/>
    <n v="320"/>
    <n v="640"/>
    <n v="95"/>
    <s v="Regular"/>
  </r>
  <r>
    <n v="631"/>
    <n v="294"/>
    <n v="249"/>
    <s v="9/20/2014"/>
    <n v="1727"/>
    <n v="453"/>
    <s v="Major Market"/>
    <s v="East"/>
    <n v="111"/>
    <s v="Leaves"/>
    <x v="2"/>
    <x v="3"/>
    <n v="459"/>
    <n v="796"/>
    <n v="502"/>
    <x v="19"/>
    <n v="220"/>
    <n v="320"/>
    <n v="210"/>
    <n v="540"/>
    <n v="144"/>
    <s v="Decaf"/>
  </r>
  <r>
    <n v="716"/>
    <n v="241"/>
    <n v="-130"/>
    <s v="9/21/2014"/>
    <n v="5121"/>
    <n v="-93"/>
    <s v="Major Market"/>
    <s v="East"/>
    <n v="74"/>
    <s v="Leaves"/>
    <x v="2"/>
    <x v="10"/>
    <n v="-280"/>
    <n v="158"/>
    <n v="-83"/>
    <x v="19"/>
    <n v="180"/>
    <n v="-80"/>
    <n v="-150"/>
    <n v="100"/>
    <n v="96"/>
    <s v="Decaf"/>
  </r>
  <r>
    <n v="718"/>
    <n v="86"/>
    <n v="42"/>
    <s v="9/22/2014"/>
    <n v="1003"/>
    <n v="124"/>
    <s v="Major Market"/>
    <s v="East"/>
    <n v="24"/>
    <s v="Leaves"/>
    <x v="3"/>
    <x v="4"/>
    <n v="132"/>
    <n v="224"/>
    <n v="138"/>
    <x v="19"/>
    <n v="90"/>
    <n v="120"/>
    <n v="90"/>
    <n v="210"/>
    <n v="35"/>
    <s v="Regular"/>
  </r>
  <r>
    <n v="518"/>
    <n v="123"/>
    <n v="47"/>
    <s v="9/23/2014"/>
    <n v="959"/>
    <n v="179"/>
    <s v="Major Market"/>
    <s v="East"/>
    <n v="34"/>
    <s v="Leaves"/>
    <x v="3"/>
    <x v="5"/>
    <n v="197"/>
    <n v="322"/>
    <n v="199"/>
    <x v="19"/>
    <n v="120"/>
    <n v="190"/>
    <n v="150"/>
    <n v="310"/>
    <n v="46"/>
    <s v="Regular"/>
  </r>
  <r>
    <n v="719"/>
    <n v="108"/>
    <n v="-34"/>
    <s v="9/24/2014"/>
    <n v="971"/>
    <n v="157"/>
    <s v="Major Market"/>
    <s v="Central"/>
    <n v="30"/>
    <s v="Beans"/>
    <x v="1"/>
    <x v="7"/>
    <n v="116"/>
    <n v="265"/>
    <n v="157"/>
    <x v="9"/>
    <n v="100"/>
    <n v="160"/>
    <n v="150"/>
    <n v="260"/>
    <n v="41"/>
    <s v="Decaf"/>
  </r>
  <r>
    <n v="815"/>
    <n v="122"/>
    <n v="-45"/>
    <s v="9/25/2014"/>
    <n v="789"/>
    <n v="176"/>
    <s v="Major Market"/>
    <s v="Central"/>
    <n v="39"/>
    <s v="Beans"/>
    <x v="1"/>
    <x v="7"/>
    <n v="115"/>
    <n v="298"/>
    <n v="176"/>
    <x v="12"/>
    <n v="110"/>
    <n v="190"/>
    <n v="160"/>
    <n v="300"/>
    <n v="61"/>
    <s v="Decaf"/>
  </r>
  <r>
    <n v="303"/>
    <n v="72"/>
    <n v="-74"/>
    <s v="9/26/2014"/>
    <n v="650"/>
    <n v="110"/>
    <s v="Major Market"/>
    <s v="Central"/>
    <n v="23"/>
    <s v="Beans"/>
    <x v="0"/>
    <x v="8"/>
    <n v="56"/>
    <n v="182"/>
    <n v="110"/>
    <x v="9"/>
    <n v="100"/>
    <n v="160"/>
    <n v="130"/>
    <n v="260"/>
    <n v="54"/>
    <s v="Decaf"/>
  </r>
  <r>
    <n v="312"/>
    <n v="239"/>
    <n v="-151"/>
    <s v="9/27/2014"/>
    <n v="1755"/>
    <n v="239"/>
    <s v="Major Market"/>
    <s v="Central"/>
    <n v="66"/>
    <s v="Beans"/>
    <x v="0"/>
    <x v="8"/>
    <n v="149"/>
    <n v="478"/>
    <n v="239"/>
    <x v="12"/>
    <n v="340"/>
    <n v="370"/>
    <n v="300"/>
    <n v="710"/>
    <n v="90"/>
    <s v="Decaf"/>
  </r>
  <r>
    <n v="614"/>
    <n v="54"/>
    <n v="-58"/>
    <s v="9/28/2014"/>
    <n v="404"/>
    <n v="66"/>
    <s v="Major Market"/>
    <s v="Central"/>
    <n v="20"/>
    <s v="Beans"/>
    <x v="0"/>
    <x v="8"/>
    <n v="12"/>
    <n v="120"/>
    <n v="66"/>
    <x v="18"/>
    <n v="70"/>
    <n v="100"/>
    <n v="70"/>
    <n v="170"/>
    <n v="54"/>
    <s v="Decaf"/>
  </r>
  <r>
    <n v="970"/>
    <n v="123"/>
    <n v="-27"/>
    <s v="9/29/2014"/>
    <n v="915"/>
    <n v="179"/>
    <s v="Major Market"/>
    <s v="Central"/>
    <n v="34"/>
    <s v="Beans"/>
    <x v="1"/>
    <x v="11"/>
    <n v="133"/>
    <n v="302"/>
    <n v="179"/>
    <x v="9"/>
    <n v="120"/>
    <n v="180"/>
    <n v="160"/>
    <n v="300"/>
    <n v="46"/>
    <s v="Regular"/>
  </r>
  <r>
    <n v="815"/>
    <n v="154"/>
    <n v="-40"/>
    <s v="9/30/2014"/>
    <n v="1132"/>
    <n v="213"/>
    <s v="Major Market"/>
    <s v="Central"/>
    <n v="50"/>
    <s v="Beans"/>
    <x v="1"/>
    <x v="1"/>
    <n v="120"/>
    <n v="367"/>
    <n v="213"/>
    <x v="12"/>
    <n v="150"/>
    <n v="220"/>
    <n v="160"/>
    <n v="370"/>
    <n v="93"/>
    <s v="Regular"/>
  </r>
  <r>
    <n v="715"/>
    <n v="96"/>
    <n v="-42"/>
    <s v="10/13/2014"/>
    <n v="683"/>
    <n v="134"/>
    <s v="Small Market"/>
    <s v="Central"/>
    <n v="87"/>
    <s v="Beans"/>
    <x v="1"/>
    <x v="1"/>
    <n v="18"/>
    <n v="230"/>
    <n v="134"/>
    <x v="4"/>
    <n v="90"/>
    <n v="140"/>
    <n v="60"/>
    <n v="230"/>
    <n v="116"/>
    <s v="Regular"/>
  </r>
  <r>
    <n v="314"/>
    <n v="40"/>
    <n v="-54"/>
    <s v="10/14/2014"/>
    <n v="881"/>
    <n v="59"/>
    <s v="Small Market"/>
    <s v="Central"/>
    <n v="11"/>
    <s v="Beans"/>
    <x v="0"/>
    <x v="9"/>
    <n v="36"/>
    <n v="99"/>
    <n v="59"/>
    <x v="3"/>
    <n v="50"/>
    <n v="90"/>
    <n v="90"/>
    <n v="140"/>
    <n v="23"/>
    <s v="Regular"/>
  </r>
  <r>
    <n v="608"/>
    <n v="80"/>
    <n v="-72"/>
    <s v="10/15/2014"/>
    <n v="1055"/>
    <n v="94"/>
    <s v="Small Market"/>
    <s v="Central"/>
    <n v="24"/>
    <s v="Beans"/>
    <x v="0"/>
    <x v="9"/>
    <n v="48"/>
    <n v="174"/>
    <n v="94"/>
    <x v="4"/>
    <n v="110"/>
    <n v="140"/>
    <n v="120"/>
    <n v="250"/>
    <n v="46"/>
    <s v="Regular"/>
  </r>
  <r>
    <n v="712"/>
    <n v="257"/>
    <n v="14"/>
    <s v="10/16/2014"/>
    <n v="1662"/>
    <n v="341"/>
    <s v="Small Market"/>
    <s v="Central"/>
    <n v="84"/>
    <s v="Leaves"/>
    <x v="2"/>
    <x v="2"/>
    <n v="224"/>
    <n v="598"/>
    <n v="341"/>
    <x v="16"/>
    <n v="200"/>
    <n v="280"/>
    <n v="210"/>
    <n v="480"/>
    <n v="117"/>
    <s v="Decaf"/>
  </r>
  <r>
    <n v="641"/>
    <n v="122"/>
    <n v="-16"/>
    <s v="10/17/2014"/>
    <n v="789"/>
    <n v="176"/>
    <s v="Small Market"/>
    <s v="Central"/>
    <n v="39"/>
    <s v="Leaves"/>
    <x v="2"/>
    <x v="3"/>
    <n v="114"/>
    <n v="298"/>
    <n v="176"/>
    <x v="16"/>
    <n v="90"/>
    <n v="150"/>
    <n v="130"/>
    <n v="240"/>
    <n v="62"/>
    <s v="Decaf"/>
  </r>
  <r>
    <n v="573"/>
    <n v="86"/>
    <n v="-36"/>
    <s v="10/18/2014"/>
    <n v="1698"/>
    <n v="23"/>
    <s v="Small Market"/>
    <s v="Central"/>
    <n v="26"/>
    <s v="Leaves"/>
    <x v="2"/>
    <x v="3"/>
    <n v="-26"/>
    <n v="109"/>
    <n v="23"/>
    <x v="3"/>
    <n v="60"/>
    <n v="20"/>
    <n v="10"/>
    <n v="80"/>
    <n v="49"/>
    <s v="Decaf"/>
  </r>
  <r>
    <n v="563"/>
    <n v="239"/>
    <n v="39"/>
    <s v="10/19/2014"/>
    <n v="1755"/>
    <n v="239"/>
    <s v="Small Market"/>
    <s v="Central"/>
    <n v="66"/>
    <s v="Leaves"/>
    <x v="3"/>
    <x v="4"/>
    <n v="149"/>
    <n v="478"/>
    <n v="239"/>
    <x v="16"/>
    <n v="170"/>
    <n v="170"/>
    <n v="110"/>
    <n v="340"/>
    <n v="90"/>
    <s v="Regular"/>
  </r>
  <r>
    <n v="563"/>
    <n v="255"/>
    <n v="53"/>
    <s v="10/20/2014"/>
    <n v="1756"/>
    <n v="312"/>
    <s v="Small Market"/>
    <s v="Central"/>
    <n v="96"/>
    <s v="Leaves"/>
    <x v="3"/>
    <x v="5"/>
    <n v="183"/>
    <n v="567"/>
    <n v="312"/>
    <x v="16"/>
    <n v="170"/>
    <n v="230"/>
    <n v="130"/>
    <n v="400"/>
    <n v="129"/>
    <s v="Regular"/>
  </r>
  <r>
    <n v="417"/>
    <n v="25"/>
    <n v="-11"/>
    <s v="10/21/2014"/>
    <n v="209"/>
    <n v="31"/>
    <s v="Small Market"/>
    <s v="Central"/>
    <n v="9"/>
    <s v="Leaves"/>
    <x v="3"/>
    <x v="5"/>
    <n v="-11"/>
    <n v="56"/>
    <n v="31"/>
    <x v="3"/>
    <n v="10"/>
    <n v="20"/>
    <n v="0"/>
    <n v="30"/>
    <n v="42"/>
    <s v="Regular"/>
  </r>
  <r>
    <n v="970"/>
    <n v="81"/>
    <n v="4"/>
    <s v="10/22/2014"/>
    <n v="984"/>
    <n v="117"/>
    <s v="Major Market"/>
    <s v="Central"/>
    <n v="22"/>
    <s v="Beans"/>
    <x v="1"/>
    <x v="7"/>
    <n v="84"/>
    <n v="198"/>
    <n v="117"/>
    <x v="9"/>
    <n v="80"/>
    <n v="110"/>
    <n v="80"/>
    <n v="190"/>
    <n v="33"/>
    <s v="Decaf"/>
  </r>
  <r>
    <n v="815"/>
    <n v="113"/>
    <n v="-4"/>
    <s v="10/23/2014"/>
    <n v="803"/>
    <n v="165"/>
    <s v="Major Market"/>
    <s v="Central"/>
    <n v="36"/>
    <s v="Beans"/>
    <x v="1"/>
    <x v="7"/>
    <n v="106"/>
    <n v="278"/>
    <n v="165"/>
    <x v="12"/>
    <n v="110"/>
    <n v="160"/>
    <n v="110"/>
    <n v="270"/>
    <n v="59"/>
    <s v="Decaf"/>
  </r>
  <r>
    <n v="303"/>
    <n v="75"/>
    <n v="-42"/>
    <s v="10/24/2014"/>
    <n v="659"/>
    <n v="114"/>
    <s v="Major Market"/>
    <s v="Central"/>
    <n v="24"/>
    <s v="Beans"/>
    <x v="0"/>
    <x v="8"/>
    <n v="58"/>
    <n v="189"/>
    <n v="114"/>
    <x v="9"/>
    <n v="90"/>
    <n v="150"/>
    <n v="100"/>
    <n v="240"/>
    <n v="56"/>
    <s v="Decaf"/>
  </r>
  <r>
    <n v="847"/>
    <n v="211"/>
    <n v="-71"/>
    <s v="10/25/2014"/>
    <n v="1778"/>
    <n v="212"/>
    <s v="Major Market"/>
    <s v="Central"/>
    <n v="59"/>
    <s v="Beans"/>
    <x v="0"/>
    <x v="8"/>
    <n v="129"/>
    <n v="423"/>
    <n v="212"/>
    <x v="12"/>
    <n v="270"/>
    <n v="270"/>
    <n v="200"/>
    <n v="540"/>
    <n v="83"/>
    <s v="Decaf"/>
  </r>
  <r>
    <n v="970"/>
    <n v="118"/>
    <n v="-2"/>
    <s v="10/26/2014"/>
    <n v="930"/>
    <n v="172"/>
    <s v="Major Market"/>
    <s v="Central"/>
    <n v="33"/>
    <s v="Beans"/>
    <x v="1"/>
    <x v="11"/>
    <n v="128"/>
    <n v="290"/>
    <n v="172"/>
    <x v="9"/>
    <n v="110"/>
    <n v="170"/>
    <n v="130"/>
    <n v="280"/>
    <n v="44"/>
    <s v="Regular"/>
  </r>
  <r>
    <n v="815"/>
    <n v="173"/>
    <n v="-1"/>
    <s v="10/27/2014"/>
    <n v="1150"/>
    <n v="239"/>
    <s v="Major Market"/>
    <s v="Central"/>
    <n v="57"/>
    <s v="Beans"/>
    <x v="1"/>
    <x v="1"/>
    <n v="139"/>
    <n v="412"/>
    <n v="239"/>
    <x v="12"/>
    <n v="170"/>
    <n v="230"/>
    <n v="140"/>
    <n v="400"/>
    <n v="100"/>
    <s v="Regular"/>
  </r>
  <r>
    <n v="303"/>
    <n v="50"/>
    <n v="-22"/>
    <s v="10/28/2014"/>
    <n v="589"/>
    <n v="73"/>
    <s v="Major Market"/>
    <s v="Central"/>
    <n v="14"/>
    <s v="Beans"/>
    <x v="0"/>
    <x v="9"/>
    <n v="48"/>
    <n v="123"/>
    <n v="73"/>
    <x v="9"/>
    <n v="60"/>
    <n v="90"/>
    <n v="70"/>
    <n v="150"/>
    <n v="25"/>
    <s v="Regular"/>
  </r>
  <r>
    <n v="224"/>
    <n v="228"/>
    <n v="-94"/>
    <s v="10/29/2014"/>
    <n v="1691"/>
    <n v="304"/>
    <s v="Major Market"/>
    <s v="Central"/>
    <n v="75"/>
    <s v="Beans"/>
    <x v="0"/>
    <x v="9"/>
    <n v="196"/>
    <n v="532"/>
    <n v="304"/>
    <x v="12"/>
    <n v="290"/>
    <n v="390"/>
    <n v="290"/>
    <n v="680"/>
    <n v="108"/>
    <s v="Regular"/>
  </r>
  <r>
    <n v="440"/>
    <n v="181"/>
    <n v="-63"/>
    <s v="10/30/2014"/>
    <n v="1283"/>
    <n v="182"/>
    <s v="Major Market"/>
    <s v="Central"/>
    <n v="50"/>
    <s v="Beans"/>
    <x v="0"/>
    <x v="9"/>
    <n v="107"/>
    <n v="363"/>
    <n v="182"/>
    <x v="18"/>
    <n v="230"/>
    <n v="230"/>
    <n v="170"/>
    <n v="460"/>
    <n v="75"/>
    <s v="Regular"/>
  </r>
  <r>
    <n v="970"/>
    <n v="181"/>
    <n v="7"/>
    <s v="10/31/2014"/>
    <n v="1283"/>
    <n v="182"/>
    <s v="Major Market"/>
    <s v="Central"/>
    <n v="50"/>
    <s v="Leaves"/>
    <x v="2"/>
    <x v="2"/>
    <n v="107"/>
    <n v="363"/>
    <n v="182"/>
    <x v="9"/>
    <n v="170"/>
    <n v="160"/>
    <n v="100"/>
    <n v="330"/>
    <n v="75"/>
    <s v="Decaf"/>
  </r>
  <r>
    <n v="920"/>
    <n v="75"/>
    <n v="-25"/>
    <s v="11/13/2014"/>
    <n v="1063"/>
    <n v="89"/>
    <s v="Small Market"/>
    <s v="Central"/>
    <n v="23"/>
    <s v="Beans"/>
    <x v="0"/>
    <x v="9"/>
    <n v="45"/>
    <n v="164"/>
    <n v="89"/>
    <x v="4"/>
    <n v="90"/>
    <n v="110"/>
    <n v="70"/>
    <n v="200"/>
    <n v="44"/>
    <s v="Regular"/>
  </r>
  <r>
    <n v="712"/>
    <n v="228"/>
    <n v="16"/>
    <s v="11/14/2014"/>
    <n v="1691"/>
    <n v="304"/>
    <s v="Small Market"/>
    <s v="Central"/>
    <n v="75"/>
    <s v="Leaves"/>
    <x v="2"/>
    <x v="2"/>
    <n v="196"/>
    <n v="532"/>
    <n v="304"/>
    <x v="16"/>
    <n v="210"/>
    <n v="280"/>
    <n v="180"/>
    <n v="490"/>
    <n v="108"/>
    <s v="Decaf"/>
  </r>
  <r>
    <n v="712"/>
    <n v="113"/>
    <n v="7"/>
    <s v="11/15/2014"/>
    <n v="803"/>
    <n v="165"/>
    <s v="Small Market"/>
    <s v="Central"/>
    <n v="36"/>
    <s v="Leaves"/>
    <x v="2"/>
    <x v="3"/>
    <n v="107"/>
    <n v="278"/>
    <n v="165"/>
    <x v="16"/>
    <n v="100"/>
    <n v="150"/>
    <n v="100"/>
    <n v="250"/>
    <n v="58"/>
    <s v="Decaf"/>
  </r>
  <r>
    <n v="712"/>
    <n v="211"/>
    <n v="19"/>
    <s v="11/16/2014"/>
    <n v="1778"/>
    <n v="212"/>
    <s v="Small Market"/>
    <s v="Central"/>
    <n v="59"/>
    <s v="Leaves"/>
    <x v="3"/>
    <x v="4"/>
    <n v="129"/>
    <n v="423"/>
    <n v="212"/>
    <x v="16"/>
    <n v="170"/>
    <n v="180"/>
    <n v="110"/>
    <n v="350"/>
    <n v="83"/>
    <s v="Regular"/>
  </r>
  <r>
    <n v="319"/>
    <n v="245"/>
    <n v="43"/>
    <s v="11/17/2014"/>
    <n v="1784"/>
    <n v="300"/>
    <s v="Small Market"/>
    <s v="Central"/>
    <n v="93"/>
    <s v="Leaves"/>
    <x v="3"/>
    <x v="5"/>
    <n v="173"/>
    <n v="545"/>
    <n v="300"/>
    <x v="16"/>
    <n v="200"/>
    <n v="250"/>
    <n v="130"/>
    <n v="450"/>
    <n v="127"/>
    <s v="Regular"/>
  </r>
  <r>
    <n v="720"/>
    <n v="86"/>
    <n v="-2"/>
    <s v="11/18/2014"/>
    <n v="1003"/>
    <n v="124"/>
    <s v="Major Market"/>
    <s v="Central"/>
    <n v="24"/>
    <s v="Beans"/>
    <x v="1"/>
    <x v="7"/>
    <n v="88"/>
    <n v="210"/>
    <n v="124"/>
    <x v="9"/>
    <n v="80"/>
    <n v="120"/>
    <n v="90"/>
    <n v="200"/>
    <n v="36"/>
    <s v="Decaf"/>
  </r>
  <r>
    <n v="630"/>
    <n v="127"/>
    <n v="-8"/>
    <s v="11/19/2014"/>
    <n v="830"/>
    <n v="185"/>
    <s v="Major Market"/>
    <s v="Central"/>
    <n v="40"/>
    <s v="Beans"/>
    <x v="1"/>
    <x v="7"/>
    <n v="122"/>
    <n v="312"/>
    <n v="185"/>
    <x v="12"/>
    <n v="120"/>
    <n v="180"/>
    <n v="130"/>
    <n v="300"/>
    <n v="63"/>
    <s v="Decaf"/>
  </r>
  <r>
    <n v="970"/>
    <n v="67"/>
    <n v="-33"/>
    <s v="11/20/2014"/>
    <n v="677"/>
    <n v="101"/>
    <s v="Major Market"/>
    <s v="Central"/>
    <n v="22"/>
    <s v="Beans"/>
    <x v="0"/>
    <x v="8"/>
    <n v="47"/>
    <n v="168"/>
    <n v="101"/>
    <x v="9"/>
    <n v="80"/>
    <n v="130"/>
    <n v="80"/>
    <n v="210"/>
    <n v="54"/>
    <s v="Decaf"/>
  </r>
  <r>
    <n v="630"/>
    <n v="250"/>
    <n v="-83"/>
    <s v="11/21/2014"/>
    <n v="1820"/>
    <n v="251"/>
    <s v="Major Market"/>
    <s v="Central"/>
    <n v="70"/>
    <s v="Beans"/>
    <x v="0"/>
    <x v="8"/>
    <n v="157"/>
    <n v="501"/>
    <n v="251"/>
    <x v="12"/>
    <n v="320"/>
    <n v="320"/>
    <n v="240"/>
    <n v="640"/>
    <n v="94"/>
    <s v="Decaf"/>
  </r>
  <r>
    <n v="719"/>
    <n v="123"/>
    <n v="4"/>
    <s v="11/22/2014"/>
    <n v="959"/>
    <n v="179"/>
    <s v="Major Market"/>
    <s v="Central"/>
    <n v="34"/>
    <s v="Beans"/>
    <x v="1"/>
    <x v="11"/>
    <n v="134"/>
    <n v="302"/>
    <n v="179"/>
    <x v="9"/>
    <n v="120"/>
    <n v="170"/>
    <n v="130"/>
    <n v="290"/>
    <n v="45"/>
    <s v="Regular"/>
  </r>
  <r>
    <n v="847"/>
    <n v="224"/>
    <n v="4"/>
    <s v="11/23/2014"/>
    <n v="1191"/>
    <n v="310"/>
    <s v="Major Market"/>
    <s v="Central"/>
    <n v="73"/>
    <s v="Beans"/>
    <x v="1"/>
    <x v="1"/>
    <n v="194"/>
    <n v="534"/>
    <n v="310"/>
    <x v="12"/>
    <n v="220"/>
    <n v="300"/>
    <n v="190"/>
    <n v="520"/>
    <n v="116"/>
    <s v="Regular"/>
  </r>
  <r>
    <n v="970"/>
    <n v="54"/>
    <n v="-37"/>
    <s v="11/24/2014"/>
    <n v="601"/>
    <n v="79"/>
    <s v="Major Market"/>
    <s v="Central"/>
    <n v="15"/>
    <s v="Beans"/>
    <x v="0"/>
    <x v="9"/>
    <n v="53"/>
    <n v="133"/>
    <n v="79"/>
    <x v="9"/>
    <n v="60"/>
    <n v="110"/>
    <n v="90"/>
    <n v="170"/>
    <n v="26"/>
    <s v="Regular"/>
  </r>
  <r>
    <n v="815"/>
    <n v="247"/>
    <n v="-104"/>
    <s v="11/25/2014"/>
    <n v="1744"/>
    <n v="329"/>
    <s v="Major Market"/>
    <s v="Central"/>
    <n v="81"/>
    <s v="Beans"/>
    <x v="0"/>
    <x v="9"/>
    <n v="216"/>
    <n v="576"/>
    <n v="329"/>
    <x v="12"/>
    <n v="310"/>
    <n v="420"/>
    <n v="320"/>
    <n v="730"/>
    <n v="113"/>
    <s v="Regular"/>
  </r>
  <r>
    <n v="740"/>
    <n v="153"/>
    <n v="-53"/>
    <s v="11/26/2014"/>
    <n v="1319"/>
    <n v="153"/>
    <s v="Major Market"/>
    <s v="Central"/>
    <n v="42"/>
    <s v="Beans"/>
    <x v="0"/>
    <x v="9"/>
    <n v="87"/>
    <n v="306"/>
    <n v="153"/>
    <x v="18"/>
    <n v="190"/>
    <n v="200"/>
    <n v="140"/>
    <n v="390"/>
    <n v="66"/>
    <s v="Regular"/>
  </r>
  <r>
    <n v="303"/>
    <n v="153"/>
    <n v="7"/>
    <s v="11/27/2014"/>
    <n v="1319"/>
    <n v="153"/>
    <s v="Major Market"/>
    <s v="Central"/>
    <n v="42"/>
    <s v="Leaves"/>
    <x v="2"/>
    <x v="2"/>
    <n v="87"/>
    <n v="306"/>
    <n v="153"/>
    <x v="9"/>
    <n v="140"/>
    <n v="140"/>
    <n v="80"/>
    <n v="280"/>
    <n v="66"/>
    <s v="Decaf"/>
  </r>
  <r>
    <n v="309"/>
    <n v="123"/>
    <n v="3"/>
    <s v="11/28/2014"/>
    <n v="959"/>
    <n v="179"/>
    <s v="Major Market"/>
    <s v="Central"/>
    <n v="34"/>
    <s v="Leaves"/>
    <x v="2"/>
    <x v="2"/>
    <n v="133"/>
    <n v="302"/>
    <n v="179"/>
    <x v="12"/>
    <n v="110"/>
    <n v="170"/>
    <n v="130"/>
    <n v="280"/>
    <n v="46"/>
    <s v="Decaf"/>
  </r>
  <r>
    <n v="630"/>
    <n v="86"/>
    <n v="8"/>
    <s v="11/29/2014"/>
    <n v="1003"/>
    <n v="124"/>
    <s v="Major Market"/>
    <s v="Central"/>
    <n v="24"/>
    <s v="Leaves"/>
    <x v="2"/>
    <x v="10"/>
    <n v="88"/>
    <n v="210"/>
    <n v="124"/>
    <x v="12"/>
    <n v="80"/>
    <n v="110"/>
    <n v="80"/>
    <n v="190"/>
    <n v="36"/>
    <s v="Decaf"/>
  </r>
  <r>
    <n v="513"/>
    <n v="88"/>
    <n v="2"/>
    <s v="11/30/2014"/>
    <n v="817"/>
    <n v="133"/>
    <s v="Major Market"/>
    <s v="Central"/>
    <n v="29"/>
    <s v="Leaves"/>
    <x v="3"/>
    <x v="4"/>
    <n v="72"/>
    <n v="221"/>
    <n v="133"/>
    <x v="18"/>
    <n v="70"/>
    <n v="110"/>
    <n v="70"/>
    <n v="180"/>
    <n v="61"/>
    <s v="Regular"/>
  </r>
  <r>
    <n v="573"/>
    <n v="20"/>
    <n v="-6"/>
    <s v="12/13/2014"/>
    <n v="218"/>
    <n v="25"/>
    <s v="Small Market"/>
    <s v="Central"/>
    <n v="7"/>
    <s v="Leaves"/>
    <x v="3"/>
    <x v="5"/>
    <n v="-16"/>
    <n v="45"/>
    <n v="25"/>
    <x v="3"/>
    <n v="10"/>
    <n v="20"/>
    <n v="-10"/>
    <n v="30"/>
    <n v="41"/>
    <s v="Regular"/>
  </r>
  <r>
    <n v="719"/>
    <n v="108"/>
    <n v="22"/>
    <s v="12/14/2014"/>
    <n v="971"/>
    <n v="157"/>
    <s v="Major Market"/>
    <s v="Central"/>
    <n v="30"/>
    <s v="Beans"/>
    <x v="1"/>
    <x v="7"/>
    <n v="172"/>
    <n v="282"/>
    <n v="174"/>
    <x v="9"/>
    <n v="100"/>
    <n v="160"/>
    <n v="150"/>
    <n v="260"/>
    <n v="41"/>
    <s v="Decaf"/>
  </r>
  <r>
    <n v="815"/>
    <n v="122"/>
    <n v="11"/>
    <s v="12/15/2014"/>
    <n v="789"/>
    <n v="176"/>
    <s v="Major Market"/>
    <s v="Central"/>
    <n v="39"/>
    <s v="Beans"/>
    <x v="1"/>
    <x v="7"/>
    <n v="171"/>
    <n v="318"/>
    <n v="196"/>
    <x v="12"/>
    <n v="110"/>
    <n v="190"/>
    <n v="160"/>
    <n v="300"/>
    <n v="61"/>
    <s v="Decaf"/>
  </r>
  <r>
    <n v="970"/>
    <n v="72"/>
    <n v="-47"/>
    <s v="12/16/2014"/>
    <n v="650"/>
    <n v="110"/>
    <s v="Major Market"/>
    <s v="Central"/>
    <n v="23"/>
    <s v="Beans"/>
    <x v="0"/>
    <x v="8"/>
    <n v="83"/>
    <n v="194"/>
    <n v="122"/>
    <x v="9"/>
    <n v="100"/>
    <n v="160"/>
    <n v="130"/>
    <n v="260"/>
    <n v="54"/>
    <s v="Decaf"/>
  </r>
  <r>
    <n v="773"/>
    <n v="239"/>
    <n v="-79"/>
    <s v="12/17/2014"/>
    <n v="1755"/>
    <n v="239"/>
    <s v="Major Market"/>
    <s v="Central"/>
    <n v="66"/>
    <s v="Beans"/>
    <x v="0"/>
    <x v="8"/>
    <n v="221"/>
    <n v="509"/>
    <n v="270"/>
    <x v="12"/>
    <n v="340"/>
    <n v="370"/>
    <n v="300"/>
    <n v="710"/>
    <n v="90"/>
    <s v="Decaf"/>
  </r>
  <r>
    <n v="419"/>
    <n v="54"/>
    <n v="-52"/>
    <s v="12/18/2014"/>
    <n v="404"/>
    <n v="66"/>
    <s v="Major Market"/>
    <s v="Central"/>
    <n v="20"/>
    <s v="Beans"/>
    <x v="0"/>
    <x v="8"/>
    <n v="18"/>
    <n v="128"/>
    <n v="74"/>
    <x v="18"/>
    <n v="70"/>
    <n v="100"/>
    <n v="70"/>
    <n v="170"/>
    <n v="54"/>
    <s v="Decaf"/>
  </r>
  <r>
    <n v="719"/>
    <n v="123"/>
    <n v="37"/>
    <s v="12/19/2014"/>
    <n v="915"/>
    <n v="179"/>
    <s v="Major Market"/>
    <s v="Central"/>
    <n v="34"/>
    <s v="Beans"/>
    <x v="1"/>
    <x v="11"/>
    <n v="197"/>
    <n v="322"/>
    <n v="199"/>
    <x v="9"/>
    <n v="120"/>
    <n v="180"/>
    <n v="160"/>
    <n v="300"/>
    <n v="46"/>
    <s v="Regular"/>
  </r>
  <r>
    <n v="815"/>
    <n v="154"/>
    <n v="18"/>
    <s v="12/20/2014"/>
    <n v="1132"/>
    <n v="213"/>
    <s v="Major Market"/>
    <s v="Central"/>
    <n v="50"/>
    <s v="Beans"/>
    <x v="1"/>
    <x v="1"/>
    <n v="178"/>
    <n v="391"/>
    <n v="237"/>
    <x v="12"/>
    <n v="150"/>
    <n v="220"/>
    <n v="160"/>
    <n v="370"/>
    <n v="93"/>
    <s v="Regular"/>
  </r>
  <r>
    <n v="970"/>
    <n v="76"/>
    <n v="-53"/>
    <s v="12/21/2014"/>
    <n v="580"/>
    <n v="111"/>
    <s v="Major Market"/>
    <s v="Central"/>
    <n v="21"/>
    <s v="Beans"/>
    <x v="0"/>
    <x v="9"/>
    <n v="117"/>
    <n v="199"/>
    <n v="123"/>
    <x v="9"/>
    <n v="100"/>
    <n v="180"/>
    <n v="170"/>
    <n v="280"/>
    <n v="32"/>
    <s v="Regular"/>
  </r>
  <r>
    <n v="312"/>
    <n v="257"/>
    <n v="-88"/>
    <s v="12/22/2014"/>
    <n v="1662"/>
    <n v="341"/>
    <s v="Major Market"/>
    <s v="Central"/>
    <n v="84"/>
    <s v="Beans"/>
    <x v="0"/>
    <x v="9"/>
    <n v="332"/>
    <n v="637"/>
    <n v="380"/>
    <x v="12"/>
    <n v="370"/>
    <n v="520"/>
    <n v="420"/>
    <n v="890"/>
    <n v="117"/>
    <s v="Regular"/>
  </r>
  <r>
    <n v="513"/>
    <n v="161"/>
    <n v="-53"/>
    <s v="12/23/2014"/>
    <n v="1267"/>
    <n v="161"/>
    <s v="Major Market"/>
    <s v="Central"/>
    <n v="45"/>
    <s v="Beans"/>
    <x v="0"/>
    <x v="9"/>
    <n v="137"/>
    <n v="343"/>
    <n v="182"/>
    <x v="18"/>
    <n v="230"/>
    <n v="240"/>
    <n v="190"/>
    <n v="470"/>
    <n v="69"/>
    <s v="Regular"/>
  </r>
  <r>
    <n v="720"/>
    <n v="161"/>
    <n v="27"/>
    <s v="12/24/2014"/>
    <n v="1267"/>
    <n v="161"/>
    <s v="Major Market"/>
    <s v="Central"/>
    <n v="45"/>
    <s v="Leaves"/>
    <x v="2"/>
    <x v="2"/>
    <n v="137"/>
    <n v="343"/>
    <n v="182"/>
    <x v="9"/>
    <n v="120"/>
    <n v="140"/>
    <n v="110"/>
    <n v="260"/>
    <n v="69"/>
    <s v="Decaf"/>
  </r>
  <r>
    <n v="708"/>
    <n v="123"/>
    <n v="57"/>
    <s v="12/25/2014"/>
    <n v="915"/>
    <n v="179"/>
    <s v="Major Market"/>
    <s v="Central"/>
    <n v="34"/>
    <s v="Leaves"/>
    <x v="2"/>
    <x v="2"/>
    <n v="197"/>
    <n v="322"/>
    <n v="199"/>
    <x v="12"/>
    <n v="90"/>
    <n v="150"/>
    <n v="140"/>
    <n v="240"/>
    <n v="46"/>
    <s v="Decaf"/>
  </r>
  <r>
    <n v="815"/>
    <n v="108"/>
    <n v="52"/>
    <s v="12/26/2014"/>
    <n v="971"/>
    <n v="157"/>
    <s v="Major Market"/>
    <s v="Central"/>
    <n v="30"/>
    <s v="Leaves"/>
    <x v="2"/>
    <x v="10"/>
    <n v="172"/>
    <n v="282"/>
    <n v="174"/>
    <x v="12"/>
    <n v="80"/>
    <n v="130"/>
    <n v="120"/>
    <n v="210"/>
    <n v="41"/>
    <s v="Decaf"/>
  </r>
  <r>
    <n v="419"/>
    <n v="82"/>
    <n v="36"/>
    <s v="12/27/2014"/>
    <n v="788"/>
    <n v="123"/>
    <s v="Major Market"/>
    <s v="Central"/>
    <n v="27"/>
    <s v="Leaves"/>
    <x v="3"/>
    <x v="4"/>
    <n v="96"/>
    <n v="218"/>
    <n v="136"/>
    <x v="18"/>
    <n v="50"/>
    <n v="90"/>
    <n v="60"/>
    <n v="140"/>
    <n v="58"/>
    <s v="Regular"/>
  </r>
  <r>
    <n v="419"/>
    <n v="91"/>
    <n v="33"/>
    <s v="12/28/2014"/>
    <n v="656"/>
    <n v="127"/>
    <s v="Major Market"/>
    <s v="Central"/>
    <n v="28"/>
    <s v="Leaves"/>
    <x v="3"/>
    <x v="5"/>
    <n v="113"/>
    <n v="232"/>
    <n v="141"/>
    <x v="18"/>
    <n v="50"/>
    <n v="100"/>
    <n v="80"/>
    <n v="150"/>
    <n v="51"/>
    <s v="Regular"/>
  </r>
  <r>
    <n v="970"/>
    <n v="90"/>
    <n v="30"/>
    <s v="12/29/2014"/>
    <n v="572"/>
    <n v="115"/>
    <s v="Major Market"/>
    <s v="Central"/>
    <n v="29"/>
    <s v="Leaves"/>
    <x v="3"/>
    <x v="6"/>
    <n v="110"/>
    <n v="218"/>
    <n v="128"/>
    <x v="9"/>
    <n v="50"/>
    <n v="90"/>
    <n v="80"/>
    <n v="140"/>
    <n v="41"/>
    <s v="Regular"/>
  </r>
  <r>
    <n v="641"/>
    <n v="10"/>
    <n v="-13"/>
    <s v="12/30/2014"/>
    <n v="598"/>
    <n v="13"/>
    <s v="Small Market"/>
    <s v="Central"/>
    <n v="3"/>
    <s v="Beans"/>
    <x v="1"/>
    <x v="7"/>
    <n v="-3"/>
    <n v="25"/>
    <n v="15"/>
    <x v="16"/>
    <n v="0"/>
    <n v="10"/>
    <n v="10"/>
    <n v="10"/>
    <n v="15"/>
    <s v="Decaf"/>
  </r>
  <r>
    <n v="920"/>
    <n v="86"/>
    <n v="-9"/>
    <s v="12/31/2014"/>
    <n v="547"/>
    <n v="116"/>
    <s v="Small Market"/>
    <s v="Central"/>
    <n v="28"/>
    <s v="Beans"/>
    <x v="1"/>
    <x v="7"/>
    <n v="91"/>
    <n v="215"/>
    <n v="129"/>
    <x v="4"/>
    <n v="80"/>
    <n v="120"/>
    <n v="100"/>
    <n v="200"/>
    <n v="55"/>
    <s v="Decaf"/>
  </r>
  <r>
    <n v="970"/>
    <n v="75"/>
    <n v="-14"/>
    <s v="1/13/2015"/>
    <n v="659"/>
    <n v="114"/>
    <s v="Major Market"/>
    <s v="Central"/>
    <n v="24"/>
    <s v="Beans"/>
    <x v="0"/>
    <x v="8"/>
    <n v="86"/>
    <n v="201"/>
    <n v="126"/>
    <x v="9"/>
    <n v="90"/>
    <n v="150"/>
    <n v="100"/>
    <n v="240"/>
    <n v="56"/>
    <s v="Decaf"/>
  </r>
  <r>
    <n v="847"/>
    <n v="211"/>
    <n v="-9"/>
    <s v="1/14/2015"/>
    <n v="1778"/>
    <n v="212"/>
    <s v="Major Market"/>
    <s v="Central"/>
    <n v="59"/>
    <s v="Beans"/>
    <x v="0"/>
    <x v="8"/>
    <n v="191"/>
    <n v="451"/>
    <n v="240"/>
    <x v="12"/>
    <n v="270"/>
    <n v="270"/>
    <n v="200"/>
    <n v="540"/>
    <n v="83"/>
    <s v="Decaf"/>
  </r>
  <r>
    <n v="719"/>
    <n v="118"/>
    <n v="60"/>
    <s v="1/15/2015"/>
    <n v="930"/>
    <n v="172"/>
    <s v="Major Market"/>
    <s v="Central"/>
    <n v="33"/>
    <s v="Beans"/>
    <x v="1"/>
    <x v="11"/>
    <n v="190"/>
    <n v="309"/>
    <n v="191"/>
    <x v="9"/>
    <n v="110"/>
    <n v="170"/>
    <n v="130"/>
    <n v="280"/>
    <n v="44"/>
    <s v="Regular"/>
  </r>
  <r>
    <n v="815"/>
    <n v="173"/>
    <n v="66"/>
    <s v="1/16/2015"/>
    <n v="1150"/>
    <n v="239"/>
    <s v="Major Market"/>
    <s v="Central"/>
    <n v="57"/>
    <s v="Beans"/>
    <x v="1"/>
    <x v="1"/>
    <n v="206"/>
    <n v="439"/>
    <n v="266"/>
    <x v="12"/>
    <n v="170"/>
    <n v="230"/>
    <n v="140"/>
    <n v="400"/>
    <n v="100"/>
    <s v="Regular"/>
  </r>
  <r>
    <n v="303"/>
    <n v="50"/>
    <n v="1"/>
    <s v="1/17/2015"/>
    <n v="589"/>
    <n v="73"/>
    <s v="Major Market"/>
    <s v="Central"/>
    <n v="14"/>
    <s v="Beans"/>
    <x v="0"/>
    <x v="9"/>
    <n v="71"/>
    <n v="131"/>
    <n v="81"/>
    <x v="9"/>
    <n v="60"/>
    <n v="90"/>
    <n v="70"/>
    <n v="150"/>
    <n v="25"/>
    <s v="Regular"/>
  </r>
  <r>
    <n v="630"/>
    <n v="228"/>
    <n v="1"/>
    <s v="1/18/2015"/>
    <n v="1691"/>
    <n v="304"/>
    <s v="Major Market"/>
    <s v="Central"/>
    <n v="75"/>
    <s v="Beans"/>
    <x v="0"/>
    <x v="9"/>
    <n v="291"/>
    <n v="567"/>
    <n v="339"/>
    <x v="12"/>
    <n v="290"/>
    <n v="390"/>
    <n v="290"/>
    <n v="680"/>
    <n v="108"/>
    <s v="Regular"/>
  </r>
  <r>
    <n v="234"/>
    <n v="181"/>
    <n v="-11"/>
    <s v="1/19/2015"/>
    <n v="1283"/>
    <n v="182"/>
    <s v="Major Market"/>
    <s v="Central"/>
    <n v="50"/>
    <s v="Beans"/>
    <x v="0"/>
    <x v="9"/>
    <n v="159"/>
    <n v="387"/>
    <n v="206"/>
    <x v="18"/>
    <n v="230"/>
    <n v="230"/>
    <n v="170"/>
    <n v="460"/>
    <n v="75"/>
    <s v="Regular"/>
  </r>
  <r>
    <n v="970"/>
    <n v="181"/>
    <n v="59"/>
    <s v="1/20/2015"/>
    <n v="1283"/>
    <n v="182"/>
    <s v="Major Market"/>
    <s v="Central"/>
    <n v="50"/>
    <s v="Leaves"/>
    <x v="2"/>
    <x v="2"/>
    <n v="159"/>
    <n v="387"/>
    <n v="206"/>
    <x v="9"/>
    <n v="170"/>
    <n v="160"/>
    <n v="100"/>
    <n v="330"/>
    <n v="75"/>
    <s v="Decaf"/>
  </r>
  <r>
    <n v="708"/>
    <n v="118"/>
    <n v="78"/>
    <s v="1/21/2015"/>
    <n v="930"/>
    <n v="172"/>
    <s v="Major Market"/>
    <s v="Central"/>
    <n v="33"/>
    <s v="Leaves"/>
    <x v="2"/>
    <x v="2"/>
    <n v="188"/>
    <n v="309"/>
    <n v="191"/>
    <x v="12"/>
    <n v="110"/>
    <n v="150"/>
    <n v="110"/>
    <n v="260"/>
    <n v="45"/>
    <s v="Decaf"/>
  </r>
  <r>
    <n v="708"/>
    <n v="81"/>
    <n v="45"/>
    <s v="1/22/2015"/>
    <n v="984"/>
    <n v="117"/>
    <s v="Major Market"/>
    <s v="Central"/>
    <n v="22"/>
    <s v="Leaves"/>
    <x v="2"/>
    <x v="10"/>
    <n v="125"/>
    <n v="211"/>
    <n v="130"/>
    <x v="12"/>
    <n v="70"/>
    <n v="110"/>
    <n v="80"/>
    <n v="180"/>
    <n v="33"/>
    <s v="Decaf"/>
  </r>
  <r>
    <n v="614"/>
    <n v="78"/>
    <n v="32"/>
    <s v="1/23/2015"/>
    <n v="798"/>
    <n v="119"/>
    <s v="Major Market"/>
    <s v="Central"/>
    <n v="25"/>
    <s v="Leaves"/>
    <x v="3"/>
    <x v="4"/>
    <n v="92"/>
    <n v="210"/>
    <n v="132"/>
    <x v="18"/>
    <n v="60"/>
    <n v="100"/>
    <n v="60"/>
    <n v="160"/>
    <n v="57"/>
    <s v="Regular"/>
  </r>
  <r>
    <n v="309"/>
    <n v="75"/>
    <n v="38"/>
    <s v="1/24/2015"/>
    <n v="659"/>
    <n v="114"/>
    <s v="Major Market"/>
    <s v="Central"/>
    <n v="24"/>
    <s v="Leaves"/>
    <x v="3"/>
    <x v="5"/>
    <n v="88"/>
    <n v="201"/>
    <n v="126"/>
    <x v="12"/>
    <n v="60"/>
    <n v="90"/>
    <n v="50"/>
    <n v="150"/>
    <n v="55"/>
    <s v="Regular"/>
  </r>
  <r>
    <n v="740"/>
    <n v="102"/>
    <n v="62"/>
    <s v="1/25/2015"/>
    <n v="666"/>
    <n v="143"/>
    <s v="Major Market"/>
    <s v="Central"/>
    <n v="31"/>
    <s v="Leaves"/>
    <x v="3"/>
    <x v="5"/>
    <n v="132"/>
    <n v="261"/>
    <n v="159"/>
    <x v="18"/>
    <n v="80"/>
    <n v="120"/>
    <n v="70"/>
    <n v="200"/>
    <n v="54"/>
    <s v="Regular"/>
  </r>
  <r>
    <n v="970"/>
    <n v="88"/>
    <n v="44"/>
    <s v="1/26/2015"/>
    <n v="561"/>
    <n v="112"/>
    <s v="Major Market"/>
    <s v="Central"/>
    <n v="29"/>
    <s v="Leaves"/>
    <x v="3"/>
    <x v="6"/>
    <n v="104"/>
    <n v="213"/>
    <n v="125"/>
    <x v="9"/>
    <n v="70"/>
    <n v="90"/>
    <n v="60"/>
    <n v="160"/>
    <n v="42"/>
    <s v="Regular"/>
  </r>
  <r>
    <n v="319"/>
    <n v="10"/>
    <n v="-14"/>
    <s v="1/27/2015"/>
    <n v="596"/>
    <n v="13"/>
    <s v="Small Market"/>
    <s v="Central"/>
    <n v="3"/>
    <s v="Beans"/>
    <x v="1"/>
    <x v="7"/>
    <n v="-4"/>
    <n v="25"/>
    <n v="15"/>
    <x v="16"/>
    <n v="0"/>
    <n v="20"/>
    <n v="10"/>
    <n v="20"/>
    <n v="16"/>
    <s v="Decaf"/>
  </r>
  <r>
    <n v="920"/>
    <n v="77"/>
    <n v="16"/>
    <s v="1/28/2015"/>
    <n v="557"/>
    <n v="103"/>
    <s v="Small Market"/>
    <s v="Central"/>
    <n v="25"/>
    <s v="Beans"/>
    <x v="1"/>
    <x v="7"/>
    <n v="76"/>
    <n v="192"/>
    <n v="115"/>
    <x v="4"/>
    <n v="70"/>
    <n v="100"/>
    <n v="60"/>
    <n v="170"/>
    <n v="52"/>
    <s v="Decaf"/>
  </r>
  <r>
    <n v="712"/>
    <n v="15"/>
    <n v="2"/>
    <s v="1/29/2015"/>
    <n v="848"/>
    <n v="24"/>
    <s v="Small Market"/>
    <s v="Central"/>
    <n v="4"/>
    <s v="Beans"/>
    <x v="1"/>
    <x v="11"/>
    <n v="12"/>
    <n v="42"/>
    <n v="27"/>
    <x v="16"/>
    <n v="10"/>
    <n v="20"/>
    <n v="10"/>
    <n v="30"/>
    <n v="16"/>
    <s v="Regular"/>
  </r>
  <r>
    <n v="573"/>
    <n v="82"/>
    <n v="16"/>
    <s v="1/30/2015"/>
    <n v="601"/>
    <n v="102"/>
    <s v="Small Market"/>
    <s v="Central"/>
    <n v="31"/>
    <s v="Beans"/>
    <x v="1"/>
    <x v="1"/>
    <n v="56"/>
    <n v="196"/>
    <n v="114"/>
    <x v="3"/>
    <n v="80"/>
    <n v="100"/>
    <n v="40"/>
    <n v="180"/>
    <n v="64"/>
    <s v="Regular"/>
  </r>
  <r>
    <n v="608"/>
    <n v="94"/>
    <n v="-6"/>
    <s v="1/31/2015"/>
    <n v="694"/>
    <n v="130"/>
    <s v="Small Market"/>
    <s v="Central"/>
    <n v="85"/>
    <s v="Beans"/>
    <x v="1"/>
    <x v="1"/>
    <n v="24"/>
    <n v="239"/>
    <n v="145"/>
    <x v="4"/>
    <n v="90"/>
    <n v="130"/>
    <n v="30"/>
    <n v="220"/>
    <n v="114"/>
    <s v="Regular"/>
  </r>
  <r>
    <n v="970"/>
    <n v="54"/>
    <n v="-11"/>
    <s v="2/13/2015"/>
    <n v="601"/>
    <n v="79"/>
    <s v="Major Market"/>
    <s v="Central"/>
    <n v="15"/>
    <s v="Beans"/>
    <x v="0"/>
    <x v="9"/>
    <n v="79"/>
    <n v="142"/>
    <n v="88"/>
    <x v="9"/>
    <n v="60"/>
    <n v="110"/>
    <n v="90"/>
    <n v="170"/>
    <n v="26"/>
    <s v="Regular"/>
  </r>
  <r>
    <n v="708"/>
    <n v="247"/>
    <n v="1"/>
    <s v="2/14/2015"/>
    <n v="1744"/>
    <n v="329"/>
    <s v="Major Market"/>
    <s v="Central"/>
    <n v="81"/>
    <s v="Beans"/>
    <x v="0"/>
    <x v="9"/>
    <n v="321"/>
    <n v="614"/>
    <n v="367"/>
    <x v="12"/>
    <n v="310"/>
    <n v="420"/>
    <n v="320"/>
    <n v="730"/>
    <n v="113"/>
    <s v="Regular"/>
  </r>
  <r>
    <n v="937"/>
    <n v="153"/>
    <n v="-11"/>
    <s v="2/15/2015"/>
    <n v="1319"/>
    <n v="153"/>
    <s v="Major Market"/>
    <s v="Central"/>
    <n v="42"/>
    <s v="Beans"/>
    <x v="0"/>
    <x v="9"/>
    <n v="129"/>
    <n v="326"/>
    <n v="173"/>
    <x v="18"/>
    <n v="190"/>
    <n v="200"/>
    <n v="140"/>
    <n v="390"/>
    <n v="66"/>
    <s v="Regular"/>
  </r>
  <r>
    <n v="970"/>
    <n v="153"/>
    <n v="49"/>
    <s v="2/16/2015"/>
    <n v="1319"/>
    <n v="153"/>
    <s v="Major Market"/>
    <s v="Central"/>
    <n v="42"/>
    <s v="Leaves"/>
    <x v="2"/>
    <x v="2"/>
    <n v="129"/>
    <n v="326"/>
    <n v="173"/>
    <x v="9"/>
    <n v="140"/>
    <n v="140"/>
    <n v="80"/>
    <n v="280"/>
    <n v="66"/>
    <s v="Decaf"/>
  </r>
  <r>
    <n v="618"/>
    <n v="123"/>
    <n v="67"/>
    <s v="2/17/2015"/>
    <n v="959"/>
    <n v="179"/>
    <s v="Major Market"/>
    <s v="Central"/>
    <n v="34"/>
    <s v="Leaves"/>
    <x v="2"/>
    <x v="2"/>
    <n v="197"/>
    <n v="322"/>
    <n v="199"/>
    <x v="12"/>
    <n v="110"/>
    <n v="170"/>
    <n v="130"/>
    <n v="280"/>
    <n v="46"/>
    <s v="Decaf"/>
  </r>
  <r>
    <n v="312"/>
    <n v="86"/>
    <n v="51"/>
    <s v="2/18/2015"/>
    <n v="1003"/>
    <n v="124"/>
    <s v="Major Market"/>
    <s v="Central"/>
    <n v="24"/>
    <s v="Leaves"/>
    <x v="2"/>
    <x v="10"/>
    <n v="131"/>
    <n v="224"/>
    <n v="138"/>
    <x v="12"/>
    <n v="80"/>
    <n v="110"/>
    <n v="80"/>
    <n v="190"/>
    <n v="36"/>
    <s v="Decaf"/>
  </r>
  <r>
    <n v="513"/>
    <n v="88"/>
    <n v="37"/>
    <s v="2/19/2015"/>
    <n v="817"/>
    <n v="133"/>
    <s v="Major Market"/>
    <s v="Central"/>
    <n v="29"/>
    <s v="Leaves"/>
    <x v="3"/>
    <x v="4"/>
    <n v="107"/>
    <n v="236"/>
    <n v="148"/>
    <x v="18"/>
    <n v="70"/>
    <n v="110"/>
    <n v="70"/>
    <n v="180"/>
    <n v="61"/>
    <s v="Regular"/>
  </r>
  <r>
    <n v="513"/>
    <n v="134"/>
    <n v="90"/>
    <s v="2/20/2015"/>
    <n v="690"/>
    <n v="186"/>
    <s v="Major Market"/>
    <s v="Central"/>
    <n v="41"/>
    <s v="Leaves"/>
    <x v="3"/>
    <x v="5"/>
    <n v="180"/>
    <n v="341"/>
    <n v="207"/>
    <x v="18"/>
    <n v="110"/>
    <n v="150"/>
    <n v="90"/>
    <n v="260"/>
    <n v="65"/>
    <s v="Regular"/>
  </r>
  <r>
    <n v="719"/>
    <n v="81"/>
    <n v="38"/>
    <s v="2/21/2015"/>
    <n v="551"/>
    <n v="104"/>
    <s v="Major Market"/>
    <s v="Central"/>
    <n v="26"/>
    <s v="Leaves"/>
    <x v="3"/>
    <x v="6"/>
    <n v="98"/>
    <n v="197"/>
    <n v="116"/>
    <x v="9"/>
    <n v="60"/>
    <n v="90"/>
    <n v="60"/>
    <n v="150"/>
    <n v="38"/>
    <s v="Regular"/>
  </r>
  <r>
    <n v="712"/>
    <n v="10"/>
    <n v="-11"/>
    <s v="2/22/2015"/>
    <n v="594"/>
    <n v="14"/>
    <s v="Small Market"/>
    <s v="Central"/>
    <n v="3"/>
    <s v="Beans"/>
    <x v="1"/>
    <x v="7"/>
    <n v="-1"/>
    <n v="26"/>
    <n v="16"/>
    <x v="16"/>
    <n v="0"/>
    <n v="20"/>
    <n v="10"/>
    <n v="20"/>
    <n v="15"/>
    <s v="Decaf"/>
  </r>
  <r>
    <n v="414"/>
    <n v="83"/>
    <n v="15"/>
    <s v="2/23/2015"/>
    <n v="575"/>
    <n v="112"/>
    <s v="Small Market"/>
    <s v="Central"/>
    <n v="27"/>
    <s v="Beans"/>
    <x v="1"/>
    <x v="7"/>
    <n v="85"/>
    <n v="208"/>
    <n v="125"/>
    <x v="4"/>
    <n v="80"/>
    <n v="110"/>
    <n v="70"/>
    <n v="190"/>
    <n v="55"/>
    <s v="Decaf"/>
  </r>
  <r>
    <n v="573"/>
    <n v="68"/>
    <n v="-1"/>
    <s v="2/24/2015"/>
    <n v="619"/>
    <n v="85"/>
    <s v="Small Market"/>
    <s v="Central"/>
    <n v="25"/>
    <s v="Beans"/>
    <x v="1"/>
    <x v="1"/>
    <n v="39"/>
    <n v="163"/>
    <n v="95"/>
    <x v="3"/>
    <n v="60"/>
    <n v="90"/>
    <n v="40"/>
    <n v="150"/>
    <n v="59"/>
    <s v="Regular"/>
  </r>
  <r>
    <n v="262"/>
    <n v="105"/>
    <n v="0"/>
    <s v="2/25/2015"/>
    <n v="716"/>
    <n v="145"/>
    <s v="Small Market"/>
    <s v="Central"/>
    <n v="95"/>
    <s v="Beans"/>
    <x v="1"/>
    <x v="1"/>
    <n v="30"/>
    <n v="266"/>
    <n v="161"/>
    <x v="4"/>
    <n v="100"/>
    <n v="140"/>
    <n v="30"/>
    <n v="240"/>
    <n v="125"/>
    <s v="Regular"/>
  </r>
  <r>
    <n v="573"/>
    <n v="50"/>
    <n v="1"/>
    <s v="2/26/2015"/>
    <n v="898"/>
    <n v="73"/>
    <s v="Small Market"/>
    <s v="Central"/>
    <n v="14"/>
    <s v="Beans"/>
    <x v="0"/>
    <x v="9"/>
    <n v="71"/>
    <n v="131"/>
    <n v="81"/>
    <x v="3"/>
    <n v="60"/>
    <n v="90"/>
    <n v="70"/>
    <n v="150"/>
    <n v="25"/>
    <s v="Regular"/>
  </r>
  <r>
    <n v="262"/>
    <n v="80"/>
    <n v="-6"/>
    <s v="2/27/2015"/>
    <n v="1079"/>
    <n v="96"/>
    <s v="Small Market"/>
    <s v="Central"/>
    <n v="24"/>
    <s v="Beans"/>
    <x v="0"/>
    <x v="9"/>
    <n v="74"/>
    <n v="188"/>
    <n v="108"/>
    <x v="4"/>
    <n v="100"/>
    <n v="120"/>
    <n v="80"/>
    <n v="220"/>
    <n v="46"/>
    <s v="Regular"/>
  </r>
  <r>
    <n v="515"/>
    <n v="247"/>
    <n v="121"/>
    <s v="2/28/2015"/>
    <n v="1744"/>
    <n v="329"/>
    <s v="Small Market"/>
    <s v="Central"/>
    <n v="81"/>
    <s v="Leaves"/>
    <x v="2"/>
    <x v="2"/>
    <n v="321"/>
    <n v="614"/>
    <n v="367"/>
    <x v="16"/>
    <n v="230"/>
    <n v="300"/>
    <n v="200"/>
    <n v="530"/>
    <n v="113"/>
    <s v="Decaf"/>
  </r>
  <r>
    <n v="562"/>
    <n v="123"/>
    <n v="54"/>
    <s v="3/13/2015"/>
    <n v="915"/>
    <n v="179"/>
    <s v="Major Market"/>
    <s v="West"/>
    <n v="34"/>
    <s v="Leaves"/>
    <x v="3"/>
    <x v="4"/>
    <n v="134"/>
    <n v="302"/>
    <n v="179"/>
    <x v="13"/>
    <n v="50"/>
    <n v="90"/>
    <n v="80"/>
    <n v="140"/>
    <n v="45"/>
    <s v="Regular"/>
  </r>
  <r>
    <n v="971"/>
    <n v="43"/>
    <n v="-51"/>
    <s v="3/14/2015"/>
    <n v="419"/>
    <n v="64"/>
    <s v="Small Market"/>
    <s v="West"/>
    <n v="13"/>
    <s v="Beans"/>
    <x v="1"/>
    <x v="7"/>
    <n v="29"/>
    <n v="107"/>
    <n v="64"/>
    <x v="2"/>
    <n v="50"/>
    <n v="100"/>
    <n v="80"/>
    <n v="150"/>
    <n v="35"/>
    <s v="Decaf"/>
  </r>
  <r>
    <n v="435"/>
    <n v="79"/>
    <n v="-86"/>
    <s v="3/15/2015"/>
    <n v="593"/>
    <n v="98"/>
    <s v="Small Market"/>
    <s v="West"/>
    <n v="30"/>
    <s v="Beans"/>
    <x v="1"/>
    <x v="7"/>
    <n v="34"/>
    <n v="177"/>
    <n v="98"/>
    <x v="5"/>
    <n v="100"/>
    <n v="160"/>
    <n v="120"/>
    <n v="260"/>
    <n v="64"/>
    <s v="Decaf"/>
  </r>
  <r>
    <n v="425"/>
    <n v="96"/>
    <n v="-83"/>
    <s v="3/16/2015"/>
    <n v="683"/>
    <n v="134"/>
    <s v="Small Market"/>
    <s v="West"/>
    <n v="87"/>
    <s v="Beans"/>
    <x v="1"/>
    <x v="7"/>
    <n v="17"/>
    <n v="230"/>
    <n v="134"/>
    <x v="6"/>
    <n v="140"/>
    <n v="190"/>
    <n v="100"/>
    <n v="330"/>
    <n v="117"/>
    <s v="Decaf"/>
  </r>
  <r>
    <n v="503"/>
    <n v="161"/>
    <n v="-19"/>
    <s v="3/17/2015"/>
    <n v="1267"/>
    <n v="161"/>
    <s v="Small Market"/>
    <s v="West"/>
    <n v="45"/>
    <s v="Beans"/>
    <x v="0"/>
    <x v="8"/>
    <n v="91"/>
    <n v="322"/>
    <n v="161"/>
    <x v="2"/>
    <n v="140"/>
    <n v="150"/>
    <n v="110"/>
    <n v="290"/>
    <n v="70"/>
    <s v="Decaf"/>
  </r>
  <r>
    <n v="253"/>
    <n v="80"/>
    <n v="-32"/>
    <s v="3/18/2015"/>
    <n v="1055"/>
    <n v="94"/>
    <s v="Small Market"/>
    <s v="West"/>
    <n v="24"/>
    <s v="Beans"/>
    <x v="0"/>
    <x v="8"/>
    <n v="48"/>
    <n v="174"/>
    <n v="94"/>
    <x v="6"/>
    <n v="60"/>
    <n v="90"/>
    <n v="80"/>
    <n v="150"/>
    <n v="46"/>
    <s v="Decaf"/>
  </r>
  <r>
    <n v="971"/>
    <n v="51"/>
    <n v="-55"/>
    <s v="3/19/2015"/>
    <n v="503"/>
    <n v="71"/>
    <s v="Small Market"/>
    <s v="West"/>
    <n v="46"/>
    <s v="Beans"/>
    <x v="1"/>
    <x v="11"/>
    <n v="-5"/>
    <n v="122"/>
    <n v="71"/>
    <x v="2"/>
    <n v="70"/>
    <n v="100"/>
    <n v="50"/>
    <n v="170"/>
    <n v="76"/>
    <s v="Regular"/>
  </r>
  <r>
    <n v="435"/>
    <n v="65"/>
    <n v="-54"/>
    <s v="3/20/2015"/>
    <n v="1053"/>
    <n v="77"/>
    <s v="Small Market"/>
    <s v="West"/>
    <n v="20"/>
    <s v="Beans"/>
    <x v="1"/>
    <x v="11"/>
    <n v="36"/>
    <n v="142"/>
    <n v="77"/>
    <x v="5"/>
    <n v="90"/>
    <n v="110"/>
    <n v="90"/>
    <n v="200"/>
    <n v="41"/>
    <s v="Regular"/>
  </r>
  <r>
    <n v="971"/>
    <n v="60"/>
    <n v="-69"/>
    <s v="3/21/2015"/>
    <n v="463"/>
    <n v="84"/>
    <s v="Small Market"/>
    <s v="West"/>
    <n v="19"/>
    <s v="Beans"/>
    <x v="1"/>
    <x v="1"/>
    <n v="21"/>
    <n v="144"/>
    <n v="84"/>
    <x v="2"/>
    <n v="80"/>
    <n v="130"/>
    <n v="90"/>
    <n v="210"/>
    <n v="63"/>
    <s v="Regular"/>
  </r>
  <r>
    <n v="435"/>
    <n v="47"/>
    <n v="-58"/>
    <s v="3/22/2015"/>
    <n v="375"/>
    <n v="64"/>
    <s v="Small Market"/>
    <s v="West"/>
    <n v="15"/>
    <s v="Beans"/>
    <x v="1"/>
    <x v="1"/>
    <n v="22"/>
    <n v="111"/>
    <n v="64"/>
    <x v="5"/>
    <n v="50"/>
    <n v="100"/>
    <n v="80"/>
    <n v="150"/>
    <n v="42"/>
    <s v="Regular"/>
  </r>
  <r>
    <n v="206"/>
    <n v="68"/>
    <n v="-54"/>
    <s v="3/23/2015"/>
    <n v="438"/>
    <n v="99"/>
    <s v="Small Market"/>
    <s v="West"/>
    <n v="21"/>
    <s v="Beans"/>
    <x v="1"/>
    <x v="1"/>
    <n v="56"/>
    <n v="167"/>
    <n v="99"/>
    <x v="6"/>
    <n v="90"/>
    <n v="140"/>
    <n v="110"/>
    <n v="230"/>
    <n v="43"/>
    <s v="Regular"/>
  </r>
  <r>
    <n v="206"/>
    <n v="22"/>
    <n v="-10"/>
    <s v="3/24/2015"/>
    <n v="573"/>
    <n v="29"/>
    <s v="Small Market"/>
    <s v="West"/>
    <n v="7"/>
    <s v="Beans"/>
    <x v="0"/>
    <x v="0"/>
    <n v="10"/>
    <n v="51"/>
    <n v="29"/>
    <x v="6"/>
    <n v="10"/>
    <n v="20"/>
    <n v="20"/>
    <n v="30"/>
    <n v="19"/>
    <s v="Regular"/>
  </r>
  <r>
    <n v="702"/>
    <n v="21"/>
    <n v="-6"/>
    <s v="3/25/2015"/>
    <n v="846"/>
    <n v="31"/>
    <s v="Small Market"/>
    <s v="West"/>
    <n v="5"/>
    <s v="Beans"/>
    <x v="0"/>
    <x v="9"/>
    <n v="14"/>
    <n v="52"/>
    <n v="31"/>
    <x v="1"/>
    <n v="10"/>
    <n v="20"/>
    <n v="20"/>
    <n v="30"/>
    <n v="17"/>
    <s v="Regular"/>
  </r>
  <r>
    <n v="801"/>
    <n v="103"/>
    <n v="-23"/>
    <s v="3/26/2015"/>
    <n v="564"/>
    <n v="133"/>
    <s v="Small Market"/>
    <s v="West"/>
    <n v="33"/>
    <s v="Beans"/>
    <x v="0"/>
    <x v="9"/>
    <n v="87"/>
    <n v="236"/>
    <n v="133"/>
    <x v="5"/>
    <n v="80"/>
    <n v="130"/>
    <n v="110"/>
    <n v="210"/>
    <n v="46"/>
    <s v="Regular"/>
  </r>
  <r>
    <n v="775"/>
    <n v="125"/>
    <n v="-34"/>
    <s v="3/27/2015"/>
    <n v="898"/>
    <n v="173"/>
    <s v="Small Market"/>
    <s v="West"/>
    <n v="113"/>
    <s v="Leaves"/>
    <x v="2"/>
    <x v="2"/>
    <n v="26"/>
    <n v="298"/>
    <n v="173"/>
    <x v="1"/>
    <n v="90"/>
    <n v="150"/>
    <n v="60"/>
    <n v="240"/>
    <n v="147"/>
    <s v="Decaf"/>
  </r>
  <r>
    <n v="206"/>
    <n v="125"/>
    <n v="-15"/>
    <s v="3/28/2015"/>
    <n v="1119"/>
    <n v="188"/>
    <s v="Small Market"/>
    <s v="West"/>
    <n v="41"/>
    <s v="Leaves"/>
    <x v="2"/>
    <x v="2"/>
    <n v="115"/>
    <n v="313"/>
    <n v="188"/>
    <x v="6"/>
    <n v="90"/>
    <n v="160"/>
    <n v="130"/>
    <n v="250"/>
    <n v="73"/>
    <s v="Decaf"/>
  </r>
  <r>
    <n v="702"/>
    <n v="154"/>
    <n v="0"/>
    <s v="3/29/2015"/>
    <n v="1132"/>
    <n v="213"/>
    <s v="Small Market"/>
    <s v="West"/>
    <n v="50"/>
    <s v="Leaves"/>
    <x v="2"/>
    <x v="3"/>
    <n v="120"/>
    <n v="367"/>
    <n v="213"/>
    <x v="1"/>
    <n v="120"/>
    <n v="170"/>
    <n v="120"/>
    <n v="290"/>
    <n v="93"/>
    <s v="Decaf"/>
  </r>
  <r>
    <n v="971"/>
    <n v="90"/>
    <n v="-17"/>
    <s v="3/30/2015"/>
    <n v="572"/>
    <n v="115"/>
    <s v="Small Market"/>
    <s v="West"/>
    <n v="29"/>
    <s v="Leaves"/>
    <x v="2"/>
    <x v="3"/>
    <n v="73"/>
    <n v="205"/>
    <n v="115"/>
    <x v="2"/>
    <n v="60"/>
    <n v="100"/>
    <n v="90"/>
    <n v="160"/>
    <n v="42"/>
    <s v="Decaf"/>
  </r>
  <r>
    <n v="702"/>
    <n v="122"/>
    <n v="-16"/>
    <s v="3/31/2015"/>
    <n v="789"/>
    <n v="176"/>
    <s v="Small Market"/>
    <s v="West"/>
    <n v="39"/>
    <s v="Leaves"/>
    <x v="2"/>
    <x v="10"/>
    <n v="114"/>
    <n v="298"/>
    <n v="176"/>
    <x v="1"/>
    <n v="90"/>
    <n v="150"/>
    <n v="130"/>
    <n v="240"/>
    <n v="62"/>
    <s v="Decaf"/>
  </r>
  <r>
    <n v="213"/>
    <n v="81"/>
    <n v="4"/>
    <s v="4/13/2015"/>
    <n v="984"/>
    <n v="117"/>
    <s v="Major Market"/>
    <s v="West"/>
    <n v="22"/>
    <s v="Leaves"/>
    <x v="2"/>
    <x v="2"/>
    <n v="84"/>
    <n v="198"/>
    <n v="117"/>
    <x v="13"/>
    <n v="70"/>
    <n v="110"/>
    <n v="80"/>
    <n v="180"/>
    <n v="33"/>
    <s v="Decaf"/>
  </r>
  <r>
    <n v="213"/>
    <n v="225"/>
    <n v="14"/>
    <s v="4/14/2015"/>
    <n v="1272"/>
    <n v="265"/>
    <s v="Major Market"/>
    <s v="West"/>
    <n v="69"/>
    <s v="Leaves"/>
    <x v="2"/>
    <x v="3"/>
    <n v="174"/>
    <n v="490"/>
    <n v="265"/>
    <x v="13"/>
    <n v="210"/>
    <n v="240"/>
    <n v="160"/>
    <n v="450"/>
    <n v="91"/>
    <s v="Decaf"/>
  </r>
  <r>
    <n v="213"/>
    <n v="118"/>
    <n v="18"/>
    <s v="4/15/2015"/>
    <n v="930"/>
    <n v="172"/>
    <s v="Major Market"/>
    <s v="West"/>
    <n v="33"/>
    <s v="Leaves"/>
    <x v="3"/>
    <x v="4"/>
    <n v="128"/>
    <n v="290"/>
    <n v="172"/>
    <x v="13"/>
    <n v="80"/>
    <n v="130"/>
    <n v="110"/>
    <n v="210"/>
    <n v="44"/>
    <s v="Regular"/>
  </r>
  <r>
    <n v="801"/>
    <n v="82"/>
    <n v="-22"/>
    <s v="4/16/2015"/>
    <n v="601"/>
    <n v="102"/>
    <s v="Small Market"/>
    <s v="West"/>
    <n v="31"/>
    <s v="Beans"/>
    <x v="1"/>
    <x v="7"/>
    <n v="38"/>
    <n v="184"/>
    <n v="102"/>
    <x v="5"/>
    <n v="90"/>
    <n v="120"/>
    <n v="60"/>
    <n v="210"/>
    <n v="64"/>
    <s v="Decaf"/>
  </r>
  <r>
    <n v="253"/>
    <n v="94"/>
    <n v="-24"/>
    <s v="4/17/2015"/>
    <n v="694"/>
    <n v="130"/>
    <s v="Small Market"/>
    <s v="West"/>
    <n v="85"/>
    <s v="Beans"/>
    <x v="1"/>
    <x v="7"/>
    <n v="16"/>
    <n v="224"/>
    <n v="130"/>
    <x v="6"/>
    <n v="110"/>
    <n v="150"/>
    <n v="40"/>
    <n v="260"/>
    <n v="114"/>
    <s v="Decaf"/>
  </r>
  <r>
    <n v="503"/>
    <n v="181"/>
    <n v="-12"/>
    <s v="4/18/2015"/>
    <n v="1283"/>
    <n v="182"/>
    <s v="Small Market"/>
    <s v="West"/>
    <n v="50"/>
    <s v="Beans"/>
    <x v="0"/>
    <x v="8"/>
    <n v="108"/>
    <n v="363"/>
    <n v="182"/>
    <x v="2"/>
    <n v="170"/>
    <n v="180"/>
    <n v="120"/>
    <n v="350"/>
    <n v="74"/>
    <s v="Decaf"/>
  </r>
  <r>
    <n v="801"/>
    <n v="69"/>
    <n v="-11"/>
    <s v="4/19/2015"/>
    <n v="1060"/>
    <n v="81"/>
    <s v="Small Market"/>
    <s v="West"/>
    <n v="21"/>
    <s v="Beans"/>
    <x v="1"/>
    <x v="11"/>
    <n v="39"/>
    <n v="150"/>
    <n v="81"/>
    <x v="5"/>
    <n v="80"/>
    <n v="90"/>
    <n v="50"/>
    <n v="170"/>
    <n v="42"/>
    <s v="Regular"/>
  </r>
  <r>
    <n v="971"/>
    <n v="53"/>
    <n v="-26"/>
    <s v="4/20/2015"/>
    <n v="470"/>
    <n v="75"/>
    <s v="Small Market"/>
    <s v="West"/>
    <n v="17"/>
    <s v="Beans"/>
    <x v="1"/>
    <x v="1"/>
    <n v="14"/>
    <n v="128"/>
    <n v="75"/>
    <x v="2"/>
    <n v="60"/>
    <n v="90"/>
    <n v="40"/>
    <n v="150"/>
    <n v="61"/>
    <s v="Regular"/>
  </r>
  <r>
    <n v="425"/>
    <n v="63"/>
    <n v="-20"/>
    <s v="4/21/2015"/>
    <n v="446"/>
    <n v="93"/>
    <s v="Small Market"/>
    <s v="West"/>
    <n v="20"/>
    <s v="Beans"/>
    <x v="1"/>
    <x v="1"/>
    <n v="50"/>
    <n v="156"/>
    <n v="93"/>
    <x v="6"/>
    <n v="70"/>
    <n v="110"/>
    <n v="70"/>
    <n v="180"/>
    <n v="43"/>
    <s v="Regular"/>
  </r>
  <r>
    <n v="775"/>
    <n v="15"/>
    <n v="-1"/>
    <s v="4/22/2015"/>
    <n v="848"/>
    <n v="24"/>
    <s v="Small Market"/>
    <s v="West"/>
    <n v="4"/>
    <s v="Beans"/>
    <x v="0"/>
    <x v="9"/>
    <n v="9"/>
    <n v="39"/>
    <n v="24"/>
    <x v="1"/>
    <n v="10"/>
    <n v="20"/>
    <n v="10"/>
    <n v="30"/>
    <n v="15"/>
    <s v="Regular"/>
  </r>
  <r>
    <n v="435"/>
    <n v="101"/>
    <n v="-5"/>
    <s v="4/23/2015"/>
    <n v="552"/>
    <n v="130"/>
    <s v="Small Market"/>
    <s v="West"/>
    <n v="33"/>
    <s v="Beans"/>
    <x v="0"/>
    <x v="9"/>
    <n v="85"/>
    <n v="231"/>
    <n v="130"/>
    <x v="5"/>
    <n v="90"/>
    <n v="130"/>
    <n v="90"/>
    <n v="220"/>
    <n v="45"/>
    <s v="Regular"/>
  </r>
  <r>
    <n v="775"/>
    <n v="121"/>
    <n v="6"/>
    <s v="4/24/2015"/>
    <n v="912"/>
    <n v="168"/>
    <s v="Small Market"/>
    <s v="West"/>
    <n v="109"/>
    <s v="Leaves"/>
    <x v="2"/>
    <x v="2"/>
    <n v="26"/>
    <n v="289"/>
    <n v="168"/>
    <x v="1"/>
    <n v="110"/>
    <n v="150"/>
    <n v="20"/>
    <n v="260"/>
    <n v="142"/>
    <s v="Decaf"/>
  </r>
  <r>
    <n v="206"/>
    <n v="130"/>
    <n v="2"/>
    <s v="4/25/2015"/>
    <n v="1134"/>
    <n v="195"/>
    <s v="Small Market"/>
    <s v="West"/>
    <n v="42"/>
    <s v="Leaves"/>
    <x v="2"/>
    <x v="2"/>
    <n v="122"/>
    <n v="325"/>
    <n v="195"/>
    <x v="6"/>
    <n v="120"/>
    <n v="180"/>
    <n v="120"/>
    <n v="300"/>
    <n v="73"/>
    <s v="Decaf"/>
  </r>
  <r>
    <n v="702"/>
    <n v="173"/>
    <n v="8"/>
    <s v="4/26/2015"/>
    <n v="1150"/>
    <n v="239"/>
    <s v="Small Market"/>
    <s v="West"/>
    <n v="57"/>
    <s v="Leaves"/>
    <x v="2"/>
    <x v="3"/>
    <n v="138"/>
    <n v="412"/>
    <n v="239"/>
    <x v="1"/>
    <n v="160"/>
    <n v="220"/>
    <n v="130"/>
    <n v="380"/>
    <n v="101"/>
    <s v="Decaf"/>
  </r>
  <r>
    <n v="971"/>
    <n v="88"/>
    <n v="0"/>
    <s v="4/27/2015"/>
    <n v="561"/>
    <n v="112"/>
    <s v="Small Market"/>
    <s v="West"/>
    <n v="29"/>
    <s v="Leaves"/>
    <x v="2"/>
    <x v="3"/>
    <n v="70"/>
    <n v="200"/>
    <n v="112"/>
    <x v="2"/>
    <n v="80"/>
    <n v="100"/>
    <n v="70"/>
    <n v="180"/>
    <n v="42"/>
    <s v="Decaf"/>
  </r>
  <r>
    <n v="702"/>
    <n v="113"/>
    <n v="7"/>
    <s v="4/28/2015"/>
    <n v="803"/>
    <n v="165"/>
    <s v="Small Market"/>
    <s v="West"/>
    <n v="36"/>
    <s v="Leaves"/>
    <x v="2"/>
    <x v="10"/>
    <n v="107"/>
    <n v="278"/>
    <n v="165"/>
    <x v="1"/>
    <n v="100"/>
    <n v="150"/>
    <n v="100"/>
    <n v="250"/>
    <n v="58"/>
    <s v="Decaf"/>
  </r>
  <r>
    <n v="702"/>
    <n v="228"/>
    <n v="56"/>
    <s v="4/29/2015"/>
    <n v="1691"/>
    <n v="304"/>
    <s v="Small Market"/>
    <s v="West"/>
    <n v="75"/>
    <s v="Leaves"/>
    <x v="3"/>
    <x v="4"/>
    <n v="196"/>
    <n v="532"/>
    <n v="304"/>
    <x v="1"/>
    <n v="160"/>
    <n v="220"/>
    <n v="140"/>
    <n v="380"/>
    <n v="108"/>
    <s v="Regular"/>
  </r>
  <r>
    <n v="702"/>
    <n v="211"/>
    <n v="48"/>
    <s v="4/30/2015"/>
    <n v="1778"/>
    <n v="212"/>
    <s v="Small Market"/>
    <s v="West"/>
    <n v="59"/>
    <s v="Leaves"/>
    <x v="3"/>
    <x v="5"/>
    <n v="128"/>
    <n v="423"/>
    <n v="212"/>
    <x v="1"/>
    <n v="150"/>
    <n v="150"/>
    <n v="80"/>
    <n v="300"/>
    <n v="84"/>
    <s v="Regular"/>
  </r>
  <r>
    <n v="435"/>
    <n v="68"/>
    <n v="-24"/>
    <s v="5/13/2015"/>
    <n v="619"/>
    <n v="85"/>
    <s v="Small Market"/>
    <s v="West"/>
    <n v="25"/>
    <s v="Beans"/>
    <x v="1"/>
    <x v="7"/>
    <n v="26"/>
    <n v="153"/>
    <n v="85"/>
    <x v="5"/>
    <n v="80"/>
    <n v="100"/>
    <n v="50"/>
    <n v="180"/>
    <n v="59"/>
    <s v="Decaf"/>
  </r>
  <r>
    <n v="509"/>
    <n v="105"/>
    <n v="-30"/>
    <s v="5/14/2015"/>
    <n v="716"/>
    <n v="145"/>
    <s v="Small Market"/>
    <s v="West"/>
    <n v="95"/>
    <s v="Beans"/>
    <x v="1"/>
    <x v="7"/>
    <n v="20"/>
    <n v="250"/>
    <n v="145"/>
    <x v="6"/>
    <n v="120"/>
    <n v="170"/>
    <n v="50"/>
    <n v="290"/>
    <n v="125"/>
    <s v="Decaf"/>
  </r>
  <r>
    <n v="971"/>
    <n v="153"/>
    <n v="7"/>
    <s v="5/15/2015"/>
    <n v="1319"/>
    <n v="153"/>
    <s v="Small Market"/>
    <s v="West"/>
    <n v="42"/>
    <s v="Beans"/>
    <x v="0"/>
    <x v="8"/>
    <n v="87"/>
    <n v="306"/>
    <n v="153"/>
    <x v="2"/>
    <n v="150"/>
    <n v="140"/>
    <n v="80"/>
    <n v="290"/>
    <n v="66"/>
    <s v="Decaf"/>
  </r>
  <r>
    <n v="253"/>
    <n v="80"/>
    <n v="-9"/>
    <s v="5/16/2015"/>
    <n v="1079"/>
    <n v="96"/>
    <s v="Small Market"/>
    <s v="West"/>
    <n v="24"/>
    <s v="Beans"/>
    <x v="0"/>
    <x v="8"/>
    <n v="51"/>
    <n v="176"/>
    <n v="96"/>
    <x v="6"/>
    <n v="70"/>
    <n v="100"/>
    <n v="60"/>
    <n v="170"/>
    <n v="45"/>
    <s v="Decaf"/>
  </r>
  <r>
    <n v="435"/>
    <n v="63"/>
    <n v="-14"/>
    <s v="5/17/2015"/>
    <n v="1075"/>
    <n v="76"/>
    <s v="Small Market"/>
    <s v="West"/>
    <n v="19"/>
    <s v="Beans"/>
    <x v="1"/>
    <x v="11"/>
    <n v="36"/>
    <n v="139"/>
    <n v="76"/>
    <x v="5"/>
    <n v="70"/>
    <n v="90"/>
    <n v="50"/>
    <n v="160"/>
    <n v="40"/>
    <s v="Regular"/>
  </r>
  <r>
    <n v="253"/>
    <n v="72"/>
    <n v="-22"/>
    <s v="5/18/2015"/>
    <n v="461"/>
    <n v="104"/>
    <s v="Small Market"/>
    <s v="West"/>
    <n v="23"/>
    <s v="Beans"/>
    <x v="1"/>
    <x v="1"/>
    <n v="58"/>
    <n v="176"/>
    <n v="104"/>
    <x v="6"/>
    <n v="80"/>
    <n v="120"/>
    <n v="80"/>
    <n v="200"/>
    <n v="46"/>
    <s v="Regular"/>
  </r>
  <r>
    <n v="775"/>
    <n v="16"/>
    <n v="0"/>
    <s v="5/19/2015"/>
    <n v="851"/>
    <n v="25"/>
    <s v="Small Market"/>
    <s v="West"/>
    <n v="4"/>
    <s v="Beans"/>
    <x v="0"/>
    <x v="9"/>
    <n v="10"/>
    <n v="41"/>
    <n v="25"/>
    <x v="1"/>
    <n v="10"/>
    <n v="20"/>
    <n v="10"/>
    <n v="30"/>
    <n v="15"/>
    <s v="Regular"/>
  </r>
  <r>
    <n v="435"/>
    <n v="94"/>
    <n v="7"/>
    <s v="5/20/2015"/>
    <n v="540"/>
    <n v="120"/>
    <s v="Small Market"/>
    <s v="West"/>
    <n v="31"/>
    <s v="Beans"/>
    <x v="0"/>
    <x v="9"/>
    <n v="77"/>
    <n v="214"/>
    <n v="120"/>
    <x v="5"/>
    <n v="90"/>
    <n v="110"/>
    <n v="70"/>
    <n v="200"/>
    <n v="43"/>
    <s v="Regular"/>
  </r>
  <r>
    <n v="702"/>
    <n v="135"/>
    <n v="2"/>
    <s v="5/21/2015"/>
    <n v="940"/>
    <n v="187"/>
    <s v="Small Market"/>
    <s v="West"/>
    <n v="122"/>
    <s v="Leaves"/>
    <x v="2"/>
    <x v="2"/>
    <n v="32"/>
    <n v="322"/>
    <n v="187"/>
    <x v="1"/>
    <n v="120"/>
    <n v="170"/>
    <n v="30"/>
    <n v="290"/>
    <n v="155"/>
    <s v="Decaf"/>
  </r>
  <r>
    <n v="509"/>
    <n v="115"/>
    <n v="-5"/>
    <s v="5/22/2015"/>
    <n v="1166"/>
    <n v="174"/>
    <s v="Small Market"/>
    <s v="West"/>
    <n v="37"/>
    <s v="Leaves"/>
    <x v="2"/>
    <x v="2"/>
    <n v="105"/>
    <n v="289"/>
    <n v="174"/>
    <x v="6"/>
    <n v="100"/>
    <n v="160"/>
    <n v="110"/>
    <n v="260"/>
    <n v="69"/>
    <s v="Decaf"/>
  </r>
  <r>
    <n v="775"/>
    <n v="224"/>
    <n v="24"/>
    <s v="5/23/2015"/>
    <n v="1191"/>
    <n v="310"/>
    <s v="Small Market"/>
    <s v="West"/>
    <n v="73"/>
    <s v="Leaves"/>
    <x v="2"/>
    <x v="3"/>
    <n v="194"/>
    <n v="534"/>
    <n v="310"/>
    <x v="1"/>
    <n v="210"/>
    <n v="280"/>
    <n v="170"/>
    <n v="490"/>
    <n v="116"/>
    <s v="Decaf"/>
  </r>
  <r>
    <n v="541"/>
    <n v="81"/>
    <n v="-4"/>
    <s v="5/24/2015"/>
    <n v="551"/>
    <n v="104"/>
    <s v="Small Market"/>
    <s v="West"/>
    <n v="26"/>
    <s v="Leaves"/>
    <x v="2"/>
    <x v="3"/>
    <n v="66"/>
    <n v="185"/>
    <n v="104"/>
    <x v="2"/>
    <n v="70"/>
    <n v="100"/>
    <n v="70"/>
    <n v="170"/>
    <n v="38"/>
    <s v="Decaf"/>
  </r>
  <r>
    <n v="775"/>
    <n v="127"/>
    <n v="2"/>
    <s v="5/25/2015"/>
    <n v="830"/>
    <n v="185"/>
    <s v="Small Market"/>
    <s v="West"/>
    <n v="40"/>
    <s v="Leaves"/>
    <x v="2"/>
    <x v="10"/>
    <n v="122"/>
    <n v="312"/>
    <n v="185"/>
    <x v="1"/>
    <n v="120"/>
    <n v="170"/>
    <n v="120"/>
    <n v="290"/>
    <n v="63"/>
    <s v="Decaf"/>
  </r>
  <r>
    <n v="702"/>
    <n v="247"/>
    <n v="65"/>
    <s v="5/26/2015"/>
    <n v="1744"/>
    <n v="329"/>
    <s v="Small Market"/>
    <s v="West"/>
    <n v="81"/>
    <s v="Leaves"/>
    <x v="3"/>
    <x v="4"/>
    <n v="215"/>
    <n v="576"/>
    <n v="329"/>
    <x v="1"/>
    <n v="180"/>
    <n v="240"/>
    <n v="150"/>
    <n v="420"/>
    <n v="114"/>
    <s v="Regular"/>
  </r>
  <r>
    <n v="702"/>
    <n v="250"/>
    <n v="57"/>
    <s v="5/27/2015"/>
    <n v="1820"/>
    <n v="251"/>
    <s v="Small Market"/>
    <s v="West"/>
    <n v="70"/>
    <s v="Leaves"/>
    <x v="3"/>
    <x v="5"/>
    <n v="157"/>
    <n v="501"/>
    <n v="251"/>
    <x v="1"/>
    <n v="180"/>
    <n v="180"/>
    <n v="100"/>
    <n v="360"/>
    <n v="94"/>
    <s v="Regular"/>
  </r>
  <r>
    <n v="971"/>
    <n v="88"/>
    <n v="13"/>
    <s v="5/28/2015"/>
    <n v="817"/>
    <n v="133"/>
    <s v="Small Market"/>
    <s v="West"/>
    <n v="29"/>
    <s v="Leaves"/>
    <x v="3"/>
    <x v="5"/>
    <n v="73"/>
    <n v="221"/>
    <n v="133"/>
    <x v="2"/>
    <n v="60"/>
    <n v="100"/>
    <n v="60"/>
    <n v="160"/>
    <n v="60"/>
    <s v="Regular"/>
  </r>
  <r>
    <n v="775"/>
    <n v="294"/>
    <n v="-88"/>
    <s v="5/29/2015"/>
    <n v="8252"/>
    <n v="-294"/>
    <s v="Small Market"/>
    <s v="West"/>
    <n v="111"/>
    <s v="Leaves"/>
    <x v="3"/>
    <x v="6"/>
    <n v="-408"/>
    <n v="31"/>
    <n v="-263"/>
    <x v="1"/>
    <n v="210"/>
    <n v="-210"/>
    <n v="-320"/>
    <n v="0"/>
    <n v="145"/>
    <s v="Regular"/>
  </r>
  <r>
    <n v="503"/>
    <n v="134"/>
    <n v="21"/>
    <s v="5/30/2015"/>
    <n v="690"/>
    <n v="186"/>
    <s v="Small Market"/>
    <s v="West"/>
    <n v="41"/>
    <s v="Leaves"/>
    <x v="3"/>
    <x v="6"/>
    <n v="121"/>
    <n v="320"/>
    <n v="186"/>
    <x v="2"/>
    <n v="90"/>
    <n v="140"/>
    <n v="100"/>
    <n v="230"/>
    <n v="65"/>
    <s v="Regular"/>
  </r>
  <r>
    <n v="435"/>
    <n v="20"/>
    <n v="-15"/>
    <s v="5/31/2015"/>
    <n v="218"/>
    <n v="25"/>
    <s v="Small Market"/>
    <s v="West"/>
    <n v="7"/>
    <s v="Leaves"/>
    <x v="3"/>
    <x v="6"/>
    <n v="-15"/>
    <n v="45"/>
    <n v="25"/>
    <x v="5"/>
    <n v="10"/>
    <n v="20"/>
    <n v="0"/>
    <n v="30"/>
    <n v="40"/>
    <s v="Regular"/>
  </r>
  <r>
    <n v="503"/>
    <n v="161"/>
    <n v="25"/>
    <s v="6/13/2015"/>
    <n v="1267"/>
    <n v="161"/>
    <s v="Small Market"/>
    <s v="West"/>
    <n v="45"/>
    <s v="Beans"/>
    <x v="0"/>
    <x v="8"/>
    <n v="135"/>
    <n v="343"/>
    <n v="182"/>
    <x v="2"/>
    <n v="140"/>
    <n v="150"/>
    <n v="110"/>
    <n v="290"/>
    <n v="70"/>
    <s v="Decaf"/>
  </r>
  <r>
    <n v="360"/>
    <n v="80"/>
    <n v="-9"/>
    <s v="6/14/2015"/>
    <n v="1055"/>
    <n v="94"/>
    <s v="Small Market"/>
    <s v="West"/>
    <n v="24"/>
    <s v="Beans"/>
    <x v="0"/>
    <x v="8"/>
    <n v="71"/>
    <n v="185"/>
    <n v="105"/>
    <x v="6"/>
    <n v="60"/>
    <n v="90"/>
    <n v="80"/>
    <n v="150"/>
    <n v="46"/>
    <s v="Decaf"/>
  </r>
  <r>
    <n v="503"/>
    <n v="51"/>
    <n v="-57"/>
    <s v="6/15/2015"/>
    <n v="503"/>
    <n v="71"/>
    <s v="Small Market"/>
    <s v="West"/>
    <n v="46"/>
    <s v="Beans"/>
    <x v="1"/>
    <x v="11"/>
    <n v="-7"/>
    <n v="130"/>
    <n v="79"/>
    <x v="2"/>
    <n v="70"/>
    <n v="100"/>
    <n v="50"/>
    <n v="170"/>
    <n v="76"/>
    <s v="Regular"/>
  </r>
  <r>
    <n v="435"/>
    <n v="65"/>
    <n v="-37"/>
    <s v="6/16/2015"/>
    <n v="1053"/>
    <n v="77"/>
    <s v="Small Market"/>
    <s v="West"/>
    <n v="20"/>
    <s v="Beans"/>
    <x v="1"/>
    <x v="11"/>
    <n v="53"/>
    <n v="151"/>
    <n v="86"/>
    <x v="5"/>
    <n v="90"/>
    <n v="110"/>
    <n v="90"/>
    <n v="200"/>
    <n v="41"/>
    <s v="Regular"/>
  </r>
  <r>
    <n v="503"/>
    <n v="60"/>
    <n v="-59"/>
    <s v="6/17/2015"/>
    <n v="463"/>
    <n v="84"/>
    <s v="Small Market"/>
    <s v="West"/>
    <n v="19"/>
    <s v="Beans"/>
    <x v="1"/>
    <x v="1"/>
    <n v="31"/>
    <n v="153"/>
    <n v="93"/>
    <x v="2"/>
    <n v="80"/>
    <n v="130"/>
    <n v="90"/>
    <n v="210"/>
    <n v="63"/>
    <s v="Regular"/>
  </r>
  <r>
    <n v="435"/>
    <n v="47"/>
    <n v="-47"/>
    <s v="6/18/2015"/>
    <n v="375"/>
    <n v="64"/>
    <s v="Small Market"/>
    <s v="West"/>
    <n v="15"/>
    <s v="Beans"/>
    <x v="1"/>
    <x v="1"/>
    <n v="33"/>
    <n v="118"/>
    <n v="71"/>
    <x v="5"/>
    <n v="50"/>
    <n v="100"/>
    <n v="80"/>
    <n v="150"/>
    <n v="42"/>
    <s v="Regular"/>
  </r>
  <r>
    <n v="360"/>
    <n v="68"/>
    <n v="-27"/>
    <s v="6/19/2015"/>
    <n v="438"/>
    <n v="99"/>
    <s v="Small Market"/>
    <s v="West"/>
    <n v="21"/>
    <s v="Beans"/>
    <x v="1"/>
    <x v="1"/>
    <n v="83"/>
    <n v="178"/>
    <n v="110"/>
    <x v="6"/>
    <n v="90"/>
    <n v="140"/>
    <n v="110"/>
    <n v="230"/>
    <n v="43"/>
    <s v="Regular"/>
  </r>
  <r>
    <n v="206"/>
    <n v="22"/>
    <n v="-5"/>
    <s v="6/20/2015"/>
    <n v="573"/>
    <n v="29"/>
    <s v="Small Market"/>
    <s v="West"/>
    <n v="7"/>
    <s v="Beans"/>
    <x v="0"/>
    <x v="0"/>
    <n v="15"/>
    <n v="54"/>
    <n v="32"/>
    <x v="6"/>
    <n v="10"/>
    <n v="20"/>
    <n v="20"/>
    <n v="30"/>
    <n v="19"/>
    <s v="Regular"/>
  </r>
  <r>
    <n v="775"/>
    <n v="21"/>
    <n v="1"/>
    <s v="6/21/2015"/>
    <n v="846"/>
    <n v="31"/>
    <s v="Small Market"/>
    <s v="West"/>
    <n v="5"/>
    <s v="Beans"/>
    <x v="0"/>
    <x v="9"/>
    <n v="21"/>
    <n v="55"/>
    <n v="34"/>
    <x v="1"/>
    <n v="10"/>
    <n v="20"/>
    <n v="20"/>
    <n v="30"/>
    <n v="17"/>
    <s v="Regular"/>
  </r>
  <r>
    <n v="435"/>
    <n v="103"/>
    <n v="19"/>
    <s v="6/22/2015"/>
    <n v="564"/>
    <n v="133"/>
    <s v="Small Market"/>
    <s v="West"/>
    <n v="33"/>
    <s v="Beans"/>
    <x v="0"/>
    <x v="9"/>
    <n v="129"/>
    <n v="251"/>
    <n v="148"/>
    <x v="5"/>
    <n v="80"/>
    <n v="130"/>
    <n v="110"/>
    <n v="210"/>
    <n v="46"/>
    <s v="Regular"/>
  </r>
  <r>
    <n v="702"/>
    <n v="125"/>
    <n v="-21"/>
    <s v="6/23/2015"/>
    <n v="898"/>
    <n v="173"/>
    <s v="Small Market"/>
    <s v="West"/>
    <n v="113"/>
    <s v="Leaves"/>
    <x v="2"/>
    <x v="2"/>
    <n v="39"/>
    <n v="318"/>
    <n v="193"/>
    <x v="1"/>
    <n v="90"/>
    <n v="150"/>
    <n v="60"/>
    <n v="240"/>
    <n v="147"/>
    <s v="Decaf"/>
  </r>
  <r>
    <n v="360"/>
    <n v="125"/>
    <n v="41"/>
    <s v="6/24/2015"/>
    <n v="1119"/>
    <n v="188"/>
    <s v="Small Market"/>
    <s v="West"/>
    <n v="41"/>
    <s v="Leaves"/>
    <x v="2"/>
    <x v="2"/>
    <n v="171"/>
    <n v="334"/>
    <n v="209"/>
    <x v="6"/>
    <n v="90"/>
    <n v="160"/>
    <n v="130"/>
    <n v="250"/>
    <n v="73"/>
    <s v="Decaf"/>
  </r>
  <r>
    <n v="775"/>
    <n v="154"/>
    <n v="58"/>
    <s v="6/25/2015"/>
    <n v="1132"/>
    <n v="213"/>
    <s v="Small Market"/>
    <s v="West"/>
    <n v="50"/>
    <s v="Leaves"/>
    <x v="2"/>
    <x v="3"/>
    <n v="178"/>
    <n v="391"/>
    <n v="237"/>
    <x v="1"/>
    <n v="120"/>
    <n v="170"/>
    <n v="120"/>
    <n v="290"/>
    <n v="93"/>
    <s v="Decaf"/>
  </r>
  <r>
    <n v="541"/>
    <n v="90"/>
    <n v="18"/>
    <s v="6/26/2015"/>
    <n v="572"/>
    <n v="115"/>
    <s v="Small Market"/>
    <s v="West"/>
    <n v="29"/>
    <s v="Leaves"/>
    <x v="2"/>
    <x v="3"/>
    <n v="108"/>
    <n v="218"/>
    <n v="128"/>
    <x v="2"/>
    <n v="60"/>
    <n v="100"/>
    <n v="90"/>
    <n v="160"/>
    <n v="42"/>
    <s v="Decaf"/>
  </r>
  <r>
    <n v="775"/>
    <n v="122"/>
    <n v="39"/>
    <s v="6/27/2015"/>
    <n v="789"/>
    <n v="176"/>
    <s v="Small Market"/>
    <s v="West"/>
    <n v="39"/>
    <s v="Leaves"/>
    <x v="2"/>
    <x v="10"/>
    <n v="169"/>
    <n v="318"/>
    <n v="196"/>
    <x v="1"/>
    <n v="90"/>
    <n v="150"/>
    <n v="130"/>
    <n v="240"/>
    <n v="62"/>
    <s v="Decaf"/>
  </r>
  <r>
    <n v="435"/>
    <n v="86"/>
    <n v="-40"/>
    <s v="6/28/2015"/>
    <n v="1698"/>
    <n v="23"/>
    <s v="Small Market"/>
    <s v="West"/>
    <n v="26"/>
    <s v="Leaves"/>
    <x v="2"/>
    <x v="10"/>
    <n v="-40"/>
    <n v="116"/>
    <n v="30"/>
    <x v="5"/>
    <n v="60"/>
    <n v="20"/>
    <n v="0"/>
    <n v="80"/>
    <n v="50"/>
    <s v="Decaf"/>
  </r>
  <r>
    <n v="775"/>
    <n v="257"/>
    <n v="202"/>
    <s v="6/29/2015"/>
    <n v="1662"/>
    <n v="341"/>
    <s v="Small Market"/>
    <s v="West"/>
    <n v="84"/>
    <s v="Leaves"/>
    <x v="3"/>
    <x v="4"/>
    <n v="332"/>
    <n v="637"/>
    <n v="380"/>
    <x v="1"/>
    <n v="110"/>
    <n v="180"/>
    <n v="130"/>
    <n v="290"/>
    <n v="117"/>
    <s v="Regular"/>
  </r>
  <r>
    <n v="971"/>
    <n v="21"/>
    <n v="4"/>
    <s v="6/30/2015"/>
    <n v="480"/>
    <n v="32"/>
    <s v="Small Market"/>
    <s v="West"/>
    <n v="5"/>
    <s v="Leaves"/>
    <x v="3"/>
    <x v="4"/>
    <n v="24"/>
    <n v="56"/>
    <n v="35"/>
    <x v="2"/>
    <n v="0"/>
    <n v="20"/>
    <n v="20"/>
    <n v="20"/>
    <n v="16"/>
    <s v="Regular"/>
  </r>
  <r>
    <n v="435"/>
    <n v="82"/>
    <n v="-4"/>
    <s v="7/13/2015"/>
    <n v="601"/>
    <n v="102"/>
    <s v="Small Market"/>
    <s v="West"/>
    <n v="31"/>
    <s v="Beans"/>
    <x v="1"/>
    <x v="7"/>
    <n v="56"/>
    <n v="196"/>
    <n v="114"/>
    <x v="5"/>
    <n v="90"/>
    <n v="120"/>
    <n v="60"/>
    <n v="210"/>
    <n v="64"/>
    <s v="Decaf"/>
  </r>
  <r>
    <n v="509"/>
    <n v="94"/>
    <n v="-16"/>
    <s v="7/14/2015"/>
    <n v="694"/>
    <n v="130"/>
    <s v="Small Market"/>
    <s v="West"/>
    <n v="85"/>
    <s v="Beans"/>
    <x v="1"/>
    <x v="7"/>
    <n v="24"/>
    <n v="239"/>
    <n v="145"/>
    <x v="6"/>
    <n v="110"/>
    <n v="150"/>
    <n v="40"/>
    <n v="260"/>
    <n v="114"/>
    <s v="Decaf"/>
  </r>
  <r>
    <n v="971"/>
    <n v="181"/>
    <n v="40"/>
    <s v="7/15/2015"/>
    <n v="1283"/>
    <n v="182"/>
    <s v="Small Market"/>
    <s v="West"/>
    <n v="50"/>
    <s v="Beans"/>
    <x v="0"/>
    <x v="8"/>
    <n v="160"/>
    <n v="387"/>
    <n v="206"/>
    <x v="2"/>
    <n v="170"/>
    <n v="180"/>
    <n v="120"/>
    <n v="350"/>
    <n v="74"/>
    <s v="Decaf"/>
  </r>
  <r>
    <n v="435"/>
    <n v="69"/>
    <n v="8"/>
    <s v="7/16/2015"/>
    <n v="1060"/>
    <n v="81"/>
    <s v="Small Market"/>
    <s v="West"/>
    <n v="21"/>
    <s v="Beans"/>
    <x v="1"/>
    <x v="11"/>
    <n v="58"/>
    <n v="160"/>
    <n v="91"/>
    <x v="5"/>
    <n v="80"/>
    <n v="90"/>
    <n v="50"/>
    <n v="170"/>
    <n v="42"/>
    <s v="Regular"/>
  </r>
  <r>
    <n v="541"/>
    <n v="53"/>
    <n v="-19"/>
    <s v="7/17/2015"/>
    <n v="470"/>
    <n v="75"/>
    <s v="Small Market"/>
    <s v="West"/>
    <n v="17"/>
    <s v="Beans"/>
    <x v="1"/>
    <x v="1"/>
    <n v="21"/>
    <n v="136"/>
    <n v="83"/>
    <x v="2"/>
    <n v="60"/>
    <n v="90"/>
    <n v="40"/>
    <n v="150"/>
    <n v="61"/>
    <s v="Regular"/>
  </r>
  <r>
    <n v="253"/>
    <n v="63"/>
    <n v="4"/>
    <s v="7/18/2015"/>
    <n v="446"/>
    <n v="93"/>
    <s v="Small Market"/>
    <s v="West"/>
    <n v="20"/>
    <s v="Beans"/>
    <x v="1"/>
    <x v="1"/>
    <n v="74"/>
    <n v="166"/>
    <n v="103"/>
    <x v="6"/>
    <n v="70"/>
    <n v="110"/>
    <n v="70"/>
    <n v="180"/>
    <n v="43"/>
    <s v="Regular"/>
  </r>
  <r>
    <n v="775"/>
    <n v="15"/>
    <n v="3"/>
    <s v="7/19/2015"/>
    <n v="848"/>
    <n v="24"/>
    <s v="Small Market"/>
    <s v="West"/>
    <n v="4"/>
    <s v="Beans"/>
    <x v="0"/>
    <x v="9"/>
    <n v="13"/>
    <n v="42"/>
    <n v="27"/>
    <x v="1"/>
    <n v="10"/>
    <n v="20"/>
    <n v="10"/>
    <n v="30"/>
    <n v="15"/>
    <s v="Regular"/>
  </r>
  <r>
    <n v="801"/>
    <n v="101"/>
    <n v="36"/>
    <s v="7/20/2015"/>
    <n v="552"/>
    <n v="130"/>
    <s v="Small Market"/>
    <s v="West"/>
    <n v="33"/>
    <s v="Beans"/>
    <x v="0"/>
    <x v="9"/>
    <n v="126"/>
    <n v="246"/>
    <n v="145"/>
    <x v="5"/>
    <n v="90"/>
    <n v="130"/>
    <n v="90"/>
    <n v="220"/>
    <n v="45"/>
    <s v="Regular"/>
  </r>
  <r>
    <n v="702"/>
    <n v="121"/>
    <n v="19"/>
    <s v="7/21/2015"/>
    <n v="912"/>
    <n v="168"/>
    <s v="Small Market"/>
    <s v="West"/>
    <n v="109"/>
    <s v="Leaves"/>
    <x v="2"/>
    <x v="2"/>
    <n v="39"/>
    <n v="308"/>
    <n v="187"/>
    <x v="1"/>
    <n v="110"/>
    <n v="150"/>
    <n v="20"/>
    <n v="260"/>
    <n v="142"/>
    <s v="Decaf"/>
  </r>
  <r>
    <n v="206"/>
    <n v="130"/>
    <n v="61"/>
    <s v="7/22/2015"/>
    <n v="1134"/>
    <n v="195"/>
    <s v="Small Market"/>
    <s v="West"/>
    <n v="42"/>
    <s v="Leaves"/>
    <x v="2"/>
    <x v="2"/>
    <n v="181"/>
    <n v="346"/>
    <n v="216"/>
    <x v="6"/>
    <n v="120"/>
    <n v="180"/>
    <n v="120"/>
    <n v="300"/>
    <n v="73"/>
    <s v="Decaf"/>
  </r>
  <r>
    <n v="702"/>
    <n v="173"/>
    <n v="75"/>
    <s v="7/23/2015"/>
    <n v="1150"/>
    <n v="239"/>
    <s v="Small Market"/>
    <s v="West"/>
    <n v="57"/>
    <s v="Leaves"/>
    <x v="2"/>
    <x v="3"/>
    <n v="205"/>
    <n v="439"/>
    <n v="266"/>
    <x v="1"/>
    <n v="160"/>
    <n v="220"/>
    <n v="130"/>
    <n v="380"/>
    <n v="101"/>
    <s v="Decaf"/>
  </r>
  <r>
    <n v="541"/>
    <n v="88"/>
    <n v="34"/>
    <s v="7/24/2015"/>
    <n v="561"/>
    <n v="112"/>
    <s v="Small Market"/>
    <s v="West"/>
    <n v="29"/>
    <s v="Leaves"/>
    <x v="2"/>
    <x v="3"/>
    <n v="104"/>
    <n v="213"/>
    <n v="125"/>
    <x v="2"/>
    <n v="80"/>
    <n v="100"/>
    <n v="70"/>
    <n v="180"/>
    <n v="42"/>
    <s v="Decaf"/>
  </r>
  <r>
    <n v="775"/>
    <n v="113"/>
    <n v="59"/>
    <s v="7/25/2015"/>
    <n v="803"/>
    <n v="165"/>
    <s v="Small Market"/>
    <s v="West"/>
    <n v="36"/>
    <s v="Leaves"/>
    <x v="2"/>
    <x v="10"/>
    <n v="159"/>
    <n v="296"/>
    <n v="183"/>
    <x v="1"/>
    <n v="100"/>
    <n v="150"/>
    <n v="100"/>
    <n v="250"/>
    <n v="58"/>
    <s v="Decaf"/>
  </r>
  <r>
    <n v="775"/>
    <n v="228"/>
    <n v="151"/>
    <s v="7/26/2015"/>
    <n v="1691"/>
    <n v="304"/>
    <s v="Small Market"/>
    <s v="West"/>
    <n v="75"/>
    <s v="Leaves"/>
    <x v="3"/>
    <x v="4"/>
    <n v="291"/>
    <n v="567"/>
    <n v="339"/>
    <x v="1"/>
    <n v="160"/>
    <n v="220"/>
    <n v="140"/>
    <n v="380"/>
    <n v="108"/>
    <s v="Regular"/>
  </r>
  <r>
    <n v="702"/>
    <n v="211"/>
    <n v="110"/>
    <s v="7/27/2015"/>
    <n v="1778"/>
    <n v="212"/>
    <s v="Small Market"/>
    <s v="West"/>
    <n v="59"/>
    <s v="Leaves"/>
    <x v="3"/>
    <x v="5"/>
    <n v="190"/>
    <n v="451"/>
    <n v="240"/>
    <x v="1"/>
    <n v="150"/>
    <n v="150"/>
    <n v="80"/>
    <n v="300"/>
    <n v="84"/>
    <s v="Regular"/>
  </r>
  <r>
    <n v="503"/>
    <n v="78"/>
    <n v="42"/>
    <s v="7/28/2015"/>
    <n v="798"/>
    <n v="119"/>
    <s v="Small Market"/>
    <s v="West"/>
    <n v="25"/>
    <s v="Leaves"/>
    <x v="3"/>
    <x v="5"/>
    <n v="92"/>
    <n v="210"/>
    <n v="132"/>
    <x v="2"/>
    <n v="50"/>
    <n v="90"/>
    <n v="50"/>
    <n v="140"/>
    <n v="57"/>
    <s v="Regular"/>
  </r>
  <r>
    <n v="775"/>
    <n v="245"/>
    <n v="-225"/>
    <s v="7/29/2015"/>
    <n v="7653"/>
    <n v="-245"/>
    <s v="Small Market"/>
    <s v="West"/>
    <n v="93"/>
    <s v="Leaves"/>
    <x v="3"/>
    <x v="6"/>
    <n v="-505"/>
    <n v="34"/>
    <n v="-211"/>
    <x v="1"/>
    <n v="180"/>
    <n v="-180"/>
    <n v="-280"/>
    <n v="0"/>
    <n v="127"/>
    <s v="Regular"/>
  </r>
  <r>
    <n v="971"/>
    <n v="102"/>
    <n v="62"/>
    <s v="7/30/2015"/>
    <n v="666"/>
    <n v="143"/>
    <s v="Small Market"/>
    <s v="West"/>
    <n v="31"/>
    <s v="Leaves"/>
    <x v="3"/>
    <x v="6"/>
    <n v="132"/>
    <n v="261"/>
    <n v="159"/>
    <x v="2"/>
    <n v="70"/>
    <n v="100"/>
    <n v="70"/>
    <n v="170"/>
    <n v="54"/>
    <s v="Regular"/>
  </r>
  <r>
    <n v="951"/>
    <n v="224"/>
    <n v="-71"/>
    <s v="7/31/2015"/>
    <n v="4216"/>
    <n v="-32"/>
    <s v="Major Market"/>
    <s v="West"/>
    <n v="73"/>
    <s v="Beans"/>
    <x v="1"/>
    <x v="7"/>
    <n v="-221"/>
    <n v="205"/>
    <n v="-19"/>
    <x v="13"/>
    <n v="260"/>
    <n v="-40"/>
    <n v="-150"/>
    <n v="220"/>
    <n v="117"/>
    <s v="Decaf"/>
  </r>
  <r>
    <n v="435"/>
    <n v="63"/>
    <n v="3"/>
    <s v="8/13/2015"/>
    <n v="1075"/>
    <n v="76"/>
    <s v="Small Market"/>
    <s v="West"/>
    <n v="19"/>
    <s v="Beans"/>
    <x v="1"/>
    <x v="11"/>
    <n v="53"/>
    <n v="148"/>
    <n v="85"/>
    <x v="5"/>
    <n v="70"/>
    <n v="90"/>
    <n v="50"/>
    <n v="160"/>
    <n v="40"/>
    <s v="Regular"/>
  </r>
  <r>
    <n v="360"/>
    <n v="72"/>
    <n v="6"/>
    <s v="8/14/2015"/>
    <n v="461"/>
    <n v="104"/>
    <s v="Small Market"/>
    <s v="West"/>
    <n v="23"/>
    <s v="Beans"/>
    <x v="1"/>
    <x v="1"/>
    <n v="86"/>
    <n v="188"/>
    <n v="116"/>
    <x v="6"/>
    <n v="80"/>
    <n v="120"/>
    <n v="80"/>
    <n v="200"/>
    <n v="46"/>
    <s v="Regular"/>
  </r>
  <r>
    <n v="775"/>
    <n v="16"/>
    <n v="5"/>
    <s v="8/15/2015"/>
    <n v="851"/>
    <n v="25"/>
    <s v="Small Market"/>
    <s v="West"/>
    <n v="4"/>
    <s v="Beans"/>
    <x v="0"/>
    <x v="9"/>
    <n v="15"/>
    <n v="44"/>
    <n v="28"/>
    <x v="1"/>
    <n v="10"/>
    <n v="20"/>
    <n v="10"/>
    <n v="30"/>
    <n v="15"/>
    <s v="Regular"/>
  </r>
  <r>
    <n v="435"/>
    <n v="94"/>
    <n v="44"/>
    <s v="8/16/2015"/>
    <n v="540"/>
    <n v="120"/>
    <s v="Small Market"/>
    <s v="West"/>
    <n v="31"/>
    <s v="Beans"/>
    <x v="0"/>
    <x v="9"/>
    <n v="114"/>
    <n v="228"/>
    <n v="134"/>
    <x v="5"/>
    <n v="90"/>
    <n v="110"/>
    <n v="70"/>
    <n v="200"/>
    <n v="43"/>
    <s v="Regular"/>
  </r>
  <r>
    <n v="702"/>
    <n v="135"/>
    <n v="17"/>
    <s v="8/17/2015"/>
    <n v="940"/>
    <n v="187"/>
    <s v="Small Market"/>
    <s v="West"/>
    <n v="122"/>
    <s v="Leaves"/>
    <x v="2"/>
    <x v="2"/>
    <n v="47"/>
    <n v="343"/>
    <n v="208"/>
    <x v="1"/>
    <n v="120"/>
    <n v="170"/>
    <n v="30"/>
    <n v="290"/>
    <n v="155"/>
    <s v="Decaf"/>
  </r>
  <r>
    <n v="253"/>
    <n v="115"/>
    <n v="46"/>
    <s v="8/18/2015"/>
    <n v="1166"/>
    <n v="174"/>
    <s v="Small Market"/>
    <s v="West"/>
    <n v="37"/>
    <s v="Leaves"/>
    <x v="2"/>
    <x v="2"/>
    <n v="156"/>
    <n v="308"/>
    <n v="193"/>
    <x v="6"/>
    <n v="100"/>
    <n v="160"/>
    <n v="110"/>
    <n v="260"/>
    <n v="69"/>
    <s v="Decaf"/>
  </r>
  <r>
    <n v="702"/>
    <n v="224"/>
    <n v="118"/>
    <s v="8/19/2015"/>
    <n v="1191"/>
    <n v="310"/>
    <s v="Small Market"/>
    <s v="West"/>
    <n v="73"/>
    <s v="Leaves"/>
    <x v="2"/>
    <x v="3"/>
    <n v="288"/>
    <n v="569"/>
    <n v="345"/>
    <x v="1"/>
    <n v="210"/>
    <n v="280"/>
    <n v="170"/>
    <n v="490"/>
    <n v="116"/>
    <s v="Decaf"/>
  </r>
  <r>
    <n v="503"/>
    <n v="81"/>
    <n v="28"/>
    <s v="8/20/2015"/>
    <n v="551"/>
    <n v="104"/>
    <s v="Small Market"/>
    <s v="West"/>
    <n v="26"/>
    <s v="Leaves"/>
    <x v="2"/>
    <x v="3"/>
    <n v="98"/>
    <n v="197"/>
    <n v="116"/>
    <x v="2"/>
    <n v="70"/>
    <n v="100"/>
    <n v="70"/>
    <n v="170"/>
    <n v="38"/>
    <s v="Decaf"/>
  </r>
  <r>
    <n v="775"/>
    <n v="127"/>
    <n v="61"/>
    <s v="8/21/2015"/>
    <n v="830"/>
    <n v="185"/>
    <s v="Small Market"/>
    <s v="West"/>
    <n v="40"/>
    <s v="Leaves"/>
    <x v="2"/>
    <x v="10"/>
    <n v="181"/>
    <n v="332"/>
    <n v="205"/>
    <x v="1"/>
    <n v="120"/>
    <n v="170"/>
    <n v="120"/>
    <n v="290"/>
    <n v="63"/>
    <s v="Decaf"/>
  </r>
  <r>
    <n v="775"/>
    <n v="247"/>
    <n v="169"/>
    <s v="8/22/2015"/>
    <n v="1744"/>
    <n v="329"/>
    <s v="Small Market"/>
    <s v="West"/>
    <n v="81"/>
    <s v="Leaves"/>
    <x v="3"/>
    <x v="4"/>
    <n v="319"/>
    <n v="614"/>
    <n v="367"/>
    <x v="1"/>
    <n v="180"/>
    <n v="240"/>
    <n v="150"/>
    <n v="420"/>
    <n v="114"/>
    <s v="Regular"/>
  </r>
  <r>
    <n v="775"/>
    <n v="250"/>
    <n v="133"/>
    <s v="8/23/2015"/>
    <n v="1820"/>
    <n v="251"/>
    <s v="Small Market"/>
    <s v="West"/>
    <n v="70"/>
    <s v="Leaves"/>
    <x v="3"/>
    <x v="5"/>
    <n v="233"/>
    <n v="534"/>
    <n v="284"/>
    <x v="1"/>
    <n v="180"/>
    <n v="180"/>
    <n v="100"/>
    <n v="360"/>
    <n v="94"/>
    <s v="Regular"/>
  </r>
  <r>
    <n v="971"/>
    <n v="88"/>
    <n v="48"/>
    <s v="8/24/2015"/>
    <n v="817"/>
    <n v="133"/>
    <s v="Small Market"/>
    <s v="West"/>
    <n v="29"/>
    <s v="Leaves"/>
    <x v="3"/>
    <x v="5"/>
    <n v="108"/>
    <n v="236"/>
    <n v="148"/>
    <x v="2"/>
    <n v="60"/>
    <n v="100"/>
    <n v="60"/>
    <n v="160"/>
    <n v="60"/>
    <s v="Regular"/>
  </r>
  <r>
    <n v="775"/>
    <n v="294"/>
    <n v="-285"/>
    <s v="8/25/2015"/>
    <n v="8252"/>
    <n v="-294"/>
    <s v="Small Market"/>
    <s v="West"/>
    <n v="111"/>
    <s v="Leaves"/>
    <x v="3"/>
    <x v="6"/>
    <n v="-605"/>
    <n v="33"/>
    <n v="-261"/>
    <x v="1"/>
    <n v="210"/>
    <n v="-210"/>
    <n v="-320"/>
    <n v="0"/>
    <n v="145"/>
    <s v="Regular"/>
  </r>
  <r>
    <n v="503"/>
    <n v="134"/>
    <n v="80"/>
    <s v="8/26/2015"/>
    <n v="690"/>
    <n v="186"/>
    <s v="Small Market"/>
    <s v="West"/>
    <n v="41"/>
    <s v="Leaves"/>
    <x v="3"/>
    <x v="6"/>
    <n v="180"/>
    <n v="341"/>
    <n v="207"/>
    <x v="2"/>
    <n v="90"/>
    <n v="140"/>
    <n v="100"/>
    <n v="230"/>
    <n v="65"/>
    <s v="Regular"/>
  </r>
  <r>
    <n v="435"/>
    <n v="20"/>
    <n v="-22"/>
    <s v="8/27/2015"/>
    <n v="218"/>
    <n v="25"/>
    <s v="Small Market"/>
    <s v="West"/>
    <n v="7"/>
    <s v="Leaves"/>
    <x v="3"/>
    <x v="6"/>
    <n v="-22"/>
    <n v="48"/>
    <n v="28"/>
    <x v="5"/>
    <n v="10"/>
    <n v="20"/>
    <n v="0"/>
    <n v="30"/>
    <n v="40"/>
    <s v="Regular"/>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1">
  <r>
    <n v="318"/>
    <x v="0"/>
    <n v="-9"/>
    <x v="0"/>
    <x v="0"/>
    <n v="84"/>
    <x v="0"/>
    <s v="South"/>
    <n v="54"/>
    <s v="Beans"/>
    <s v="Espresso"/>
    <s v="Caffe Latte"/>
    <n v="1"/>
    <n v="144"/>
    <n v="84"/>
    <x v="0"/>
    <n v="30"/>
    <n v="60"/>
    <n v="10"/>
    <n v="90"/>
    <n v="83"/>
    <s v="Regular"/>
  </r>
  <r>
    <n v="775"/>
    <x v="1"/>
    <n v="-32"/>
    <x v="1"/>
    <x v="1"/>
    <n v="43"/>
    <x v="0"/>
    <s v="West"/>
    <n v="12"/>
    <s v="Beans"/>
    <s v="Coffee"/>
    <s v="Colombian"/>
    <n v="-2"/>
    <n v="77"/>
    <n v="43"/>
    <x v="1"/>
    <n v="40"/>
    <n v="60"/>
    <n v="30"/>
    <n v="100"/>
    <n v="45"/>
    <s v="Regular"/>
  </r>
  <r>
    <n v="503"/>
    <x v="2"/>
    <n v="-28"/>
    <x v="2"/>
    <x v="2"/>
    <n v="66"/>
    <x v="0"/>
    <s v="West"/>
    <n v="20"/>
    <s v="Beans"/>
    <s v="Espresso"/>
    <s v="Caffe Latte"/>
    <n v="12"/>
    <n v="120"/>
    <n v="66"/>
    <x v="2"/>
    <n v="40"/>
    <n v="60"/>
    <n v="40"/>
    <n v="100"/>
    <n v="54"/>
    <s v="Regular"/>
  </r>
  <r>
    <n v="573"/>
    <x v="3"/>
    <n v="-36"/>
    <x v="3"/>
    <x v="3"/>
    <n v="64"/>
    <x v="0"/>
    <s v="Central"/>
    <n v="41"/>
    <s v="Leaves"/>
    <s v="Herbal Tea"/>
    <s v="Chamomile"/>
    <n v="-6"/>
    <n v="109"/>
    <n v="64"/>
    <x v="3"/>
    <n v="20"/>
    <n v="60"/>
    <n v="30"/>
    <n v="80"/>
    <n v="70"/>
    <s v="Decaf"/>
  </r>
  <r>
    <n v="262"/>
    <x v="4"/>
    <n v="-15"/>
    <x v="4"/>
    <x v="4"/>
    <n v="70"/>
    <x v="0"/>
    <s v="Central"/>
    <n v="13"/>
    <s v="Leaves"/>
    <s v="Herbal Tea"/>
    <s v="Lemon"/>
    <n v="45"/>
    <n v="118"/>
    <n v="70"/>
    <x v="4"/>
    <n v="30"/>
    <n v="60"/>
    <n v="60"/>
    <n v="90"/>
    <n v="25"/>
    <s v="Decaf"/>
  </r>
  <r>
    <n v="801"/>
    <x v="5"/>
    <n v="-27"/>
    <x v="5"/>
    <x v="5"/>
    <n v="71"/>
    <x v="0"/>
    <s v="West"/>
    <n v="15"/>
    <s v="Leaves"/>
    <s v="Herbal Tea"/>
    <s v="Chamomile"/>
    <n v="33"/>
    <n v="120"/>
    <n v="71"/>
    <x v="5"/>
    <n v="30"/>
    <n v="60"/>
    <n v="60"/>
    <n v="90"/>
    <n v="38"/>
    <s v="Decaf"/>
  </r>
  <r>
    <n v="425"/>
    <x v="4"/>
    <n v="-13"/>
    <x v="6"/>
    <x v="6"/>
    <n v="71"/>
    <x v="0"/>
    <s v="West"/>
    <n v="13"/>
    <s v="Leaves"/>
    <s v="Herbal Tea"/>
    <s v="Lemon"/>
    <n v="47"/>
    <n v="119"/>
    <n v="71"/>
    <x v="6"/>
    <n v="30"/>
    <n v="60"/>
    <n v="60"/>
    <n v="90"/>
    <n v="24"/>
    <s v="Decaf"/>
  </r>
  <r>
    <n v="860"/>
    <x v="6"/>
    <n v="-14"/>
    <x v="7"/>
    <x v="7"/>
    <n v="59"/>
    <x v="0"/>
    <s v="East"/>
    <n v="11"/>
    <s v="Leaves"/>
    <s v="Tea"/>
    <s v="Darjeeling"/>
    <n v="36"/>
    <n v="99"/>
    <n v="59"/>
    <x v="7"/>
    <n v="40"/>
    <n v="60"/>
    <n v="50"/>
    <n v="100"/>
    <n v="23"/>
    <s v="Regular"/>
  </r>
  <r>
    <n v="971"/>
    <x v="7"/>
    <n v="14"/>
    <x v="8"/>
    <x v="8"/>
    <n v="123"/>
    <x v="0"/>
    <s v="West"/>
    <n v="27"/>
    <s v="Leaves"/>
    <s v="Tea"/>
    <s v="Earl Grey"/>
    <n v="64"/>
    <n v="205"/>
    <n v="123"/>
    <x v="2"/>
    <n v="30"/>
    <n v="60"/>
    <n v="50"/>
    <n v="90"/>
    <n v="59"/>
    <s v="Regular"/>
  </r>
  <r>
    <n v="971"/>
    <x v="8"/>
    <n v="26"/>
    <x v="9"/>
    <x v="9"/>
    <n v="127"/>
    <x v="0"/>
    <s v="West"/>
    <n v="28"/>
    <s v="Leaves"/>
    <s v="Tea"/>
    <s v="Green Tea"/>
    <n v="76"/>
    <n v="218"/>
    <n v="127"/>
    <x v="2"/>
    <n v="40"/>
    <n v="60"/>
    <n v="50"/>
    <n v="100"/>
    <n v="51"/>
    <s v="Regular"/>
  </r>
  <r>
    <n v="915"/>
    <x v="6"/>
    <n v="-14"/>
    <x v="10"/>
    <x v="10"/>
    <n v="52"/>
    <x v="1"/>
    <s v="South"/>
    <n v="13"/>
    <s v="Beans"/>
    <s v="Coffee"/>
    <s v="Decaf Irish Cream"/>
    <n v="26"/>
    <n v="92"/>
    <n v="52"/>
    <x v="8"/>
    <n v="40"/>
    <n v="60"/>
    <n v="40"/>
    <n v="100"/>
    <n v="26"/>
    <s v="Decaf"/>
  </r>
  <r>
    <n v="210"/>
    <x v="9"/>
    <n v="8"/>
    <x v="11"/>
    <x v="11"/>
    <n v="73"/>
    <x v="1"/>
    <s v="South"/>
    <n v="14"/>
    <s v="Beans"/>
    <s v="Espresso"/>
    <s v="Decaf Espresso"/>
    <n v="48"/>
    <n v="123"/>
    <n v="73"/>
    <x v="8"/>
    <n v="30"/>
    <n v="60"/>
    <n v="40"/>
    <n v="90"/>
    <n v="25"/>
    <s v="Decaf"/>
  </r>
  <r>
    <n v="970"/>
    <x v="6"/>
    <n v="-13"/>
    <x v="12"/>
    <x v="10"/>
    <n v="52"/>
    <x v="1"/>
    <s v="Central"/>
    <n v="13"/>
    <s v="Beans"/>
    <s v="Coffee"/>
    <s v="Colombian"/>
    <n v="27"/>
    <n v="92"/>
    <n v="52"/>
    <x v="9"/>
    <n v="30"/>
    <n v="60"/>
    <n v="40"/>
    <n v="90"/>
    <n v="25"/>
    <s v="Regular"/>
  </r>
  <r>
    <n v="774"/>
    <x v="10"/>
    <n v="-8"/>
    <x v="13"/>
    <x v="12"/>
    <n v="68"/>
    <x v="1"/>
    <s v="East"/>
    <n v="47"/>
    <s v="Beans"/>
    <s v="Espresso"/>
    <s v="Caffe Mocha"/>
    <n v="-8"/>
    <n v="120"/>
    <n v="68"/>
    <x v="10"/>
    <n v="50"/>
    <n v="60"/>
    <n v="0"/>
    <n v="110"/>
    <n v="76"/>
    <s v="Regular"/>
  </r>
  <r>
    <n v="954"/>
    <x v="11"/>
    <n v="14"/>
    <x v="14"/>
    <x v="13"/>
    <n v="89"/>
    <x v="1"/>
    <s v="East"/>
    <n v="23"/>
    <s v="Leaves"/>
    <s v="Herbal Tea"/>
    <s v="Mint"/>
    <n v="44"/>
    <n v="164"/>
    <n v="89"/>
    <x v="11"/>
    <n v="50"/>
    <n v="60"/>
    <n v="30"/>
    <n v="110"/>
    <n v="45"/>
    <s v="Decaf"/>
  </r>
  <r>
    <n v="936"/>
    <x v="12"/>
    <n v="1"/>
    <x v="15"/>
    <x v="14"/>
    <n v="68"/>
    <x v="1"/>
    <s v="South"/>
    <n v="14"/>
    <s v="Leaves"/>
    <s v="Herbal Tea"/>
    <s v="Lemon"/>
    <n v="31"/>
    <n v="114"/>
    <n v="68"/>
    <x v="8"/>
    <n v="40"/>
    <n v="60"/>
    <n v="30"/>
    <n v="100"/>
    <n v="37"/>
    <s v="Decaf"/>
  </r>
  <r>
    <n v="719"/>
    <x v="13"/>
    <n v="-5"/>
    <x v="16"/>
    <x v="15"/>
    <n v="69"/>
    <x v="1"/>
    <s v="Central"/>
    <n v="20"/>
    <s v="Leaves"/>
    <s v="Tea"/>
    <s v="Darjeeling"/>
    <n v="15"/>
    <n v="124"/>
    <n v="69"/>
    <x v="9"/>
    <n v="40"/>
    <n v="60"/>
    <n v="20"/>
    <n v="100"/>
    <n v="54"/>
    <s v="Regular"/>
  </r>
  <r>
    <n v="847"/>
    <x v="9"/>
    <n v="8"/>
    <x v="17"/>
    <x v="11"/>
    <n v="73"/>
    <x v="1"/>
    <s v="Central"/>
    <n v="14"/>
    <s v="Leaves"/>
    <s v="Tea"/>
    <s v="Darjeeling"/>
    <n v="48"/>
    <n v="123"/>
    <n v="73"/>
    <x v="12"/>
    <n v="40"/>
    <n v="60"/>
    <n v="40"/>
    <n v="100"/>
    <n v="25"/>
    <s v="Regular"/>
  </r>
  <r>
    <n v="719"/>
    <x v="14"/>
    <n v="-1"/>
    <x v="18"/>
    <x v="16"/>
    <n v="68"/>
    <x v="1"/>
    <s v="Central"/>
    <n v="17"/>
    <s v="Leaves"/>
    <s v="Tea"/>
    <s v="Earl Grey"/>
    <n v="29"/>
    <n v="125"/>
    <n v="68"/>
    <x v="9"/>
    <n v="40"/>
    <n v="60"/>
    <n v="30"/>
    <n v="100"/>
    <n v="39"/>
    <s v="Regular"/>
  </r>
  <r>
    <n v="435"/>
    <x v="15"/>
    <n v="-10"/>
    <x v="19"/>
    <x v="17"/>
    <n v="66"/>
    <x v="0"/>
    <s v="West"/>
    <n v="14"/>
    <s v="Leaves"/>
    <s v="Herbal Tea"/>
    <s v="Lemon"/>
    <n v="20"/>
    <n v="109"/>
    <n v="66"/>
    <x v="5"/>
    <n v="40"/>
    <n v="60"/>
    <n v="30"/>
    <n v="100"/>
    <n v="46"/>
    <s v="Decaf"/>
  </r>
  <r>
    <n v="509"/>
    <x v="16"/>
    <n v="4"/>
    <x v="20"/>
    <x v="18"/>
    <n v="68"/>
    <x v="0"/>
    <s v="West"/>
    <n v="13"/>
    <s v="Leaves"/>
    <s v="Herbal Tea"/>
    <s v="Lemon"/>
    <n v="44"/>
    <n v="115"/>
    <n v="68"/>
    <x v="6"/>
    <n v="40"/>
    <n v="60"/>
    <n v="40"/>
    <n v="100"/>
    <n v="24"/>
    <s v="Decaf"/>
  </r>
  <r>
    <n v="203"/>
    <x v="17"/>
    <n v="-7"/>
    <x v="21"/>
    <x v="19"/>
    <n v="54"/>
    <x v="0"/>
    <s v="East"/>
    <n v="10"/>
    <s v="Leaves"/>
    <s v="Tea"/>
    <s v="Green Tea"/>
    <n v="33"/>
    <n v="90"/>
    <n v="54"/>
    <x v="7"/>
    <n v="30"/>
    <n v="60"/>
    <n v="40"/>
    <n v="90"/>
    <n v="21"/>
    <s v="Regular"/>
  </r>
  <r>
    <n v="206"/>
    <x v="18"/>
    <n v="1"/>
    <x v="22"/>
    <x v="20"/>
    <n v="86"/>
    <x v="0"/>
    <s v="West"/>
    <n v="55"/>
    <s v="Leaves"/>
    <s v="Tea"/>
    <s v="Green Tea"/>
    <n v="1"/>
    <n v="147"/>
    <n v="86"/>
    <x v="6"/>
    <n v="40"/>
    <n v="60"/>
    <n v="0"/>
    <n v="100"/>
    <n v="85"/>
    <s v="Regular"/>
  </r>
  <r>
    <n v="682"/>
    <x v="15"/>
    <n v="-10"/>
    <x v="23"/>
    <x v="21"/>
    <n v="56"/>
    <x v="1"/>
    <s v="South"/>
    <n v="14"/>
    <s v="Beans"/>
    <s v="Coffee"/>
    <s v="Decaf Irish Cream"/>
    <n v="30"/>
    <n v="99"/>
    <n v="56"/>
    <x v="8"/>
    <n v="50"/>
    <n v="60"/>
    <n v="40"/>
    <n v="110"/>
    <n v="26"/>
    <s v="Decaf"/>
  </r>
  <r>
    <n v="214"/>
    <x v="2"/>
    <n v="12"/>
    <x v="24"/>
    <x v="22"/>
    <n v="79"/>
    <x v="1"/>
    <s v="South"/>
    <n v="15"/>
    <s v="Beans"/>
    <s v="Espresso"/>
    <s v="Decaf Espresso"/>
    <n v="52"/>
    <n v="133"/>
    <n v="79"/>
    <x v="8"/>
    <n v="40"/>
    <n v="60"/>
    <n v="40"/>
    <n v="100"/>
    <n v="27"/>
    <s v="Decaf"/>
  </r>
  <r>
    <n v="970"/>
    <x v="16"/>
    <n v="-6"/>
    <x v="25"/>
    <x v="23"/>
    <n v="65"/>
    <x v="1"/>
    <s v="Central"/>
    <n v="42"/>
    <s v="Leaves"/>
    <s v="Herbal Tea"/>
    <s v="Lemon"/>
    <n v="-6"/>
    <n v="112"/>
    <n v="65"/>
    <x v="9"/>
    <n v="40"/>
    <n v="60"/>
    <n v="0"/>
    <n v="100"/>
    <n v="71"/>
    <s v="Decaf"/>
  </r>
  <r>
    <n v="303"/>
    <x v="2"/>
    <n v="-1"/>
    <x v="26"/>
    <x v="14"/>
    <n v="73"/>
    <x v="1"/>
    <s v="Central"/>
    <n v="17"/>
    <s v="Leaves"/>
    <s v="Herbal Tea"/>
    <s v="Mint"/>
    <n v="29"/>
    <n v="127"/>
    <n v="73"/>
    <x v="9"/>
    <n v="50"/>
    <n v="60"/>
    <n v="30"/>
    <n v="110"/>
    <n v="44"/>
    <s v="Decaf"/>
  </r>
  <r>
    <n v="954"/>
    <x v="19"/>
    <n v="3"/>
    <x v="27"/>
    <x v="24"/>
    <n v="80"/>
    <x v="1"/>
    <s v="East"/>
    <n v="24"/>
    <s v="Leaves"/>
    <s v="Herbal Tea"/>
    <s v="Lemon"/>
    <n v="23"/>
    <n v="145"/>
    <n v="80"/>
    <x v="11"/>
    <n v="40"/>
    <n v="60"/>
    <n v="20"/>
    <n v="100"/>
    <n v="57"/>
    <s v="Decaf"/>
  </r>
  <r>
    <n v="561"/>
    <x v="20"/>
    <n v="20"/>
    <x v="28"/>
    <x v="25"/>
    <n v="96"/>
    <x v="1"/>
    <s v="East"/>
    <n v="24"/>
    <s v="Leaves"/>
    <s v="Herbal Tea"/>
    <s v="Mint"/>
    <n v="50"/>
    <n v="176"/>
    <n v="96"/>
    <x v="11"/>
    <n v="60"/>
    <n v="60"/>
    <n v="30"/>
    <n v="120"/>
    <n v="46"/>
    <s v="Decaf"/>
  </r>
  <r>
    <n v="469"/>
    <x v="2"/>
    <n v="-2"/>
    <x v="29"/>
    <x v="14"/>
    <n v="73"/>
    <x v="1"/>
    <s v="South"/>
    <n v="17"/>
    <s v="Leaves"/>
    <s v="Herbal Tea"/>
    <s v="Chamomile"/>
    <n v="28"/>
    <n v="127"/>
    <n v="73"/>
    <x v="8"/>
    <n v="50"/>
    <n v="60"/>
    <n v="30"/>
    <n v="110"/>
    <n v="45"/>
    <s v="Decaf"/>
  </r>
  <r>
    <n v="214"/>
    <x v="21"/>
    <n v="-6"/>
    <x v="30"/>
    <x v="26"/>
    <n v="60"/>
    <x v="1"/>
    <s v="South"/>
    <n v="13"/>
    <s v="Leaves"/>
    <s v="Herbal Tea"/>
    <s v="Lemon"/>
    <n v="24"/>
    <n v="101"/>
    <n v="60"/>
    <x v="8"/>
    <n v="30"/>
    <n v="60"/>
    <n v="30"/>
    <n v="90"/>
    <n v="36"/>
    <s v="Decaf"/>
  </r>
  <r>
    <n v="619"/>
    <x v="2"/>
    <n v="3"/>
    <x v="31"/>
    <x v="22"/>
    <n v="79"/>
    <x v="1"/>
    <s v="West"/>
    <n v="15"/>
    <s v="Leaves"/>
    <s v="Tea"/>
    <s v="Earl Grey"/>
    <n v="53"/>
    <n v="133"/>
    <n v="79"/>
    <x v="13"/>
    <n v="30"/>
    <n v="60"/>
    <n v="50"/>
    <n v="90"/>
    <n v="26"/>
    <s v="Regular"/>
  </r>
  <r>
    <n v="314"/>
    <x v="22"/>
    <n v="-23"/>
    <x v="32"/>
    <x v="27"/>
    <n v="46"/>
    <x v="0"/>
    <s v="Central"/>
    <n v="8"/>
    <s v="Beans"/>
    <s v="Espresso"/>
    <s v="Decaf Espresso"/>
    <n v="27"/>
    <n v="77"/>
    <n v="46"/>
    <x v="3"/>
    <n v="30"/>
    <n v="60"/>
    <n v="50"/>
    <n v="90"/>
    <n v="19"/>
    <s v="Decaf"/>
  </r>
  <r>
    <n v="225"/>
    <x v="1"/>
    <n v="-19"/>
    <x v="33"/>
    <x v="28"/>
    <n v="51"/>
    <x v="0"/>
    <s v="South"/>
    <n v="9"/>
    <s v="Beans"/>
    <s v="Coffee"/>
    <s v="Decaf Irish Cream"/>
    <n v="31"/>
    <n v="85"/>
    <n v="51"/>
    <x v="0"/>
    <n v="40"/>
    <n v="60"/>
    <n v="50"/>
    <n v="100"/>
    <n v="20"/>
    <s v="Decaf"/>
  </r>
  <r>
    <n v="580"/>
    <x v="23"/>
    <n v="-22"/>
    <x v="34"/>
    <x v="29"/>
    <n v="49"/>
    <x v="0"/>
    <s v="South"/>
    <n v="9"/>
    <s v="Beans"/>
    <s v="Coffee"/>
    <s v="Decaf Irish Cream"/>
    <n v="28"/>
    <n v="82"/>
    <n v="49"/>
    <x v="14"/>
    <n v="30"/>
    <n v="60"/>
    <n v="50"/>
    <n v="90"/>
    <n v="21"/>
    <s v="Decaf"/>
  </r>
  <r>
    <n v="603"/>
    <x v="4"/>
    <n v="-2"/>
    <x v="35"/>
    <x v="30"/>
    <n v="74"/>
    <x v="0"/>
    <s v="East"/>
    <n v="15"/>
    <s v="Beans"/>
    <s v="Coffee"/>
    <s v="Colombian"/>
    <n v="28"/>
    <n v="122"/>
    <n v="74"/>
    <x v="15"/>
    <n v="40"/>
    <n v="60"/>
    <n v="30"/>
    <n v="100"/>
    <n v="46"/>
    <s v="Regular"/>
  </r>
  <r>
    <n v="430"/>
    <x v="15"/>
    <n v="-8"/>
    <x v="36"/>
    <x v="31"/>
    <n v="64"/>
    <x v="1"/>
    <s v="South"/>
    <n v="13"/>
    <s v="Leaves"/>
    <s v="Herbal Tea"/>
    <s v="Lemon"/>
    <n v="42"/>
    <n v="114"/>
    <n v="71"/>
    <x v="8"/>
    <n v="30"/>
    <n v="60"/>
    <n v="50"/>
    <n v="90"/>
    <n v="36"/>
    <s v="Decaf"/>
  </r>
  <r>
    <n v="561"/>
    <x v="24"/>
    <n v="2"/>
    <x v="37"/>
    <x v="32"/>
    <n v="56"/>
    <x v="1"/>
    <s v="East"/>
    <n v="10"/>
    <s v="Leaves"/>
    <s v="Tea"/>
    <s v="Darjeeling"/>
    <n v="52"/>
    <n v="100"/>
    <n v="62"/>
    <x v="11"/>
    <n v="40"/>
    <n v="60"/>
    <n v="50"/>
    <n v="100"/>
    <n v="21"/>
    <s v="Regular"/>
  </r>
  <r>
    <n v="510"/>
    <x v="25"/>
    <n v="33"/>
    <x v="38"/>
    <x v="33"/>
    <n v="110"/>
    <x v="1"/>
    <s v="West"/>
    <n v="23"/>
    <s v="Leaves"/>
    <s v="Tea"/>
    <s v="Green Tea"/>
    <n v="83"/>
    <n v="194"/>
    <n v="122"/>
    <x v="13"/>
    <n v="20"/>
    <n v="60"/>
    <n v="50"/>
    <n v="80"/>
    <n v="54"/>
    <s v="Regular"/>
  </r>
  <r>
    <n v="563"/>
    <x v="26"/>
    <n v="-14"/>
    <x v="39"/>
    <x v="34"/>
    <n v="43"/>
    <x v="0"/>
    <s v="Central"/>
    <n v="0"/>
    <s v="Beans"/>
    <s v="Espresso"/>
    <s v="Decaf Espresso"/>
    <n v="46"/>
    <n v="46"/>
    <n v="46"/>
    <x v="16"/>
    <n v="0"/>
    <n v="60"/>
    <n v="60"/>
    <n v="60"/>
    <n v="12"/>
    <s v="Decaf"/>
  </r>
  <r>
    <n v="203"/>
    <x v="16"/>
    <n v="-19"/>
    <x v="40"/>
    <x v="35"/>
    <n v="64"/>
    <x v="0"/>
    <s v="East"/>
    <n v="15"/>
    <s v="Beans"/>
    <s v="Espresso"/>
    <s v="Decaf Espresso"/>
    <n v="31"/>
    <n v="118"/>
    <n v="71"/>
    <x v="7"/>
    <n v="30"/>
    <n v="60"/>
    <n v="50"/>
    <n v="90"/>
    <n v="43"/>
    <s v="Decaf"/>
  </r>
  <r>
    <n v="405"/>
    <x v="27"/>
    <n v="-29"/>
    <x v="41"/>
    <x v="36"/>
    <n v="39"/>
    <x v="0"/>
    <s v="South"/>
    <n v="7"/>
    <s v="Beans"/>
    <s v="Coffee"/>
    <s v="Decaf Irish Cream"/>
    <n v="31"/>
    <n v="70"/>
    <n v="43"/>
    <x v="14"/>
    <n v="30"/>
    <n v="60"/>
    <n v="60"/>
    <n v="90"/>
    <n v="18"/>
    <s v="Decaf"/>
  </r>
  <r>
    <n v="775"/>
    <x v="22"/>
    <n v="-40"/>
    <x v="42"/>
    <x v="37"/>
    <n v="37"/>
    <x v="0"/>
    <s v="West"/>
    <n v="9"/>
    <s v="Beans"/>
    <s v="Coffee"/>
    <s v="Decaf Irish Cream"/>
    <n v="10"/>
    <n v="72"/>
    <n v="41"/>
    <x v="1"/>
    <n v="30"/>
    <n v="60"/>
    <n v="50"/>
    <n v="90"/>
    <n v="30"/>
    <s v="Decaf"/>
  </r>
  <r>
    <n v="435"/>
    <x v="6"/>
    <n v="-5"/>
    <x v="43"/>
    <x v="7"/>
    <n v="59"/>
    <x v="0"/>
    <s v="West"/>
    <n v="11"/>
    <s v="Beans"/>
    <s v="Espresso"/>
    <s v="Decaf Espresso"/>
    <n v="55"/>
    <n v="106"/>
    <n v="66"/>
    <x v="5"/>
    <n v="20"/>
    <n v="60"/>
    <n v="60"/>
    <n v="80"/>
    <n v="22"/>
    <s v="Decaf"/>
  </r>
  <r>
    <n v="603"/>
    <x v="5"/>
    <n v="-11"/>
    <x v="44"/>
    <x v="5"/>
    <n v="71"/>
    <x v="0"/>
    <s v="East"/>
    <n v="15"/>
    <s v="Beans"/>
    <s v="Coffee"/>
    <s v="Amaretto"/>
    <n v="49"/>
    <n v="128"/>
    <n v="79"/>
    <x v="15"/>
    <n v="30"/>
    <n v="60"/>
    <n v="60"/>
    <n v="90"/>
    <n v="38"/>
    <s v="Regular"/>
  </r>
  <r>
    <n v="603"/>
    <x v="3"/>
    <n v="-14"/>
    <x v="45"/>
    <x v="38"/>
    <n v="69"/>
    <x v="0"/>
    <s v="East"/>
    <n v="14"/>
    <s v="Beans"/>
    <s v="Coffee"/>
    <s v="Colombian"/>
    <n v="36"/>
    <n v="121"/>
    <n v="76"/>
    <x v="15"/>
    <n v="30"/>
    <n v="60"/>
    <n v="50"/>
    <n v="90"/>
    <n v="45"/>
    <s v="Regular"/>
  </r>
  <r>
    <n v="603"/>
    <x v="3"/>
    <n v="-40"/>
    <x v="46"/>
    <x v="3"/>
    <n v="64"/>
    <x v="0"/>
    <s v="East"/>
    <n v="41"/>
    <s v="Beans"/>
    <s v="Espresso"/>
    <s v="Caffe Mocha"/>
    <n v="-10"/>
    <n v="116"/>
    <n v="71"/>
    <x v="15"/>
    <n v="30"/>
    <n v="60"/>
    <n v="30"/>
    <n v="90"/>
    <n v="71"/>
    <s v="Regular"/>
  </r>
  <r>
    <n v="504"/>
    <x v="0"/>
    <n v="-9"/>
    <x v="47"/>
    <x v="0"/>
    <n v="84"/>
    <x v="0"/>
    <s v="South"/>
    <n v="54"/>
    <s v="Beans"/>
    <s v="Espresso"/>
    <s v="Caffe Latte"/>
    <n v="1"/>
    <n v="153"/>
    <n v="93"/>
    <x v="0"/>
    <n v="30"/>
    <n v="60"/>
    <n v="10"/>
    <n v="90"/>
    <n v="83"/>
    <s v="Regular"/>
  </r>
  <r>
    <n v="702"/>
    <x v="1"/>
    <n v="-33"/>
    <x v="48"/>
    <x v="1"/>
    <n v="43"/>
    <x v="0"/>
    <s v="West"/>
    <n v="12"/>
    <s v="Beans"/>
    <s v="Coffee"/>
    <s v="Colombian"/>
    <n v="-3"/>
    <n v="82"/>
    <n v="48"/>
    <x v="1"/>
    <n v="40"/>
    <n v="60"/>
    <n v="30"/>
    <n v="100"/>
    <n v="45"/>
    <s v="Regular"/>
  </r>
  <r>
    <n v="971"/>
    <x v="2"/>
    <n v="-22"/>
    <x v="49"/>
    <x v="2"/>
    <n v="66"/>
    <x v="0"/>
    <s v="West"/>
    <n v="20"/>
    <s v="Beans"/>
    <s v="Espresso"/>
    <s v="Caffe Latte"/>
    <n v="18"/>
    <n v="128"/>
    <n v="74"/>
    <x v="2"/>
    <n v="40"/>
    <n v="60"/>
    <n v="40"/>
    <n v="100"/>
    <n v="54"/>
    <s v="Regular"/>
  </r>
  <r>
    <n v="573"/>
    <x v="3"/>
    <n v="-39"/>
    <x v="50"/>
    <x v="3"/>
    <n v="64"/>
    <x v="0"/>
    <s v="Central"/>
    <n v="41"/>
    <s v="Leaves"/>
    <s v="Herbal Tea"/>
    <s v="Chamomile"/>
    <n v="-9"/>
    <n v="116"/>
    <n v="71"/>
    <x v="3"/>
    <n v="20"/>
    <n v="60"/>
    <n v="30"/>
    <n v="80"/>
    <n v="70"/>
    <s v="Decaf"/>
  </r>
  <r>
    <n v="262"/>
    <x v="4"/>
    <n v="7"/>
    <x v="51"/>
    <x v="4"/>
    <n v="70"/>
    <x v="0"/>
    <s v="Central"/>
    <n v="13"/>
    <s v="Leaves"/>
    <s v="Herbal Tea"/>
    <s v="Lemon"/>
    <n v="67"/>
    <n v="126"/>
    <n v="78"/>
    <x v="4"/>
    <n v="30"/>
    <n v="60"/>
    <n v="60"/>
    <n v="90"/>
    <n v="25"/>
    <s v="Decaf"/>
  </r>
  <r>
    <n v="801"/>
    <x v="5"/>
    <n v="-11"/>
    <x v="52"/>
    <x v="5"/>
    <n v="71"/>
    <x v="0"/>
    <s v="West"/>
    <n v="15"/>
    <s v="Leaves"/>
    <s v="Herbal Tea"/>
    <s v="Chamomile"/>
    <n v="49"/>
    <n v="128"/>
    <n v="79"/>
    <x v="5"/>
    <n v="30"/>
    <n v="60"/>
    <n v="60"/>
    <n v="90"/>
    <n v="38"/>
    <s v="Decaf"/>
  </r>
  <r>
    <n v="509"/>
    <x v="4"/>
    <n v="10"/>
    <x v="53"/>
    <x v="6"/>
    <n v="71"/>
    <x v="0"/>
    <s v="West"/>
    <n v="13"/>
    <s v="Leaves"/>
    <s v="Herbal Tea"/>
    <s v="Lemon"/>
    <n v="70"/>
    <n v="127"/>
    <n v="79"/>
    <x v="6"/>
    <n v="30"/>
    <n v="60"/>
    <n v="60"/>
    <n v="90"/>
    <n v="24"/>
    <s v="Decaf"/>
  </r>
  <r>
    <n v="475"/>
    <x v="6"/>
    <n v="3"/>
    <x v="54"/>
    <x v="7"/>
    <n v="59"/>
    <x v="0"/>
    <s v="East"/>
    <n v="11"/>
    <s v="Leaves"/>
    <s v="Tea"/>
    <s v="Darjeeling"/>
    <n v="53"/>
    <n v="106"/>
    <n v="66"/>
    <x v="7"/>
    <n v="40"/>
    <n v="60"/>
    <n v="50"/>
    <n v="100"/>
    <n v="23"/>
    <s v="Regular"/>
  </r>
  <r>
    <n v="636"/>
    <x v="23"/>
    <n v="-10"/>
    <x v="55"/>
    <x v="39"/>
    <n v="48"/>
    <x v="0"/>
    <s v="Central"/>
    <n v="9"/>
    <s v="Beans"/>
    <s v="Espresso"/>
    <s v="Decaf Espresso"/>
    <n v="40"/>
    <n v="86"/>
    <n v="53"/>
    <x v="3"/>
    <n v="40"/>
    <n v="60"/>
    <n v="50"/>
    <n v="100"/>
    <n v="21"/>
    <s v="Decaf"/>
  </r>
  <r>
    <n v="504"/>
    <x v="22"/>
    <n v="-8"/>
    <x v="56"/>
    <x v="40"/>
    <n v="47"/>
    <x v="0"/>
    <s v="South"/>
    <n v="8"/>
    <s v="Beans"/>
    <s v="Coffee"/>
    <s v="Decaf Irish Cream"/>
    <n v="42"/>
    <n v="83"/>
    <n v="52"/>
    <x v="0"/>
    <n v="30"/>
    <n v="60"/>
    <n v="50"/>
    <n v="90"/>
    <n v="19"/>
    <s v="Decaf"/>
  </r>
  <r>
    <n v="580"/>
    <x v="17"/>
    <n v="5"/>
    <x v="57"/>
    <x v="41"/>
    <n v="52"/>
    <x v="0"/>
    <s v="South"/>
    <n v="10"/>
    <s v="Beans"/>
    <s v="Coffee"/>
    <s v="Decaf Irish Cream"/>
    <n v="45"/>
    <n v="94"/>
    <n v="58"/>
    <x v="14"/>
    <n v="40"/>
    <n v="60"/>
    <n v="40"/>
    <n v="100"/>
    <n v="22"/>
    <s v="Decaf"/>
  </r>
  <r>
    <n v="337"/>
    <x v="5"/>
    <n v="20"/>
    <x v="58"/>
    <x v="42"/>
    <n v="71"/>
    <x v="0"/>
    <s v="South"/>
    <n v="15"/>
    <s v="Beans"/>
    <s v="Espresso"/>
    <s v="Decaf Espresso"/>
    <n v="50"/>
    <n v="128"/>
    <n v="79"/>
    <x v="0"/>
    <n v="30"/>
    <n v="60"/>
    <n v="30"/>
    <n v="90"/>
    <n v="37"/>
    <s v="Decaf"/>
  </r>
  <r>
    <n v="262"/>
    <x v="2"/>
    <n v="1"/>
    <x v="59"/>
    <x v="43"/>
    <n v="67"/>
    <x v="0"/>
    <s v="Central"/>
    <n v="20"/>
    <s v="Beans"/>
    <s v="Coffee"/>
    <s v="Amaretto"/>
    <n v="21"/>
    <n v="129"/>
    <n v="75"/>
    <x v="4"/>
    <n v="50"/>
    <n v="60"/>
    <n v="20"/>
    <n v="110"/>
    <n v="53"/>
    <s v="Regular"/>
  </r>
  <r>
    <n v="603"/>
    <x v="12"/>
    <n v="5"/>
    <x v="60"/>
    <x v="44"/>
    <n v="67"/>
    <x v="0"/>
    <s v="East"/>
    <n v="14"/>
    <s v="Beans"/>
    <s v="Coffee"/>
    <s v="Amaretto"/>
    <n v="45"/>
    <n v="120"/>
    <n v="74"/>
    <x v="15"/>
    <n v="40"/>
    <n v="60"/>
    <n v="40"/>
    <n v="100"/>
    <n v="37"/>
    <s v="Regular"/>
  </r>
  <r>
    <n v="603"/>
    <x v="15"/>
    <n v="0"/>
    <x v="61"/>
    <x v="17"/>
    <n v="66"/>
    <x v="0"/>
    <s v="East"/>
    <n v="14"/>
    <s v="Beans"/>
    <s v="Coffee"/>
    <s v="Colombian"/>
    <n v="30"/>
    <n v="116"/>
    <n v="73"/>
    <x v="15"/>
    <n v="30"/>
    <n v="60"/>
    <n v="30"/>
    <n v="90"/>
    <n v="46"/>
    <s v="Regular"/>
  </r>
  <r>
    <n v="603"/>
    <x v="28"/>
    <n v="-22"/>
    <x v="62"/>
    <x v="45"/>
    <n v="62"/>
    <x v="0"/>
    <s v="East"/>
    <n v="40"/>
    <s v="Beans"/>
    <s v="Espresso"/>
    <s v="Caffe Mocha"/>
    <n v="-12"/>
    <n v="113"/>
    <n v="69"/>
    <x v="15"/>
    <n v="40"/>
    <n v="60"/>
    <n v="10"/>
    <n v="100"/>
    <n v="70"/>
    <s v="Regular"/>
  </r>
  <r>
    <n v="318"/>
    <x v="29"/>
    <n v="43"/>
    <x v="63"/>
    <x v="46"/>
    <n v="88"/>
    <x v="0"/>
    <s v="South"/>
    <n v="16"/>
    <s v="Beans"/>
    <s v="Espresso"/>
    <s v="Caffe Mocha"/>
    <n v="73"/>
    <n v="150"/>
    <n v="97"/>
    <x v="0"/>
    <n v="40"/>
    <n v="60"/>
    <n v="30"/>
    <n v="100"/>
    <n v="39"/>
    <s v="Regular"/>
  </r>
  <r>
    <n v="206"/>
    <x v="2"/>
    <n v="-1"/>
    <x v="64"/>
    <x v="43"/>
    <n v="67"/>
    <x v="0"/>
    <s v="West"/>
    <n v="20"/>
    <s v="Beans"/>
    <s v="Espresso"/>
    <s v="Caffe Mocha"/>
    <n v="19"/>
    <n v="129"/>
    <n v="75"/>
    <x v="6"/>
    <n v="50"/>
    <n v="60"/>
    <n v="20"/>
    <n v="110"/>
    <n v="54"/>
    <s v="Regular"/>
  </r>
  <r>
    <n v="580"/>
    <x v="2"/>
    <n v="-1"/>
    <x v="65"/>
    <x v="43"/>
    <n v="67"/>
    <x v="0"/>
    <s v="South"/>
    <n v="20"/>
    <s v="Leaves"/>
    <s v="Herbal Tea"/>
    <s v="Chamomile"/>
    <n v="19"/>
    <n v="129"/>
    <n v="75"/>
    <x v="14"/>
    <n v="50"/>
    <n v="60"/>
    <n v="20"/>
    <n v="110"/>
    <n v="54"/>
    <s v="Decaf"/>
  </r>
  <r>
    <n v="435"/>
    <x v="12"/>
    <n v="15"/>
    <x v="66"/>
    <x v="44"/>
    <n v="67"/>
    <x v="0"/>
    <s v="West"/>
    <n v="14"/>
    <s v="Leaves"/>
    <s v="Herbal Tea"/>
    <s v="Chamomile"/>
    <n v="45"/>
    <n v="120"/>
    <n v="74"/>
    <x v="5"/>
    <n v="40"/>
    <n v="60"/>
    <n v="30"/>
    <n v="100"/>
    <n v="37"/>
    <s v="Decaf"/>
  </r>
  <r>
    <n v="435"/>
    <x v="15"/>
    <n v="0"/>
    <x v="67"/>
    <x v="17"/>
    <n v="66"/>
    <x v="0"/>
    <s v="West"/>
    <n v="14"/>
    <s v="Leaves"/>
    <s v="Herbal Tea"/>
    <s v="Lemon"/>
    <n v="30"/>
    <n v="116"/>
    <n v="73"/>
    <x v="5"/>
    <n v="40"/>
    <n v="60"/>
    <n v="30"/>
    <n v="100"/>
    <n v="46"/>
    <s v="Decaf"/>
  </r>
  <r>
    <n v="253"/>
    <x v="16"/>
    <n v="25"/>
    <x v="68"/>
    <x v="18"/>
    <n v="68"/>
    <x v="0"/>
    <s v="West"/>
    <n v="13"/>
    <s v="Leaves"/>
    <s v="Herbal Tea"/>
    <s v="Lemon"/>
    <n v="65"/>
    <n v="123"/>
    <n v="76"/>
    <x v="6"/>
    <n v="40"/>
    <n v="60"/>
    <n v="40"/>
    <n v="100"/>
    <n v="24"/>
    <s v="Decaf"/>
  </r>
  <r>
    <n v="203"/>
    <x v="17"/>
    <n v="9"/>
    <x v="69"/>
    <x v="19"/>
    <n v="54"/>
    <x v="0"/>
    <s v="East"/>
    <n v="10"/>
    <s v="Leaves"/>
    <s v="Tea"/>
    <s v="Green Tea"/>
    <n v="49"/>
    <n v="96"/>
    <n v="60"/>
    <x v="7"/>
    <n v="30"/>
    <n v="60"/>
    <n v="40"/>
    <n v="90"/>
    <n v="21"/>
    <s v="Regular"/>
  </r>
  <r>
    <n v="509"/>
    <x v="18"/>
    <n v="1"/>
    <x v="70"/>
    <x v="20"/>
    <n v="86"/>
    <x v="0"/>
    <s v="West"/>
    <n v="55"/>
    <s v="Leaves"/>
    <s v="Tea"/>
    <s v="Green Tea"/>
    <n v="1"/>
    <n v="157"/>
    <n v="96"/>
    <x v="6"/>
    <n v="40"/>
    <n v="60"/>
    <n v="0"/>
    <n v="100"/>
    <n v="85"/>
    <s v="Regular"/>
  </r>
  <r>
    <n v="956"/>
    <x v="15"/>
    <n v="5"/>
    <x v="71"/>
    <x v="21"/>
    <n v="56"/>
    <x v="1"/>
    <s v="South"/>
    <n v="14"/>
    <s v="Beans"/>
    <s v="Coffee"/>
    <s v="Decaf Irish Cream"/>
    <n v="45"/>
    <n v="106"/>
    <n v="63"/>
    <x v="8"/>
    <n v="50"/>
    <n v="60"/>
    <n v="40"/>
    <n v="110"/>
    <n v="26"/>
    <s v="Decaf"/>
  </r>
  <r>
    <n v="430"/>
    <x v="2"/>
    <n v="37"/>
    <x v="72"/>
    <x v="22"/>
    <n v="79"/>
    <x v="1"/>
    <s v="South"/>
    <n v="15"/>
    <s v="Beans"/>
    <s v="Espresso"/>
    <s v="Decaf Espresso"/>
    <n v="77"/>
    <n v="142"/>
    <n v="88"/>
    <x v="8"/>
    <n v="40"/>
    <n v="60"/>
    <n v="40"/>
    <n v="100"/>
    <n v="27"/>
    <s v="Decaf"/>
  </r>
  <r>
    <n v="719"/>
    <x v="16"/>
    <n v="-9"/>
    <x v="73"/>
    <x v="23"/>
    <n v="65"/>
    <x v="1"/>
    <s v="Central"/>
    <n v="42"/>
    <s v="Leaves"/>
    <s v="Herbal Tea"/>
    <s v="Lemon"/>
    <n v="-9"/>
    <n v="119"/>
    <n v="72"/>
    <x v="9"/>
    <n v="40"/>
    <n v="60"/>
    <n v="0"/>
    <n v="100"/>
    <n v="71"/>
    <s v="Decaf"/>
  </r>
  <r>
    <n v="702"/>
    <x v="30"/>
    <n v="-19"/>
    <x v="74"/>
    <x v="47"/>
    <n v="49"/>
    <x v="0"/>
    <s v="West"/>
    <n v="14"/>
    <s v="Beans"/>
    <s v="Coffee"/>
    <s v="Colombian"/>
    <n v="1"/>
    <n v="94"/>
    <n v="55"/>
    <x v="1"/>
    <n v="40"/>
    <n v="60"/>
    <n v="20"/>
    <n v="100"/>
    <n v="48"/>
    <s v="Regular"/>
  </r>
  <r>
    <n v="314"/>
    <x v="5"/>
    <n v="-7"/>
    <x v="75"/>
    <x v="48"/>
    <n v="69"/>
    <x v="0"/>
    <s v="Central"/>
    <n v="44"/>
    <s v="Leaves"/>
    <s v="Herbal Tea"/>
    <s v="Chamomile"/>
    <n v="-7"/>
    <n v="126"/>
    <n v="77"/>
    <x v="3"/>
    <n v="40"/>
    <n v="60"/>
    <n v="0"/>
    <n v="100"/>
    <n v="74"/>
    <s v="Decaf"/>
  </r>
  <r>
    <n v="920"/>
    <x v="21"/>
    <n v="15"/>
    <x v="76"/>
    <x v="3"/>
    <n v="66"/>
    <x v="0"/>
    <s v="Central"/>
    <n v="12"/>
    <s v="Leaves"/>
    <s v="Herbal Tea"/>
    <s v="Chamomile"/>
    <n v="45"/>
    <n v="114"/>
    <n v="73"/>
    <x v="4"/>
    <n v="30"/>
    <n v="60"/>
    <n v="30"/>
    <n v="90"/>
    <n v="36"/>
    <s v="Decaf"/>
  </r>
  <r>
    <n v="417"/>
    <x v="31"/>
    <n v="4"/>
    <x v="77"/>
    <x v="49"/>
    <n v="68"/>
    <x v="0"/>
    <s v="Central"/>
    <n v="28"/>
    <s v="Leaves"/>
    <s v="Herbal Tea"/>
    <s v="Lemon"/>
    <n v="24"/>
    <n v="171"/>
    <n v="79"/>
    <x v="3"/>
    <n v="80"/>
    <n v="60"/>
    <n v="20"/>
    <n v="140"/>
    <n v="52"/>
    <s v="Decaf"/>
  </r>
  <r>
    <n v="860"/>
    <x v="32"/>
    <n v="20"/>
    <x v="78"/>
    <x v="50"/>
    <n v="85"/>
    <x v="0"/>
    <s v="East"/>
    <n v="25"/>
    <s v="Leaves"/>
    <s v="Herbal Tea"/>
    <s v="Lemon"/>
    <n v="40"/>
    <n v="163"/>
    <n v="95"/>
    <x v="7"/>
    <n v="50"/>
    <n v="60"/>
    <n v="20"/>
    <n v="110"/>
    <n v="58"/>
    <s v="Decaf"/>
  </r>
  <r>
    <n v="203"/>
    <x v="33"/>
    <n v="13"/>
    <x v="79"/>
    <x v="51"/>
    <n v="76"/>
    <x v="0"/>
    <s v="East"/>
    <n v="19"/>
    <s v="Leaves"/>
    <s v="Herbal Tea"/>
    <s v="Mint"/>
    <n v="53"/>
    <n v="148"/>
    <n v="85"/>
    <x v="7"/>
    <n v="40"/>
    <n v="60"/>
    <n v="40"/>
    <n v="100"/>
    <n v="40"/>
    <s v="Decaf"/>
  </r>
  <r>
    <n v="435"/>
    <x v="31"/>
    <n v="5"/>
    <x v="80"/>
    <x v="49"/>
    <n v="68"/>
    <x v="0"/>
    <s v="West"/>
    <n v="28"/>
    <s v="Leaves"/>
    <s v="Herbal Tea"/>
    <s v="Mint"/>
    <n v="25"/>
    <n v="171"/>
    <n v="79"/>
    <x v="5"/>
    <n v="80"/>
    <n v="60"/>
    <n v="20"/>
    <n v="140"/>
    <n v="51"/>
    <s v="Decaf"/>
  </r>
  <r>
    <n v="262"/>
    <x v="13"/>
    <n v="-4"/>
    <x v="81"/>
    <x v="52"/>
    <n v="76"/>
    <x v="0"/>
    <s v="Central"/>
    <n v="49"/>
    <s v="Leaves"/>
    <s v="Tea"/>
    <s v="Earl Grey"/>
    <n v="-4"/>
    <n v="140"/>
    <n v="85"/>
    <x v="4"/>
    <n v="40"/>
    <n v="60"/>
    <n v="0"/>
    <n v="100"/>
    <n v="79"/>
    <s v="Regular"/>
  </r>
  <r>
    <n v="719"/>
    <x v="30"/>
    <n v="-23"/>
    <x v="82"/>
    <x v="53"/>
    <n v="51"/>
    <x v="1"/>
    <s v="Central"/>
    <n v="12"/>
    <s v="Beans"/>
    <s v="Coffee"/>
    <s v="Colombian"/>
    <n v="27"/>
    <n v="90"/>
    <n v="51"/>
    <x v="9"/>
    <n v="30"/>
    <n v="50"/>
    <n v="50"/>
    <n v="80"/>
    <n v="24"/>
    <s v="Regular"/>
  </r>
  <r>
    <n v="305"/>
    <x v="20"/>
    <n v="8"/>
    <x v="83"/>
    <x v="54"/>
    <n v="94"/>
    <x v="1"/>
    <s v="East"/>
    <n v="24"/>
    <s v="Leaves"/>
    <s v="Herbal Tea"/>
    <s v="Mint"/>
    <n v="48"/>
    <n v="174"/>
    <n v="94"/>
    <x v="11"/>
    <n v="40"/>
    <n v="50"/>
    <n v="40"/>
    <n v="90"/>
    <n v="46"/>
    <s v="Decaf"/>
  </r>
  <r>
    <n v="303"/>
    <x v="2"/>
    <n v="-17"/>
    <x v="84"/>
    <x v="2"/>
    <n v="66"/>
    <x v="1"/>
    <s v="Central"/>
    <n v="20"/>
    <s v="Leaves"/>
    <s v="Tea"/>
    <s v="Darjeeling"/>
    <n v="13"/>
    <n v="120"/>
    <n v="66"/>
    <x v="9"/>
    <n v="30"/>
    <n v="50"/>
    <n v="30"/>
    <n v="80"/>
    <n v="53"/>
    <s v="Regular"/>
  </r>
  <r>
    <n v="303"/>
    <x v="2"/>
    <n v="-13"/>
    <x v="85"/>
    <x v="55"/>
    <n v="64"/>
    <x v="1"/>
    <s v="Central"/>
    <n v="16"/>
    <s v="Leaves"/>
    <s v="Tea"/>
    <s v="Earl Grey"/>
    <n v="27"/>
    <n v="118"/>
    <n v="64"/>
    <x v="9"/>
    <n v="30"/>
    <n v="50"/>
    <n v="40"/>
    <n v="80"/>
    <n v="37"/>
    <s v="Regular"/>
  </r>
  <r>
    <n v="508"/>
    <x v="27"/>
    <n v="-30"/>
    <x v="86"/>
    <x v="36"/>
    <n v="39"/>
    <x v="1"/>
    <s v="East"/>
    <n v="7"/>
    <s v="Leaves"/>
    <s v="Tea"/>
    <s v="Darjeeling"/>
    <n v="20"/>
    <n v="66"/>
    <n v="39"/>
    <x v="10"/>
    <n v="20"/>
    <n v="50"/>
    <n v="50"/>
    <n v="70"/>
    <n v="19"/>
    <s v="Regular"/>
  </r>
  <r>
    <n v="209"/>
    <x v="34"/>
    <n v="29"/>
    <x v="87"/>
    <x v="56"/>
    <n v="111"/>
    <x v="1"/>
    <s v="West"/>
    <n v="21"/>
    <s v="Leaves"/>
    <s v="Tea"/>
    <s v="Earl Grey"/>
    <n v="79"/>
    <n v="187"/>
    <n v="111"/>
    <x v="13"/>
    <n v="30"/>
    <n v="50"/>
    <n v="50"/>
    <n v="80"/>
    <n v="32"/>
    <s v="Regular"/>
  </r>
  <r>
    <n v="715"/>
    <x v="35"/>
    <n v="-40"/>
    <x v="88"/>
    <x v="57"/>
    <n v="29"/>
    <x v="0"/>
    <s v="Central"/>
    <n v="7"/>
    <s v="Beans"/>
    <s v="Espresso"/>
    <s v="Decaf Espresso"/>
    <n v="10"/>
    <n v="51"/>
    <n v="29"/>
    <x v="4"/>
    <n v="20"/>
    <n v="50"/>
    <n v="50"/>
    <n v="70"/>
    <n v="19"/>
    <s v="Decaf"/>
  </r>
  <r>
    <n v="319"/>
    <x v="36"/>
    <n v="-32"/>
    <x v="89"/>
    <x v="58"/>
    <n v="35"/>
    <x v="0"/>
    <s v="Central"/>
    <n v="6"/>
    <s v="Beans"/>
    <s v="Espresso"/>
    <s v="Caffe Mocha"/>
    <n v="18"/>
    <n v="58"/>
    <n v="35"/>
    <x v="16"/>
    <n v="20"/>
    <n v="50"/>
    <n v="50"/>
    <n v="70"/>
    <n v="17"/>
    <s v="Regular"/>
  </r>
  <r>
    <n v="650"/>
    <x v="9"/>
    <n v="7"/>
    <x v="90"/>
    <x v="11"/>
    <n v="73"/>
    <x v="1"/>
    <s v="West"/>
    <n v="14"/>
    <s v="Leaves"/>
    <s v="Tea"/>
    <s v="Earl Grey"/>
    <n v="47"/>
    <n v="123"/>
    <n v="73"/>
    <x v="13"/>
    <n v="30"/>
    <n v="50"/>
    <n v="40"/>
    <n v="80"/>
    <n v="26"/>
    <s v="Regular"/>
  </r>
  <r>
    <n v="712"/>
    <x v="26"/>
    <n v="-9"/>
    <x v="91"/>
    <x v="59"/>
    <n v="43"/>
    <x v="0"/>
    <s v="Central"/>
    <n v="0"/>
    <s v="Beans"/>
    <s v="Espresso"/>
    <s v="Decaf Espresso"/>
    <n v="31"/>
    <n v="43"/>
    <n v="43"/>
    <x v="16"/>
    <n v="0"/>
    <n v="50"/>
    <n v="40"/>
    <n v="50"/>
    <n v="12"/>
    <s v="Decaf"/>
  </r>
  <r>
    <n v="505"/>
    <x v="7"/>
    <n v="-18"/>
    <x v="92"/>
    <x v="60"/>
    <n v="40"/>
    <x v="0"/>
    <s v="South"/>
    <n v="25"/>
    <s v="Beans"/>
    <s v="Coffee"/>
    <s v="Decaf Irish Cream"/>
    <n v="-8"/>
    <n v="122"/>
    <n v="40"/>
    <x v="17"/>
    <n v="90"/>
    <n v="50"/>
    <n v="10"/>
    <n v="140"/>
    <n v="48"/>
    <s v="Decaf"/>
  </r>
  <r>
    <n v="515"/>
    <x v="35"/>
    <n v="-24"/>
    <x v="93"/>
    <x v="61"/>
    <n v="34"/>
    <x v="0"/>
    <s v="Central"/>
    <n v="6"/>
    <s v="Beans"/>
    <s v="Espresso"/>
    <s v="Caffe Mocha"/>
    <n v="16"/>
    <n v="56"/>
    <n v="34"/>
    <x v="16"/>
    <n v="20"/>
    <n v="50"/>
    <n v="40"/>
    <n v="70"/>
    <n v="18"/>
    <s v="Regular"/>
  </r>
  <r>
    <n v="505"/>
    <x v="28"/>
    <n v="-7"/>
    <x v="94"/>
    <x v="45"/>
    <n v="62"/>
    <x v="0"/>
    <s v="South"/>
    <n v="40"/>
    <s v="Beans"/>
    <s v="Espresso"/>
    <s v="Caffe Mocha"/>
    <n v="-7"/>
    <n v="106"/>
    <n v="62"/>
    <x v="17"/>
    <n v="30"/>
    <n v="50"/>
    <n v="0"/>
    <n v="80"/>
    <n v="69"/>
    <s v="Regular"/>
  </r>
  <r>
    <n v="775"/>
    <x v="23"/>
    <n v="-14"/>
    <x v="95"/>
    <x v="62"/>
    <n v="41"/>
    <x v="0"/>
    <s v="West"/>
    <n v="12"/>
    <s v="Beans"/>
    <s v="Coffee"/>
    <s v="Colombian"/>
    <n v="-4"/>
    <n v="74"/>
    <n v="41"/>
    <x v="1"/>
    <n v="30"/>
    <n v="50"/>
    <n v="10"/>
    <n v="80"/>
    <n v="45"/>
    <s v="Regular"/>
  </r>
  <r>
    <n v="573"/>
    <x v="28"/>
    <n v="-8"/>
    <x v="96"/>
    <x v="45"/>
    <n v="62"/>
    <x v="0"/>
    <s v="Central"/>
    <n v="40"/>
    <s v="Leaves"/>
    <s v="Herbal Tea"/>
    <s v="Chamomile"/>
    <n v="-8"/>
    <n v="106"/>
    <n v="62"/>
    <x v="3"/>
    <n v="40"/>
    <n v="50"/>
    <n v="0"/>
    <n v="90"/>
    <n v="70"/>
    <s v="Decaf"/>
  </r>
  <r>
    <n v="262"/>
    <x v="22"/>
    <n v="-13"/>
    <x v="97"/>
    <x v="40"/>
    <n v="47"/>
    <x v="0"/>
    <s v="Central"/>
    <n v="8"/>
    <s v="Leaves"/>
    <s v="Herbal Tea"/>
    <s v="Lemon"/>
    <n v="27"/>
    <n v="78"/>
    <n v="47"/>
    <x v="4"/>
    <n v="20"/>
    <n v="50"/>
    <n v="40"/>
    <n v="70"/>
    <n v="20"/>
    <s v="Decaf"/>
  </r>
  <r>
    <n v="475"/>
    <x v="37"/>
    <n v="8"/>
    <x v="98"/>
    <x v="63"/>
    <n v="81"/>
    <x v="0"/>
    <s v="East"/>
    <n v="21"/>
    <s v="Leaves"/>
    <s v="Herbal Tea"/>
    <s v="Mint"/>
    <n v="38"/>
    <n v="150"/>
    <n v="81"/>
    <x v="7"/>
    <n v="50"/>
    <n v="50"/>
    <n v="30"/>
    <n v="100"/>
    <n v="43"/>
    <s v="Decaf"/>
  </r>
  <r>
    <n v="262"/>
    <x v="5"/>
    <n v="13"/>
    <x v="99"/>
    <x v="42"/>
    <n v="71"/>
    <x v="0"/>
    <s v="Central"/>
    <n v="15"/>
    <s v="Leaves"/>
    <s v="Tea"/>
    <s v="Darjeeling"/>
    <n v="33"/>
    <n v="120"/>
    <n v="71"/>
    <x v="4"/>
    <n v="40"/>
    <n v="50"/>
    <n v="20"/>
    <n v="90"/>
    <n v="38"/>
    <s v="Regular"/>
  </r>
  <r>
    <n v="206"/>
    <x v="5"/>
    <n v="4"/>
    <x v="100"/>
    <x v="42"/>
    <n v="71"/>
    <x v="0"/>
    <s v="West"/>
    <n v="15"/>
    <s v="Leaves"/>
    <s v="Tea"/>
    <s v="Earl Grey"/>
    <n v="34"/>
    <n v="120"/>
    <n v="71"/>
    <x v="6"/>
    <n v="30"/>
    <n v="50"/>
    <n v="30"/>
    <n v="80"/>
    <n v="37"/>
    <s v="Regular"/>
  </r>
  <r>
    <n v="970"/>
    <x v="15"/>
    <n v="-1"/>
    <x v="101"/>
    <x v="21"/>
    <n v="56"/>
    <x v="1"/>
    <s v="Central"/>
    <n v="14"/>
    <s v="Beans"/>
    <s v="Coffee"/>
    <s v="Colombian"/>
    <n v="29"/>
    <n v="99"/>
    <n v="56"/>
    <x v="9"/>
    <n v="40"/>
    <n v="50"/>
    <n v="30"/>
    <n v="90"/>
    <n v="27"/>
    <s v="Regular"/>
  </r>
  <r>
    <n v="614"/>
    <x v="21"/>
    <n v="4"/>
    <x v="102"/>
    <x v="26"/>
    <n v="60"/>
    <x v="1"/>
    <s v="Central"/>
    <n v="13"/>
    <s v="Beans"/>
    <s v="Coffee"/>
    <s v="Colombian"/>
    <n v="24"/>
    <n v="101"/>
    <n v="60"/>
    <x v="18"/>
    <n v="40"/>
    <n v="50"/>
    <n v="20"/>
    <n v="90"/>
    <n v="36"/>
    <s v="Regular"/>
  </r>
  <r>
    <n v="339"/>
    <x v="16"/>
    <n v="-10"/>
    <x v="103"/>
    <x v="64"/>
    <n v="52"/>
    <x v="1"/>
    <s v="East"/>
    <n v="42"/>
    <s v="Beans"/>
    <s v="Espresso"/>
    <s v="Caffe Mocha"/>
    <n v="-20"/>
    <n v="99"/>
    <n v="52"/>
    <x v="10"/>
    <n v="40"/>
    <n v="50"/>
    <n v="-10"/>
    <n v="90"/>
    <n v="72"/>
    <s v="Regular"/>
  </r>
  <r>
    <n v="773"/>
    <x v="15"/>
    <n v="-1"/>
    <x v="104"/>
    <x v="21"/>
    <n v="56"/>
    <x v="1"/>
    <s v="Central"/>
    <n v="14"/>
    <s v="Leaves"/>
    <s v="Herbal Tea"/>
    <s v="Lemon"/>
    <n v="29"/>
    <n v="99"/>
    <n v="56"/>
    <x v="12"/>
    <n v="40"/>
    <n v="50"/>
    <n v="30"/>
    <n v="90"/>
    <n v="27"/>
    <s v="Decaf"/>
  </r>
  <r>
    <n v="805"/>
    <x v="15"/>
    <n v="-1"/>
    <x v="105"/>
    <x v="21"/>
    <n v="56"/>
    <x v="1"/>
    <s v="West"/>
    <n v="14"/>
    <s v="Leaves"/>
    <s v="Herbal Tea"/>
    <s v="Mint"/>
    <n v="29"/>
    <n v="99"/>
    <n v="56"/>
    <x v="13"/>
    <n v="40"/>
    <n v="50"/>
    <n v="30"/>
    <n v="90"/>
    <n v="27"/>
    <s v="Decaf"/>
  </r>
  <r>
    <n v="303"/>
    <x v="12"/>
    <n v="-4"/>
    <x v="106"/>
    <x v="65"/>
    <n v="57"/>
    <x v="1"/>
    <s v="Central"/>
    <n v="17"/>
    <s v="Leaves"/>
    <s v="Tea"/>
    <s v="Darjeeling"/>
    <n v="6"/>
    <n v="103"/>
    <n v="57"/>
    <x v="9"/>
    <n v="30"/>
    <n v="50"/>
    <n v="10"/>
    <n v="80"/>
    <n v="51"/>
    <s v="Regular"/>
  </r>
  <r>
    <n v="303"/>
    <x v="29"/>
    <n v="6"/>
    <x v="107"/>
    <x v="66"/>
    <n v="63"/>
    <x v="1"/>
    <s v="Central"/>
    <n v="16"/>
    <s v="Leaves"/>
    <s v="Tea"/>
    <s v="Earl Grey"/>
    <n v="26"/>
    <n v="116"/>
    <n v="63"/>
    <x v="9"/>
    <n v="40"/>
    <n v="50"/>
    <n v="20"/>
    <n v="90"/>
    <n v="37"/>
    <s v="Regular"/>
  </r>
  <r>
    <n v="617"/>
    <x v="23"/>
    <n v="-11"/>
    <x v="108"/>
    <x v="29"/>
    <n v="49"/>
    <x v="1"/>
    <s v="East"/>
    <n v="9"/>
    <s v="Leaves"/>
    <s v="Tea"/>
    <s v="Darjeeling"/>
    <n v="29"/>
    <n v="82"/>
    <n v="49"/>
    <x v="10"/>
    <n v="30"/>
    <n v="50"/>
    <n v="40"/>
    <n v="80"/>
    <n v="20"/>
    <s v="Regular"/>
  </r>
  <r>
    <n v="904"/>
    <x v="20"/>
    <n v="31"/>
    <x v="109"/>
    <x v="54"/>
    <n v="94"/>
    <x v="1"/>
    <s v="East"/>
    <n v="24"/>
    <s v="Leaves"/>
    <s v="Herbal Tea"/>
    <s v="Mint"/>
    <n v="71"/>
    <n v="185"/>
    <n v="105"/>
    <x v="11"/>
    <n v="40"/>
    <n v="50"/>
    <n v="40"/>
    <n v="90"/>
    <n v="46"/>
    <s v="Decaf"/>
  </r>
  <r>
    <n v="720"/>
    <x v="2"/>
    <n v="-11"/>
    <x v="110"/>
    <x v="2"/>
    <n v="66"/>
    <x v="1"/>
    <s v="Central"/>
    <n v="20"/>
    <s v="Leaves"/>
    <s v="Tea"/>
    <s v="Darjeeling"/>
    <n v="19"/>
    <n v="128"/>
    <n v="74"/>
    <x v="9"/>
    <n v="30"/>
    <n v="50"/>
    <n v="30"/>
    <n v="80"/>
    <n v="53"/>
    <s v="Regular"/>
  </r>
  <r>
    <n v="970"/>
    <x v="2"/>
    <n v="0"/>
    <x v="111"/>
    <x v="55"/>
    <n v="64"/>
    <x v="1"/>
    <s v="Central"/>
    <n v="16"/>
    <s v="Leaves"/>
    <s v="Tea"/>
    <s v="Earl Grey"/>
    <n v="40"/>
    <n v="126"/>
    <n v="72"/>
    <x v="9"/>
    <n v="30"/>
    <n v="50"/>
    <n v="40"/>
    <n v="80"/>
    <n v="37"/>
    <s v="Regular"/>
  </r>
  <r>
    <n v="978"/>
    <x v="27"/>
    <n v="-20"/>
    <x v="112"/>
    <x v="36"/>
    <n v="39"/>
    <x v="1"/>
    <s v="East"/>
    <n v="7"/>
    <s v="Leaves"/>
    <s v="Tea"/>
    <s v="Darjeeling"/>
    <n v="30"/>
    <n v="70"/>
    <n v="43"/>
    <x v="10"/>
    <n v="20"/>
    <n v="50"/>
    <n v="50"/>
    <n v="70"/>
    <n v="19"/>
    <s v="Regular"/>
  </r>
  <r>
    <n v="626"/>
    <x v="34"/>
    <n v="67"/>
    <x v="113"/>
    <x v="56"/>
    <n v="111"/>
    <x v="1"/>
    <s v="West"/>
    <n v="21"/>
    <s v="Leaves"/>
    <s v="Tea"/>
    <s v="Earl Grey"/>
    <n v="117"/>
    <n v="199"/>
    <n v="123"/>
    <x v="13"/>
    <n v="30"/>
    <n v="50"/>
    <n v="50"/>
    <n v="80"/>
    <n v="32"/>
    <s v="Regular"/>
  </r>
  <r>
    <n v="262"/>
    <x v="35"/>
    <n v="-35"/>
    <x v="114"/>
    <x v="57"/>
    <n v="29"/>
    <x v="0"/>
    <s v="Central"/>
    <n v="7"/>
    <s v="Beans"/>
    <s v="Espresso"/>
    <s v="Decaf Espresso"/>
    <n v="15"/>
    <n v="54"/>
    <n v="32"/>
    <x v="4"/>
    <n v="20"/>
    <n v="50"/>
    <n v="50"/>
    <n v="70"/>
    <n v="19"/>
    <s v="Decaf"/>
  </r>
  <r>
    <n v="641"/>
    <x v="36"/>
    <n v="-23"/>
    <x v="115"/>
    <x v="58"/>
    <n v="35"/>
    <x v="0"/>
    <s v="Central"/>
    <n v="6"/>
    <s v="Beans"/>
    <s v="Espresso"/>
    <s v="Caffe Mocha"/>
    <n v="27"/>
    <n v="62"/>
    <n v="39"/>
    <x v="16"/>
    <n v="20"/>
    <n v="50"/>
    <n v="50"/>
    <n v="70"/>
    <n v="17"/>
    <s v="Regular"/>
  </r>
  <r>
    <n v="203"/>
    <x v="38"/>
    <n v="20"/>
    <x v="116"/>
    <x v="67"/>
    <n v="98"/>
    <x v="0"/>
    <s v="East"/>
    <n v="30"/>
    <s v="Leaves"/>
    <s v="Herbal Tea"/>
    <s v="Lemon"/>
    <n v="50"/>
    <n v="189"/>
    <n v="110"/>
    <x v="7"/>
    <n v="40"/>
    <n v="50"/>
    <n v="30"/>
    <n v="90"/>
    <n v="64"/>
    <s v="Decaf"/>
  </r>
  <r>
    <n v="203"/>
    <x v="19"/>
    <n v="2"/>
    <x v="117"/>
    <x v="68"/>
    <n v="77"/>
    <x v="0"/>
    <s v="East"/>
    <n v="20"/>
    <s v="Leaves"/>
    <s v="Herbal Tea"/>
    <s v="Mint"/>
    <n v="52"/>
    <n v="151"/>
    <n v="86"/>
    <x v="7"/>
    <n v="30"/>
    <n v="50"/>
    <n v="50"/>
    <n v="80"/>
    <n v="42"/>
    <s v="Decaf"/>
  </r>
  <r>
    <n v="262"/>
    <x v="12"/>
    <n v="5"/>
    <x v="118"/>
    <x v="69"/>
    <n v="67"/>
    <x v="0"/>
    <s v="Central"/>
    <n v="14"/>
    <s v="Leaves"/>
    <s v="Tea"/>
    <s v="Darjeeling"/>
    <n v="45"/>
    <n v="120"/>
    <n v="74"/>
    <x v="4"/>
    <n v="20"/>
    <n v="50"/>
    <n v="40"/>
    <n v="70"/>
    <n v="37"/>
    <s v="Regular"/>
  </r>
  <r>
    <n v="262"/>
    <x v="0"/>
    <n v="0"/>
    <x v="119"/>
    <x v="70"/>
    <n v="84"/>
    <x v="0"/>
    <s v="Central"/>
    <n v="54"/>
    <s v="Leaves"/>
    <s v="Tea"/>
    <s v="Earl Grey"/>
    <n v="0"/>
    <n v="153"/>
    <n v="93"/>
    <x v="4"/>
    <n v="40"/>
    <n v="50"/>
    <n v="0"/>
    <n v="90"/>
    <n v="84"/>
    <s v="Regular"/>
  </r>
  <r>
    <n v="425"/>
    <x v="0"/>
    <n v="45"/>
    <x v="120"/>
    <x v="71"/>
    <n v="99"/>
    <x v="0"/>
    <s v="West"/>
    <n v="18"/>
    <s v="Leaves"/>
    <s v="Tea"/>
    <s v="Darjeeling"/>
    <n v="85"/>
    <n v="169"/>
    <n v="109"/>
    <x v="6"/>
    <n v="20"/>
    <n v="50"/>
    <n v="40"/>
    <n v="70"/>
    <n v="42"/>
    <s v="Regular"/>
  </r>
  <r>
    <n v="312"/>
    <x v="6"/>
    <n v="10"/>
    <x v="121"/>
    <x v="10"/>
    <n v="52"/>
    <x v="1"/>
    <s v="Central"/>
    <n v="13"/>
    <s v="Leaves"/>
    <s v="Herbal Tea"/>
    <s v="Lemon"/>
    <n v="40"/>
    <n v="98"/>
    <n v="58"/>
    <x v="12"/>
    <n v="30"/>
    <n v="50"/>
    <n v="30"/>
    <n v="80"/>
    <n v="25"/>
    <s v="Decaf"/>
  </r>
  <r>
    <n v="419"/>
    <x v="17"/>
    <n v="5"/>
    <x v="122"/>
    <x v="41"/>
    <n v="52"/>
    <x v="1"/>
    <s v="Central"/>
    <n v="10"/>
    <s v="Leaves"/>
    <s v="Herbal Tea"/>
    <s v="Lemon"/>
    <n v="45"/>
    <n v="94"/>
    <n v="58"/>
    <x v="18"/>
    <n v="30"/>
    <n v="50"/>
    <n v="40"/>
    <n v="80"/>
    <n v="22"/>
    <s v="Decaf"/>
  </r>
  <r>
    <n v="857"/>
    <x v="13"/>
    <n v="2"/>
    <x v="123"/>
    <x v="15"/>
    <n v="69"/>
    <x v="1"/>
    <s v="East"/>
    <n v="20"/>
    <s v="Leaves"/>
    <s v="Herbal Tea"/>
    <s v="Lemon"/>
    <n v="22"/>
    <n v="132"/>
    <n v="77"/>
    <x v="10"/>
    <n v="40"/>
    <n v="50"/>
    <n v="20"/>
    <n v="90"/>
    <n v="54"/>
    <s v="Decaf"/>
  </r>
  <r>
    <n v="323"/>
    <x v="6"/>
    <n v="10"/>
    <x v="124"/>
    <x v="10"/>
    <n v="52"/>
    <x v="1"/>
    <s v="West"/>
    <n v="13"/>
    <s v="Leaves"/>
    <s v="Herbal Tea"/>
    <s v="Mint"/>
    <n v="40"/>
    <n v="98"/>
    <n v="58"/>
    <x v="13"/>
    <n v="30"/>
    <n v="50"/>
    <n v="30"/>
    <n v="80"/>
    <n v="25"/>
    <s v="Decaf"/>
  </r>
  <r>
    <n v="352"/>
    <x v="39"/>
    <n v="-6"/>
    <x v="125"/>
    <x v="72"/>
    <n v="42"/>
    <x v="1"/>
    <s v="East"/>
    <n v="7"/>
    <s v="Leaves"/>
    <s v="Tea"/>
    <s v="Darjeeling"/>
    <n v="34"/>
    <n v="75"/>
    <n v="47"/>
    <x v="11"/>
    <n v="20"/>
    <n v="50"/>
    <n v="40"/>
    <n v="70"/>
    <n v="19"/>
    <s v="Regular"/>
  </r>
  <r>
    <n v="904"/>
    <x v="22"/>
    <n v="2"/>
    <x v="126"/>
    <x v="40"/>
    <n v="47"/>
    <x v="1"/>
    <s v="East"/>
    <n v="8"/>
    <s v="Leaves"/>
    <s v="Tea"/>
    <s v="Green Tea"/>
    <n v="42"/>
    <n v="83"/>
    <n v="52"/>
    <x v="11"/>
    <n v="30"/>
    <n v="50"/>
    <n v="40"/>
    <n v="80"/>
    <n v="19"/>
    <s v="Regular"/>
  </r>
  <r>
    <n v="970"/>
    <x v="15"/>
    <n v="13"/>
    <x v="127"/>
    <x v="21"/>
    <n v="56"/>
    <x v="1"/>
    <s v="Central"/>
    <n v="14"/>
    <s v="Beans"/>
    <s v="Coffee"/>
    <s v="Colombian"/>
    <n v="43"/>
    <n v="106"/>
    <n v="63"/>
    <x v="9"/>
    <n v="40"/>
    <n v="50"/>
    <n v="30"/>
    <n v="90"/>
    <n v="27"/>
    <s v="Regular"/>
  </r>
  <r>
    <n v="330"/>
    <x v="21"/>
    <n v="16"/>
    <x v="128"/>
    <x v="26"/>
    <n v="60"/>
    <x v="1"/>
    <s v="Central"/>
    <n v="13"/>
    <s v="Beans"/>
    <s v="Coffee"/>
    <s v="Colombian"/>
    <n v="36"/>
    <n v="108"/>
    <n v="67"/>
    <x v="18"/>
    <n v="40"/>
    <n v="50"/>
    <n v="20"/>
    <n v="90"/>
    <n v="36"/>
    <s v="Regular"/>
  </r>
  <r>
    <n v="978"/>
    <x v="16"/>
    <n v="-20"/>
    <x v="129"/>
    <x v="64"/>
    <n v="52"/>
    <x v="1"/>
    <s v="East"/>
    <n v="42"/>
    <s v="Beans"/>
    <s v="Espresso"/>
    <s v="Caffe Mocha"/>
    <n v="-30"/>
    <n v="106"/>
    <n v="59"/>
    <x v="10"/>
    <n v="40"/>
    <n v="50"/>
    <n v="-10"/>
    <n v="90"/>
    <n v="72"/>
    <s v="Regular"/>
  </r>
  <r>
    <n v="312"/>
    <x v="15"/>
    <n v="13"/>
    <x v="130"/>
    <x v="21"/>
    <n v="56"/>
    <x v="1"/>
    <s v="Central"/>
    <n v="14"/>
    <s v="Leaves"/>
    <s v="Herbal Tea"/>
    <s v="Lemon"/>
    <n v="43"/>
    <n v="106"/>
    <n v="63"/>
    <x v="12"/>
    <n v="40"/>
    <n v="50"/>
    <n v="30"/>
    <n v="90"/>
    <n v="27"/>
    <s v="Decaf"/>
  </r>
  <r>
    <n v="323"/>
    <x v="15"/>
    <n v="13"/>
    <x v="131"/>
    <x v="21"/>
    <n v="56"/>
    <x v="1"/>
    <s v="West"/>
    <n v="14"/>
    <s v="Leaves"/>
    <s v="Herbal Tea"/>
    <s v="Mint"/>
    <n v="43"/>
    <n v="106"/>
    <n v="63"/>
    <x v="13"/>
    <n v="40"/>
    <n v="50"/>
    <n v="30"/>
    <n v="90"/>
    <n v="27"/>
    <s v="Decaf"/>
  </r>
  <r>
    <n v="303"/>
    <x v="12"/>
    <n v="-1"/>
    <x v="132"/>
    <x v="65"/>
    <n v="57"/>
    <x v="1"/>
    <s v="Central"/>
    <n v="17"/>
    <s v="Leaves"/>
    <s v="Tea"/>
    <s v="Darjeeling"/>
    <n v="9"/>
    <n v="110"/>
    <n v="64"/>
    <x v="9"/>
    <n v="30"/>
    <n v="50"/>
    <n v="10"/>
    <n v="80"/>
    <n v="51"/>
    <s v="Regular"/>
  </r>
  <r>
    <n v="970"/>
    <x v="29"/>
    <n v="19"/>
    <x v="133"/>
    <x v="66"/>
    <n v="63"/>
    <x v="1"/>
    <s v="Central"/>
    <n v="16"/>
    <s v="Leaves"/>
    <s v="Tea"/>
    <s v="Earl Grey"/>
    <n v="39"/>
    <n v="124"/>
    <n v="71"/>
    <x v="9"/>
    <n v="40"/>
    <n v="50"/>
    <n v="20"/>
    <n v="90"/>
    <n v="37"/>
    <s v="Regular"/>
  </r>
  <r>
    <n v="978"/>
    <x v="23"/>
    <n v="3"/>
    <x v="134"/>
    <x v="29"/>
    <n v="49"/>
    <x v="1"/>
    <s v="East"/>
    <n v="9"/>
    <s v="Leaves"/>
    <s v="Tea"/>
    <s v="Darjeeling"/>
    <n v="43"/>
    <n v="87"/>
    <n v="54"/>
    <x v="10"/>
    <n v="30"/>
    <n v="50"/>
    <n v="40"/>
    <n v="80"/>
    <n v="20"/>
    <s v="Regular"/>
  </r>
  <r>
    <n v="321"/>
    <x v="1"/>
    <n v="5"/>
    <x v="135"/>
    <x v="28"/>
    <n v="51"/>
    <x v="1"/>
    <s v="East"/>
    <n v="9"/>
    <s v="Leaves"/>
    <s v="Tea"/>
    <s v="Green Tea"/>
    <n v="45"/>
    <n v="91"/>
    <n v="57"/>
    <x v="11"/>
    <n v="30"/>
    <n v="50"/>
    <n v="40"/>
    <n v="80"/>
    <n v="21"/>
    <s v="Regular"/>
  </r>
  <r>
    <n v="563"/>
    <x v="26"/>
    <n v="7"/>
    <x v="136"/>
    <x v="73"/>
    <n v="43"/>
    <x v="0"/>
    <s v="Central"/>
    <n v="0"/>
    <s v="Beans"/>
    <s v="Espresso"/>
    <s v="Decaf Espresso"/>
    <n v="47"/>
    <n v="46"/>
    <n v="46"/>
    <x v="16"/>
    <n v="0"/>
    <n v="50"/>
    <n v="40"/>
    <n v="50"/>
    <n v="11"/>
    <s v="Decaf"/>
  </r>
  <r>
    <n v="318"/>
    <x v="15"/>
    <n v="20"/>
    <x v="137"/>
    <x v="74"/>
    <n v="63"/>
    <x v="0"/>
    <s v="South"/>
    <n v="13"/>
    <s v="Beans"/>
    <s v="Espresso"/>
    <s v="Decaf Espresso"/>
    <n v="40"/>
    <n v="113"/>
    <n v="70"/>
    <x v="0"/>
    <n v="30"/>
    <n v="50"/>
    <n v="20"/>
    <n v="80"/>
    <n v="36"/>
    <s v="Decaf"/>
  </r>
  <r>
    <n v="775"/>
    <x v="22"/>
    <n v="-18"/>
    <x v="138"/>
    <x v="75"/>
    <n v="38"/>
    <x v="0"/>
    <s v="West"/>
    <n v="9"/>
    <s v="Beans"/>
    <s v="Coffee"/>
    <s v="Decaf Irish Cream"/>
    <n v="12"/>
    <n v="74"/>
    <n v="43"/>
    <x v="1"/>
    <n v="30"/>
    <n v="50"/>
    <n v="30"/>
    <n v="80"/>
    <n v="30"/>
    <s v="Decaf"/>
  </r>
  <r>
    <n v="515"/>
    <x v="36"/>
    <n v="-15"/>
    <x v="139"/>
    <x v="76"/>
    <n v="35"/>
    <x v="0"/>
    <s v="Central"/>
    <n v="6"/>
    <s v="Beans"/>
    <s v="Espresso"/>
    <s v="Caffe Mocha"/>
    <n v="25"/>
    <n v="62"/>
    <n v="39"/>
    <x v="16"/>
    <n v="20"/>
    <n v="50"/>
    <n v="40"/>
    <n v="70"/>
    <n v="18"/>
    <s v="Regular"/>
  </r>
  <r>
    <n v="225"/>
    <x v="21"/>
    <n v="26"/>
    <x v="140"/>
    <x v="3"/>
    <n v="66"/>
    <x v="0"/>
    <s v="South"/>
    <n v="12"/>
    <s v="Beans"/>
    <s v="Espresso"/>
    <s v="Caffe Mocha"/>
    <n v="46"/>
    <n v="114"/>
    <n v="73"/>
    <x v="0"/>
    <n v="30"/>
    <n v="50"/>
    <n v="20"/>
    <n v="80"/>
    <n v="35"/>
    <s v="Regular"/>
  </r>
  <r>
    <n v="971"/>
    <x v="12"/>
    <n v="-1"/>
    <x v="141"/>
    <x v="65"/>
    <n v="57"/>
    <x v="0"/>
    <s v="West"/>
    <n v="17"/>
    <s v="Beans"/>
    <s v="Espresso"/>
    <s v="Caffe Latte"/>
    <n v="9"/>
    <n v="110"/>
    <n v="64"/>
    <x v="2"/>
    <n v="40"/>
    <n v="50"/>
    <n v="10"/>
    <n v="90"/>
    <n v="51"/>
    <s v="Regular"/>
  </r>
  <r>
    <n v="262"/>
    <x v="15"/>
    <n v="22"/>
    <x v="142"/>
    <x v="74"/>
    <n v="63"/>
    <x v="0"/>
    <s v="Central"/>
    <n v="13"/>
    <s v="Leaves"/>
    <s v="Tea"/>
    <s v="Darjeeling"/>
    <n v="42"/>
    <n v="113"/>
    <n v="70"/>
    <x v="4"/>
    <n v="30"/>
    <n v="50"/>
    <n v="20"/>
    <n v="80"/>
    <n v="35"/>
    <s v="Regular"/>
  </r>
  <r>
    <n v="959"/>
    <x v="23"/>
    <n v="2"/>
    <x v="143"/>
    <x v="77"/>
    <n v="49"/>
    <x v="0"/>
    <s v="East"/>
    <n v="9"/>
    <s v="Leaves"/>
    <s v="Tea"/>
    <s v="Green Tea"/>
    <n v="42"/>
    <n v="87"/>
    <n v="54"/>
    <x v="7"/>
    <n v="30"/>
    <n v="50"/>
    <n v="40"/>
    <n v="80"/>
    <n v="21"/>
    <s v="Regular"/>
  </r>
  <r>
    <n v="435"/>
    <x v="5"/>
    <n v="-6"/>
    <x v="144"/>
    <x v="48"/>
    <n v="69"/>
    <x v="0"/>
    <s v="West"/>
    <n v="44"/>
    <s v="Leaves"/>
    <s v="Tea"/>
    <s v="Darjeeling"/>
    <n v="-6"/>
    <n v="126"/>
    <n v="77"/>
    <x v="5"/>
    <n v="30"/>
    <n v="50"/>
    <n v="0"/>
    <n v="80"/>
    <n v="73"/>
    <s v="Regular"/>
  </r>
  <r>
    <n v="509"/>
    <x v="13"/>
    <n v="6"/>
    <x v="145"/>
    <x v="52"/>
    <n v="76"/>
    <x v="0"/>
    <s v="West"/>
    <n v="49"/>
    <s v="Leaves"/>
    <s v="Tea"/>
    <s v="Green Tea"/>
    <n v="-4"/>
    <n v="140"/>
    <n v="85"/>
    <x v="6"/>
    <n v="40"/>
    <n v="50"/>
    <n v="-10"/>
    <n v="90"/>
    <n v="79"/>
    <s v="Regular"/>
  </r>
  <r>
    <n v="206"/>
    <x v="0"/>
    <n v="-10"/>
    <x v="146"/>
    <x v="70"/>
    <n v="84"/>
    <x v="0"/>
    <s v="West"/>
    <n v="54"/>
    <s v="Leaves"/>
    <s v="Tea"/>
    <s v="Green Tea"/>
    <n v="0"/>
    <n v="144"/>
    <n v="84"/>
    <x v="6"/>
    <n v="20"/>
    <n v="40"/>
    <n v="10"/>
    <n v="60"/>
    <n v="84"/>
    <s v="Regular"/>
  </r>
  <r>
    <n v="937"/>
    <x v="40"/>
    <n v="-1"/>
    <x v="147"/>
    <x v="78"/>
    <n v="48"/>
    <x v="1"/>
    <s v="Central"/>
    <n v="8"/>
    <s v="Leaves"/>
    <s v="Herbal Tea"/>
    <s v="Chamomile"/>
    <n v="29"/>
    <n v="80"/>
    <n v="48"/>
    <x v="18"/>
    <n v="30"/>
    <n v="40"/>
    <n v="30"/>
    <n v="70"/>
    <n v="19"/>
    <s v="Decaf"/>
  </r>
  <r>
    <n v="407"/>
    <x v="2"/>
    <n v="3"/>
    <x v="148"/>
    <x v="43"/>
    <n v="67"/>
    <x v="1"/>
    <s v="East"/>
    <n v="20"/>
    <s v="Leaves"/>
    <s v="Herbal Tea"/>
    <s v="Lemon"/>
    <n v="13"/>
    <n v="121"/>
    <n v="67"/>
    <x v="11"/>
    <n v="40"/>
    <n v="40"/>
    <n v="10"/>
    <n v="80"/>
    <n v="54"/>
    <s v="Decaf"/>
  </r>
  <r>
    <n v="715"/>
    <x v="35"/>
    <n v="-19"/>
    <x v="149"/>
    <x v="79"/>
    <n v="30"/>
    <x v="0"/>
    <s v="Central"/>
    <n v="7"/>
    <s v="Beans"/>
    <s v="Espresso"/>
    <s v="Decaf Espresso"/>
    <n v="11"/>
    <n v="52"/>
    <n v="30"/>
    <x v="4"/>
    <n v="20"/>
    <n v="40"/>
    <n v="30"/>
    <n v="60"/>
    <n v="19"/>
    <s v="Decaf"/>
  </r>
  <r>
    <n v="505"/>
    <x v="41"/>
    <n v="-12"/>
    <x v="150"/>
    <x v="80"/>
    <n v="47"/>
    <x v="0"/>
    <s v="South"/>
    <n v="11"/>
    <s v="Beans"/>
    <s v="Espresso"/>
    <s v="Decaf Espresso"/>
    <n v="8"/>
    <n v="82"/>
    <n v="47"/>
    <x v="17"/>
    <n v="20"/>
    <n v="40"/>
    <n v="20"/>
    <n v="60"/>
    <n v="39"/>
    <s v="Decaf"/>
  </r>
  <r>
    <n v="775"/>
    <x v="42"/>
    <n v="-15"/>
    <x v="151"/>
    <x v="81"/>
    <n v="35"/>
    <x v="0"/>
    <s v="West"/>
    <n v="8"/>
    <s v="Beans"/>
    <s v="Coffee"/>
    <s v="Decaf Irish Cream"/>
    <n v="5"/>
    <n v="64"/>
    <n v="35"/>
    <x v="1"/>
    <n v="30"/>
    <n v="40"/>
    <n v="20"/>
    <n v="70"/>
    <n v="30"/>
    <s v="Decaf"/>
  </r>
  <r>
    <n v="563"/>
    <x v="42"/>
    <n v="-15"/>
    <x v="152"/>
    <x v="81"/>
    <n v="35"/>
    <x v="0"/>
    <s v="Central"/>
    <n v="8"/>
    <s v="Beans"/>
    <s v="Coffee"/>
    <s v="Colombian"/>
    <n v="5"/>
    <n v="64"/>
    <n v="35"/>
    <x v="16"/>
    <n v="20"/>
    <n v="40"/>
    <n v="20"/>
    <n v="60"/>
    <n v="30"/>
    <s v="Regular"/>
  </r>
  <r>
    <n v="603"/>
    <x v="1"/>
    <n v="-3"/>
    <x v="153"/>
    <x v="82"/>
    <n v="42"/>
    <x v="0"/>
    <s v="East"/>
    <n v="12"/>
    <s v="Beans"/>
    <s v="Espresso"/>
    <s v="Regular Espresso"/>
    <n v="-3"/>
    <n v="76"/>
    <n v="42"/>
    <x v="15"/>
    <n v="30"/>
    <n v="40"/>
    <n v="0"/>
    <n v="70"/>
    <n v="45"/>
    <s v="Regular"/>
  </r>
  <r>
    <n v="918"/>
    <x v="40"/>
    <n v="-1"/>
    <x v="154"/>
    <x v="78"/>
    <n v="48"/>
    <x v="0"/>
    <s v="South"/>
    <n v="8"/>
    <s v="Beans"/>
    <s v="Espresso"/>
    <s v="Caffe Mocha"/>
    <n v="29"/>
    <n v="80"/>
    <n v="48"/>
    <x v="14"/>
    <n v="20"/>
    <n v="40"/>
    <n v="30"/>
    <n v="60"/>
    <n v="19"/>
    <s v="Regular"/>
  </r>
  <r>
    <n v="775"/>
    <x v="26"/>
    <n v="1"/>
    <x v="155"/>
    <x v="59"/>
    <n v="43"/>
    <x v="0"/>
    <s v="West"/>
    <n v="0"/>
    <s v="Beans"/>
    <s v="Espresso"/>
    <s v="Caffe Latte"/>
    <n v="31"/>
    <n v="43"/>
    <n v="43"/>
    <x v="1"/>
    <n v="0"/>
    <n v="40"/>
    <n v="30"/>
    <n v="40"/>
    <n v="12"/>
    <s v="Regular"/>
  </r>
  <r>
    <n v="435"/>
    <x v="23"/>
    <n v="-3"/>
    <x v="156"/>
    <x v="39"/>
    <n v="48"/>
    <x v="0"/>
    <s v="West"/>
    <n v="9"/>
    <s v="Beans"/>
    <s v="Espresso"/>
    <s v="Caffe Latte"/>
    <n v="27"/>
    <n v="81"/>
    <n v="48"/>
    <x v="5"/>
    <n v="30"/>
    <n v="40"/>
    <n v="30"/>
    <n v="70"/>
    <n v="21"/>
    <s v="Regular"/>
  </r>
  <r>
    <n v="573"/>
    <x v="7"/>
    <n v="-9"/>
    <x v="157"/>
    <x v="60"/>
    <n v="40"/>
    <x v="0"/>
    <s v="Central"/>
    <n v="25"/>
    <s v="Leaves"/>
    <s v="Herbal Tea"/>
    <s v="Lemon"/>
    <n v="-9"/>
    <n v="122"/>
    <n v="40"/>
    <x v="3"/>
    <n v="70"/>
    <n v="40"/>
    <n v="0"/>
    <n v="110"/>
    <n v="49"/>
    <s v="Decaf"/>
  </r>
  <r>
    <n v="801"/>
    <x v="7"/>
    <n v="-8"/>
    <x v="158"/>
    <x v="60"/>
    <n v="40"/>
    <x v="0"/>
    <s v="West"/>
    <n v="25"/>
    <s v="Leaves"/>
    <s v="Herbal Tea"/>
    <s v="Mint"/>
    <n v="-8"/>
    <n v="122"/>
    <n v="40"/>
    <x v="5"/>
    <n v="70"/>
    <n v="40"/>
    <n v="0"/>
    <n v="110"/>
    <n v="48"/>
    <s v="Decaf"/>
  </r>
  <r>
    <n v="417"/>
    <x v="41"/>
    <n v="-1"/>
    <x v="159"/>
    <x v="80"/>
    <n v="47"/>
    <x v="0"/>
    <s v="Central"/>
    <n v="11"/>
    <s v="Leaves"/>
    <s v="Tea"/>
    <s v="Darjeeling"/>
    <n v="9"/>
    <n v="82"/>
    <n v="47"/>
    <x v="3"/>
    <n v="20"/>
    <n v="40"/>
    <n v="10"/>
    <n v="60"/>
    <n v="38"/>
    <s v="Regular"/>
  </r>
  <r>
    <n v="636"/>
    <x v="1"/>
    <n v="-3"/>
    <x v="160"/>
    <x v="82"/>
    <n v="42"/>
    <x v="0"/>
    <s v="Central"/>
    <n v="12"/>
    <s v="Leaves"/>
    <s v="Tea"/>
    <s v="Earl Grey"/>
    <n v="-3"/>
    <n v="76"/>
    <n v="42"/>
    <x v="3"/>
    <n v="20"/>
    <n v="40"/>
    <n v="0"/>
    <n v="60"/>
    <n v="45"/>
    <s v="Regular"/>
  </r>
  <r>
    <n v="314"/>
    <x v="23"/>
    <n v="-4"/>
    <x v="161"/>
    <x v="62"/>
    <n v="41"/>
    <x v="0"/>
    <s v="Central"/>
    <n v="12"/>
    <s v="Leaves"/>
    <s v="Tea"/>
    <s v="Green Tea"/>
    <n v="-4"/>
    <n v="74"/>
    <n v="41"/>
    <x v="3"/>
    <n v="20"/>
    <n v="40"/>
    <n v="0"/>
    <n v="60"/>
    <n v="45"/>
    <s v="Regular"/>
  </r>
  <r>
    <n v="603"/>
    <x v="26"/>
    <n v="2"/>
    <x v="162"/>
    <x v="59"/>
    <n v="43"/>
    <x v="0"/>
    <s v="East"/>
    <n v="0"/>
    <s v="Leaves"/>
    <s v="Tea"/>
    <s v="Green Tea"/>
    <n v="32"/>
    <n v="43"/>
    <n v="43"/>
    <x v="15"/>
    <n v="0"/>
    <n v="40"/>
    <n v="30"/>
    <n v="40"/>
    <n v="11"/>
    <s v="Regular"/>
  </r>
  <r>
    <n v="435"/>
    <x v="28"/>
    <n v="3"/>
    <x v="163"/>
    <x v="45"/>
    <n v="62"/>
    <x v="0"/>
    <s v="West"/>
    <n v="40"/>
    <s v="Leaves"/>
    <s v="Tea"/>
    <s v="Darjeeling"/>
    <n v="-7"/>
    <n v="106"/>
    <n v="62"/>
    <x v="5"/>
    <n v="30"/>
    <n v="40"/>
    <n v="-10"/>
    <n v="70"/>
    <n v="69"/>
    <s v="Regular"/>
  </r>
  <r>
    <n v="636"/>
    <x v="30"/>
    <n v="2"/>
    <x v="164"/>
    <x v="47"/>
    <n v="49"/>
    <x v="0"/>
    <s v="Central"/>
    <n v="14"/>
    <s v="Leaves"/>
    <s v="Tea"/>
    <s v="Green Tea"/>
    <n v="2"/>
    <n v="88"/>
    <n v="49"/>
    <x v="3"/>
    <n v="30"/>
    <n v="40"/>
    <n v="0"/>
    <n v="70"/>
    <n v="47"/>
    <s v="Regular"/>
  </r>
  <r>
    <n v="603"/>
    <x v="26"/>
    <n v="2"/>
    <x v="165"/>
    <x v="73"/>
    <n v="43"/>
    <x v="0"/>
    <s v="East"/>
    <n v="0"/>
    <s v="Leaves"/>
    <s v="Tea"/>
    <s v="Green Tea"/>
    <n v="32"/>
    <n v="43"/>
    <n v="43"/>
    <x v="15"/>
    <n v="0"/>
    <n v="40"/>
    <n v="30"/>
    <n v="40"/>
    <n v="11"/>
    <s v="Regular"/>
  </r>
  <r>
    <n v="509"/>
    <x v="21"/>
    <n v="10"/>
    <x v="166"/>
    <x v="3"/>
    <n v="66"/>
    <x v="0"/>
    <s v="West"/>
    <n v="12"/>
    <s v="Leaves"/>
    <s v="Tea"/>
    <s v="Darjeeling"/>
    <n v="30"/>
    <n v="107"/>
    <n v="66"/>
    <x v="6"/>
    <n v="30"/>
    <n v="40"/>
    <n v="20"/>
    <n v="70"/>
    <n v="36"/>
    <s v="Regular"/>
  </r>
  <r>
    <n v="801"/>
    <x v="24"/>
    <n v="2"/>
    <x v="167"/>
    <x v="83"/>
    <n v="51"/>
    <x v="0"/>
    <s v="West"/>
    <n v="12"/>
    <s v="Leaves"/>
    <s v="Tea"/>
    <s v="Earl Grey"/>
    <n v="12"/>
    <n v="89"/>
    <n v="51"/>
    <x v="5"/>
    <n v="20"/>
    <n v="40"/>
    <n v="10"/>
    <n v="60"/>
    <n v="39"/>
    <s v="Regular"/>
  </r>
  <r>
    <n v="509"/>
    <x v="15"/>
    <n v="8"/>
    <x v="168"/>
    <x v="74"/>
    <n v="63"/>
    <x v="0"/>
    <s v="West"/>
    <n v="13"/>
    <s v="Leaves"/>
    <s v="Tea"/>
    <s v="Earl Grey"/>
    <n v="28"/>
    <n v="106"/>
    <n v="63"/>
    <x v="6"/>
    <n v="30"/>
    <n v="40"/>
    <n v="20"/>
    <n v="70"/>
    <n v="35"/>
    <s v="Regular"/>
  </r>
  <r>
    <n v="312"/>
    <x v="30"/>
    <n v="0"/>
    <x v="169"/>
    <x v="53"/>
    <n v="51"/>
    <x v="1"/>
    <s v="Central"/>
    <n v="12"/>
    <s v="Leaves"/>
    <s v="Herbal Tea"/>
    <s v="Lemon"/>
    <n v="40"/>
    <n v="96"/>
    <n v="57"/>
    <x v="12"/>
    <n v="20"/>
    <n v="40"/>
    <n v="40"/>
    <n v="60"/>
    <n v="24"/>
    <s v="Decaf"/>
  </r>
  <r>
    <n v="530"/>
    <x v="30"/>
    <n v="-1"/>
    <x v="170"/>
    <x v="53"/>
    <n v="51"/>
    <x v="1"/>
    <s v="West"/>
    <n v="12"/>
    <s v="Leaves"/>
    <s v="Herbal Tea"/>
    <s v="Mint"/>
    <n v="39"/>
    <n v="96"/>
    <n v="57"/>
    <x v="13"/>
    <n v="20"/>
    <n v="40"/>
    <n v="40"/>
    <n v="60"/>
    <n v="25"/>
    <s v="Decaf"/>
  </r>
  <r>
    <n v="505"/>
    <x v="43"/>
    <n v="-49"/>
    <x v="171"/>
    <x v="84"/>
    <n v="23"/>
    <x v="0"/>
    <s v="South"/>
    <n v="26"/>
    <s v="Beans"/>
    <s v="Coffee"/>
    <s v="Decaf Irish Cream"/>
    <n v="-39"/>
    <n v="116"/>
    <n v="30"/>
    <x v="17"/>
    <n v="110"/>
    <n v="40"/>
    <n v="10"/>
    <n v="150"/>
    <n v="49"/>
    <s v="Decaf"/>
  </r>
  <r>
    <n v="318"/>
    <x v="12"/>
    <n v="5"/>
    <x v="172"/>
    <x v="69"/>
    <n v="67"/>
    <x v="0"/>
    <s v="South"/>
    <n v="14"/>
    <s v="Beans"/>
    <s v="Espresso"/>
    <s v="Decaf Espresso"/>
    <n v="45"/>
    <n v="120"/>
    <n v="74"/>
    <x v="0"/>
    <n v="20"/>
    <n v="40"/>
    <n v="40"/>
    <n v="60"/>
    <n v="37"/>
    <s v="Decaf"/>
  </r>
  <r>
    <n v="515"/>
    <x v="22"/>
    <n v="-20"/>
    <x v="173"/>
    <x v="37"/>
    <n v="37"/>
    <x v="0"/>
    <s v="Central"/>
    <n v="9"/>
    <s v="Beans"/>
    <s v="Coffee"/>
    <s v="Colombian"/>
    <n v="10"/>
    <n v="72"/>
    <n v="41"/>
    <x v="16"/>
    <n v="20"/>
    <n v="40"/>
    <n v="30"/>
    <n v="60"/>
    <n v="30"/>
    <s v="Regular"/>
  </r>
  <r>
    <n v="505"/>
    <x v="3"/>
    <n v="-19"/>
    <x v="174"/>
    <x v="3"/>
    <n v="64"/>
    <x v="0"/>
    <s v="South"/>
    <n v="41"/>
    <s v="Beans"/>
    <s v="Espresso"/>
    <s v="Caffe Mocha"/>
    <n v="-9"/>
    <n v="116"/>
    <n v="71"/>
    <x v="17"/>
    <n v="20"/>
    <n v="40"/>
    <n v="10"/>
    <n v="60"/>
    <n v="70"/>
    <s v="Regular"/>
  </r>
  <r>
    <n v="435"/>
    <x v="40"/>
    <n v="2"/>
    <x v="175"/>
    <x v="85"/>
    <n v="47"/>
    <x v="0"/>
    <s v="West"/>
    <n v="8"/>
    <s v="Beans"/>
    <s v="Espresso"/>
    <s v="Caffe Latte"/>
    <n v="42"/>
    <n v="84"/>
    <n v="52"/>
    <x v="5"/>
    <n v="20"/>
    <n v="40"/>
    <n v="40"/>
    <n v="60"/>
    <n v="19"/>
    <s v="Regular"/>
  </r>
  <r>
    <n v="505"/>
    <x v="22"/>
    <n v="-21"/>
    <x v="176"/>
    <x v="37"/>
    <n v="37"/>
    <x v="0"/>
    <s v="South"/>
    <n v="9"/>
    <s v="Leaves"/>
    <s v="Herbal Tea"/>
    <s v="Lemon"/>
    <n v="9"/>
    <n v="72"/>
    <n v="41"/>
    <x v="17"/>
    <n v="10"/>
    <n v="40"/>
    <n v="30"/>
    <n v="50"/>
    <n v="31"/>
    <s v="Decaf"/>
  </r>
  <r>
    <n v="314"/>
    <x v="30"/>
    <n v="-11"/>
    <x v="177"/>
    <x v="86"/>
    <n v="53"/>
    <x v="0"/>
    <s v="Central"/>
    <n v="12"/>
    <s v="Leaves"/>
    <s v="Tea"/>
    <s v="Darjeeling"/>
    <n v="19"/>
    <n v="98"/>
    <n v="59"/>
    <x v="3"/>
    <n v="20"/>
    <n v="40"/>
    <n v="30"/>
    <n v="60"/>
    <n v="40"/>
    <s v="Regular"/>
  </r>
  <r>
    <n v="203"/>
    <x v="44"/>
    <n v="-13"/>
    <x v="178"/>
    <x v="87"/>
    <n v="36"/>
    <x v="0"/>
    <s v="East"/>
    <n v="6"/>
    <s v="Leaves"/>
    <s v="Tea"/>
    <s v="Green Tea"/>
    <n v="27"/>
    <n v="64"/>
    <n v="40"/>
    <x v="7"/>
    <n v="20"/>
    <n v="40"/>
    <n v="40"/>
    <n v="60"/>
    <n v="18"/>
    <s v="Regular"/>
  </r>
  <r>
    <n v="603"/>
    <x v="26"/>
    <n v="7"/>
    <x v="179"/>
    <x v="34"/>
    <n v="43"/>
    <x v="0"/>
    <s v="East"/>
    <n v="0"/>
    <s v="Leaves"/>
    <s v="Tea"/>
    <s v="Green Tea"/>
    <n v="47"/>
    <n v="46"/>
    <n v="46"/>
    <x v="15"/>
    <n v="0"/>
    <n v="40"/>
    <n v="40"/>
    <n v="40"/>
    <n v="11"/>
    <s v="Regular"/>
  </r>
  <r>
    <n v="435"/>
    <x v="3"/>
    <n v="-29"/>
    <x v="180"/>
    <x v="3"/>
    <n v="64"/>
    <x v="0"/>
    <s v="West"/>
    <n v="41"/>
    <s v="Leaves"/>
    <s v="Tea"/>
    <s v="Darjeeling"/>
    <n v="-9"/>
    <n v="116"/>
    <n v="71"/>
    <x v="5"/>
    <n v="10"/>
    <n v="40"/>
    <n v="20"/>
    <n v="50"/>
    <n v="70"/>
    <s v="Regular"/>
  </r>
  <r>
    <n v="206"/>
    <x v="0"/>
    <n v="-10"/>
    <x v="181"/>
    <x v="70"/>
    <n v="84"/>
    <x v="0"/>
    <s v="West"/>
    <n v="54"/>
    <s v="Leaves"/>
    <s v="Tea"/>
    <s v="Green Tea"/>
    <n v="0"/>
    <n v="153"/>
    <n v="93"/>
    <x v="6"/>
    <n v="20"/>
    <n v="40"/>
    <n v="10"/>
    <n v="60"/>
    <n v="84"/>
    <s v="Regular"/>
  </r>
  <r>
    <n v="440"/>
    <x v="40"/>
    <n v="13"/>
    <x v="182"/>
    <x v="78"/>
    <n v="48"/>
    <x v="1"/>
    <s v="Central"/>
    <n v="8"/>
    <s v="Leaves"/>
    <s v="Herbal Tea"/>
    <s v="Chamomile"/>
    <n v="43"/>
    <n v="85"/>
    <n v="53"/>
    <x v="18"/>
    <n v="30"/>
    <n v="40"/>
    <n v="30"/>
    <n v="70"/>
    <n v="19"/>
    <s v="Decaf"/>
  </r>
  <r>
    <n v="573"/>
    <x v="1"/>
    <n v="-4"/>
    <x v="183"/>
    <x v="82"/>
    <n v="42"/>
    <x v="0"/>
    <s v="Central"/>
    <n v="12"/>
    <s v="Leaves"/>
    <s v="Tea"/>
    <s v="Earl Grey"/>
    <n v="-4"/>
    <n v="81"/>
    <n v="47"/>
    <x v="3"/>
    <n v="20"/>
    <n v="40"/>
    <n v="0"/>
    <n v="60"/>
    <n v="45"/>
    <s v="Regular"/>
  </r>
  <r>
    <n v="314"/>
    <x v="23"/>
    <n v="-6"/>
    <x v="184"/>
    <x v="62"/>
    <n v="41"/>
    <x v="0"/>
    <s v="Central"/>
    <n v="12"/>
    <s v="Leaves"/>
    <s v="Tea"/>
    <s v="Green Tea"/>
    <n v="-6"/>
    <n v="79"/>
    <n v="46"/>
    <x v="3"/>
    <n v="20"/>
    <n v="40"/>
    <n v="0"/>
    <n v="60"/>
    <n v="45"/>
    <s v="Regular"/>
  </r>
  <r>
    <n v="603"/>
    <x v="26"/>
    <n v="17"/>
    <x v="185"/>
    <x v="59"/>
    <n v="43"/>
    <x v="0"/>
    <s v="East"/>
    <n v="0"/>
    <s v="Leaves"/>
    <s v="Tea"/>
    <s v="Green Tea"/>
    <n v="47"/>
    <n v="46"/>
    <n v="46"/>
    <x v="15"/>
    <n v="0"/>
    <n v="40"/>
    <n v="30"/>
    <n v="40"/>
    <n v="11"/>
    <s v="Regular"/>
  </r>
  <r>
    <n v="435"/>
    <x v="28"/>
    <n v="0"/>
    <x v="186"/>
    <x v="45"/>
    <n v="62"/>
    <x v="0"/>
    <s v="West"/>
    <n v="40"/>
    <s v="Leaves"/>
    <s v="Tea"/>
    <s v="Darjeeling"/>
    <n v="-10"/>
    <n v="113"/>
    <n v="69"/>
    <x v="5"/>
    <n v="30"/>
    <n v="40"/>
    <n v="-10"/>
    <n v="70"/>
    <n v="69"/>
    <s v="Regular"/>
  </r>
  <r>
    <n v="614"/>
    <x v="42"/>
    <n v="7"/>
    <x v="187"/>
    <x v="88"/>
    <n v="44"/>
    <x v="1"/>
    <s v="Central"/>
    <n v="8"/>
    <s v="Leaves"/>
    <s v="Herbal Tea"/>
    <s v="Chamomile"/>
    <n v="37"/>
    <n v="78"/>
    <n v="49"/>
    <x v="18"/>
    <n v="20"/>
    <n v="40"/>
    <n v="30"/>
    <n v="60"/>
    <n v="19"/>
    <s v="Decaf"/>
  </r>
  <r>
    <n v="440"/>
    <x v="23"/>
    <n v="13"/>
    <x v="188"/>
    <x v="29"/>
    <n v="49"/>
    <x v="1"/>
    <s v="Central"/>
    <n v="9"/>
    <s v="Leaves"/>
    <s v="Herbal Tea"/>
    <s v="Lemon"/>
    <n v="43"/>
    <n v="87"/>
    <n v="54"/>
    <x v="18"/>
    <n v="30"/>
    <n v="40"/>
    <n v="30"/>
    <n v="70"/>
    <n v="20"/>
    <s v="Decaf"/>
  </r>
  <r>
    <n v="774"/>
    <x v="12"/>
    <n v="0"/>
    <x v="189"/>
    <x v="65"/>
    <n v="57"/>
    <x v="1"/>
    <s v="East"/>
    <n v="17"/>
    <s v="Leaves"/>
    <s v="Herbal Tea"/>
    <s v="Lemon"/>
    <n v="10"/>
    <n v="110"/>
    <n v="64"/>
    <x v="10"/>
    <n v="30"/>
    <n v="40"/>
    <n v="10"/>
    <n v="70"/>
    <n v="50"/>
    <s v="Decaf"/>
  </r>
  <r>
    <n v="321"/>
    <x v="45"/>
    <n v="9"/>
    <x v="190"/>
    <x v="89"/>
    <n v="45"/>
    <x v="1"/>
    <s v="East"/>
    <n v="8"/>
    <s v="Leaves"/>
    <s v="Tea"/>
    <s v="Darjeeling"/>
    <n v="39"/>
    <n v="80"/>
    <n v="50"/>
    <x v="11"/>
    <n v="30"/>
    <n v="40"/>
    <n v="30"/>
    <n v="70"/>
    <n v="19"/>
    <s v="Regular"/>
  </r>
  <r>
    <n v="774"/>
    <x v="42"/>
    <n v="7"/>
    <x v="191"/>
    <x v="88"/>
    <n v="44"/>
    <x v="1"/>
    <s v="East"/>
    <n v="8"/>
    <s v="Leaves"/>
    <s v="Tea"/>
    <s v="Green Tea"/>
    <n v="37"/>
    <n v="78"/>
    <n v="49"/>
    <x v="10"/>
    <n v="30"/>
    <n v="40"/>
    <n v="30"/>
    <n v="70"/>
    <n v="19"/>
    <s v="Regular"/>
  </r>
  <r>
    <n v="608"/>
    <x v="44"/>
    <n v="-11"/>
    <x v="192"/>
    <x v="90"/>
    <n v="32"/>
    <x v="0"/>
    <s v="Central"/>
    <n v="7"/>
    <s v="Beans"/>
    <s v="Espresso"/>
    <s v="Decaf Espresso"/>
    <n v="19"/>
    <n v="60"/>
    <n v="36"/>
    <x v="4"/>
    <n v="30"/>
    <n v="40"/>
    <n v="30"/>
    <n v="70"/>
    <n v="19"/>
    <s v="Decaf"/>
  </r>
  <r>
    <n v="775"/>
    <x v="26"/>
    <n v="16"/>
    <x v="193"/>
    <x v="73"/>
    <n v="43"/>
    <x v="0"/>
    <s v="West"/>
    <n v="0"/>
    <s v="Beans"/>
    <s v="Espresso"/>
    <s v="Caffe Latte"/>
    <n v="46"/>
    <n v="46"/>
    <n v="46"/>
    <x v="1"/>
    <n v="0"/>
    <n v="40"/>
    <n v="30"/>
    <n v="40"/>
    <n v="12"/>
    <s v="Regular"/>
  </r>
  <r>
    <n v="435"/>
    <x v="22"/>
    <n v="9"/>
    <x v="194"/>
    <x v="27"/>
    <n v="46"/>
    <x v="0"/>
    <s v="West"/>
    <n v="8"/>
    <s v="Beans"/>
    <s v="Espresso"/>
    <s v="Caffe Latte"/>
    <n v="39"/>
    <n v="82"/>
    <n v="51"/>
    <x v="5"/>
    <n v="30"/>
    <n v="40"/>
    <n v="30"/>
    <n v="70"/>
    <n v="20"/>
    <s v="Regular"/>
  </r>
  <r>
    <n v="715"/>
    <x v="1"/>
    <n v="15"/>
    <x v="195"/>
    <x v="28"/>
    <n v="51"/>
    <x v="0"/>
    <s v="Central"/>
    <n v="9"/>
    <s v="Leaves"/>
    <s v="Herbal Tea"/>
    <s v="Lemon"/>
    <n v="45"/>
    <n v="91"/>
    <n v="57"/>
    <x v="4"/>
    <n v="30"/>
    <n v="40"/>
    <n v="30"/>
    <n v="70"/>
    <n v="21"/>
    <s v="Decaf"/>
  </r>
  <r>
    <n v="603"/>
    <x v="30"/>
    <n v="-7"/>
    <x v="196"/>
    <x v="47"/>
    <n v="49"/>
    <x v="0"/>
    <s v="East"/>
    <n v="14"/>
    <s v="Leaves"/>
    <s v="Herbal Tea"/>
    <s v="Lemon"/>
    <n v="3"/>
    <n v="94"/>
    <n v="55"/>
    <x v="15"/>
    <n v="20"/>
    <n v="40"/>
    <n v="10"/>
    <n v="60"/>
    <n v="47"/>
    <s v="Decaf"/>
  </r>
  <r>
    <n v="505"/>
    <x v="22"/>
    <n v="-10"/>
    <x v="197"/>
    <x v="75"/>
    <n v="38"/>
    <x v="0"/>
    <s v="South"/>
    <n v="9"/>
    <s v="Leaves"/>
    <s v="Herbal Tea"/>
    <s v="Lemon"/>
    <n v="10"/>
    <n v="74"/>
    <n v="43"/>
    <x v="17"/>
    <n v="20"/>
    <n v="40"/>
    <n v="20"/>
    <n v="60"/>
    <n v="31"/>
    <s v="Decaf"/>
  </r>
  <r>
    <n v="314"/>
    <x v="24"/>
    <n v="6"/>
    <x v="198"/>
    <x v="83"/>
    <n v="51"/>
    <x v="0"/>
    <s v="Central"/>
    <n v="12"/>
    <s v="Leaves"/>
    <s v="Tea"/>
    <s v="Darjeeling"/>
    <n v="16"/>
    <n v="95"/>
    <n v="57"/>
    <x v="3"/>
    <n v="30"/>
    <n v="40"/>
    <n v="10"/>
    <n v="70"/>
    <n v="40"/>
    <s v="Regular"/>
  </r>
  <r>
    <n v="660"/>
    <x v="30"/>
    <n v="3"/>
    <x v="199"/>
    <x v="47"/>
    <n v="49"/>
    <x v="0"/>
    <s v="Central"/>
    <n v="14"/>
    <s v="Leaves"/>
    <s v="Tea"/>
    <s v="Green Tea"/>
    <n v="3"/>
    <n v="94"/>
    <n v="55"/>
    <x v="3"/>
    <n v="30"/>
    <n v="40"/>
    <n v="0"/>
    <n v="70"/>
    <n v="47"/>
    <s v="Regular"/>
  </r>
  <r>
    <n v="603"/>
    <x v="26"/>
    <n v="17"/>
    <x v="200"/>
    <x v="73"/>
    <n v="43"/>
    <x v="0"/>
    <s v="East"/>
    <n v="0"/>
    <s v="Leaves"/>
    <s v="Tea"/>
    <s v="Green Tea"/>
    <n v="47"/>
    <n v="46"/>
    <n v="46"/>
    <x v="15"/>
    <n v="0"/>
    <n v="40"/>
    <n v="30"/>
    <n v="40"/>
    <n v="11"/>
    <s v="Regular"/>
  </r>
  <r>
    <n v="253"/>
    <x v="21"/>
    <n v="25"/>
    <x v="201"/>
    <x v="3"/>
    <n v="66"/>
    <x v="0"/>
    <s v="West"/>
    <n v="12"/>
    <s v="Leaves"/>
    <s v="Tea"/>
    <s v="Darjeeling"/>
    <n v="45"/>
    <n v="114"/>
    <n v="73"/>
    <x v="6"/>
    <n v="30"/>
    <n v="40"/>
    <n v="20"/>
    <n v="70"/>
    <n v="36"/>
    <s v="Regular"/>
  </r>
  <r>
    <n v="435"/>
    <x v="3"/>
    <n v="-37"/>
    <x v="202"/>
    <x v="38"/>
    <n v="69"/>
    <x v="0"/>
    <s v="West"/>
    <n v="14"/>
    <s v="Leaves"/>
    <s v="Herbal Tea"/>
    <s v="Lemon"/>
    <n v="23"/>
    <n v="114"/>
    <n v="69"/>
    <x v="5"/>
    <n v="20"/>
    <n v="70"/>
    <n v="60"/>
    <n v="90"/>
    <n v="46"/>
    <s v="Decaf"/>
  </r>
  <r>
    <n v="567"/>
    <x v="10"/>
    <n v="-13"/>
    <x v="203"/>
    <x v="91"/>
    <n v="73"/>
    <x v="1"/>
    <s v="Central"/>
    <n v="47"/>
    <s v="Beans"/>
    <s v="Coffee"/>
    <s v="Decaf Irish Cream"/>
    <n v="-3"/>
    <n v="125"/>
    <n v="73"/>
    <x v="18"/>
    <n v="50"/>
    <n v="70"/>
    <n v="10"/>
    <n v="120"/>
    <n v="76"/>
    <s v="Decaf"/>
  </r>
  <r>
    <n v="614"/>
    <x v="12"/>
    <n v="-8"/>
    <x v="204"/>
    <x v="14"/>
    <n v="68"/>
    <x v="1"/>
    <s v="Central"/>
    <n v="14"/>
    <s v="Beans"/>
    <s v="Coffee"/>
    <s v="Colombian"/>
    <n v="32"/>
    <n v="114"/>
    <n v="68"/>
    <x v="18"/>
    <n v="40"/>
    <n v="70"/>
    <n v="40"/>
    <n v="110"/>
    <n v="36"/>
    <s v="Regular"/>
  </r>
  <r>
    <n v="303"/>
    <x v="10"/>
    <n v="-14"/>
    <x v="205"/>
    <x v="91"/>
    <n v="73"/>
    <x v="1"/>
    <s v="Central"/>
    <n v="47"/>
    <s v="Leaves"/>
    <s v="Herbal Tea"/>
    <s v="Lemon"/>
    <n v="-4"/>
    <n v="125"/>
    <n v="73"/>
    <x v="9"/>
    <n v="40"/>
    <n v="70"/>
    <n v="10"/>
    <n v="110"/>
    <n v="77"/>
    <s v="Decaf"/>
  </r>
  <r>
    <n v="720"/>
    <x v="46"/>
    <n v="-8"/>
    <x v="206"/>
    <x v="92"/>
    <n v="79"/>
    <x v="1"/>
    <s v="Central"/>
    <n v="19"/>
    <s v="Leaves"/>
    <s v="Herbal Tea"/>
    <s v="Mint"/>
    <n v="32"/>
    <n v="138"/>
    <n v="79"/>
    <x v="9"/>
    <n v="50"/>
    <n v="70"/>
    <n v="40"/>
    <n v="120"/>
    <n v="47"/>
    <s v="Decaf"/>
  </r>
  <r>
    <n v="713"/>
    <x v="46"/>
    <n v="-8"/>
    <x v="207"/>
    <x v="92"/>
    <n v="79"/>
    <x v="1"/>
    <s v="South"/>
    <n v="19"/>
    <s v="Leaves"/>
    <s v="Herbal Tea"/>
    <s v="Chamomile"/>
    <n v="32"/>
    <n v="138"/>
    <n v="79"/>
    <x v="8"/>
    <n v="50"/>
    <n v="70"/>
    <n v="40"/>
    <n v="120"/>
    <n v="47"/>
    <s v="Decaf"/>
  </r>
  <r>
    <n v="718"/>
    <x v="9"/>
    <n v="-3"/>
    <x v="208"/>
    <x v="11"/>
    <n v="73"/>
    <x v="1"/>
    <s v="East"/>
    <n v="14"/>
    <s v="Leaves"/>
    <s v="Tea"/>
    <s v="Green Tea"/>
    <n v="47"/>
    <n v="123"/>
    <n v="73"/>
    <x v="19"/>
    <n v="50"/>
    <n v="70"/>
    <n v="50"/>
    <n v="120"/>
    <n v="26"/>
    <s v="Regular"/>
  </r>
  <r>
    <n v="860"/>
    <x v="29"/>
    <n v="-14"/>
    <x v="209"/>
    <x v="93"/>
    <n v="71"/>
    <x v="0"/>
    <s v="East"/>
    <n v="17"/>
    <s v="Beans"/>
    <s v="Espresso"/>
    <s v="Decaf Espresso"/>
    <n v="26"/>
    <n v="124"/>
    <n v="71"/>
    <x v="7"/>
    <n v="50"/>
    <n v="70"/>
    <n v="40"/>
    <n v="120"/>
    <n v="45"/>
    <s v="Decaf"/>
  </r>
  <r>
    <n v="435"/>
    <x v="2"/>
    <n v="2"/>
    <x v="210"/>
    <x v="94"/>
    <n v="78"/>
    <x v="0"/>
    <s v="West"/>
    <n v="15"/>
    <s v="Beans"/>
    <s v="Espresso"/>
    <s v="Decaf Espresso"/>
    <n v="52"/>
    <n v="132"/>
    <n v="78"/>
    <x v="5"/>
    <n v="50"/>
    <n v="70"/>
    <n v="50"/>
    <n v="120"/>
    <n v="26"/>
    <s v="Decaf"/>
  </r>
  <r>
    <n v="505"/>
    <x v="15"/>
    <n v="-10"/>
    <x v="211"/>
    <x v="17"/>
    <n v="66"/>
    <x v="0"/>
    <s v="South"/>
    <n v="14"/>
    <s v="Beans"/>
    <s v="Coffee"/>
    <s v="Colombian"/>
    <n v="20"/>
    <n v="109"/>
    <n v="66"/>
    <x v="17"/>
    <n v="50"/>
    <n v="70"/>
    <n v="30"/>
    <n v="120"/>
    <n v="46"/>
    <s v="Regular"/>
  </r>
  <r>
    <n v="504"/>
    <x v="18"/>
    <n v="-9"/>
    <x v="212"/>
    <x v="95"/>
    <n v="86"/>
    <x v="0"/>
    <s v="South"/>
    <n v="55"/>
    <s v="Beans"/>
    <s v="Espresso"/>
    <s v="Caffe Latte"/>
    <n v="1"/>
    <n v="147"/>
    <n v="86"/>
    <x v="0"/>
    <n v="40"/>
    <n v="70"/>
    <n v="10"/>
    <n v="110"/>
    <n v="85"/>
    <s v="Regular"/>
  </r>
  <r>
    <n v="541"/>
    <x v="13"/>
    <n v="-14"/>
    <x v="213"/>
    <x v="15"/>
    <n v="69"/>
    <x v="0"/>
    <s v="West"/>
    <n v="20"/>
    <s v="Beans"/>
    <s v="Espresso"/>
    <s v="Caffe Latte"/>
    <n v="16"/>
    <n v="124"/>
    <n v="69"/>
    <x v="2"/>
    <n v="50"/>
    <n v="70"/>
    <n v="30"/>
    <n v="120"/>
    <n v="53"/>
    <s v="Regular"/>
  </r>
  <r>
    <n v="860"/>
    <x v="7"/>
    <n v="8"/>
    <x v="214"/>
    <x v="22"/>
    <n v="102"/>
    <x v="0"/>
    <s v="East"/>
    <n v="31"/>
    <s v="Leaves"/>
    <s v="Herbal Tea"/>
    <s v="Lemon"/>
    <n v="38"/>
    <n v="184"/>
    <n v="102"/>
    <x v="7"/>
    <n v="60"/>
    <n v="70"/>
    <n v="30"/>
    <n v="130"/>
    <n v="64"/>
    <s v="Decaf"/>
  </r>
  <r>
    <n v="715"/>
    <x v="18"/>
    <n v="2"/>
    <x v="215"/>
    <x v="20"/>
    <n v="86"/>
    <x v="0"/>
    <s v="Central"/>
    <n v="55"/>
    <s v="Leaves"/>
    <s v="Tea"/>
    <s v="Earl Grey"/>
    <n v="2"/>
    <n v="147"/>
    <n v="86"/>
    <x v="4"/>
    <n v="50"/>
    <n v="70"/>
    <n v="0"/>
    <n v="120"/>
    <n v="84"/>
    <s v="Regular"/>
  </r>
  <r>
    <n v="425"/>
    <x v="29"/>
    <n v="-1"/>
    <x v="216"/>
    <x v="46"/>
    <n v="88"/>
    <x v="0"/>
    <s v="West"/>
    <n v="16"/>
    <s v="Leaves"/>
    <s v="Tea"/>
    <s v="Darjeeling"/>
    <n v="49"/>
    <n v="141"/>
    <n v="88"/>
    <x v="6"/>
    <n v="30"/>
    <n v="70"/>
    <n v="50"/>
    <n v="100"/>
    <n v="39"/>
    <s v="Regular"/>
  </r>
  <r>
    <n v="419"/>
    <x v="16"/>
    <n v="-16"/>
    <x v="217"/>
    <x v="23"/>
    <n v="65"/>
    <x v="1"/>
    <s v="Central"/>
    <n v="42"/>
    <s v="Beans"/>
    <s v="Coffee"/>
    <s v="Decaf Irish Cream"/>
    <n v="-6"/>
    <n v="112"/>
    <n v="65"/>
    <x v="18"/>
    <n v="40"/>
    <n v="70"/>
    <n v="10"/>
    <n v="110"/>
    <n v="71"/>
    <s v="Decaf"/>
  </r>
  <r>
    <n v="513"/>
    <x v="2"/>
    <n v="-11"/>
    <x v="218"/>
    <x v="14"/>
    <n v="73"/>
    <x v="1"/>
    <s v="Central"/>
    <n v="17"/>
    <s v="Beans"/>
    <s v="Coffee"/>
    <s v="Amaretto"/>
    <n v="29"/>
    <n v="127"/>
    <n v="73"/>
    <x v="18"/>
    <n v="50"/>
    <n v="70"/>
    <n v="40"/>
    <n v="120"/>
    <n v="44"/>
    <s v="Regular"/>
  </r>
  <r>
    <n v="512"/>
    <x v="47"/>
    <n v="17"/>
    <x v="219"/>
    <x v="96"/>
    <n v="101"/>
    <x v="1"/>
    <s v="South"/>
    <n v="22"/>
    <s v="Beans"/>
    <s v="Espresso"/>
    <s v="Caffe Latte"/>
    <n v="47"/>
    <n v="168"/>
    <n v="101"/>
    <x v="8"/>
    <n v="50"/>
    <n v="70"/>
    <n v="30"/>
    <n v="120"/>
    <n v="54"/>
    <s v="Regular"/>
  </r>
  <r>
    <n v="425"/>
    <x v="5"/>
    <n v="-4"/>
    <x v="220"/>
    <x v="97"/>
    <n v="71"/>
    <x v="0"/>
    <s v="West"/>
    <n v="13"/>
    <s v="Leaves"/>
    <s v="Herbal Tea"/>
    <s v="Lemon"/>
    <n v="46"/>
    <n v="120"/>
    <n v="71"/>
    <x v="6"/>
    <n v="40"/>
    <n v="70"/>
    <n v="50"/>
    <n v="110"/>
    <n v="25"/>
    <s v="Decaf"/>
  </r>
  <r>
    <n v="860"/>
    <x v="9"/>
    <n v="-3"/>
    <x v="221"/>
    <x v="98"/>
    <n v="73"/>
    <x v="0"/>
    <s v="East"/>
    <n v="14"/>
    <s v="Leaves"/>
    <s v="Tea"/>
    <s v="Darjeeling"/>
    <n v="47"/>
    <n v="123"/>
    <n v="73"/>
    <x v="7"/>
    <n v="50"/>
    <n v="70"/>
    <n v="50"/>
    <n v="120"/>
    <n v="26"/>
    <s v="Regular"/>
  </r>
  <r>
    <n v="234"/>
    <x v="48"/>
    <n v="-37"/>
    <x v="222"/>
    <x v="99"/>
    <n v="71"/>
    <x v="1"/>
    <s v="Central"/>
    <n v="46"/>
    <s v="Beans"/>
    <s v="Coffee"/>
    <s v="Decaf Irish Cream"/>
    <n v="-7"/>
    <n v="130"/>
    <n v="79"/>
    <x v="18"/>
    <n v="40"/>
    <n v="70"/>
    <n v="30"/>
    <n v="110"/>
    <n v="76"/>
    <s v="Decaf"/>
  </r>
  <r>
    <n v="614"/>
    <x v="10"/>
    <n v="-21"/>
    <x v="223"/>
    <x v="100"/>
    <n v="71"/>
    <x v="1"/>
    <s v="Central"/>
    <n v="17"/>
    <s v="Beans"/>
    <s v="Coffee"/>
    <s v="Amaretto"/>
    <n v="39"/>
    <n v="131"/>
    <n v="79"/>
    <x v="18"/>
    <n v="40"/>
    <n v="70"/>
    <n v="60"/>
    <n v="110"/>
    <n v="45"/>
    <s v="Regular"/>
  </r>
  <r>
    <n v="937"/>
    <x v="15"/>
    <n v="-18"/>
    <x v="224"/>
    <x v="31"/>
    <n v="64"/>
    <x v="1"/>
    <s v="Central"/>
    <n v="13"/>
    <s v="Beans"/>
    <s v="Coffee"/>
    <s v="Colombian"/>
    <n v="42"/>
    <n v="114"/>
    <n v="71"/>
    <x v="18"/>
    <n v="30"/>
    <n v="70"/>
    <n v="60"/>
    <n v="100"/>
    <n v="36"/>
    <s v="Regular"/>
  </r>
  <r>
    <n v="774"/>
    <x v="48"/>
    <n v="-46"/>
    <x v="225"/>
    <x v="101"/>
    <n v="65"/>
    <x v="1"/>
    <s v="East"/>
    <n v="46"/>
    <s v="Beans"/>
    <s v="Espresso"/>
    <s v="Caffe Mocha"/>
    <n v="-16"/>
    <n v="124"/>
    <n v="73"/>
    <x v="10"/>
    <n v="30"/>
    <n v="70"/>
    <n v="30"/>
    <n v="100"/>
    <n v="76"/>
    <s v="Regular"/>
  </r>
  <r>
    <n v="682"/>
    <x v="25"/>
    <n v="32"/>
    <x v="226"/>
    <x v="102"/>
    <n v="110"/>
    <x v="1"/>
    <s v="South"/>
    <n v="23"/>
    <s v="Beans"/>
    <s v="Espresso"/>
    <s v="Caffe Latte"/>
    <n v="82"/>
    <n v="194"/>
    <n v="122"/>
    <x v="8"/>
    <n v="40"/>
    <n v="70"/>
    <n v="50"/>
    <n v="110"/>
    <n v="55"/>
    <s v="Regular"/>
  </r>
  <r>
    <n v="772"/>
    <x v="4"/>
    <n v="8"/>
    <x v="227"/>
    <x v="4"/>
    <n v="70"/>
    <x v="1"/>
    <s v="East"/>
    <n v="13"/>
    <s v="Leaves"/>
    <s v="Tea"/>
    <s v="Green Tea"/>
    <n v="68"/>
    <n v="126"/>
    <n v="78"/>
    <x v="11"/>
    <n v="50"/>
    <n v="70"/>
    <n v="60"/>
    <n v="120"/>
    <n v="24"/>
    <s v="Regular"/>
  </r>
  <r>
    <n v="225"/>
    <x v="0"/>
    <n v="16"/>
    <x v="228"/>
    <x v="71"/>
    <n v="99"/>
    <x v="0"/>
    <s v="South"/>
    <n v="18"/>
    <s v="Beans"/>
    <s v="Espresso"/>
    <s v="Caffe Mocha"/>
    <n v="86"/>
    <n v="169"/>
    <n v="109"/>
    <x v="0"/>
    <n v="30"/>
    <n v="70"/>
    <n v="70"/>
    <n v="100"/>
    <n v="41"/>
    <s v="Regular"/>
  </r>
  <r>
    <n v="541"/>
    <x v="10"/>
    <n v="-20"/>
    <x v="229"/>
    <x v="100"/>
    <n v="71"/>
    <x v="0"/>
    <s v="West"/>
    <n v="17"/>
    <s v="Beans"/>
    <s v="Espresso"/>
    <s v="Caffe Mocha"/>
    <n v="40"/>
    <n v="131"/>
    <n v="79"/>
    <x v="2"/>
    <n v="30"/>
    <n v="70"/>
    <n v="60"/>
    <n v="100"/>
    <n v="44"/>
    <s v="Regular"/>
  </r>
  <r>
    <n v="425"/>
    <x v="49"/>
    <n v="-26"/>
    <x v="230"/>
    <x v="103"/>
    <n v="70"/>
    <x v="0"/>
    <s v="West"/>
    <n v="21"/>
    <s v="Beans"/>
    <s v="Espresso"/>
    <s v="Caffe Mocha"/>
    <n v="24"/>
    <n v="134"/>
    <n v="78"/>
    <x v="6"/>
    <n v="40"/>
    <n v="70"/>
    <n v="50"/>
    <n v="110"/>
    <n v="54"/>
    <s v="Regular"/>
  </r>
  <r>
    <n v="580"/>
    <x v="49"/>
    <n v="-26"/>
    <x v="231"/>
    <x v="103"/>
    <n v="70"/>
    <x v="0"/>
    <s v="South"/>
    <n v="21"/>
    <s v="Leaves"/>
    <s v="Herbal Tea"/>
    <s v="Chamomile"/>
    <n v="24"/>
    <n v="134"/>
    <n v="78"/>
    <x v="14"/>
    <n v="40"/>
    <n v="70"/>
    <n v="50"/>
    <n v="110"/>
    <n v="54"/>
    <s v="Decaf"/>
  </r>
  <r>
    <n v="435"/>
    <x v="3"/>
    <n v="-26"/>
    <x v="232"/>
    <x v="38"/>
    <n v="69"/>
    <x v="0"/>
    <s v="West"/>
    <n v="14"/>
    <s v="Leaves"/>
    <s v="Herbal Tea"/>
    <s v="Lemon"/>
    <n v="34"/>
    <n v="121"/>
    <n v="76"/>
    <x v="5"/>
    <n v="20"/>
    <n v="70"/>
    <n v="60"/>
    <n v="90"/>
    <n v="46"/>
    <s v="Decaf"/>
  </r>
  <r>
    <n v="614"/>
    <x v="10"/>
    <n v="-14"/>
    <x v="233"/>
    <x v="91"/>
    <n v="73"/>
    <x v="1"/>
    <s v="Central"/>
    <n v="47"/>
    <s v="Beans"/>
    <s v="Coffee"/>
    <s v="Decaf Irish Cream"/>
    <n v="-4"/>
    <n v="133"/>
    <n v="81"/>
    <x v="18"/>
    <n v="50"/>
    <n v="70"/>
    <n v="10"/>
    <n v="120"/>
    <n v="76"/>
    <s v="Decaf"/>
  </r>
  <r>
    <n v="234"/>
    <x v="12"/>
    <n v="7"/>
    <x v="234"/>
    <x v="14"/>
    <n v="68"/>
    <x v="1"/>
    <s v="Central"/>
    <n v="14"/>
    <s v="Beans"/>
    <s v="Coffee"/>
    <s v="Colombian"/>
    <n v="47"/>
    <n v="121"/>
    <n v="75"/>
    <x v="18"/>
    <n v="40"/>
    <n v="70"/>
    <n v="40"/>
    <n v="110"/>
    <n v="36"/>
    <s v="Regular"/>
  </r>
  <r>
    <n v="970"/>
    <x v="10"/>
    <n v="-16"/>
    <x v="235"/>
    <x v="91"/>
    <n v="73"/>
    <x v="1"/>
    <s v="Central"/>
    <n v="47"/>
    <s v="Leaves"/>
    <s v="Herbal Tea"/>
    <s v="Lemon"/>
    <n v="-6"/>
    <n v="133"/>
    <n v="81"/>
    <x v="9"/>
    <n v="40"/>
    <n v="70"/>
    <n v="10"/>
    <n v="110"/>
    <n v="77"/>
    <s v="Decaf"/>
  </r>
  <r>
    <n v="970"/>
    <x v="46"/>
    <n v="7"/>
    <x v="236"/>
    <x v="92"/>
    <n v="79"/>
    <x v="1"/>
    <s v="Central"/>
    <n v="19"/>
    <s v="Leaves"/>
    <s v="Herbal Tea"/>
    <s v="Mint"/>
    <n v="47"/>
    <n v="147"/>
    <n v="88"/>
    <x v="9"/>
    <n v="50"/>
    <n v="70"/>
    <n v="40"/>
    <n v="120"/>
    <n v="47"/>
    <s v="Decaf"/>
  </r>
  <r>
    <n v="936"/>
    <x v="46"/>
    <n v="7"/>
    <x v="237"/>
    <x v="92"/>
    <n v="79"/>
    <x v="1"/>
    <s v="South"/>
    <n v="19"/>
    <s v="Leaves"/>
    <s v="Herbal Tea"/>
    <s v="Chamomile"/>
    <n v="47"/>
    <n v="147"/>
    <n v="88"/>
    <x v="8"/>
    <n v="50"/>
    <n v="70"/>
    <n v="40"/>
    <n v="120"/>
    <n v="47"/>
    <s v="Decaf"/>
  </r>
  <r>
    <n v="914"/>
    <x v="9"/>
    <n v="20"/>
    <x v="238"/>
    <x v="11"/>
    <n v="73"/>
    <x v="1"/>
    <s v="East"/>
    <n v="14"/>
    <s v="Leaves"/>
    <s v="Tea"/>
    <s v="Green Tea"/>
    <n v="70"/>
    <n v="131"/>
    <n v="81"/>
    <x v="19"/>
    <n v="50"/>
    <n v="70"/>
    <n v="50"/>
    <n v="120"/>
    <n v="26"/>
    <s v="Regular"/>
  </r>
  <r>
    <n v="636"/>
    <x v="33"/>
    <n v="13"/>
    <x v="239"/>
    <x v="51"/>
    <n v="76"/>
    <x v="0"/>
    <s v="Central"/>
    <n v="19"/>
    <s v="Beans"/>
    <s v="Coffee"/>
    <s v="Decaf Irish Cream"/>
    <n v="53"/>
    <n v="148"/>
    <n v="85"/>
    <x v="3"/>
    <n v="60"/>
    <n v="70"/>
    <n v="40"/>
    <n v="130"/>
    <n v="40"/>
    <s v="Decaf"/>
  </r>
  <r>
    <n v="203"/>
    <x v="5"/>
    <n v="-9"/>
    <x v="240"/>
    <x v="104"/>
    <n v="65"/>
    <x v="0"/>
    <s v="East"/>
    <n v="16"/>
    <s v="Beans"/>
    <s v="Espresso"/>
    <s v="Decaf Espresso"/>
    <n v="31"/>
    <n v="121"/>
    <n v="72"/>
    <x v="7"/>
    <n v="40"/>
    <n v="70"/>
    <n v="40"/>
    <n v="110"/>
    <n v="44"/>
    <s v="Decaf"/>
  </r>
  <r>
    <n v="435"/>
    <x v="9"/>
    <n v="20"/>
    <x v="241"/>
    <x v="98"/>
    <n v="73"/>
    <x v="0"/>
    <s v="West"/>
    <n v="14"/>
    <s v="Beans"/>
    <s v="Espresso"/>
    <s v="Decaf Espresso"/>
    <n v="70"/>
    <n v="131"/>
    <n v="81"/>
    <x v="5"/>
    <n v="40"/>
    <n v="70"/>
    <n v="50"/>
    <n v="110"/>
    <n v="26"/>
    <s v="Decaf"/>
  </r>
  <r>
    <n v="603"/>
    <x v="10"/>
    <n v="5"/>
    <x v="242"/>
    <x v="105"/>
    <n v="75"/>
    <x v="0"/>
    <s v="East"/>
    <n v="16"/>
    <s v="Beans"/>
    <s v="Coffee"/>
    <s v="Amaretto"/>
    <n v="55"/>
    <n v="135"/>
    <n v="83"/>
    <x v="15"/>
    <n v="40"/>
    <n v="70"/>
    <n v="50"/>
    <n v="110"/>
    <n v="38"/>
    <s v="Regular"/>
  </r>
  <r>
    <n v="203"/>
    <x v="13"/>
    <n v="-13"/>
    <x v="243"/>
    <x v="52"/>
    <n v="76"/>
    <x v="0"/>
    <s v="East"/>
    <n v="49"/>
    <s v="Beans"/>
    <s v="Espresso"/>
    <s v="Caffe Mocha"/>
    <n v="-3"/>
    <n v="140"/>
    <n v="85"/>
    <x v="7"/>
    <n v="50"/>
    <n v="70"/>
    <n v="10"/>
    <n v="120"/>
    <n v="78"/>
    <s v="Regular"/>
  </r>
  <r>
    <n v="603"/>
    <x v="5"/>
    <n v="-16"/>
    <x v="244"/>
    <x v="48"/>
    <n v="69"/>
    <x v="0"/>
    <s v="East"/>
    <n v="44"/>
    <s v="Beans"/>
    <s v="Espresso"/>
    <s v="Caffe Mocha"/>
    <n v="-6"/>
    <n v="126"/>
    <n v="77"/>
    <x v="15"/>
    <n v="40"/>
    <n v="70"/>
    <n v="10"/>
    <n v="110"/>
    <n v="73"/>
    <s v="Regular"/>
  </r>
  <r>
    <n v="541"/>
    <x v="21"/>
    <n v="-19"/>
    <x v="245"/>
    <x v="78"/>
    <n v="57"/>
    <x v="0"/>
    <s v="West"/>
    <n v="13"/>
    <s v="Beans"/>
    <s v="Coffee"/>
    <s v="Colombian"/>
    <n v="1"/>
    <n v="104"/>
    <n v="63"/>
    <x v="2"/>
    <n v="40"/>
    <n v="70"/>
    <n v="20"/>
    <n v="110"/>
    <n v="56"/>
    <s v="Regular"/>
  </r>
  <r>
    <n v="503"/>
    <x v="2"/>
    <n v="2"/>
    <x v="246"/>
    <x v="14"/>
    <n v="73"/>
    <x v="0"/>
    <s v="West"/>
    <n v="17"/>
    <s v="Beans"/>
    <s v="Espresso"/>
    <s v="Caffe Mocha"/>
    <n v="42"/>
    <n v="135"/>
    <n v="81"/>
    <x v="2"/>
    <n v="50"/>
    <n v="70"/>
    <n v="40"/>
    <n v="120"/>
    <n v="45"/>
    <s v="Regular"/>
  </r>
  <r>
    <n v="405"/>
    <x v="19"/>
    <n v="13"/>
    <x v="247"/>
    <x v="24"/>
    <n v="80"/>
    <x v="0"/>
    <s v="South"/>
    <n v="24"/>
    <s v="Leaves"/>
    <s v="Herbal Tea"/>
    <s v="Chamomile"/>
    <n v="33"/>
    <n v="155"/>
    <n v="90"/>
    <x v="14"/>
    <n v="60"/>
    <n v="70"/>
    <n v="20"/>
    <n v="130"/>
    <n v="58"/>
    <s v="Decaf"/>
  </r>
  <r>
    <n v="435"/>
    <x v="10"/>
    <n v="13"/>
    <x v="248"/>
    <x v="105"/>
    <n v="75"/>
    <x v="0"/>
    <s v="West"/>
    <n v="16"/>
    <s v="Leaves"/>
    <s v="Herbal Tea"/>
    <s v="Chamomile"/>
    <n v="53"/>
    <n v="135"/>
    <n v="83"/>
    <x v="5"/>
    <n v="40"/>
    <n v="70"/>
    <n v="40"/>
    <n v="110"/>
    <n v="39"/>
    <s v="Decaf"/>
  </r>
  <r>
    <n v="435"/>
    <x v="4"/>
    <n v="2"/>
    <x v="249"/>
    <x v="30"/>
    <n v="74"/>
    <x v="0"/>
    <s v="West"/>
    <n v="15"/>
    <s v="Leaves"/>
    <s v="Herbal Tea"/>
    <s v="Lemon"/>
    <n v="42"/>
    <n v="130"/>
    <n v="82"/>
    <x v="5"/>
    <n v="40"/>
    <n v="70"/>
    <n v="40"/>
    <n v="110"/>
    <n v="46"/>
    <s v="Decaf"/>
  </r>
  <r>
    <n v="425"/>
    <x v="5"/>
    <n v="18"/>
    <x v="250"/>
    <x v="97"/>
    <n v="71"/>
    <x v="0"/>
    <s v="West"/>
    <n v="13"/>
    <s v="Leaves"/>
    <s v="Herbal Tea"/>
    <s v="Lemon"/>
    <n v="68"/>
    <n v="128"/>
    <n v="79"/>
    <x v="6"/>
    <n v="40"/>
    <n v="70"/>
    <n v="50"/>
    <n v="110"/>
    <n v="25"/>
    <s v="Decaf"/>
  </r>
  <r>
    <n v="959"/>
    <x v="9"/>
    <n v="20"/>
    <x v="251"/>
    <x v="98"/>
    <n v="73"/>
    <x v="0"/>
    <s v="East"/>
    <n v="14"/>
    <s v="Leaves"/>
    <s v="Tea"/>
    <s v="Darjeeling"/>
    <n v="70"/>
    <n v="131"/>
    <n v="81"/>
    <x v="7"/>
    <n v="50"/>
    <n v="70"/>
    <n v="50"/>
    <n v="120"/>
    <n v="26"/>
    <s v="Regular"/>
  </r>
  <r>
    <n v="937"/>
    <x v="50"/>
    <n v="-14"/>
    <x v="252"/>
    <x v="106"/>
    <n v="32"/>
    <x v="1"/>
    <s v="Central"/>
    <n v="5"/>
    <s v="Leaves"/>
    <s v="Herbal Tea"/>
    <s v="Chamomile"/>
    <n v="16"/>
    <n v="53"/>
    <n v="32"/>
    <x v="18"/>
    <n v="0"/>
    <n v="30"/>
    <n v="30"/>
    <n v="30"/>
    <n v="16"/>
    <s v="Decaf"/>
  </r>
  <r>
    <n v="513"/>
    <x v="27"/>
    <n v="-10"/>
    <x v="253"/>
    <x v="36"/>
    <n v="39"/>
    <x v="1"/>
    <s v="Central"/>
    <n v="7"/>
    <s v="Leaves"/>
    <s v="Herbal Tea"/>
    <s v="Lemon"/>
    <n v="20"/>
    <n v="66"/>
    <n v="39"/>
    <x v="18"/>
    <n v="10"/>
    <n v="30"/>
    <n v="30"/>
    <n v="40"/>
    <n v="19"/>
    <s v="Decaf"/>
  </r>
  <r>
    <n v="850"/>
    <x v="49"/>
    <n v="-4"/>
    <x v="254"/>
    <x v="103"/>
    <n v="70"/>
    <x v="1"/>
    <s v="East"/>
    <n v="21"/>
    <s v="Leaves"/>
    <s v="Herbal Tea"/>
    <s v="Lemon"/>
    <n v="16"/>
    <n v="126"/>
    <n v="70"/>
    <x v="11"/>
    <n v="30"/>
    <n v="30"/>
    <n v="20"/>
    <n v="60"/>
    <n v="54"/>
    <s v="Decaf"/>
  </r>
  <r>
    <n v="781"/>
    <x v="2"/>
    <n v="-7"/>
    <x v="255"/>
    <x v="2"/>
    <n v="66"/>
    <x v="1"/>
    <s v="East"/>
    <n v="20"/>
    <s v="Leaves"/>
    <s v="Herbal Tea"/>
    <s v="Lemon"/>
    <n v="13"/>
    <n v="120"/>
    <n v="66"/>
    <x v="10"/>
    <n v="30"/>
    <n v="30"/>
    <n v="20"/>
    <n v="60"/>
    <n v="53"/>
    <s v="Decaf"/>
  </r>
  <r>
    <n v="413"/>
    <x v="50"/>
    <n v="-15"/>
    <x v="256"/>
    <x v="106"/>
    <n v="32"/>
    <x v="1"/>
    <s v="East"/>
    <n v="5"/>
    <s v="Leaves"/>
    <s v="Tea"/>
    <s v="Green Tea"/>
    <n v="15"/>
    <n v="53"/>
    <n v="32"/>
    <x v="10"/>
    <n v="20"/>
    <n v="30"/>
    <n v="30"/>
    <n v="50"/>
    <n v="17"/>
    <s v="Regular"/>
  </r>
  <r>
    <n v="360"/>
    <x v="12"/>
    <n v="1"/>
    <x v="257"/>
    <x v="69"/>
    <n v="67"/>
    <x v="0"/>
    <s v="West"/>
    <n v="14"/>
    <s v="Leaves"/>
    <s v="Tea"/>
    <s v="Earl Grey"/>
    <n v="31"/>
    <n v="113"/>
    <n v="67"/>
    <x v="6"/>
    <n v="20"/>
    <n v="30"/>
    <n v="30"/>
    <n v="50"/>
    <n v="36"/>
    <s v="Regular"/>
  </r>
  <r>
    <n v="775"/>
    <x v="35"/>
    <n v="-3"/>
    <x v="258"/>
    <x v="61"/>
    <n v="34"/>
    <x v="0"/>
    <s v="West"/>
    <n v="6"/>
    <s v="Beans"/>
    <s v="Espresso"/>
    <s v="Decaf Espresso"/>
    <n v="17"/>
    <n v="56"/>
    <n v="34"/>
    <x v="1"/>
    <n v="20"/>
    <n v="30"/>
    <n v="20"/>
    <n v="50"/>
    <n v="17"/>
    <s v="Decaf"/>
  </r>
  <r>
    <n v="505"/>
    <x v="1"/>
    <n v="6"/>
    <x v="259"/>
    <x v="107"/>
    <n v="42"/>
    <x v="0"/>
    <s v="South"/>
    <n v="12"/>
    <s v="Beans"/>
    <s v="Espresso"/>
    <s v="Caffe Latte"/>
    <n v="-4"/>
    <n v="76"/>
    <n v="42"/>
    <x v="17"/>
    <n v="20"/>
    <n v="30"/>
    <n v="-10"/>
    <n v="50"/>
    <n v="46"/>
    <s v="Regular"/>
  </r>
  <r>
    <n v="253"/>
    <x v="35"/>
    <n v="-9"/>
    <x v="260"/>
    <x v="79"/>
    <n v="30"/>
    <x v="0"/>
    <s v="West"/>
    <n v="7"/>
    <s v="Beans"/>
    <s v="Espresso"/>
    <s v="Caffe Latte"/>
    <n v="11"/>
    <n v="52"/>
    <n v="30"/>
    <x v="6"/>
    <n v="20"/>
    <n v="30"/>
    <n v="20"/>
    <n v="50"/>
    <n v="19"/>
    <s v="Regular"/>
  </r>
  <r>
    <n v="603"/>
    <x v="23"/>
    <n v="-4"/>
    <x v="261"/>
    <x v="62"/>
    <n v="41"/>
    <x v="0"/>
    <s v="East"/>
    <n v="12"/>
    <s v="Leaves"/>
    <s v="Herbal Tea"/>
    <s v="Lemon"/>
    <n v="-4"/>
    <n v="74"/>
    <n v="41"/>
    <x v="15"/>
    <n v="20"/>
    <n v="30"/>
    <n v="0"/>
    <n v="50"/>
    <n v="45"/>
    <s v="Decaf"/>
  </r>
  <r>
    <n v="505"/>
    <x v="42"/>
    <n v="-5"/>
    <x v="262"/>
    <x v="81"/>
    <n v="35"/>
    <x v="0"/>
    <s v="South"/>
    <n v="8"/>
    <s v="Leaves"/>
    <s v="Herbal Tea"/>
    <s v="Lemon"/>
    <n v="5"/>
    <n v="64"/>
    <n v="35"/>
    <x v="17"/>
    <n v="20"/>
    <n v="30"/>
    <n v="10"/>
    <n v="50"/>
    <n v="30"/>
    <s v="Decaf"/>
  </r>
  <r>
    <n v="503"/>
    <x v="51"/>
    <n v="-1"/>
    <x v="263"/>
    <x v="108"/>
    <n v="38"/>
    <x v="0"/>
    <s v="West"/>
    <n v="7"/>
    <s v="Leaves"/>
    <s v="Herbal Tea"/>
    <s v="Chamomile"/>
    <n v="19"/>
    <n v="63"/>
    <n v="38"/>
    <x v="2"/>
    <n v="20"/>
    <n v="30"/>
    <n v="20"/>
    <n v="50"/>
    <n v="19"/>
    <s v="Decaf"/>
  </r>
  <r>
    <n v="603"/>
    <x v="52"/>
    <n v="-12"/>
    <x v="264"/>
    <x v="109"/>
    <n v="24"/>
    <x v="0"/>
    <s v="East"/>
    <n v="4"/>
    <s v="Leaves"/>
    <s v="Tea"/>
    <s v="Darjeeling"/>
    <n v="8"/>
    <n v="39"/>
    <n v="24"/>
    <x v="15"/>
    <n v="10"/>
    <n v="30"/>
    <n v="20"/>
    <n v="40"/>
    <n v="16"/>
    <s v="Regular"/>
  </r>
  <r>
    <n v="541"/>
    <x v="40"/>
    <n v="-2"/>
    <x v="265"/>
    <x v="78"/>
    <n v="48"/>
    <x v="0"/>
    <s v="West"/>
    <n v="8"/>
    <s v="Leaves"/>
    <s v="Tea"/>
    <s v="Darjeeling"/>
    <n v="28"/>
    <n v="80"/>
    <n v="48"/>
    <x v="2"/>
    <n v="20"/>
    <n v="30"/>
    <n v="30"/>
    <n v="50"/>
    <n v="20"/>
    <s v="Regular"/>
  </r>
  <r>
    <n v="435"/>
    <x v="41"/>
    <n v="-1"/>
    <x v="266"/>
    <x v="80"/>
    <n v="47"/>
    <x v="0"/>
    <s v="West"/>
    <n v="11"/>
    <s v="Leaves"/>
    <s v="Tea"/>
    <s v="Earl Grey"/>
    <n v="9"/>
    <n v="82"/>
    <n v="47"/>
    <x v="5"/>
    <n v="20"/>
    <n v="30"/>
    <n v="10"/>
    <n v="50"/>
    <n v="38"/>
    <s v="Regular"/>
  </r>
  <r>
    <n v="801"/>
    <x v="1"/>
    <n v="-3"/>
    <x v="267"/>
    <x v="82"/>
    <n v="42"/>
    <x v="0"/>
    <s v="West"/>
    <n v="12"/>
    <s v="Leaves"/>
    <s v="Tea"/>
    <s v="Green Tea"/>
    <n v="-3"/>
    <n v="76"/>
    <n v="42"/>
    <x v="5"/>
    <n v="20"/>
    <n v="30"/>
    <n v="0"/>
    <n v="50"/>
    <n v="45"/>
    <s v="Regular"/>
  </r>
  <r>
    <n v="772"/>
    <x v="44"/>
    <n v="-8"/>
    <x v="268"/>
    <x v="90"/>
    <n v="32"/>
    <x v="1"/>
    <s v="East"/>
    <n v="7"/>
    <s v="Leaves"/>
    <s v="Herbal Tea"/>
    <s v="Chamomile"/>
    <n v="12"/>
    <n v="56"/>
    <n v="32"/>
    <x v="11"/>
    <n v="10"/>
    <n v="30"/>
    <n v="20"/>
    <n v="40"/>
    <n v="20"/>
    <s v="Decaf"/>
  </r>
  <r>
    <n v="505"/>
    <x v="24"/>
    <n v="12"/>
    <x v="269"/>
    <x v="83"/>
    <n v="51"/>
    <x v="0"/>
    <s v="South"/>
    <n v="12"/>
    <s v="Beans"/>
    <s v="Espresso"/>
    <s v="Decaf Espresso"/>
    <n v="12"/>
    <n v="89"/>
    <n v="51"/>
    <x v="17"/>
    <n v="30"/>
    <n v="30"/>
    <n v="0"/>
    <n v="60"/>
    <n v="39"/>
    <s v="Decaf"/>
  </r>
  <r>
    <n v="702"/>
    <x v="36"/>
    <n v="-3"/>
    <x v="270"/>
    <x v="76"/>
    <n v="35"/>
    <x v="0"/>
    <s v="West"/>
    <n v="6"/>
    <s v="Beans"/>
    <s v="Espresso"/>
    <s v="Decaf Espresso"/>
    <n v="17"/>
    <n v="58"/>
    <n v="35"/>
    <x v="1"/>
    <n v="20"/>
    <n v="30"/>
    <n v="20"/>
    <n v="50"/>
    <n v="18"/>
    <s v="Decaf"/>
  </r>
  <r>
    <n v="641"/>
    <x v="53"/>
    <n v="-10"/>
    <x v="271"/>
    <x v="4"/>
    <n v="25"/>
    <x v="0"/>
    <s v="Central"/>
    <n v="4"/>
    <s v="Beans"/>
    <s v="Coffee"/>
    <s v="Amaretto"/>
    <n v="10"/>
    <n v="41"/>
    <n v="25"/>
    <x v="16"/>
    <n v="10"/>
    <n v="30"/>
    <n v="20"/>
    <n v="40"/>
    <n v="15"/>
    <s v="Regular"/>
  </r>
  <r>
    <n v="563"/>
    <x v="22"/>
    <n v="-2"/>
    <x v="272"/>
    <x v="75"/>
    <n v="38"/>
    <x v="0"/>
    <s v="Central"/>
    <n v="9"/>
    <s v="Beans"/>
    <s v="Coffee"/>
    <s v="Colombian"/>
    <n v="8"/>
    <n v="69"/>
    <n v="38"/>
    <x v="16"/>
    <n v="30"/>
    <n v="30"/>
    <n v="10"/>
    <n v="60"/>
    <n v="30"/>
    <s v="Regular"/>
  </r>
  <r>
    <n v="603"/>
    <x v="54"/>
    <n v="-16"/>
    <x v="273"/>
    <x v="110"/>
    <n v="25"/>
    <x v="0"/>
    <s v="East"/>
    <n v="7"/>
    <s v="Beans"/>
    <s v="Espresso"/>
    <s v="Regular Espresso"/>
    <n v="-16"/>
    <n v="45"/>
    <n v="25"/>
    <x v="15"/>
    <n v="10"/>
    <n v="30"/>
    <n v="0"/>
    <n v="40"/>
    <n v="41"/>
    <s v="Regular"/>
  </r>
  <r>
    <n v="580"/>
    <x v="42"/>
    <n v="4"/>
    <x v="274"/>
    <x v="88"/>
    <n v="44"/>
    <x v="0"/>
    <s v="South"/>
    <n v="8"/>
    <s v="Beans"/>
    <s v="Espresso"/>
    <s v="Caffe Mocha"/>
    <n v="24"/>
    <n v="73"/>
    <n v="44"/>
    <x v="14"/>
    <n v="20"/>
    <n v="30"/>
    <n v="20"/>
    <n v="50"/>
    <n v="20"/>
    <s v="Regular"/>
  </r>
  <r>
    <n v="253"/>
    <x v="44"/>
    <n v="-7"/>
    <x v="275"/>
    <x v="90"/>
    <n v="32"/>
    <x v="0"/>
    <s v="West"/>
    <n v="7"/>
    <s v="Beans"/>
    <s v="Espresso"/>
    <s v="Caffe Latte"/>
    <n v="13"/>
    <n v="56"/>
    <n v="32"/>
    <x v="6"/>
    <n v="20"/>
    <n v="30"/>
    <n v="20"/>
    <n v="50"/>
    <n v="19"/>
    <s v="Regular"/>
  </r>
  <r>
    <n v="580"/>
    <x v="50"/>
    <n v="-8"/>
    <x v="276"/>
    <x v="106"/>
    <n v="32"/>
    <x v="0"/>
    <s v="South"/>
    <n v="5"/>
    <s v="Beans"/>
    <s v="Espresso"/>
    <s v="Caffe Mocha"/>
    <n v="22"/>
    <n v="56"/>
    <n v="35"/>
    <x v="14"/>
    <n v="0"/>
    <n v="30"/>
    <n v="30"/>
    <n v="30"/>
    <n v="17"/>
    <s v="Regular"/>
  </r>
  <r>
    <n v="702"/>
    <x v="26"/>
    <n v="17"/>
    <x v="277"/>
    <x v="34"/>
    <n v="43"/>
    <x v="0"/>
    <s v="West"/>
    <n v="0"/>
    <s v="Beans"/>
    <s v="Espresso"/>
    <s v="Caffe Latte"/>
    <n v="47"/>
    <n v="46"/>
    <n v="46"/>
    <x v="1"/>
    <n v="0"/>
    <n v="30"/>
    <n v="30"/>
    <n v="30"/>
    <n v="11"/>
    <s v="Regular"/>
  </r>
  <r>
    <n v="603"/>
    <x v="1"/>
    <n v="-24"/>
    <x v="278"/>
    <x v="1"/>
    <n v="43"/>
    <x v="0"/>
    <s v="East"/>
    <n v="12"/>
    <s v="Leaves"/>
    <s v="Herbal Tea"/>
    <s v="Lemon"/>
    <n v="-4"/>
    <n v="82"/>
    <n v="48"/>
    <x v="15"/>
    <n v="10"/>
    <n v="30"/>
    <n v="20"/>
    <n v="40"/>
    <n v="46"/>
    <s v="Decaf"/>
  </r>
  <r>
    <n v="505"/>
    <x v="50"/>
    <n v="-9"/>
    <x v="279"/>
    <x v="111"/>
    <n v="31"/>
    <x v="0"/>
    <s v="South"/>
    <n v="5"/>
    <s v="Leaves"/>
    <s v="Herbal Tea"/>
    <s v="Chamomile"/>
    <n v="21"/>
    <n v="55"/>
    <n v="34"/>
    <x v="17"/>
    <n v="10"/>
    <n v="30"/>
    <n v="30"/>
    <n v="40"/>
    <n v="17"/>
    <s v="Decaf"/>
  </r>
  <r>
    <n v="971"/>
    <x v="51"/>
    <n v="-5"/>
    <x v="280"/>
    <x v="112"/>
    <n v="36"/>
    <x v="0"/>
    <s v="West"/>
    <n v="7"/>
    <s v="Leaves"/>
    <s v="Herbal Tea"/>
    <s v="Chamomile"/>
    <n v="25"/>
    <n v="65"/>
    <n v="40"/>
    <x v="2"/>
    <n v="10"/>
    <n v="30"/>
    <n v="30"/>
    <n v="40"/>
    <n v="19"/>
    <s v="Decaf"/>
  </r>
  <r>
    <n v="314"/>
    <x v="1"/>
    <n v="-14"/>
    <x v="281"/>
    <x v="1"/>
    <n v="43"/>
    <x v="0"/>
    <s v="Central"/>
    <n v="12"/>
    <s v="Leaves"/>
    <s v="Tea"/>
    <s v="Green Tea"/>
    <n v="-4"/>
    <n v="82"/>
    <n v="48"/>
    <x v="3"/>
    <n v="10"/>
    <n v="30"/>
    <n v="10"/>
    <n v="40"/>
    <n v="46"/>
    <s v="Regular"/>
  </r>
  <r>
    <n v="603"/>
    <x v="50"/>
    <n v="-9"/>
    <x v="282"/>
    <x v="111"/>
    <n v="31"/>
    <x v="0"/>
    <s v="East"/>
    <n v="5"/>
    <s v="Leaves"/>
    <s v="Tea"/>
    <s v="Darjeeling"/>
    <n v="21"/>
    <n v="55"/>
    <n v="34"/>
    <x v="15"/>
    <n v="20"/>
    <n v="30"/>
    <n v="30"/>
    <n v="50"/>
    <n v="17"/>
    <s v="Regular"/>
  </r>
  <r>
    <n v="435"/>
    <x v="30"/>
    <n v="1"/>
    <x v="283"/>
    <x v="86"/>
    <n v="53"/>
    <x v="0"/>
    <s v="West"/>
    <n v="12"/>
    <s v="Leaves"/>
    <s v="Tea"/>
    <s v="Earl Grey"/>
    <n v="21"/>
    <n v="98"/>
    <n v="59"/>
    <x v="5"/>
    <n v="10"/>
    <n v="30"/>
    <n v="20"/>
    <n v="40"/>
    <n v="39"/>
    <s v="Regular"/>
  </r>
  <r>
    <n v="509"/>
    <x v="12"/>
    <n v="16"/>
    <x v="284"/>
    <x v="69"/>
    <n v="67"/>
    <x v="0"/>
    <s v="West"/>
    <n v="14"/>
    <s v="Leaves"/>
    <s v="Tea"/>
    <s v="Earl Grey"/>
    <n v="46"/>
    <n v="120"/>
    <n v="74"/>
    <x v="6"/>
    <n v="20"/>
    <n v="30"/>
    <n v="30"/>
    <n v="50"/>
    <n v="36"/>
    <s v="Regular"/>
  </r>
  <r>
    <n v="775"/>
    <x v="35"/>
    <n v="5"/>
    <x v="285"/>
    <x v="61"/>
    <n v="34"/>
    <x v="0"/>
    <s v="West"/>
    <n v="6"/>
    <s v="Beans"/>
    <s v="Espresso"/>
    <s v="Decaf Espresso"/>
    <n v="25"/>
    <n v="60"/>
    <n v="38"/>
    <x v="1"/>
    <n v="20"/>
    <n v="30"/>
    <n v="20"/>
    <n v="50"/>
    <n v="17"/>
    <s v="Decaf"/>
  </r>
  <r>
    <n v="505"/>
    <x v="1"/>
    <n v="4"/>
    <x v="286"/>
    <x v="107"/>
    <n v="42"/>
    <x v="0"/>
    <s v="South"/>
    <n v="12"/>
    <s v="Beans"/>
    <s v="Espresso"/>
    <s v="Caffe Latte"/>
    <n v="-6"/>
    <n v="81"/>
    <n v="47"/>
    <x v="17"/>
    <n v="20"/>
    <n v="30"/>
    <n v="-10"/>
    <n v="50"/>
    <n v="46"/>
    <s v="Regular"/>
  </r>
  <r>
    <n v="425"/>
    <x v="35"/>
    <n v="-4"/>
    <x v="287"/>
    <x v="79"/>
    <n v="30"/>
    <x v="0"/>
    <s v="West"/>
    <n v="7"/>
    <s v="Beans"/>
    <s v="Espresso"/>
    <s v="Caffe Latte"/>
    <n v="16"/>
    <n v="55"/>
    <n v="33"/>
    <x v="6"/>
    <n v="20"/>
    <n v="30"/>
    <n v="20"/>
    <n v="50"/>
    <n v="19"/>
    <s v="Regular"/>
  </r>
  <r>
    <n v="603"/>
    <x v="23"/>
    <n v="-6"/>
    <x v="288"/>
    <x v="62"/>
    <n v="41"/>
    <x v="0"/>
    <s v="East"/>
    <n v="12"/>
    <s v="Leaves"/>
    <s v="Herbal Tea"/>
    <s v="Lemon"/>
    <n v="-6"/>
    <n v="79"/>
    <n v="46"/>
    <x v="15"/>
    <n v="20"/>
    <n v="30"/>
    <n v="0"/>
    <n v="50"/>
    <n v="45"/>
    <s v="Decaf"/>
  </r>
  <r>
    <n v="505"/>
    <x v="42"/>
    <n v="-3"/>
    <x v="289"/>
    <x v="81"/>
    <n v="35"/>
    <x v="0"/>
    <s v="South"/>
    <n v="8"/>
    <s v="Leaves"/>
    <s v="Herbal Tea"/>
    <s v="Lemon"/>
    <n v="7"/>
    <n v="68"/>
    <n v="39"/>
    <x v="17"/>
    <n v="20"/>
    <n v="30"/>
    <n v="10"/>
    <n v="50"/>
    <n v="30"/>
    <s v="Decaf"/>
  </r>
  <r>
    <n v="541"/>
    <x v="51"/>
    <n v="8"/>
    <x v="290"/>
    <x v="108"/>
    <n v="38"/>
    <x v="0"/>
    <s v="West"/>
    <n v="7"/>
    <s v="Leaves"/>
    <s v="Herbal Tea"/>
    <s v="Chamomile"/>
    <n v="28"/>
    <n v="67"/>
    <n v="42"/>
    <x v="2"/>
    <n v="20"/>
    <n v="30"/>
    <n v="20"/>
    <n v="50"/>
    <n v="19"/>
    <s v="Decaf"/>
  </r>
  <r>
    <n v="603"/>
    <x v="52"/>
    <n v="-8"/>
    <x v="291"/>
    <x v="109"/>
    <n v="24"/>
    <x v="0"/>
    <s v="East"/>
    <n v="4"/>
    <s v="Leaves"/>
    <s v="Tea"/>
    <s v="Darjeeling"/>
    <n v="12"/>
    <n v="42"/>
    <n v="27"/>
    <x v="15"/>
    <n v="10"/>
    <n v="30"/>
    <n v="20"/>
    <n v="40"/>
    <n v="16"/>
    <s v="Regular"/>
  </r>
  <r>
    <n v="503"/>
    <x v="40"/>
    <n v="12"/>
    <x v="292"/>
    <x v="78"/>
    <n v="48"/>
    <x v="0"/>
    <s v="West"/>
    <n v="8"/>
    <s v="Leaves"/>
    <s v="Tea"/>
    <s v="Darjeeling"/>
    <n v="42"/>
    <n v="85"/>
    <n v="53"/>
    <x v="2"/>
    <n v="20"/>
    <n v="30"/>
    <n v="30"/>
    <n v="50"/>
    <n v="20"/>
    <s v="Regular"/>
  </r>
  <r>
    <n v="435"/>
    <x v="41"/>
    <n v="3"/>
    <x v="293"/>
    <x v="80"/>
    <n v="47"/>
    <x v="0"/>
    <s v="West"/>
    <n v="11"/>
    <s v="Leaves"/>
    <s v="Tea"/>
    <s v="Earl Grey"/>
    <n v="13"/>
    <n v="87"/>
    <n v="52"/>
    <x v="5"/>
    <n v="20"/>
    <n v="30"/>
    <n v="10"/>
    <n v="50"/>
    <n v="38"/>
    <s v="Regular"/>
  </r>
  <r>
    <n v="435"/>
    <x v="1"/>
    <n v="-4"/>
    <x v="294"/>
    <x v="82"/>
    <n v="42"/>
    <x v="0"/>
    <s v="West"/>
    <n v="12"/>
    <s v="Leaves"/>
    <s v="Tea"/>
    <s v="Green Tea"/>
    <n v="-4"/>
    <n v="81"/>
    <n v="47"/>
    <x v="5"/>
    <n v="20"/>
    <n v="30"/>
    <n v="0"/>
    <n v="50"/>
    <n v="45"/>
    <s v="Regular"/>
  </r>
  <r>
    <n v="713"/>
    <x v="10"/>
    <n v="-44"/>
    <x v="295"/>
    <x v="100"/>
    <n v="71"/>
    <x v="1"/>
    <s v="South"/>
    <n v="17"/>
    <s v="Leaves"/>
    <s v="Herbal Tea"/>
    <s v="Chamomile"/>
    <n v="26"/>
    <n v="123"/>
    <n v="71"/>
    <x v="8"/>
    <n v="30"/>
    <n v="80"/>
    <n v="70"/>
    <n v="110"/>
    <n v="45"/>
    <s v="Decaf"/>
  </r>
  <r>
    <n v="217"/>
    <x v="34"/>
    <n v="-2"/>
    <x v="296"/>
    <x v="56"/>
    <n v="111"/>
    <x v="1"/>
    <s v="Central"/>
    <n v="21"/>
    <s v="Leaves"/>
    <s v="Tea"/>
    <s v="Darjeeling"/>
    <n v="78"/>
    <n v="187"/>
    <n v="111"/>
    <x v="12"/>
    <n v="50"/>
    <n v="80"/>
    <n v="80"/>
    <n v="130"/>
    <n v="33"/>
    <s v="Regular"/>
  </r>
  <r>
    <n v="847"/>
    <x v="25"/>
    <n v="5"/>
    <x v="297"/>
    <x v="33"/>
    <n v="110"/>
    <x v="1"/>
    <s v="Central"/>
    <n v="23"/>
    <s v="Leaves"/>
    <s v="Tea"/>
    <s v="Earl Grey"/>
    <n v="55"/>
    <n v="182"/>
    <n v="110"/>
    <x v="12"/>
    <n v="50"/>
    <n v="80"/>
    <n v="50"/>
    <n v="130"/>
    <n v="55"/>
    <s v="Regular"/>
  </r>
  <r>
    <n v="660"/>
    <x v="19"/>
    <n v="-35"/>
    <x v="298"/>
    <x v="68"/>
    <n v="77"/>
    <x v="0"/>
    <s v="Central"/>
    <n v="20"/>
    <s v="Beans"/>
    <s v="Coffee"/>
    <s v="Decaf Irish Cream"/>
    <n v="35"/>
    <n v="142"/>
    <n v="77"/>
    <x v="3"/>
    <n v="50"/>
    <n v="80"/>
    <n v="70"/>
    <n v="130"/>
    <n v="42"/>
    <s v="Decaf"/>
  </r>
  <r>
    <n v="660"/>
    <x v="40"/>
    <n v="-52"/>
    <x v="299"/>
    <x v="85"/>
    <n v="47"/>
    <x v="0"/>
    <s v="Central"/>
    <n v="8"/>
    <s v="Beans"/>
    <s v="Espresso"/>
    <s v="Decaf Espresso"/>
    <n v="28"/>
    <n v="79"/>
    <n v="47"/>
    <x v="3"/>
    <n v="30"/>
    <n v="80"/>
    <n v="80"/>
    <n v="110"/>
    <n v="19"/>
    <s v="Decaf"/>
  </r>
  <r>
    <n v="405"/>
    <x v="7"/>
    <n v="5"/>
    <x v="300"/>
    <x v="8"/>
    <n v="123"/>
    <x v="0"/>
    <s v="South"/>
    <n v="27"/>
    <s v="Beans"/>
    <s v="Espresso"/>
    <s v="Decaf Espresso"/>
    <n v="65"/>
    <n v="205"/>
    <n v="123"/>
    <x v="14"/>
    <n v="50"/>
    <n v="80"/>
    <n v="60"/>
    <n v="130"/>
    <n v="58"/>
    <s v="Decaf"/>
  </r>
  <r>
    <n v="715"/>
    <x v="49"/>
    <n v="-35"/>
    <x v="301"/>
    <x v="103"/>
    <n v="70"/>
    <x v="0"/>
    <s v="Central"/>
    <n v="21"/>
    <s v="Beans"/>
    <s v="Coffee"/>
    <s v="Amaretto"/>
    <n v="15"/>
    <n v="126"/>
    <n v="70"/>
    <x v="4"/>
    <n v="40"/>
    <n v="80"/>
    <n v="50"/>
    <n v="120"/>
    <n v="55"/>
    <s v="Regular"/>
  </r>
  <r>
    <n v="405"/>
    <x v="8"/>
    <n v="6"/>
    <x v="302"/>
    <x v="113"/>
    <n v="127"/>
    <x v="0"/>
    <s v="South"/>
    <n v="28"/>
    <s v="Beans"/>
    <s v="Espresso"/>
    <s v="Caffe Latte"/>
    <n v="76"/>
    <n v="218"/>
    <n v="127"/>
    <x v="14"/>
    <n v="50"/>
    <n v="80"/>
    <n v="70"/>
    <n v="130"/>
    <n v="51"/>
    <s v="Regular"/>
  </r>
  <r>
    <n v="414"/>
    <x v="0"/>
    <n v="-23"/>
    <x v="303"/>
    <x v="71"/>
    <n v="99"/>
    <x v="0"/>
    <s v="Central"/>
    <n v="18"/>
    <s v="Leaves"/>
    <s v="Herbal Tea"/>
    <s v="Chamomile"/>
    <n v="57"/>
    <n v="159"/>
    <n v="99"/>
    <x v="4"/>
    <n v="40"/>
    <n v="80"/>
    <n v="80"/>
    <n v="120"/>
    <n v="42"/>
    <s v="Decaf"/>
  </r>
  <r>
    <n v="419"/>
    <x v="13"/>
    <n v="-24"/>
    <x v="304"/>
    <x v="15"/>
    <n v="69"/>
    <x v="1"/>
    <s v="Central"/>
    <n v="20"/>
    <s v="Beans"/>
    <s v="Espresso"/>
    <s v="Decaf Espresso"/>
    <n v="16"/>
    <n v="124"/>
    <n v="69"/>
    <x v="18"/>
    <n v="70"/>
    <n v="80"/>
    <n v="40"/>
    <n v="150"/>
    <n v="53"/>
    <s v="Decaf"/>
  </r>
  <r>
    <n v="330"/>
    <x v="46"/>
    <n v="-17"/>
    <x v="305"/>
    <x v="92"/>
    <n v="79"/>
    <x v="1"/>
    <s v="Central"/>
    <n v="19"/>
    <s v="Beans"/>
    <s v="Coffee"/>
    <s v="Amaretto"/>
    <n v="33"/>
    <n v="138"/>
    <n v="79"/>
    <x v="18"/>
    <n v="50"/>
    <n v="80"/>
    <n v="50"/>
    <n v="130"/>
    <n v="46"/>
    <s v="Regular"/>
  </r>
  <r>
    <n v="650"/>
    <x v="11"/>
    <n v="19"/>
    <x v="306"/>
    <x v="114"/>
    <n v="114"/>
    <x v="1"/>
    <s v="West"/>
    <n v="24"/>
    <s v="Leaves"/>
    <s v="Tea"/>
    <s v="Green Tea"/>
    <n v="59"/>
    <n v="189"/>
    <n v="114"/>
    <x v="13"/>
    <n v="50"/>
    <n v="80"/>
    <n v="40"/>
    <n v="130"/>
    <n v="55"/>
    <s v="Regular"/>
  </r>
  <r>
    <n v="314"/>
    <x v="37"/>
    <n v="-2"/>
    <x v="307"/>
    <x v="63"/>
    <n v="81"/>
    <x v="0"/>
    <s v="Central"/>
    <n v="21"/>
    <s v="Beans"/>
    <s v="Coffee"/>
    <s v="Decaf Irish Cream"/>
    <n v="38"/>
    <n v="150"/>
    <n v="81"/>
    <x v="3"/>
    <n v="60"/>
    <n v="80"/>
    <n v="40"/>
    <n v="140"/>
    <n v="43"/>
    <s v="Decaf"/>
  </r>
  <r>
    <n v="503"/>
    <x v="12"/>
    <n v="-18"/>
    <x v="308"/>
    <x v="14"/>
    <n v="68"/>
    <x v="0"/>
    <s v="West"/>
    <n v="14"/>
    <s v="Beans"/>
    <s v="Coffee"/>
    <s v="Decaf Irish Cream"/>
    <n v="32"/>
    <n v="114"/>
    <n v="68"/>
    <x v="2"/>
    <n v="50"/>
    <n v="80"/>
    <n v="50"/>
    <n v="130"/>
    <n v="36"/>
    <s v="Decaf"/>
  </r>
  <r>
    <n v="206"/>
    <x v="11"/>
    <n v="5"/>
    <x v="309"/>
    <x v="13"/>
    <n v="89"/>
    <x v="0"/>
    <s v="West"/>
    <n v="23"/>
    <s v="Beans"/>
    <s v="Espresso"/>
    <s v="Decaf Espresso"/>
    <n v="45"/>
    <n v="164"/>
    <n v="89"/>
    <x v="6"/>
    <n v="70"/>
    <n v="80"/>
    <n v="40"/>
    <n v="150"/>
    <n v="44"/>
    <s v="Decaf"/>
  </r>
  <r>
    <n v="203"/>
    <x v="18"/>
    <n v="-8"/>
    <x v="310"/>
    <x v="20"/>
    <n v="86"/>
    <x v="0"/>
    <s v="East"/>
    <n v="55"/>
    <s v="Beans"/>
    <s v="Espresso"/>
    <s v="Caffe Mocha"/>
    <n v="2"/>
    <n v="147"/>
    <n v="86"/>
    <x v="7"/>
    <n v="60"/>
    <n v="80"/>
    <n v="10"/>
    <n v="140"/>
    <n v="84"/>
    <s v="Regular"/>
  </r>
  <r>
    <n v="503"/>
    <x v="16"/>
    <n v="-27"/>
    <x v="311"/>
    <x v="23"/>
    <n v="65"/>
    <x v="0"/>
    <s v="West"/>
    <n v="42"/>
    <s v="Beans"/>
    <s v="Coffee"/>
    <s v="Amaretto"/>
    <n v="-7"/>
    <n v="112"/>
    <n v="65"/>
    <x v="2"/>
    <n v="50"/>
    <n v="80"/>
    <n v="20"/>
    <n v="130"/>
    <n v="72"/>
    <s v="Regular"/>
  </r>
  <r>
    <n v="801"/>
    <x v="5"/>
    <n v="-29"/>
    <x v="312"/>
    <x v="104"/>
    <n v="65"/>
    <x v="0"/>
    <s v="West"/>
    <n v="16"/>
    <s v="Beans"/>
    <s v="Coffee"/>
    <s v="Colombian"/>
    <n v="21"/>
    <n v="114"/>
    <n v="65"/>
    <x v="5"/>
    <n v="50"/>
    <n v="80"/>
    <n v="50"/>
    <n v="130"/>
    <n v="44"/>
    <s v="Regular"/>
  </r>
  <r>
    <n v="509"/>
    <x v="19"/>
    <n v="-7"/>
    <x v="313"/>
    <x v="24"/>
    <n v="80"/>
    <x v="0"/>
    <s v="West"/>
    <n v="24"/>
    <s v="Beans"/>
    <s v="Espresso"/>
    <s v="Caffe Mocha"/>
    <n v="23"/>
    <n v="145"/>
    <n v="80"/>
    <x v="6"/>
    <n v="60"/>
    <n v="80"/>
    <n v="30"/>
    <n v="140"/>
    <n v="57"/>
    <s v="Regular"/>
  </r>
  <r>
    <n v="985"/>
    <x v="32"/>
    <n v="-4"/>
    <x v="314"/>
    <x v="50"/>
    <n v="85"/>
    <x v="0"/>
    <s v="South"/>
    <n v="25"/>
    <s v="Leaves"/>
    <s v="Herbal Tea"/>
    <s v="Lemon"/>
    <n v="26"/>
    <n v="153"/>
    <n v="85"/>
    <x v="0"/>
    <n v="60"/>
    <n v="80"/>
    <n v="30"/>
    <n v="140"/>
    <n v="59"/>
    <s v="Decaf"/>
  </r>
  <r>
    <n v="432"/>
    <x v="34"/>
    <n v="36"/>
    <x v="315"/>
    <x v="56"/>
    <n v="111"/>
    <x v="1"/>
    <s v="South"/>
    <n v="21"/>
    <s v="Beans"/>
    <s v="Espresso"/>
    <s v="Decaf Espresso"/>
    <n v="116"/>
    <n v="199"/>
    <n v="123"/>
    <x v="8"/>
    <n v="40"/>
    <n v="80"/>
    <n v="80"/>
    <n v="120"/>
    <n v="33"/>
    <s v="Decaf"/>
  </r>
  <r>
    <n v="325"/>
    <x v="10"/>
    <n v="-31"/>
    <x v="316"/>
    <x v="100"/>
    <n v="71"/>
    <x v="1"/>
    <s v="South"/>
    <n v="17"/>
    <s v="Leaves"/>
    <s v="Herbal Tea"/>
    <s v="Chamomile"/>
    <n v="39"/>
    <n v="131"/>
    <n v="79"/>
    <x v="8"/>
    <n v="30"/>
    <n v="80"/>
    <n v="70"/>
    <n v="110"/>
    <n v="45"/>
    <s v="Decaf"/>
  </r>
  <r>
    <n v="815"/>
    <x v="34"/>
    <n v="36"/>
    <x v="317"/>
    <x v="56"/>
    <n v="111"/>
    <x v="1"/>
    <s v="Central"/>
    <n v="21"/>
    <s v="Leaves"/>
    <s v="Tea"/>
    <s v="Darjeeling"/>
    <n v="116"/>
    <n v="199"/>
    <n v="123"/>
    <x v="12"/>
    <n v="50"/>
    <n v="80"/>
    <n v="80"/>
    <n v="130"/>
    <n v="33"/>
    <s v="Regular"/>
  </r>
  <r>
    <n v="815"/>
    <x v="25"/>
    <n v="32"/>
    <x v="318"/>
    <x v="33"/>
    <n v="110"/>
    <x v="1"/>
    <s v="Central"/>
    <n v="23"/>
    <s v="Leaves"/>
    <s v="Tea"/>
    <s v="Earl Grey"/>
    <n v="82"/>
    <n v="194"/>
    <n v="122"/>
    <x v="12"/>
    <n v="50"/>
    <n v="80"/>
    <n v="50"/>
    <n v="130"/>
    <n v="55"/>
    <s v="Regular"/>
  </r>
  <r>
    <n v="636"/>
    <x v="19"/>
    <n v="-18"/>
    <x v="319"/>
    <x v="68"/>
    <n v="77"/>
    <x v="0"/>
    <s v="Central"/>
    <n v="20"/>
    <s v="Beans"/>
    <s v="Coffee"/>
    <s v="Decaf Irish Cream"/>
    <n v="52"/>
    <n v="151"/>
    <n v="86"/>
    <x v="3"/>
    <n v="50"/>
    <n v="80"/>
    <n v="70"/>
    <n v="130"/>
    <n v="42"/>
    <s v="Decaf"/>
  </r>
  <r>
    <n v="417"/>
    <x v="40"/>
    <n v="-38"/>
    <x v="320"/>
    <x v="85"/>
    <n v="47"/>
    <x v="0"/>
    <s v="Central"/>
    <n v="8"/>
    <s v="Beans"/>
    <s v="Espresso"/>
    <s v="Decaf Espresso"/>
    <n v="42"/>
    <n v="84"/>
    <n v="52"/>
    <x v="3"/>
    <n v="30"/>
    <n v="80"/>
    <n v="80"/>
    <n v="110"/>
    <n v="19"/>
    <s v="Decaf"/>
  </r>
  <r>
    <n v="405"/>
    <x v="7"/>
    <n v="36"/>
    <x v="321"/>
    <x v="8"/>
    <n v="123"/>
    <x v="0"/>
    <s v="South"/>
    <n v="27"/>
    <s v="Beans"/>
    <s v="Espresso"/>
    <s v="Decaf Espresso"/>
    <n v="96"/>
    <n v="218"/>
    <n v="136"/>
    <x v="14"/>
    <n v="50"/>
    <n v="80"/>
    <n v="60"/>
    <n v="130"/>
    <n v="58"/>
    <s v="Decaf"/>
  </r>
  <r>
    <n v="414"/>
    <x v="49"/>
    <n v="-28"/>
    <x v="322"/>
    <x v="103"/>
    <n v="70"/>
    <x v="0"/>
    <s v="Central"/>
    <n v="21"/>
    <s v="Beans"/>
    <s v="Coffee"/>
    <s v="Amaretto"/>
    <n v="22"/>
    <n v="134"/>
    <n v="78"/>
    <x v="4"/>
    <n v="40"/>
    <n v="80"/>
    <n v="50"/>
    <n v="120"/>
    <n v="55"/>
    <s v="Regular"/>
  </r>
  <r>
    <n v="405"/>
    <x v="8"/>
    <n v="43"/>
    <x v="323"/>
    <x v="113"/>
    <n v="127"/>
    <x v="0"/>
    <s v="South"/>
    <n v="28"/>
    <s v="Beans"/>
    <s v="Espresso"/>
    <s v="Caffe Latte"/>
    <n v="113"/>
    <n v="232"/>
    <n v="141"/>
    <x v="14"/>
    <n v="50"/>
    <n v="80"/>
    <n v="70"/>
    <n v="130"/>
    <n v="51"/>
    <s v="Regular"/>
  </r>
  <r>
    <n v="715"/>
    <x v="0"/>
    <n v="5"/>
    <x v="324"/>
    <x v="71"/>
    <n v="99"/>
    <x v="0"/>
    <s v="Central"/>
    <n v="18"/>
    <s v="Leaves"/>
    <s v="Herbal Tea"/>
    <s v="Chamomile"/>
    <n v="85"/>
    <n v="169"/>
    <n v="109"/>
    <x v="4"/>
    <n v="40"/>
    <n v="80"/>
    <n v="80"/>
    <n v="120"/>
    <n v="42"/>
    <s v="Decaf"/>
  </r>
  <r>
    <n v="937"/>
    <x v="13"/>
    <n v="-16"/>
    <x v="325"/>
    <x v="15"/>
    <n v="69"/>
    <x v="1"/>
    <s v="Central"/>
    <n v="20"/>
    <s v="Beans"/>
    <s v="Espresso"/>
    <s v="Decaf Espresso"/>
    <n v="24"/>
    <n v="132"/>
    <n v="77"/>
    <x v="18"/>
    <n v="70"/>
    <n v="80"/>
    <n v="40"/>
    <n v="150"/>
    <n v="53"/>
    <s v="Decaf"/>
  </r>
  <r>
    <n v="234"/>
    <x v="46"/>
    <n v="-1"/>
    <x v="326"/>
    <x v="92"/>
    <n v="79"/>
    <x v="1"/>
    <s v="Central"/>
    <n v="19"/>
    <s v="Beans"/>
    <s v="Coffee"/>
    <s v="Amaretto"/>
    <n v="49"/>
    <n v="147"/>
    <n v="88"/>
    <x v="18"/>
    <n v="50"/>
    <n v="80"/>
    <n v="50"/>
    <n v="130"/>
    <n v="46"/>
    <s v="Regular"/>
  </r>
  <r>
    <n v="209"/>
    <x v="11"/>
    <n v="48"/>
    <x v="327"/>
    <x v="114"/>
    <n v="114"/>
    <x v="1"/>
    <s v="West"/>
    <n v="24"/>
    <s v="Leaves"/>
    <s v="Tea"/>
    <s v="Green Tea"/>
    <n v="88"/>
    <n v="201"/>
    <n v="126"/>
    <x v="13"/>
    <n v="50"/>
    <n v="80"/>
    <n v="40"/>
    <n v="130"/>
    <n v="55"/>
    <s v="Regular"/>
  </r>
  <r>
    <n v="417"/>
    <x v="37"/>
    <n v="16"/>
    <x v="328"/>
    <x v="63"/>
    <n v="81"/>
    <x v="0"/>
    <s v="Central"/>
    <n v="21"/>
    <s v="Beans"/>
    <s v="Coffee"/>
    <s v="Decaf Irish Cream"/>
    <n v="56"/>
    <n v="160"/>
    <n v="91"/>
    <x v="3"/>
    <n v="60"/>
    <n v="80"/>
    <n v="40"/>
    <n v="140"/>
    <n v="43"/>
    <s v="Decaf"/>
  </r>
  <r>
    <n v="503"/>
    <x v="12"/>
    <n v="-3"/>
    <x v="329"/>
    <x v="14"/>
    <n v="68"/>
    <x v="0"/>
    <s v="West"/>
    <n v="14"/>
    <s v="Beans"/>
    <s v="Coffee"/>
    <s v="Decaf Irish Cream"/>
    <n v="47"/>
    <n v="121"/>
    <n v="75"/>
    <x v="2"/>
    <n v="50"/>
    <n v="80"/>
    <n v="50"/>
    <n v="130"/>
    <n v="36"/>
    <s v="Decaf"/>
  </r>
  <r>
    <n v="541"/>
    <x v="21"/>
    <n v="-13"/>
    <x v="330"/>
    <x v="26"/>
    <n v="60"/>
    <x v="0"/>
    <s v="West"/>
    <n v="13"/>
    <s v="Beans"/>
    <s v="Coffee"/>
    <s v="Decaf Irish Cream"/>
    <n v="37"/>
    <n v="108"/>
    <n v="67"/>
    <x v="2"/>
    <n v="40"/>
    <n v="80"/>
    <n v="50"/>
    <n v="120"/>
    <n v="35"/>
    <s v="Decaf"/>
  </r>
  <r>
    <n v="920"/>
    <x v="19"/>
    <n v="3"/>
    <x v="331"/>
    <x v="24"/>
    <n v="80"/>
    <x v="0"/>
    <s v="Central"/>
    <n v="24"/>
    <s v="Beans"/>
    <s v="Coffee"/>
    <s v="Amaretto"/>
    <n v="33"/>
    <n v="155"/>
    <n v="90"/>
    <x v="4"/>
    <n v="60"/>
    <n v="80"/>
    <n v="30"/>
    <n v="140"/>
    <n v="58"/>
    <s v="Regular"/>
  </r>
  <r>
    <n v="541"/>
    <x v="16"/>
    <n v="-30"/>
    <x v="332"/>
    <x v="23"/>
    <n v="65"/>
    <x v="0"/>
    <s v="West"/>
    <n v="42"/>
    <s v="Beans"/>
    <s v="Coffee"/>
    <s v="Amaretto"/>
    <n v="-10"/>
    <n v="119"/>
    <n v="72"/>
    <x v="2"/>
    <n v="50"/>
    <n v="80"/>
    <n v="20"/>
    <n v="130"/>
    <n v="72"/>
    <s v="Regular"/>
  </r>
  <r>
    <n v="435"/>
    <x v="5"/>
    <n v="-19"/>
    <x v="333"/>
    <x v="104"/>
    <n v="65"/>
    <x v="0"/>
    <s v="West"/>
    <n v="16"/>
    <s v="Beans"/>
    <s v="Coffee"/>
    <s v="Colombian"/>
    <n v="31"/>
    <n v="121"/>
    <n v="72"/>
    <x v="5"/>
    <n v="50"/>
    <n v="80"/>
    <n v="50"/>
    <n v="130"/>
    <n v="44"/>
    <s v="Regular"/>
  </r>
  <r>
    <n v="509"/>
    <x v="19"/>
    <n v="4"/>
    <x v="334"/>
    <x v="24"/>
    <n v="80"/>
    <x v="0"/>
    <s v="West"/>
    <n v="24"/>
    <s v="Beans"/>
    <s v="Espresso"/>
    <s v="Caffe Mocha"/>
    <n v="34"/>
    <n v="155"/>
    <n v="90"/>
    <x v="6"/>
    <n v="60"/>
    <n v="80"/>
    <n v="30"/>
    <n v="140"/>
    <n v="57"/>
    <s v="Regular"/>
  </r>
  <r>
    <n v="318"/>
    <x v="32"/>
    <n v="9"/>
    <x v="335"/>
    <x v="50"/>
    <n v="85"/>
    <x v="0"/>
    <s v="South"/>
    <n v="25"/>
    <s v="Leaves"/>
    <s v="Herbal Tea"/>
    <s v="Lemon"/>
    <n v="39"/>
    <n v="163"/>
    <n v="95"/>
    <x v="0"/>
    <n v="60"/>
    <n v="80"/>
    <n v="30"/>
    <n v="140"/>
    <n v="59"/>
    <s v="Decaf"/>
  </r>
  <r>
    <n v="214"/>
    <x v="30"/>
    <n v="-54"/>
    <x v="336"/>
    <x v="53"/>
    <n v="51"/>
    <x v="1"/>
    <s v="South"/>
    <n v="12"/>
    <s v="Beans"/>
    <s v="Coffee"/>
    <s v="Decaf Irish Cream"/>
    <n v="26"/>
    <n v="90"/>
    <n v="51"/>
    <x v="8"/>
    <n v="40"/>
    <n v="90"/>
    <n v="80"/>
    <n v="130"/>
    <n v="25"/>
    <s v="Decaf"/>
  </r>
  <r>
    <n v="936"/>
    <x v="55"/>
    <n v="-155"/>
    <x v="337"/>
    <x v="115"/>
    <n v="281"/>
    <x v="1"/>
    <s v="South"/>
    <n v="74"/>
    <s v="Beans"/>
    <s v="Coffee"/>
    <s v="Colombian"/>
    <n v="185"/>
    <n v="520"/>
    <n v="281"/>
    <x v="8"/>
    <n v="350"/>
    <n v="420"/>
    <n v="340"/>
    <n v="770"/>
    <n v="96"/>
    <s v="Regular"/>
  </r>
  <r>
    <n v="210"/>
    <x v="56"/>
    <n v="33"/>
    <x v="338"/>
    <x v="116"/>
    <n v="179"/>
    <x v="1"/>
    <s v="South"/>
    <n v="34"/>
    <s v="Beans"/>
    <s v="Espresso"/>
    <s v="Caffe Mocha"/>
    <n v="133"/>
    <n v="302"/>
    <n v="179"/>
    <x v="8"/>
    <n v="70"/>
    <n v="120"/>
    <n v="100"/>
    <n v="190"/>
    <n v="46"/>
    <s v="Regular"/>
  </r>
  <r>
    <n v="225"/>
    <x v="4"/>
    <n v="-35"/>
    <x v="339"/>
    <x v="4"/>
    <n v="70"/>
    <x v="0"/>
    <s v="South"/>
    <n v="13"/>
    <s v="Beans"/>
    <s v="Coffee"/>
    <s v="Decaf Irish Cream"/>
    <n v="45"/>
    <n v="118"/>
    <n v="70"/>
    <x v="0"/>
    <n v="70"/>
    <n v="90"/>
    <n v="80"/>
    <n v="160"/>
    <n v="25"/>
    <s v="Decaf"/>
  </r>
  <r>
    <n v="225"/>
    <x v="4"/>
    <n v="-33"/>
    <x v="340"/>
    <x v="6"/>
    <n v="71"/>
    <x v="0"/>
    <s v="South"/>
    <n v="13"/>
    <s v="Beans"/>
    <s v="Coffee"/>
    <s v="Colombian"/>
    <n v="47"/>
    <n v="119"/>
    <n v="71"/>
    <x v="0"/>
    <n v="70"/>
    <n v="90"/>
    <n v="80"/>
    <n v="160"/>
    <n v="24"/>
    <s v="Regular"/>
  </r>
  <r>
    <n v="505"/>
    <x v="3"/>
    <n v="-57"/>
    <x v="341"/>
    <x v="38"/>
    <n v="69"/>
    <x v="0"/>
    <s v="South"/>
    <n v="14"/>
    <s v="Beans"/>
    <s v="Coffee"/>
    <s v="Colombian"/>
    <n v="23"/>
    <n v="114"/>
    <n v="69"/>
    <x v="17"/>
    <n v="50"/>
    <n v="110"/>
    <n v="80"/>
    <n v="160"/>
    <n v="46"/>
    <s v="Regular"/>
  </r>
  <r>
    <n v="918"/>
    <x v="57"/>
    <n v="-66"/>
    <x v="342"/>
    <x v="117"/>
    <n v="115"/>
    <x v="0"/>
    <s v="South"/>
    <n v="29"/>
    <s v="Beans"/>
    <s v="Coffee"/>
    <s v="Colombian"/>
    <n v="74"/>
    <n v="205"/>
    <n v="115"/>
    <x v="14"/>
    <n v="130"/>
    <n v="160"/>
    <n v="140"/>
    <n v="290"/>
    <n v="41"/>
    <s v="Regular"/>
  </r>
  <r>
    <n v="505"/>
    <x v="51"/>
    <n v="-22"/>
    <x v="343"/>
    <x v="118"/>
    <n v="31"/>
    <x v="0"/>
    <s v="South"/>
    <n v="9"/>
    <s v="Beans"/>
    <s v="Espresso"/>
    <s v="Caffe Latte"/>
    <n v="-12"/>
    <n v="56"/>
    <n v="31"/>
    <x v="17"/>
    <n v="10"/>
    <n v="20"/>
    <n v="10"/>
    <n v="30"/>
    <n v="43"/>
    <s v="Regular"/>
  </r>
  <r>
    <n v="225"/>
    <x v="58"/>
    <n v="-23"/>
    <x v="344"/>
    <x v="119"/>
    <n v="133"/>
    <x v="0"/>
    <s v="South"/>
    <n v="33"/>
    <s v="Leaves"/>
    <s v="Herbal Tea"/>
    <s v="Chamomile"/>
    <n v="87"/>
    <n v="236"/>
    <n v="133"/>
    <x v="0"/>
    <n v="80"/>
    <n v="130"/>
    <n v="110"/>
    <n v="210"/>
    <n v="46"/>
    <s v="Decaf"/>
  </r>
  <r>
    <n v="504"/>
    <x v="38"/>
    <n v="-26"/>
    <x v="345"/>
    <x v="67"/>
    <n v="98"/>
    <x v="0"/>
    <s v="South"/>
    <n v="30"/>
    <s v="Leaves"/>
    <s v="Herbal Tea"/>
    <s v="Lemon"/>
    <n v="34"/>
    <n v="177"/>
    <n v="98"/>
    <x v="0"/>
    <n v="60"/>
    <n v="90"/>
    <n v="60"/>
    <n v="150"/>
    <n v="64"/>
    <s v="Decaf"/>
  </r>
  <r>
    <n v="405"/>
    <x v="59"/>
    <n v="-23"/>
    <x v="346"/>
    <x v="120"/>
    <n v="134"/>
    <x v="0"/>
    <s v="South"/>
    <n v="87"/>
    <s v="Leaves"/>
    <s v="Herbal Tea"/>
    <s v="Lemon"/>
    <n v="17"/>
    <n v="230"/>
    <n v="134"/>
    <x v="14"/>
    <n v="80"/>
    <n v="120"/>
    <n v="40"/>
    <n v="200"/>
    <n v="117"/>
    <s v="Decaf"/>
  </r>
  <r>
    <n v="956"/>
    <x v="60"/>
    <n v="-56"/>
    <x v="347"/>
    <x v="121"/>
    <n v="265"/>
    <x v="1"/>
    <s v="South"/>
    <n v="69"/>
    <s v="Beans"/>
    <s v="Coffee"/>
    <s v="Colombian"/>
    <n v="174"/>
    <n v="490"/>
    <n v="265"/>
    <x v="8"/>
    <n v="260"/>
    <n v="320"/>
    <n v="230"/>
    <n v="580"/>
    <n v="91"/>
    <s v="Regular"/>
  </r>
  <r>
    <n v="405"/>
    <x v="61"/>
    <n v="12"/>
    <x v="348"/>
    <x v="122"/>
    <n v="133"/>
    <x v="0"/>
    <s v="South"/>
    <n v="29"/>
    <s v="Beans"/>
    <s v="Espresso"/>
    <s v="Decaf Espresso"/>
    <n v="72"/>
    <n v="221"/>
    <n v="133"/>
    <x v="14"/>
    <n v="60"/>
    <n v="110"/>
    <n v="60"/>
    <n v="170"/>
    <n v="61"/>
    <s v="Decaf"/>
  </r>
  <r>
    <n v="318"/>
    <x v="5"/>
    <n v="-24"/>
    <x v="349"/>
    <x v="97"/>
    <n v="71"/>
    <x v="0"/>
    <s v="South"/>
    <n v="13"/>
    <s v="Beans"/>
    <s v="Coffee"/>
    <s v="Colombian"/>
    <n v="46"/>
    <n v="120"/>
    <n v="71"/>
    <x v="0"/>
    <n v="50"/>
    <n v="90"/>
    <n v="70"/>
    <n v="140"/>
    <n v="25"/>
    <s v="Regular"/>
  </r>
  <r>
    <n v="505"/>
    <x v="4"/>
    <n v="-23"/>
    <x v="350"/>
    <x v="30"/>
    <n v="74"/>
    <x v="0"/>
    <s v="South"/>
    <n v="15"/>
    <s v="Beans"/>
    <s v="Coffee"/>
    <s v="Colombian"/>
    <n v="27"/>
    <n v="122"/>
    <n v="74"/>
    <x v="17"/>
    <n v="50"/>
    <n v="90"/>
    <n v="50"/>
    <n v="140"/>
    <n v="47"/>
    <s v="Regular"/>
  </r>
  <r>
    <n v="405"/>
    <x v="62"/>
    <n v="-34"/>
    <x v="351"/>
    <x v="123"/>
    <n v="104"/>
    <x v="0"/>
    <s v="South"/>
    <n v="26"/>
    <s v="Beans"/>
    <s v="Coffee"/>
    <s v="Colombian"/>
    <n v="66"/>
    <n v="185"/>
    <n v="104"/>
    <x v="14"/>
    <n v="90"/>
    <n v="130"/>
    <n v="100"/>
    <n v="220"/>
    <n v="38"/>
    <s v="Regular"/>
  </r>
  <r>
    <n v="505"/>
    <x v="54"/>
    <n v="-5"/>
    <x v="352"/>
    <x v="124"/>
    <n v="25"/>
    <x v="0"/>
    <s v="South"/>
    <n v="7"/>
    <s v="Beans"/>
    <s v="Espresso"/>
    <s v="Caffe Latte"/>
    <n v="-15"/>
    <n v="45"/>
    <n v="25"/>
    <x v="17"/>
    <n v="10"/>
    <n v="20"/>
    <n v="-10"/>
    <n v="30"/>
    <n v="40"/>
    <s v="Regular"/>
  </r>
  <r>
    <n v="918"/>
    <x v="63"/>
    <n v="31"/>
    <x v="353"/>
    <x v="125"/>
    <n v="186"/>
    <x v="0"/>
    <s v="South"/>
    <n v="41"/>
    <s v="Beans"/>
    <s v="Espresso"/>
    <s v="Caffe Latte"/>
    <n v="121"/>
    <n v="320"/>
    <n v="186"/>
    <x v="14"/>
    <n v="100"/>
    <n v="140"/>
    <n v="90"/>
    <n v="240"/>
    <n v="65"/>
    <s v="Regular"/>
  </r>
  <r>
    <n v="225"/>
    <x v="64"/>
    <n v="7"/>
    <x v="354"/>
    <x v="126"/>
    <n v="120"/>
    <x v="0"/>
    <s v="South"/>
    <n v="31"/>
    <s v="Leaves"/>
    <s v="Herbal Tea"/>
    <s v="Chamomile"/>
    <n v="77"/>
    <n v="214"/>
    <n v="120"/>
    <x v="0"/>
    <n v="80"/>
    <n v="110"/>
    <n v="70"/>
    <n v="190"/>
    <n v="43"/>
    <s v="Decaf"/>
  </r>
  <r>
    <n v="505"/>
    <x v="53"/>
    <n v="-1"/>
    <x v="355"/>
    <x v="4"/>
    <n v="25"/>
    <x v="0"/>
    <s v="South"/>
    <n v="4"/>
    <s v="Leaves"/>
    <s v="Herbal Tea"/>
    <s v="Chamomile"/>
    <n v="9"/>
    <n v="41"/>
    <n v="25"/>
    <x v="17"/>
    <n v="10"/>
    <n v="20"/>
    <n v="10"/>
    <n v="30"/>
    <n v="16"/>
    <s v="Decaf"/>
  </r>
  <r>
    <n v="580"/>
    <x v="65"/>
    <n v="-10"/>
    <x v="356"/>
    <x v="127"/>
    <n v="145"/>
    <x v="0"/>
    <s v="South"/>
    <n v="95"/>
    <s v="Leaves"/>
    <s v="Herbal Tea"/>
    <s v="Lemon"/>
    <n v="20"/>
    <n v="250"/>
    <n v="145"/>
    <x v="14"/>
    <n v="90"/>
    <n v="140"/>
    <n v="30"/>
    <n v="230"/>
    <n v="125"/>
    <s v="Decaf"/>
  </r>
  <r>
    <n v="281"/>
    <x v="30"/>
    <n v="-41"/>
    <x v="357"/>
    <x v="53"/>
    <n v="51"/>
    <x v="1"/>
    <s v="South"/>
    <n v="12"/>
    <s v="Beans"/>
    <s v="Coffee"/>
    <s v="Decaf Irish Cream"/>
    <n v="39"/>
    <n v="96"/>
    <n v="57"/>
    <x v="8"/>
    <n v="40"/>
    <n v="90"/>
    <n v="80"/>
    <n v="130"/>
    <n v="25"/>
    <s v="Decaf"/>
  </r>
  <r>
    <n v="432"/>
    <x v="55"/>
    <n v="-65"/>
    <x v="358"/>
    <x v="115"/>
    <n v="281"/>
    <x v="1"/>
    <s v="South"/>
    <n v="74"/>
    <s v="Beans"/>
    <s v="Coffee"/>
    <s v="Colombian"/>
    <n v="275"/>
    <n v="554"/>
    <n v="315"/>
    <x v="8"/>
    <n v="350"/>
    <n v="420"/>
    <n v="340"/>
    <n v="770"/>
    <n v="96"/>
    <s v="Regular"/>
  </r>
  <r>
    <n v="817"/>
    <x v="56"/>
    <n v="97"/>
    <x v="359"/>
    <x v="116"/>
    <n v="179"/>
    <x v="1"/>
    <s v="South"/>
    <n v="34"/>
    <s v="Beans"/>
    <s v="Espresso"/>
    <s v="Caffe Mocha"/>
    <n v="197"/>
    <n v="322"/>
    <n v="199"/>
    <x v="8"/>
    <n v="70"/>
    <n v="120"/>
    <n v="100"/>
    <n v="190"/>
    <n v="46"/>
    <s v="Regular"/>
  </r>
  <r>
    <n v="985"/>
    <x v="4"/>
    <n v="-13"/>
    <x v="360"/>
    <x v="4"/>
    <n v="70"/>
    <x v="0"/>
    <s v="South"/>
    <n v="13"/>
    <s v="Beans"/>
    <s v="Coffee"/>
    <s v="Decaf Irish Cream"/>
    <n v="67"/>
    <n v="126"/>
    <n v="78"/>
    <x v="0"/>
    <n v="70"/>
    <n v="90"/>
    <n v="80"/>
    <n v="160"/>
    <n v="25"/>
    <s v="Decaf"/>
  </r>
  <r>
    <n v="337"/>
    <x v="4"/>
    <n v="-10"/>
    <x v="361"/>
    <x v="6"/>
    <n v="71"/>
    <x v="0"/>
    <s v="South"/>
    <n v="13"/>
    <s v="Beans"/>
    <s v="Coffee"/>
    <s v="Colombian"/>
    <n v="70"/>
    <n v="127"/>
    <n v="79"/>
    <x v="0"/>
    <n v="70"/>
    <n v="90"/>
    <n v="80"/>
    <n v="160"/>
    <n v="24"/>
    <s v="Regular"/>
  </r>
  <r>
    <n v="505"/>
    <x v="3"/>
    <n v="-46"/>
    <x v="362"/>
    <x v="38"/>
    <n v="69"/>
    <x v="0"/>
    <s v="South"/>
    <n v="14"/>
    <s v="Beans"/>
    <s v="Coffee"/>
    <s v="Colombian"/>
    <n v="34"/>
    <n v="121"/>
    <n v="76"/>
    <x v="17"/>
    <n v="50"/>
    <n v="110"/>
    <n v="80"/>
    <n v="160"/>
    <n v="46"/>
    <s v="Regular"/>
  </r>
  <r>
    <n v="918"/>
    <x v="57"/>
    <n v="-30"/>
    <x v="363"/>
    <x v="117"/>
    <n v="115"/>
    <x v="0"/>
    <s v="South"/>
    <n v="29"/>
    <s v="Beans"/>
    <s v="Coffee"/>
    <s v="Colombian"/>
    <n v="110"/>
    <n v="218"/>
    <n v="128"/>
    <x v="14"/>
    <n v="130"/>
    <n v="160"/>
    <n v="140"/>
    <n v="290"/>
    <n v="41"/>
    <s v="Regular"/>
  </r>
  <r>
    <n v="505"/>
    <x v="51"/>
    <n v="-28"/>
    <x v="364"/>
    <x v="118"/>
    <n v="31"/>
    <x v="0"/>
    <s v="South"/>
    <n v="9"/>
    <s v="Beans"/>
    <s v="Espresso"/>
    <s v="Caffe Latte"/>
    <n v="-18"/>
    <n v="60"/>
    <n v="35"/>
    <x v="17"/>
    <n v="10"/>
    <n v="20"/>
    <n v="10"/>
    <n v="30"/>
    <n v="43"/>
    <s v="Regular"/>
  </r>
  <r>
    <n v="318"/>
    <x v="58"/>
    <n v="19"/>
    <x v="365"/>
    <x v="119"/>
    <n v="133"/>
    <x v="0"/>
    <s v="South"/>
    <n v="33"/>
    <s v="Leaves"/>
    <s v="Herbal Tea"/>
    <s v="Chamomile"/>
    <n v="129"/>
    <n v="251"/>
    <n v="148"/>
    <x v="0"/>
    <n v="80"/>
    <n v="130"/>
    <n v="110"/>
    <n v="210"/>
    <n v="46"/>
    <s v="Decaf"/>
  </r>
  <r>
    <n v="225"/>
    <x v="38"/>
    <n v="-10"/>
    <x v="366"/>
    <x v="67"/>
    <n v="98"/>
    <x v="0"/>
    <s v="South"/>
    <n v="30"/>
    <s v="Leaves"/>
    <s v="Herbal Tea"/>
    <s v="Lemon"/>
    <n v="50"/>
    <n v="189"/>
    <n v="110"/>
    <x v="0"/>
    <n v="60"/>
    <n v="90"/>
    <n v="60"/>
    <n v="150"/>
    <n v="64"/>
    <s v="Decaf"/>
  </r>
  <r>
    <n v="254"/>
    <x v="56"/>
    <n v="87"/>
    <x v="367"/>
    <x v="128"/>
    <n v="179"/>
    <x v="1"/>
    <s v="South"/>
    <n v="34"/>
    <s v="Beans"/>
    <s v="Espresso"/>
    <s v="Caffe Mocha"/>
    <n v="197"/>
    <n v="322"/>
    <n v="199"/>
    <x v="8"/>
    <n v="90"/>
    <n v="140"/>
    <n v="110"/>
    <n v="230"/>
    <n v="46"/>
    <s v="Regular"/>
  </r>
  <r>
    <n v="505"/>
    <x v="31"/>
    <n v="-16"/>
    <x v="368"/>
    <x v="49"/>
    <n v="68"/>
    <x v="0"/>
    <s v="South"/>
    <n v="28"/>
    <s v="Beans"/>
    <s v="Coffee"/>
    <s v="Decaf Irish Cream"/>
    <n v="24"/>
    <n v="171"/>
    <n v="79"/>
    <x v="17"/>
    <n v="100"/>
    <n v="90"/>
    <n v="40"/>
    <n v="190"/>
    <n v="52"/>
    <s v="Decaf"/>
  </r>
  <r>
    <n v="918"/>
    <x v="61"/>
    <n v="47"/>
    <x v="369"/>
    <x v="122"/>
    <n v="133"/>
    <x v="0"/>
    <s v="South"/>
    <n v="29"/>
    <s v="Beans"/>
    <s v="Espresso"/>
    <s v="Decaf Espresso"/>
    <n v="107"/>
    <n v="236"/>
    <n v="148"/>
    <x v="14"/>
    <n v="60"/>
    <n v="110"/>
    <n v="60"/>
    <n v="170"/>
    <n v="61"/>
    <s v="Decaf"/>
  </r>
  <r>
    <n v="985"/>
    <x v="5"/>
    <n v="-2"/>
    <x v="370"/>
    <x v="97"/>
    <n v="71"/>
    <x v="0"/>
    <s v="South"/>
    <n v="13"/>
    <s v="Beans"/>
    <s v="Coffee"/>
    <s v="Colombian"/>
    <n v="68"/>
    <n v="128"/>
    <n v="79"/>
    <x v="0"/>
    <n v="50"/>
    <n v="90"/>
    <n v="70"/>
    <n v="140"/>
    <n v="25"/>
    <s v="Regular"/>
  </r>
  <r>
    <n v="505"/>
    <x v="4"/>
    <n v="-10"/>
    <x v="371"/>
    <x v="30"/>
    <n v="74"/>
    <x v="0"/>
    <s v="South"/>
    <n v="15"/>
    <s v="Beans"/>
    <s v="Coffee"/>
    <s v="Colombian"/>
    <n v="40"/>
    <n v="130"/>
    <n v="82"/>
    <x v="17"/>
    <n v="50"/>
    <n v="90"/>
    <n v="50"/>
    <n v="140"/>
    <n v="47"/>
    <s v="Regular"/>
  </r>
  <r>
    <n v="580"/>
    <x v="62"/>
    <n v="-2"/>
    <x v="372"/>
    <x v="123"/>
    <n v="104"/>
    <x v="0"/>
    <s v="South"/>
    <n v="26"/>
    <s v="Beans"/>
    <s v="Coffee"/>
    <s v="Colombian"/>
    <n v="98"/>
    <n v="197"/>
    <n v="116"/>
    <x v="14"/>
    <n v="90"/>
    <n v="130"/>
    <n v="100"/>
    <n v="220"/>
    <n v="38"/>
    <s v="Regular"/>
  </r>
  <r>
    <n v="505"/>
    <x v="54"/>
    <n v="-12"/>
    <x v="373"/>
    <x v="124"/>
    <n v="25"/>
    <x v="0"/>
    <s v="South"/>
    <n v="7"/>
    <s v="Beans"/>
    <s v="Espresso"/>
    <s v="Caffe Latte"/>
    <n v="-22"/>
    <n v="48"/>
    <n v="28"/>
    <x v="17"/>
    <n v="10"/>
    <n v="20"/>
    <n v="-10"/>
    <n v="30"/>
    <n v="40"/>
    <s v="Regular"/>
  </r>
  <r>
    <n v="918"/>
    <x v="63"/>
    <n v="90"/>
    <x v="374"/>
    <x v="125"/>
    <n v="186"/>
    <x v="0"/>
    <s v="South"/>
    <n v="41"/>
    <s v="Beans"/>
    <s v="Espresso"/>
    <s v="Caffe Latte"/>
    <n v="180"/>
    <n v="341"/>
    <n v="207"/>
    <x v="14"/>
    <n v="100"/>
    <n v="140"/>
    <n v="90"/>
    <n v="240"/>
    <n v="65"/>
    <s v="Regular"/>
  </r>
  <r>
    <n v="985"/>
    <x v="64"/>
    <n v="44"/>
    <x v="375"/>
    <x v="126"/>
    <n v="120"/>
    <x v="0"/>
    <s v="South"/>
    <n v="31"/>
    <s v="Leaves"/>
    <s v="Herbal Tea"/>
    <s v="Chamomile"/>
    <n v="114"/>
    <n v="228"/>
    <n v="134"/>
    <x v="0"/>
    <n v="80"/>
    <n v="110"/>
    <n v="70"/>
    <n v="190"/>
    <n v="43"/>
    <s v="Decaf"/>
  </r>
  <r>
    <n v="505"/>
    <x v="53"/>
    <n v="3"/>
    <x v="376"/>
    <x v="4"/>
    <n v="25"/>
    <x v="0"/>
    <s v="South"/>
    <n v="4"/>
    <s v="Leaves"/>
    <s v="Herbal Tea"/>
    <s v="Chamomile"/>
    <n v="13"/>
    <n v="44"/>
    <n v="28"/>
    <x v="17"/>
    <n v="10"/>
    <n v="20"/>
    <n v="10"/>
    <n v="30"/>
    <n v="16"/>
    <s v="Decaf"/>
  </r>
  <r>
    <n v="580"/>
    <x v="65"/>
    <n v="0"/>
    <x v="377"/>
    <x v="127"/>
    <n v="145"/>
    <x v="0"/>
    <s v="South"/>
    <n v="95"/>
    <s v="Leaves"/>
    <s v="Herbal Tea"/>
    <s v="Lemon"/>
    <n v="30"/>
    <n v="266"/>
    <n v="161"/>
    <x v="14"/>
    <n v="90"/>
    <n v="140"/>
    <n v="30"/>
    <n v="230"/>
    <n v="125"/>
    <s v="Decaf"/>
  </r>
  <r>
    <n v="860"/>
    <x v="66"/>
    <n v="-15"/>
    <x v="378"/>
    <x v="129"/>
    <n v="188"/>
    <x v="0"/>
    <s v="East"/>
    <n v="41"/>
    <s v="Beans"/>
    <s v="Coffee"/>
    <s v="Colombian"/>
    <n v="115"/>
    <n v="313"/>
    <n v="188"/>
    <x v="7"/>
    <n v="100"/>
    <n v="160"/>
    <n v="130"/>
    <n v="260"/>
    <n v="73"/>
    <s v="Regular"/>
  </r>
  <r>
    <n v="203"/>
    <x v="0"/>
    <n v="-39"/>
    <x v="379"/>
    <x v="70"/>
    <n v="84"/>
    <x v="0"/>
    <s v="East"/>
    <n v="54"/>
    <s v="Beans"/>
    <s v="Espresso"/>
    <s v="Caffe Mocha"/>
    <n v="1"/>
    <n v="144"/>
    <n v="84"/>
    <x v="7"/>
    <n v="40"/>
    <n v="90"/>
    <n v="40"/>
    <n v="130"/>
    <n v="83"/>
    <s v="Regular"/>
  </r>
  <r>
    <n v="203"/>
    <x v="67"/>
    <n v="-8"/>
    <x v="380"/>
    <x v="130"/>
    <n v="195"/>
    <x v="0"/>
    <s v="East"/>
    <n v="42"/>
    <s v="Beans"/>
    <s v="Coffee"/>
    <s v="Colombian"/>
    <n v="122"/>
    <n v="325"/>
    <n v="195"/>
    <x v="7"/>
    <n v="110"/>
    <n v="180"/>
    <n v="130"/>
    <n v="290"/>
    <n v="73"/>
    <s v="Regular"/>
  </r>
  <r>
    <n v="203"/>
    <x v="68"/>
    <n v="-5"/>
    <x v="381"/>
    <x v="131"/>
    <n v="174"/>
    <x v="0"/>
    <s v="East"/>
    <n v="37"/>
    <s v="Beans"/>
    <s v="Coffee"/>
    <s v="Colombian"/>
    <n v="105"/>
    <n v="289"/>
    <n v="174"/>
    <x v="7"/>
    <n v="100"/>
    <n v="160"/>
    <n v="110"/>
    <n v="260"/>
    <n v="69"/>
    <s v="Regular"/>
  </r>
  <r>
    <n v="203"/>
    <x v="66"/>
    <n v="41"/>
    <x v="382"/>
    <x v="129"/>
    <n v="188"/>
    <x v="0"/>
    <s v="East"/>
    <n v="41"/>
    <s v="Beans"/>
    <s v="Coffee"/>
    <s v="Colombian"/>
    <n v="171"/>
    <n v="334"/>
    <n v="209"/>
    <x v="7"/>
    <n v="100"/>
    <n v="160"/>
    <n v="130"/>
    <n v="260"/>
    <n v="73"/>
    <s v="Regular"/>
  </r>
  <r>
    <n v="959"/>
    <x v="0"/>
    <n v="-39"/>
    <x v="383"/>
    <x v="70"/>
    <n v="84"/>
    <x v="0"/>
    <s v="East"/>
    <n v="54"/>
    <s v="Beans"/>
    <s v="Espresso"/>
    <s v="Caffe Mocha"/>
    <n v="1"/>
    <n v="153"/>
    <n v="93"/>
    <x v="7"/>
    <n v="40"/>
    <n v="90"/>
    <n v="40"/>
    <n v="130"/>
    <n v="83"/>
    <s v="Regular"/>
  </r>
  <r>
    <n v="203"/>
    <x v="67"/>
    <n v="51"/>
    <x v="384"/>
    <x v="130"/>
    <n v="195"/>
    <x v="0"/>
    <s v="East"/>
    <n v="42"/>
    <s v="Beans"/>
    <s v="Coffee"/>
    <s v="Colombian"/>
    <n v="181"/>
    <n v="346"/>
    <n v="216"/>
    <x v="7"/>
    <n v="110"/>
    <n v="180"/>
    <n v="130"/>
    <n v="290"/>
    <n v="73"/>
    <s v="Regular"/>
  </r>
  <r>
    <n v="315"/>
    <x v="55"/>
    <n v="-70"/>
    <x v="385"/>
    <x v="132"/>
    <n v="-75"/>
    <x v="1"/>
    <s v="East"/>
    <n v="74"/>
    <s v="Leaves"/>
    <s v="Herbal Tea"/>
    <s v="Mint"/>
    <n v="-170"/>
    <n v="164"/>
    <n v="-75"/>
    <x v="19"/>
    <n v="130"/>
    <n v="-50"/>
    <n v="-100"/>
    <n v="80"/>
    <n v="95"/>
    <s v="Decaf"/>
  </r>
  <r>
    <n v="516"/>
    <x v="69"/>
    <n v="-25"/>
    <x v="386"/>
    <x v="133"/>
    <n v="157"/>
    <x v="1"/>
    <s v="East"/>
    <n v="30"/>
    <s v="Leaves"/>
    <s v="Tea"/>
    <s v="Darjeeling"/>
    <n v="115"/>
    <n v="265"/>
    <n v="157"/>
    <x v="19"/>
    <n v="110"/>
    <n v="170"/>
    <n v="140"/>
    <n v="280"/>
    <n v="42"/>
    <s v="Regular"/>
  </r>
  <r>
    <n v="716"/>
    <x v="56"/>
    <n v="-26"/>
    <x v="387"/>
    <x v="116"/>
    <n v="179"/>
    <x v="1"/>
    <s v="East"/>
    <n v="34"/>
    <s v="Leaves"/>
    <s v="Tea"/>
    <s v="Earl Grey"/>
    <n v="134"/>
    <n v="302"/>
    <n v="179"/>
    <x v="19"/>
    <n v="130"/>
    <n v="190"/>
    <n v="160"/>
    <n v="320"/>
    <n v="45"/>
    <s v="Regular"/>
  </r>
  <r>
    <n v="518"/>
    <x v="34"/>
    <n v="-22"/>
    <x v="388"/>
    <x v="56"/>
    <n v="111"/>
    <x v="1"/>
    <s v="East"/>
    <n v="21"/>
    <s v="Leaves"/>
    <s v="Tea"/>
    <s v="Green Tea"/>
    <n v="78"/>
    <n v="187"/>
    <n v="111"/>
    <x v="19"/>
    <n v="80"/>
    <n v="120"/>
    <n v="100"/>
    <n v="200"/>
    <n v="33"/>
    <s v="Regular"/>
  </r>
  <r>
    <n v="772"/>
    <x v="70"/>
    <n v="-1"/>
    <x v="389"/>
    <x v="134"/>
    <n v="143"/>
    <x v="1"/>
    <s v="East"/>
    <n v="31"/>
    <s v="Beans"/>
    <s v="Coffee"/>
    <s v="Decaf Irish Cream"/>
    <n v="89"/>
    <n v="245"/>
    <n v="143"/>
    <x v="11"/>
    <n v="90"/>
    <n v="130"/>
    <n v="90"/>
    <n v="220"/>
    <n v="54"/>
    <s v="Decaf"/>
  </r>
  <r>
    <n v="561"/>
    <x v="71"/>
    <n v="-9"/>
    <x v="390"/>
    <x v="135"/>
    <n v="103"/>
    <x v="1"/>
    <s v="East"/>
    <n v="25"/>
    <s v="Beans"/>
    <s v="Espresso"/>
    <s v="Decaf Espresso"/>
    <n v="51"/>
    <n v="180"/>
    <n v="103"/>
    <x v="11"/>
    <n v="70"/>
    <n v="100"/>
    <n v="60"/>
    <n v="170"/>
    <n v="52"/>
    <s v="Decaf"/>
  </r>
  <r>
    <n v="754"/>
    <x v="72"/>
    <n v="3"/>
    <x v="391"/>
    <x v="136"/>
    <n v="119"/>
    <x v="1"/>
    <s v="East"/>
    <n v="25"/>
    <s v="Beans"/>
    <s v="Coffee"/>
    <s v="Colombian"/>
    <n v="63"/>
    <n v="197"/>
    <n v="119"/>
    <x v="11"/>
    <n v="70"/>
    <n v="100"/>
    <n v="60"/>
    <n v="170"/>
    <n v="56"/>
    <s v="Regular"/>
  </r>
  <r>
    <n v="978"/>
    <x v="11"/>
    <n v="24"/>
    <x v="392"/>
    <x v="137"/>
    <n v="379"/>
    <x v="1"/>
    <s v="East"/>
    <n v="24"/>
    <s v="Beans"/>
    <s v="Coffee"/>
    <s v="Colombian"/>
    <n v="324"/>
    <n v="454"/>
    <n v="379"/>
    <x v="10"/>
    <n v="60"/>
    <n v="340"/>
    <n v="300"/>
    <n v="400"/>
    <n v="55"/>
    <s v="Regular"/>
  </r>
  <r>
    <n v="347"/>
    <x v="73"/>
    <n v="6"/>
    <x v="393"/>
    <x v="138"/>
    <n v="374"/>
    <x v="1"/>
    <s v="East"/>
    <n v="87"/>
    <s v="Beans"/>
    <s v="Coffee"/>
    <s v="Colombian"/>
    <n v="236"/>
    <n v="623"/>
    <n v="374"/>
    <x v="19"/>
    <n v="220"/>
    <n v="340"/>
    <n v="230"/>
    <n v="560"/>
    <n v="138"/>
    <s v="Regular"/>
  </r>
  <r>
    <n v="754"/>
    <x v="64"/>
    <n v="-5"/>
    <x v="394"/>
    <x v="139"/>
    <n v="130"/>
    <x v="1"/>
    <s v="East"/>
    <n v="85"/>
    <s v="Beans"/>
    <s v="Espresso"/>
    <s v="Caffe Mocha"/>
    <n v="15"/>
    <n v="224"/>
    <n v="130"/>
    <x v="11"/>
    <n v="90"/>
    <n v="120"/>
    <n v="20"/>
    <n v="210"/>
    <n v="115"/>
    <s v="Regular"/>
  </r>
  <r>
    <n v="347"/>
    <x v="74"/>
    <n v="-12"/>
    <x v="395"/>
    <x v="140"/>
    <n v="-60"/>
    <x v="1"/>
    <s v="East"/>
    <n v="109"/>
    <s v="Beans"/>
    <s v="Espresso"/>
    <s v="Caffe Mocha"/>
    <n v="-202"/>
    <n v="61"/>
    <n v="-60"/>
    <x v="19"/>
    <n v="110"/>
    <n v="-60"/>
    <n v="-190"/>
    <n v="50"/>
    <n v="142"/>
    <s v="Regular"/>
  </r>
  <r>
    <n v="508"/>
    <x v="75"/>
    <n v="-12"/>
    <x v="396"/>
    <x v="141"/>
    <n v="182"/>
    <x v="1"/>
    <s v="East"/>
    <n v="50"/>
    <s v="Beans"/>
    <s v="Espresso"/>
    <s v="Regular Espresso"/>
    <n v="108"/>
    <n v="363"/>
    <n v="182"/>
    <x v="10"/>
    <n v="170"/>
    <n v="180"/>
    <n v="120"/>
    <n v="350"/>
    <n v="74"/>
    <s v="Regular"/>
  </r>
  <r>
    <n v="646"/>
    <x v="76"/>
    <n v="-9"/>
    <x v="397"/>
    <x v="142"/>
    <n v="464"/>
    <x v="1"/>
    <s v="East"/>
    <n v="59"/>
    <s v="Beans"/>
    <s v="Espresso"/>
    <s v="Regular Espresso"/>
    <n v="381"/>
    <n v="675"/>
    <n v="464"/>
    <x v="19"/>
    <n v="200"/>
    <n v="460"/>
    <n v="390"/>
    <n v="660"/>
    <n v="83"/>
    <s v="Regular"/>
  </r>
  <r>
    <n v="561"/>
    <x v="35"/>
    <n v="1"/>
    <x v="398"/>
    <x v="79"/>
    <n v="30"/>
    <x v="1"/>
    <s v="East"/>
    <n v="7"/>
    <s v="Leaves"/>
    <s v="Herbal Tea"/>
    <s v="Chamomile"/>
    <n v="11"/>
    <n v="52"/>
    <n v="30"/>
    <x v="11"/>
    <n v="10"/>
    <n v="20"/>
    <n v="10"/>
    <n v="30"/>
    <n v="19"/>
    <s v="Decaf"/>
  </r>
  <r>
    <n v="631"/>
    <x v="77"/>
    <n v="64"/>
    <x v="399"/>
    <x v="143"/>
    <n v="331"/>
    <x v="1"/>
    <s v="East"/>
    <n v="93"/>
    <s v="Leaves"/>
    <s v="Herbal Tea"/>
    <s v="Lemon"/>
    <n v="204"/>
    <n v="576"/>
    <n v="331"/>
    <x v="19"/>
    <n v="180"/>
    <n v="240"/>
    <n v="140"/>
    <n v="420"/>
    <n v="127"/>
    <s v="Decaf"/>
  </r>
  <r>
    <n v="914"/>
    <x v="60"/>
    <n v="-36"/>
    <x v="400"/>
    <x v="144"/>
    <n v="-65"/>
    <x v="1"/>
    <s v="East"/>
    <n v="69"/>
    <s v="Leaves"/>
    <s v="Herbal Tea"/>
    <s v="Mint"/>
    <n v="-156"/>
    <n v="160"/>
    <n v="-65"/>
    <x v="19"/>
    <n v="160"/>
    <n v="-50"/>
    <n v="-120"/>
    <n v="110"/>
    <n v="91"/>
    <s v="Decaf"/>
  </r>
  <r>
    <n v="518"/>
    <x v="62"/>
    <n v="-6"/>
    <x v="401"/>
    <x v="145"/>
    <n v="117"/>
    <x v="1"/>
    <s v="East"/>
    <n v="22"/>
    <s v="Leaves"/>
    <s v="Tea"/>
    <s v="Darjeeling"/>
    <n v="84"/>
    <n v="198"/>
    <n v="117"/>
    <x v="19"/>
    <n v="80"/>
    <n v="120"/>
    <n v="90"/>
    <n v="200"/>
    <n v="33"/>
    <s v="Regular"/>
  </r>
  <r>
    <n v="315"/>
    <x v="78"/>
    <n v="-3"/>
    <x v="402"/>
    <x v="146"/>
    <n v="172"/>
    <x v="1"/>
    <s v="East"/>
    <n v="33"/>
    <s v="Leaves"/>
    <s v="Tea"/>
    <s v="Earl Grey"/>
    <n v="127"/>
    <n v="290"/>
    <n v="172"/>
    <x v="19"/>
    <n v="120"/>
    <n v="170"/>
    <n v="130"/>
    <n v="290"/>
    <n v="45"/>
    <s v="Regular"/>
  </r>
  <r>
    <n v="813"/>
    <x v="63"/>
    <n v="12"/>
    <x v="403"/>
    <x v="147"/>
    <n v="186"/>
    <x v="1"/>
    <s v="East"/>
    <n v="41"/>
    <s v="Beans"/>
    <s v="Coffee"/>
    <s v="Decaf Irish Cream"/>
    <n v="122"/>
    <n v="320"/>
    <n v="186"/>
    <x v="11"/>
    <n v="120"/>
    <n v="160"/>
    <n v="110"/>
    <n v="280"/>
    <n v="64"/>
    <s v="Decaf"/>
  </r>
  <r>
    <n v="772"/>
    <x v="8"/>
    <n v="23"/>
    <x v="404"/>
    <x v="9"/>
    <n v="127"/>
    <x v="1"/>
    <s v="East"/>
    <n v="28"/>
    <s v="Beans"/>
    <s v="Coffee"/>
    <s v="Decaf Irish Cream"/>
    <n v="113"/>
    <n v="232"/>
    <n v="141"/>
    <x v="11"/>
    <n v="70"/>
    <n v="110"/>
    <n v="90"/>
    <n v="180"/>
    <n v="51"/>
    <s v="Decaf"/>
  </r>
  <r>
    <n v="321"/>
    <x v="43"/>
    <n v="-1"/>
    <x v="405"/>
    <x v="148"/>
    <n v="116"/>
    <x v="1"/>
    <s v="East"/>
    <n v="28"/>
    <s v="Beans"/>
    <s v="Espresso"/>
    <s v="Decaf Espresso"/>
    <n v="89"/>
    <n v="215"/>
    <n v="129"/>
    <x v="11"/>
    <n v="70"/>
    <n v="110"/>
    <n v="90"/>
    <n v="180"/>
    <n v="56"/>
    <s v="Decaf"/>
  </r>
  <r>
    <n v="954"/>
    <x v="7"/>
    <n v="5"/>
    <x v="406"/>
    <x v="8"/>
    <n v="123"/>
    <x v="1"/>
    <s v="East"/>
    <n v="27"/>
    <s v="Beans"/>
    <s v="Coffee"/>
    <s v="Colombian"/>
    <n v="95"/>
    <n v="218"/>
    <n v="136"/>
    <x v="11"/>
    <n v="60"/>
    <n v="110"/>
    <n v="90"/>
    <n v="170"/>
    <n v="59"/>
    <s v="Regular"/>
  </r>
  <r>
    <n v="857"/>
    <x v="25"/>
    <n v="186"/>
    <x v="407"/>
    <x v="149"/>
    <n v="402"/>
    <x v="1"/>
    <s v="East"/>
    <n v="23"/>
    <s v="Beans"/>
    <s v="Coffee"/>
    <s v="Colombian"/>
    <n v="516"/>
    <n v="505"/>
    <n v="433"/>
    <x v="10"/>
    <n v="50"/>
    <n v="350"/>
    <n v="330"/>
    <n v="400"/>
    <n v="54"/>
    <s v="Regular"/>
  </r>
  <r>
    <n v="716"/>
    <x v="79"/>
    <n v="137"/>
    <x v="408"/>
    <x v="150"/>
    <n v="390"/>
    <x v="1"/>
    <s v="East"/>
    <n v="91"/>
    <s v="Beans"/>
    <s v="Coffee"/>
    <s v="Colombian"/>
    <n v="367"/>
    <n v="693"/>
    <n v="433"/>
    <x v="19"/>
    <n v="210"/>
    <n v="330"/>
    <n v="230"/>
    <n v="540"/>
    <n v="143"/>
    <s v="Regular"/>
  </r>
  <r>
    <n v="727"/>
    <x v="59"/>
    <n v="-23"/>
    <x v="409"/>
    <x v="120"/>
    <n v="134"/>
    <x v="1"/>
    <s v="East"/>
    <n v="87"/>
    <s v="Beans"/>
    <s v="Espresso"/>
    <s v="Caffe Mocha"/>
    <n v="27"/>
    <n v="245"/>
    <n v="149"/>
    <x v="11"/>
    <n v="80"/>
    <n v="130"/>
    <n v="50"/>
    <n v="210"/>
    <n v="116"/>
    <s v="Regular"/>
  </r>
  <r>
    <n v="914"/>
    <x v="66"/>
    <n v="-130"/>
    <x v="410"/>
    <x v="151"/>
    <n v="-56"/>
    <x v="1"/>
    <s v="East"/>
    <n v="113"/>
    <s v="Beans"/>
    <s v="Espresso"/>
    <s v="Caffe Mocha"/>
    <n v="-300"/>
    <n v="74"/>
    <n v="-51"/>
    <x v="19"/>
    <n v="110"/>
    <n v="-60"/>
    <n v="-170"/>
    <n v="50"/>
    <n v="146"/>
    <s v="Regular"/>
  </r>
  <r>
    <n v="508"/>
    <x v="80"/>
    <n v="17"/>
    <x v="411"/>
    <x v="152"/>
    <n v="161"/>
    <x v="1"/>
    <s v="East"/>
    <n v="45"/>
    <s v="Beans"/>
    <s v="Espresso"/>
    <s v="Regular Espresso"/>
    <n v="137"/>
    <n v="343"/>
    <n v="182"/>
    <x v="10"/>
    <n v="140"/>
    <n v="160"/>
    <n v="120"/>
    <n v="300"/>
    <n v="69"/>
    <s v="Regular"/>
  </r>
  <r>
    <n v="212"/>
    <x v="55"/>
    <n v="196"/>
    <x v="412"/>
    <x v="153"/>
    <n v="526"/>
    <x v="1"/>
    <s v="East"/>
    <n v="66"/>
    <s v="Beans"/>
    <s v="Espresso"/>
    <s v="Regular Espresso"/>
    <n v="646"/>
    <n v="815"/>
    <n v="576"/>
    <x v="19"/>
    <n v="210"/>
    <n v="510"/>
    <n v="450"/>
    <n v="720"/>
    <n v="91"/>
    <s v="Regular"/>
  </r>
  <r>
    <n v="904"/>
    <x v="35"/>
    <n v="-5"/>
    <x v="413"/>
    <x v="57"/>
    <n v="29"/>
    <x v="1"/>
    <s v="East"/>
    <n v="7"/>
    <s v="Leaves"/>
    <s v="Herbal Tea"/>
    <s v="Chamomile"/>
    <n v="15"/>
    <n v="54"/>
    <n v="32"/>
    <x v="11"/>
    <n v="0"/>
    <n v="20"/>
    <n v="20"/>
    <n v="20"/>
    <n v="19"/>
    <s v="Decaf"/>
  </r>
  <r>
    <n v="585"/>
    <x v="81"/>
    <n v="121"/>
    <x v="414"/>
    <x v="154"/>
    <n v="258"/>
    <x v="1"/>
    <s v="East"/>
    <n v="96"/>
    <s v="Leaves"/>
    <s v="Herbal Tea"/>
    <s v="Lemon"/>
    <n v="191"/>
    <n v="547"/>
    <n v="292"/>
    <x v="19"/>
    <n v="140"/>
    <n v="150"/>
    <n v="70"/>
    <n v="290"/>
    <n v="129"/>
    <s v="Decaf"/>
  </r>
  <r>
    <n v="631"/>
    <x v="55"/>
    <n v="-152"/>
    <x v="415"/>
    <x v="132"/>
    <n v="-75"/>
    <x v="1"/>
    <s v="East"/>
    <n v="74"/>
    <s v="Leaves"/>
    <s v="Herbal Tea"/>
    <s v="Mint"/>
    <n v="-252"/>
    <n v="175"/>
    <n v="-64"/>
    <x v="19"/>
    <n v="130"/>
    <n v="-50"/>
    <n v="-100"/>
    <n v="80"/>
    <n v="95"/>
    <s v="Decaf"/>
  </r>
  <r>
    <n v="585"/>
    <x v="69"/>
    <n v="31"/>
    <x v="416"/>
    <x v="133"/>
    <n v="157"/>
    <x v="1"/>
    <s v="East"/>
    <n v="30"/>
    <s v="Leaves"/>
    <s v="Tea"/>
    <s v="Darjeeling"/>
    <n v="171"/>
    <n v="282"/>
    <n v="174"/>
    <x v="19"/>
    <n v="110"/>
    <n v="170"/>
    <n v="140"/>
    <n v="280"/>
    <n v="42"/>
    <s v="Regular"/>
  </r>
  <r>
    <n v="718"/>
    <x v="56"/>
    <n v="39"/>
    <x v="417"/>
    <x v="116"/>
    <n v="179"/>
    <x v="1"/>
    <s v="East"/>
    <n v="34"/>
    <s v="Leaves"/>
    <s v="Tea"/>
    <s v="Earl Grey"/>
    <n v="199"/>
    <n v="322"/>
    <n v="199"/>
    <x v="19"/>
    <n v="130"/>
    <n v="190"/>
    <n v="160"/>
    <n v="320"/>
    <n v="45"/>
    <s v="Regular"/>
  </r>
  <r>
    <n v="607"/>
    <x v="34"/>
    <n v="16"/>
    <x v="418"/>
    <x v="56"/>
    <n v="111"/>
    <x v="1"/>
    <s v="East"/>
    <n v="21"/>
    <s v="Leaves"/>
    <s v="Tea"/>
    <s v="Green Tea"/>
    <n v="116"/>
    <n v="199"/>
    <n v="123"/>
    <x v="19"/>
    <n v="80"/>
    <n v="120"/>
    <n v="100"/>
    <n v="200"/>
    <n v="33"/>
    <s v="Regular"/>
  </r>
  <r>
    <n v="904"/>
    <x v="70"/>
    <n v="42"/>
    <x v="419"/>
    <x v="134"/>
    <n v="143"/>
    <x v="1"/>
    <s v="East"/>
    <n v="31"/>
    <s v="Beans"/>
    <s v="Coffee"/>
    <s v="Decaf Irish Cream"/>
    <n v="132"/>
    <n v="261"/>
    <n v="159"/>
    <x v="11"/>
    <n v="90"/>
    <n v="130"/>
    <n v="90"/>
    <n v="220"/>
    <n v="54"/>
    <s v="Decaf"/>
  </r>
  <r>
    <n v="772"/>
    <x v="71"/>
    <n v="16"/>
    <x v="420"/>
    <x v="135"/>
    <n v="103"/>
    <x v="1"/>
    <s v="East"/>
    <n v="25"/>
    <s v="Beans"/>
    <s v="Espresso"/>
    <s v="Decaf Espresso"/>
    <n v="76"/>
    <n v="192"/>
    <n v="115"/>
    <x v="11"/>
    <n v="70"/>
    <n v="100"/>
    <n v="60"/>
    <n v="170"/>
    <n v="52"/>
    <s v="Decaf"/>
  </r>
  <r>
    <n v="786"/>
    <x v="72"/>
    <n v="33"/>
    <x v="421"/>
    <x v="136"/>
    <n v="119"/>
    <x v="1"/>
    <s v="East"/>
    <n v="25"/>
    <s v="Beans"/>
    <s v="Coffee"/>
    <s v="Colombian"/>
    <n v="93"/>
    <n v="210"/>
    <n v="132"/>
    <x v="11"/>
    <n v="70"/>
    <n v="100"/>
    <n v="60"/>
    <n v="170"/>
    <n v="56"/>
    <s v="Regular"/>
  </r>
  <r>
    <n v="857"/>
    <x v="11"/>
    <n v="181"/>
    <x v="422"/>
    <x v="137"/>
    <n v="379"/>
    <x v="1"/>
    <s v="East"/>
    <n v="24"/>
    <s v="Beans"/>
    <s v="Coffee"/>
    <s v="Colombian"/>
    <n v="481"/>
    <n v="484"/>
    <n v="409"/>
    <x v="10"/>
    <n v="60"/>
    <n v="340"/>
    <n v="300"/>
    <n v="400"/>
    <n v="55"/>
    <s v="Regular"/>
  </r>
  <r>
    <n v="407"/>
    <x v="61"/>
    <n v="28"/>
    <x v="423"/>
    <x v="122"/>
    <n v="133"/>
    <x v="1"/>
    <s v="East"/>
    <n v="29"/>
    <s v="Beans"/>
    <s v="Coffee"/>
    <s v="Colombian"/>
    <n v="108"/>
    <n v="236"/>
    <n v="148"/>
    <x v="11"/>
    <n v="70"/>
    <n v="120"/>
    <n v="80"/>
    <n v="190"/>
    <n v="60"/>
    <s v="Regular"/>
  </r>
  <r>
    <n v="351"/>
    <x v="47"/>
    <n v="219"/>
    <x v="424"/>
    <x v="155"/>
    <n v="443"/>
    <x v="1"/>
    <s v="East"/>
    <n v="22"/>
    <s v="Beans"/>
    <s v="Coffee"/>
    <s v="Colombian"/>
    <n v="579"/>
    <n v="543"/>
    <n v="476"/>
    <x v="10"/>
    <n v="60"/>
    <n v="390"/>
    <n v="360"/>
    <n v="450"/>
    <n v="53"/>
    <s v="Regular"/>
  </r>
  <r>
    <n v="315"/>
    <x v="82"/>
    <n v="152"/>
    <x v="425"/>
    <x v="156"/>
    <n v="420"/>
    <x v="1"/>
    <s v="East"/>
    <n v="97"/>
    <s v="Beans"/>
    <s v="Coffee"/>
    <s v="Colombian"/>
    <n v="402"/>
    <n v="745"/>
    <n v="466"/>
    <x v="19"/>
    <n v="250"/>
    <n v="370"/>
    <n v="250"/>
    <n v="620"/>
    <n v="149"/>
    <s v="Regular"/>
  </r>
  <r>
    <n v="305"/>
    <x v="65"/>
    <n v="1"/>
    <x v="426"/>
    <x v="127"/>
    <n v="145"/>
    <x v="1"/>
    <s v="East"/>
    <n v="95"/>
    <s v="Beans"/>
    <s v="Espresso"/>
    <s v="Caffe Mocha"/>
    <n v="31"/>
    <n v="266"/>
    <n v="161"/>
    <x v="11"/>
    <n v="100"/>
    <n v="140"/>
    <n v="30"/>
    <n v="240"/>
    <n v="124"/>
    <s v="Regular"/>
  </r>
  <r>
    <n v="845"/>
    <x v="83"/>
    <n v="-122"/>
    <x v="427"/>
    <x v="157"/>
    <n v="-69"/>
    <x v="1"/>
    <s v="East"/>
    <n v="122"/>
    <s v="Beans"/>
    <s v="Espresso"/>
    <s v="Caffe Mocha"/>
    <n v="-332"/>
    <n v="70"/>
    <n v="-65"/>
    <x v="19"/>
    <n v="130"/>
    <n v="-70"/>
    <n v="-210"/>
    <n v="60"/>
    <n v="155"/>
    <s v="Regular"/>
  </r>
  <r>
    <n v="857"/>
    <x v="84"/>
    <n v="49"/>
    <x v="428"/>
    <x v="158"/>
    <n v="153"/>
    <x v="1"/>
    <s v="East"/>
    <n v="42"/>
    <s v="Beans"/>
    <s v="Espresso"/>
    <s v="Regular Espresso"/>
    <n v="129"/>
    <n v="326"/>
    <n v="173"/>
    <x v="10"/>
    <n v="150"/>
    <n v="140"/>
    <n v="80"/>
    <n v="290"/>
    <n v="66"/>
    <s v="Regular"/>
  </r>
  <r>
    <n v="518"/>
    <x v="85"/>
    <n v="143"/>
    <x v="429"/>
    <x v="159"/>
    <n v="407"/>
    <x v="1"/>
    <s v="East"/>
    <n v="70"/>
    <s v="Beans"/>
    <s v="Espresso"/>
    <s v="Regular Espresso"/>
    <n v="463"/>
    <n v="700"/>
    <n v="450"/>
    <x v="19"/>
    <n v="240"/>
    <n v="400"/>
    <n v="320"/>
    <n v="640"/>
    <n v="95"/>
    <s v="Regular"/>
  </r>
  <r>
    <n v="631"/>
    <x v="86"/>
    <n v="249"/>
    <x v="430"/>
    <x v="160"/>
    <n v="453"/>
    <x v="1"/>
    <s v="East"/>
    <n v="111"/>
    <s v="Leaves"/>
    <s v="Herbal Tea"/>
    <s v="Lemon"/>
    <n v="459"/>
    <n v="796"/>
    <n v="502"/>
    <x v="19"/>
    <n v="220"/>
    <n v="320"/>
    <n v="210"/>
    <n v="540"/>
    <n v="144"/>
    <s v="Decaf"/>
  </r>
  <r>
    <n v="716"/>
    <x v="87"/>
    <n v="-130"/>
    <x v="431"/>
    <x v="161"/>
    <n v="-93"/>
    <x v="1"/>
    <s v="East"/>
    <n v="74"/>
    <s v="Leaves"/>
    <s v="Herbal Tea"/>
    <s v="Mint"/>
    <n v="-280"/>
    <n v="158"/>
    <n v="-83"/>
    <x v="19"/>
    <n v="180"/>
    <n v="-80"/>
    <n v="-150"/>
    <n v="100"/>
    <n v="96"/>
    <s v="Decaf"/>
  </r>
  <r>
    <n v="718"/>
    <x v="43"/>
    <n v="42"/>
    <x v="432"/>
    <x v="81"/>
    <n v="124"/>
    <x v="1"/>
    <s v="East"/>
    <n v="24"/>
    <s v="Leaves"/>
    <s v="Tea"/>
    <s v="Darjeeling"/>
    <n v="132"/>
    <n v="224"/>
    <n v="138"/>
    <x v="19"/>
    <n v="90"/>
    <n v="120"/>
    <n v="90"/>
    <n v="210"/>
    <n v="35"/>
    <s v="Regular"/>
  </r>
  <r>
    <n v="518"/>
    <x v="56"/>
    <n v="47"/>
    <x v="433"/>
    <x v="128"/>
    <n v="179"/>
    <x v="1"/>
    <s v="East"/>
    <n v="34"/>
    <s v="Leaves"/>
    <s v="Tea"/>
    <s v="Earl Grey"/>
    <n v="197"/>
    <n v="322"/>
    <n v="199"/>
    <x v="19"/>
    <n v="120"/>
    <n v="190"/>
    <n v="150"/>
    <n v="310"/>
    <n v="46"/>
    <s v="Regular"/>
  </r>
  <r>
    <n v="719"/>
    <x v="69"/>
    <n v="-34"/>
    <x v="434"/>
    <x v="133"/>
    <n v="157"/>
    <x v="1"/>
    <s v="Central"/>
    <n v="30"/>
    <s v="Beans"/>
    <s v="Coffee"/>
    <s v="Decaf Irish Cream"/>
    <n v="116"/>
    <n v="265"/>
    <n v="157"/>
    <x v="9"/>
    <n v="100"/>
    <n v="160"/>
    <n v="150"/>
    <n v="260"/>
    <n v="41"/>
    <s v="Decaf"/>
  </r>
  <r>
    <n v="815"/>
    <x v="88"/>
    <n v="-45"/>
    <x v="435"/>
    <x v="162"/>
    <n v="176"/>
    <x v="1"/>
    <s v="Central"/>
    <n v="39"/>
    <s v="Beans"/>
    <s v="Coffee"/>
    <s v="Decaf Irish Cream"/>
    <n v="115"/>
    <n v="298"/>
    <n v="176"/>
    <x v="12"/>
    <n v="110"/>
    <n v="190"/>
    <n v="160"/>
    <n v="300"/>
    <n v="61"/>
    <s v="Decaf"/>
  </r>
  <r>
    <n v="303"/>
    <x v="25"/>
    <n v="-74"/>
    <x v="436"/>
    <x v="33"/>
    <n v="110"/>
    <x v="1"/>
    <s v="Central"/>
    <n v="23"/>
    <s v="Beans"/>
    <s v="Espresso"/>
    <s v="Decaf Espresso"/>
    <n v="56"/>
    <n v="182"/>
    <n v="110"/>
    <x v="9"/>
    <n v="100"/>
    <n v="160"/>
    <n v="130"/>
    <n v="260"/>
    <n v="54"/>
    <s v="Decaf"/>
  </r>
  <r>
    <n v="312"/>
    <x v="55"/>
    <n v="-151"/>
    <x v="437"/>
    <x v="163"/>
    <n v="239"/>
    <x v="1"/>
    <s v="Central"/>
    <n v="66"/>
    <s v="Beans"/>
    <s v="Espresso"/>
    <s v="Decaf Espresso"/>
    <n v="149"/>
    <n v="478"/>
    <n v="239"/>
    <x v="12"/>
    <n v="340"/>
    <n v="370"/>
    <n v="300"/>
    <n v="710"/>
    <n v="90"/>
    <s v="Decaf"/>
  </r>
  <r>
    <n v="614"/>
    <x v="2"/>
    <n v="-58"/>
    <x v="438"/>
    <x v="2"/>
    <n v="66"/>
    <x v="1"/>
    <s v="Central"/>
    <n v="20"/>
    <s v="Beans"/>
    <s v="Espresso"/>
    <s v="Decaf Espresso"/>
    <n v="12"/>
    <n v="120"/>
    <n v="66"/>
    <x v="18"/>
    <n v="70"/>
    <n v="100"/>
    <n v="70"/>
    <n v="170"/>
    <n v="54"/>
    <s v="Decaf"/>
  </r>
  <r>
    <n v="970"/>
    <x v="56"/>
    <n v="-27"/>
    <x v="439"/>
    <x v="116"/>
    <n v="179"/>
    <x v="1"/>
    <s v="Central"/>
    <n v="34"/>
    <s v="Beans"/>
    <s v="Coffee"/>
    <s v="Amaretto"/>
    <n v="133"/>
    <n v="302"/>
    <n v="179"/>
    <x v="9"/>
    <n v="120"/>
    <n v="180"/>
    <n v="160"/>
    <n v="300"/>
    <n v="46"/>
    <s v="Regular"/>
  </r>
  <r>
    <n v="815"/>
    <x v="89"/>
    <n v="-40"/>
    <x v="440"/>
    <x v="164"/>
    <n v="213"/>
    <x v="1"/>
    <s v="Central"/>
    <n v="50"/>
    <s v="Beans"/>
    <s v="Coffee"/>
    <s v="Colombian"/>
    <n v="120"/>
    <n v="367"/>
    <n v="213"/>
    <x v="12"/>
    <n v="150"/>
    <n v="220"/>
    <n v="160"/>
    <n v="370"/>
    <n v="93"/>
    <s v="Regular"/>
  </r>
  <r>
    <n v="715"/>
    <x v="59"/>
    <n v="-42"/>
    <x v="441"/>
    <x v="120"/>
    <n v="134"/>
    <x v="0"/>
    <s v="Central"/>
    <n v="87"/>
    <s v="Beans"/>
    <s v="Coffee"/>
    <s v="Colombian"/>
    <n v="18"/>
    <n v="230"/>
    <n v="134"/>
    <x v="4"/>
    <n v="90"/>
    <n v="140"/>
    <n v="60"/>
    <n v="230"/>
    <n v="116"/>
    <s v="Regular"/>
  </r>
  <r>
    <n v="314"/>
    <x v="6"/>
    <n v="-54"/>
    <x v="442"/>
    <x v="7"/>
    <n v="59"/>
    <x v="0"/>
    <s v="Central"/>
    <n v="11"/>
    <s v="Beans"/>
    <s v="Espresso"/>
    <s v="Caffe Mocha"/>
    <n v="36"/>
    <n v="99"/>
    <n v="59"/>
    <x v="3"/>
    <n v="50"/>
    <n v="90"/>
    <n v="90"/>
    <n v="140"/>
    <n v="23"/>
    <s v="Regular"/>
  </r>
  <r>
    <n v="608"/>
    <x v="20"/>
    <n v="-72"/>
    <x v="443"/>
    <x v="54"/>
    <n v="94"/>
    <x v="0"/>
    <s v="Central"/>
    <n v="24"/>
    <s v="Beans"/>
    <s v="Espresso"/>
    <s v="Caffe Mocha"/>
    <n v="48"/>
    <n v="174"/>
    <n v="94"/>
    <x v="4"/>
    <n v="110"/>
    <n v="140"/>
    <n v="120"/>
    <n v="250"/>
    <n v="46"/>
    <s v="Regular"/>
  </r>
  <r>
    <n v="712"/>
    <x v="90"/>
    <n v="14"/>
    <x v="444"/>
    <x v="165"/>
    <n v="341"/>
    <x v="0"/>
    <s v="Central"/>
    <n v="84"/>
    <s v="Leaves"/>
    <s v="Herbal Tea"/>
    <s v="Chamomile"/>
    <n v="224"/>
    <n v="598"/>
    <n v="341"/>
    <x v="16"/>
    <n v="200"/>
    <n v="280"/>
    <n v="210"/>
    <n v="480"/>
    <n v="117"/>
    <s v="Decaf"/>
  </r>
  <r>
    <n v="641"/>
    <x v="88"/>
    <n v="-16"/>
    <x v="445"/>
    <x v="162"/>
    <n v="176"/>
    <x v="0"/>
    <s v="Central"/>
    <n v="39"/>
    <s v="Leaves"/>
    <s v="Herbal Tea"/>
    <s v="Lemon"/>
    <n v="114"/>
    <n v="298"/>
    <n v="176"/>
    <x v="16"/>
    <n v="90"/>
    <n v="150"/>
    <n v="130"/>
    <n v="240"/>
    <n v="62"/>
    <s v="Decaf"/>
  </r>
  <r>
    <n v="573"/>
    <x v="43"/>
    <n v="-36"/>
    <x v="446"/>
    <x v="84"/>
    <n v="23"/>
    <x v="0"/>
    <s v="Central"/>
    <n v="26"/>
    <s v="Leaves"/>
    <s v="Herbal Tea"/>
    <s v="Lemon"/>
    <n v="-26"/>
    <n v="109"/>
    <n v="23"/>
    <x v="3"/>
    <n v="60"/>
    <n v="20"/>
    <n v="10"/>
    <n v="80"/>
    <n v="49"/>
    <s v="Decaf"/>
  </r>
  <r>
    <n v="563"/>
    <x v="55"/>
    <n v="39"/>
    <x v="447"/>
    <x v="163"/>
    <n v="239"/>
    <x v="0"/>
    <s v="Central"/>
    <n v="66"/>
    <s v="Leaves"/>
    <s v="Tea"/>
    <s v="Darjeeling"/>
    <n v="149"/>
    <n v="478"/>
    <n v="239"/>
    <x v="16"/>
    <n v="170"/>
    <n v="170"/>
    <n v="110"/>
    <n v="340"/>
    <n v="90"/>
    <s v="Regular"/>
  </r>
  <r>
    <n v="563"/>
    <x v="81"/>
    <n v="53"/>
    <x v="448"/>
    <x v="166"/>
    <n v="312"/>
    <x v="0"/>
    <s v="Central"/>
    <n v="96"/>
    <s v="Leaves"/>
    <s v="Tea"/>
    <s v="Earl Grey"/>
    <n v="183"/>
    <n v="567"/>
    <n v="312"/>
    <x v="16"/>
    <n v="170"/>
    <n v="230"/>
    <n v="130"/>
    <n v="400"/>
    <n v="129"/>
    <s v="Regular"/>
  </r>
  <r>
    <n v="417"/>
    <x v="51"/>
    <n v="-11"/>
    <x v="449"/>
    <x v="167"/>
    <n v="31"/>
    <x v="0"/>
    <s v="Central"/>
    <n v="9"/>
    <s v="Leaves"/>
    <s v="Tea"/>
    <s v="Earl Grey"/>
    <n v="-11"/>
    <n v="56"/>
    <n v="31"/>
    <x v="3"/>
    <n v="10"/>
    <n v="20"/>
    <n v="0"/>
    <n v="30"/>
    <n v="42"/>
    <s v="Regular"/>
  </r>
  <r>
    <n v="970"/>
    <x v="62"/>
    <n v="4"/>
    <x v="450"/>
    <x v="145"/>
    <n v="117"/>
    <x v="1"/>
    <s v="Central"/>
    <n v="22"/>
    <s v="Beans"/>
    <s v="Coffee"/>
    <s v="Decaf Irish Cream"/>
    <n v="84"/>
    <n v="198"/>
    <n v="117"/>
    <x v="9"/>
    <n v="80"/>
    <n v="110"/>
    <n v="80"/>
    <n v="190"/>
    <n v="33"/>
    <s v="Decaf"/>
  </r>
  <r>
    <n v="815"/>
    <x v="91"/>
    <n v="-4"/>
    <x v="451"/>
    <x v="168"/>
    <n v="165"/>
    <x v="1"/>
    <s v="Central"/>
    <n v="36"/>
    <s v="Beans"/>
    <s v="Coffee"/>
    <s v="Decaf Irish Cream"/>
    <n v="106"/>
    <n v="278"/>
    <n v="165"/>
    <x v="12"/>
    <n v="110"/>
    <n v="160"/>
    <n v="110"/>
    <n v="270"/>
    <n v="59"/>
    <s v="Decaf"/>
  </r>
  <r>
    <n v="303"/>
    <x v="11"/>
    <n v="-42"/>
    <x v="452"/>
    <x v="114"/>
    <n v="114"/>
    <x v="1"/>
    <s v="Central"/>
    <n v="24"/>
    <s v="Beans"/>
    <s v="Espresso"/>
    <s v="Decaf Espresso"/>
    <n v="58"/>
    <n v="189"/>
    <n v="114"/>
    <x v="9"/>
    <n v="90"/>
    <n v="150"/>
    <n v="100"/>
    <n v="240"/>
    <n v="56"/>
    <s v="Decaf"/>
  </r>
  <r>
    <n v="847"/>
    <x v="76"/>
    <n v="-71"/>
    <x v="453"/>
    <x v="169"/>
    <n v="212"/>
    <x v="1"/>
    <s v="Central"/>
    <n v="59"/>
    <s v="Beans"/>
    <s v="Espresso"/>
    <s v="Decaf Espresso"/>
    <n v="129"/>
    <n v="423"/>
    <n v="212"/>
    <x v="12"/>
    <n v="270"/>
    <n v="270"/>
    <n v="200"/>
    <n v="540"/>
    <n v="83"/>
    <s v="Decaf"/>
  </r>
  <r>
    <n v="970"/>
    <x v="78"/>
    <n v="-2"/>
    <x v="454"/>
    <x v="146"/>
    <n v="172"/>
    <x v="1"/>
    <s v="Central"/>
    <n v="33"/>
    <s v="Beans"/>
    <s v="Coffee"/>
    <s v="Amaretto"/>
    <n v="128"/>
    <n v="290"/>
    <n v="172"/>
    <x v="9"/>
    <n v="110"/>
    <n v="170"/>
    <n v="130"/>
    <n v="280"/>
    <n v="44"/>
    <s v="Regular"/>
  </r>
  <r>
    <n v="815"/>
    <x v="92"/>
    <n v="-1"/>
    <x v="455"/>
    <x v="170"/>
    <n v="239"/>
    <x v="1"/>
    <s v="Central"/>
    <n v="57"/>
    <s v="Beans"/>
    <s v="Coffee"/>
    <s v="Colombian"/>
    <n v="139"/>
    <n v="412"/>
    <n v="239"/>
    <x v="12"/>
    <n v="170"/>
    <n v="230"/>
    <n v="140"/>
    <n v="400"/>
    <n v="100"/>
    <s v="Regular"/>
  </r>
  <r>
    <n v="303"/>
    <x v="9"/>
    <n v="-22"/>
    <x v="456"/>
    <x v="11"/>
    <n v="73"/>
    <x v="1"/>
    <s v="Central"/>
    <n v="14"/>
    <s v="Beans"/>
    <s v="Espresso"/>
    <s v="Caffe Mocha"/>
    <n v="48"/>
    <n v="123"/>
    <n v="73"/>
    <x v="9"/>
    <n v="60"/>
    <n v="90"/>
    <n v="70"/>
    <n v="150"/>
    <n v="25"/>
    <s v="Regular"/>
  </r>
  <r>
    <n v="224"/>
    <x v="93"/>
    <n v="-94"/>
    <x v="457"/>
    <x v="171"/>
    <n v="304"/>
    <x v="1"/>
    <s v="Central"/>
    <n v="75"/>
    <s v="Beans"/>
    <s v="Espresso"/>
    <s v="Caffe Mocha"/>
    <n v="196"/>
    <n v="532"/>
    <n v="304"/>
    <x v="12"/>
    <n v="290"/>
    <n v="390"/>
    <n v="290"/>
    <n v="680"/>
    <n v="108"/>
    <s v="Regular"/>
  </r>
  <r>
    <n v="440"/>
    <x v="75"/>
    <n v="-63"/>
    <x v="458"/>
    <x v="141"/>
    <n v="182"/>
    <x v="1"/>
    <s v="Central"/>
    <n v="50"/>
    <s v="Beans"/>
    <s v="Espresso"/>
    <s v="Caffe Mocha"/>
    <n v="107"/>
    <n v="363"/>
    <n v="182"/>
    <x v="18"/>
    <n v="230"/>
    <n v="230"/>
    <n v="170"/>
    <n v="460"/>
    <n v="75"/>
    <s v="Regular"/>
  </r>
  <r>
    <n v="970"/>
    <x v="75"/>
    <n v="7"/>
    <x v="459"/>
    <x v="141"/>
    <n v="182"/>
    <x v="1"/>
    <s v="Central"/>
    <n v="50"/>
    <s v="Leaves"/>
    <s v="Herbal Tea"/>
    <s v="Chamomile"/>
    <n v="107"/>
    <n v="363"/>
    <n v="182"/>
    <x v="9"/>
    <n v="170"/>
    <n v="160"/>
    <n v="100"/>
    <n v="330"/>
    <n v="75"/>
    <s v="Decaf"/>
  </r>
  <r>
    <n v="920"/>
    <x v="11"/>
    <n v="-25"/>
    <x v="460"/>
    <x v="13"/>
    <n v="89"/>
    <x v="0"/>
    <s v="Central"/>
    <n v="23"/>
    <s v="Beans"/>
    <s v="Espresso"/>
    <s v="Caffe Mocha"/>
    <n v="45"/>
    <n v="164"/>
    <n v="89"/>
    <x v="4"/>
    <n v="90"/>
    <n v="110"/>
    <n v="70"/>
    <n v="200"/>
    <n v="44"/>
    <s v="Regular"/>
  </r>
  <r>
    <n v="712"/>
    <x v="93"/>
    <n v="16"/>
    <x v="461"/>
    <x v="171"/>
    <n v="304"/>
    <x v="0"/>
    <s v="Central"/>
    <n v="75"/>
    <s v="Leaves"/>
    <s v="Herbal Tea"/>
    <s v="Chamomile"/>
    <n v="196"/>
    <n v="532"/>
    <n v="304"/>
    <x v="16"/>
    <n v="210"/>
    <n v="280"/>
    <n v="180"/>
    <n v="490"/>
    <n v="108"/>
    <s v="Decaf"/>
  </r>
  <r>
    <n v="712"/>
    <x v="91"/>
    <n v="7"/>
    <x v="462"/>
    <x v="168"/>
    <n v="165"/>
    <x v="0"/>
    <s v="Central"/>
    <n v="36"/>
    <s v="Leaves"/>
    <s v="Herbal Tea"/>
    <s v="Lemon"/>
    <n v="107"/>
    <n v="278"/>
    <n v="165"/>
    <x v="16"/>
    <n v="100"/>
    <n v="150"/>
    <n v="100"/>
    <n v="250"/>
    <n v="58"/>
    <s v="Decaf"/>
  </r>
  <r>
    <n v="712"/>
    <x v="76"/>
    <n v="19"/>
    <x v="463"/>
    <x v="169"/>
    <n v="212"/>
    <x v="0"/>
    <s v="Central"/>
    <n v="59"/>
    <s v="Leaves"/>
    <s v="Tea"/>
    <s v="Darjeeling"/>
    <n v="129"/>
    <n v="423"/>
    <n v="212"/>
    <x v="16"/>
    <n v="170"/>
    <n v="180"/>
    <n v="110"/>
    <n v="350"/>
    <n v="83"/>
    <s v="Regular"/>
  </r>
  <r>
    <n v="319"/>
    <x v="77"/>
    <n v="43"/>
    <x v="464"/>
    <x v="172"/>
    <n v="300"/>
    <x v="0"/>
    <s v="Central"/>
    <n v="93"/>
    <s v="Leaves"/>
    <s v="Tea"/>
    <s v="Earl Grey"/>
    <n v="173"/>
    <n v="545"/>
    <n v="300"/>
    <x v="16"/>
    <n v="200"/>
    <n v="250"/>
    <n v="130"/>
    <n v="450"/>
    <n v="127"/>
    <s v="Regular"/>
  </r>
  <r>
    <n v="720"/>
    <x v="43"/>
    <n v="-2"/>
    <x v="465"/>
    <x v="81"/>
    <n v="124"/>
    <x v="1"/>
    <s v="Central"/>
    <n v="24"/>
    <s v="Beans"/>
    <s v="Coffee"/>
    <s v="Decaf Irish Cream"/>
    <n v="88"/>
    <n v="210"/>
    <n v="124"/>
    <x v="9"/>
    <n v="80"/>
    <n v="120"/>
    <n v="90"/>
    <n v="200"/>
    <n v="36"/>
    <s v="Decaf"/>
  </r>
  <r>
    <n v="630"/>
    <x v="94"/>
    <n v="-8"/>
    <x v="466"/>
    <x v="173"/>
    <n v="185"/>
    <x v="1"/>
    <s v="Central"/>
    <n v="40"/>
    <s v="Beans"/>
    <s v="Coffee"/>
    <s v="Decaf Irish Cream"/>
    <n v="122"/>
    <n v="312"/>
    <n v="185"/>
    <x v="12"/>
    <n v="120"/>
    <n v="180"/>
    <n v="130"/>
    <n v="300"/>
    <n v="63"/>
    <s v="Decaf"/>
  </r>
  <r>
    <n v="970"/>
    <x v="47"/>
    <n v="-33"/>
    <x v="467"/>
    <x v="174"/>
    <n v="101"/>
    <x v="1"/>
    <s v="Central"/>
    <n v="22"/>
    <s v="Beans"/>
    <s v="Espresso"/>
    <s v="Decaf Espresso"/>
    <n v="47"/>
    <n v="168"/>
    <n v="101"/>
    <x v="9"/>
    <n v="80"/>
    <n v="130"/>
    <n v="80"/>
    <n v="210"/>
    <n v="54"/>
    <s v="Decaf"/>
  </r>
  <r>
    <n v="630"/>
    <x v="85"/>
    <n v="-83"/>
    <x v="468"/>
    <x v="175"/>
    <n v="251"/>
    <x v="1"/>
    <s v="Central"/>
    <n v="70"/>
    <s v="Beans"/>
    <s v="Espresso"/>
    <s v="Decaf Espresso"/>
    <n v="157"/>
    <n v="501"/>
    <n v="251"/>
    <x v="12"/>
    <n v="320"/>
    <n v="320"/>
    <n v="240"/>
    <n v="640"/>
    <n v="94"/>
    <s v="Decaf"/>
  </r>
  <r>
    <n v="719"/>
    <x v="56"/>
    <n v="4"/>
    <x v="469"/>
    <x v="128"/>
    <n v="179"/>
    <x v="1"/>
    <s v="Central"/>
    <n v="34"/>
    <s v="Beans"/>
    <s v="Coffee"/>
    <s v="Amaretto"/>
    <n v="134"/>
    <n v="302"/>
    <n v="179"/>
    <x v="9"/>
    <n v="120"/>
    <n v="170"/>
    <n v="130"/>
    <n v="290"/>
    <n v="45"/>
    <s v="Regular"/>
  </r>
  <r>
    <n v="847"/>
    <x v="95"/>
    <n v="4"/>
    <x v="470"/>
    <x v="176"/>
    <n v="310"/>
    <x v="1"/>
    <s v="Central"/>
    <n v="73"/>
    <s v="Beans"/>
    <s v="Coffee"/>
    <s v="Colombian"/>
    <n v="194"/>
    <n v="534"/>
    <n v="310"/>
    <x v="12"/>
    <n v="220"/>
    <n v="300"/>
    <n v="190"/>
    <n v="520"/>
    <n v="116"/>
    <s v="Regular"/>
  </r>
  <r>
    <n v="970"/>
    <x v="2"/>
    <n v="-37"/>
    <x v="471"/>
    <x v="22"/>
    <n v="79"/>
    <x v="1"/>
    <s v="Central"/>
    <n v="15"/>
    <s v="Beans"/>
    <s v="Espresso"/>
    <s v="Caffe Mocha"/>
    <n v="53"/>
    <n v="133"/>
    <n v="79"/>
    <x v="9"/>
    <n v="60"/>
    <n v="110"/>
    <n v="90"/>
    <n v="170"/>
    <n v="26"/>
    <s v="Regular"/>
  </r>
  <r>
    <n v="815"/>
    <x v="96"/>
    <n v="-104"/>
    <x v="472"/>
    <x v="177"/>
    <n v="329"/>
    <x v="1"/>
    <s v="Central"/>
    <n v="81"/>
    <s v="Beans"/>
    <s v="Espresso"/>
    <s v="Caffe Mocha"/>
    <n v="216"/>
    <n v="576"/>
    <n v="329"/>
    <x v="12"/>
    <n v="310"/>
    <n v="420"/>
    <n v="320"/>
    <n v="730"/>
    <n v="113"/>
    <s v="Regular"/>
  </r>
  <r>
    <n v="740"/>
    <x v="84"/>
    <n v="-53"/>
    <x v="473"/>
    <x v="158"/>
    <n v="153"/>
    <x v="1"/>
    <s v="Central"/>
    <n v="42"/>
    <s v="Beans"/>
    <s v="Espresso"/>
    <s v="Caffe Mocha"/>
    <n v="87"/>
    <n v="306"/>
    <n v="153"/>
    <x v="18"/>
    <n v="190"/>
    <n v="200"/>
    <n v="140"/>
    <n v="390"/>
    <n v="66"/>
    <s v="Regular"/>
  </r>
  <r>
    <n v="303"/>
    <x v="84"/>
    <n v="7"/>
    <x v="474"/>
    <x v="158"/>
    <n v="153"/>
    <x v="1"/>
    <s v="Central"/>
    <n v="42"/>
    <s v="Leaves"/>
    <s v="Herbal Tea"/>
    <s v="Chamomile"/>
    <n v="87"/>
    <n v="306"/>
    <n v="153"/>
    <x v="9"/>
    <n v="140"/>
    <n v="140"/>
    <n v="80"/>
    <n v="280"/>
    <n v="66"/>
    <s v="Decaf"/>
  </r>
  <r>
    <n v="309"/>
    <x v="56"/>
    <n v="3"/>
    <x v="475"/>
    <x v="128"/>
    <n v="179"/>
    <x v="1"/>
    <s v="Central"/>
    <n v="34"/>
    <s v="Leaves"/>
    <s v="Herbal Tea"/>
    <s v="Chamomile"/>
    <n v="133"/>
    <n v="302"/>
    <n v="179"/>
    <x v="12"/>
    <n v="110"/>
    <n v="170"/>
    <n v="130"/>
    <n v="280"/>
    <n v="46"/>
    <s v="Decaf"/>
  </r>
  <r>
    <n v="630"/>
    <x v="43"/>
    <n v="8"/>
    <x v="476"/>
    <x v="81"/>
    <n v="124"/>
    <x v="1"/>
    <s v="Central"/>
    <n v="24"/>
    <s v="Leaves"/>
    <s v="Herbal Tea"/>
    <s v="Mint"/>
    <n v="88"/>
    <n v="210"/>
    <n v="124"/>
    <x v="12"/>
    <n v="80"/>
    <n v="110"/>
    <n v="80"/>
    <n v="190"/>
    <n v="36"/>
    <s v="Decaf"/>
  </r>
  <r>
    <n v="513"/>
    <x v="61"/>
    <n v="2"/>
    <x v="477"/>
    <x v="122"/>
    <n v="133"/>
    <x v="1"/>
    <s v="Central"/>
    <n v="29"/>
    <s v="Leaves"/>
    <s v="Tea"/>
    <s v="Darjeeling"/>
    <n v="72"/>
    <n v="221"/>
    <n v="133"/>
    <x v="18"/>
    <n v="70"/>
    <n v="110"/>
    <n v="70"/>
    <n v="180"/>
    <n v="61"/>
    <s v="Regular"/>
  </r>
  <r>
    <n v="573"/>
    <x v="54"/>
    <n v="-6"/>
    <x v="478"/>
    <x v="110"/>
    <n v="25"/>
    <x v="0"/>
    <s v="Central"/>
    <n v="7"/>
    <s v="Leaves"/>
    <s v="Tea"/>
    <s v="Earl Grey"/>
    <n v="-16"/>
    <n v="45"/>
    <n v="25"/>
    <x v="3"/>
    <n v="10"/>
    <n v="20"/>
    <n v="-10"/>
    <n v="30"/>
    <n v="41"/>
    <s v="Regular"/>
  </r>
  <r>
    <n v="719"/>
    <x v="69"/>
    <n v="22"/>
    <x v="479"/>
    <x v="133"/>
    <n v="157"/>
    <x v="1"/>
    <s v="Central"/>
    <n v="30"/>
    <s v="Beans"/>
    <s v="Coffee"/>
    <s v="Decaf Irish Cream"/>
    <n v="172"/>
    <n v="282"/>
    <n v="174"/>
    <x v="9"/>
    <n v="100"/>
    <n v="160"/>
    <n v="150"/>
    <n v="260"/>
    <n v="41"/>
    <s v="Decaf"/>
  </r>
  <r>
    <n v="815"/>
    <x v="88"/>
    <n v="11"/>
    <x v="480"/>
    <x v="162"/>
    <n v="176"/>
    <x v="1"/>
    <s v="Central"/>
    <n v="39"/>
    <s v="Beans"/>
    <s v="Coffee"/>
    <s v="Decaf Irish Cream"/>
    <n v="171"/>
    <n v="318"/>
    <n v="196"/>
    <x v="12"/>
    <n v="110"/>
    <n v="190"/>
    <n v="160"/>
    <n v="300"/>
    <n v="61"/>
    <s v="Decaf"/>
  </r>
  <r>
    <n v="970"/>
    <x v="25"/>
    <n v="-47"/>
    <x v="481"/>
    <x v="33"/>
    <n v="110"/>
    <x v="1"/>
    <s v="Central"/>
    <n v="23"/>
    <s v="Beans"/>
    <s v="Espresso"/>
    <s v="Decaf Espresso"/>
    <n v="83"/>
    <n v="194"/>
    <n v="122"/>
    <x v="9"/>
    <n v="100"/>
    <n v="160"/>
    <n v="130"/>
    <n v="260"/>
    <n v="54"/>
    <s v="Decaf"/>
  </r>
  <r>
    <n v="773"/>
    <x v="55"/>
    <n v="-79"/>
    <x v="482"/>
    <x v="163"/>
    <n v="239"/>
    <x v="1"/>
    <s v="Central"/>
    <n v="66"/>
    <s v="Beans"/>
    <s v="Espresso"/>
    <s v="Decaf Espresso"/>
    <n v="221"/>
    <n v="509"/>
    <n v="270"/>
    <x v="12"/>
    <n v="340"/>
    <n v="370"/>
    <n v="300"/>
    <n v="710"/>
    <n v="90"/>
    <s v="Decaf"/>
  </r>
  <r>
    <n v="419"/>
    <x v="2"/>
    <n v="-52"/>
    <x v="483"/>
    <x v="2"/>
    <n v="66"/>
    <x v="1"/>
    <s v="Central"/>
    <n v="20"/>
    <s v="Beans"/>
    <s v="Espresso"/>
    <s v="Decaf Espresso"/>
    <n v="18"/>
    <n v="128"/>
    <n v="74"/>
    <x v="18"/>
    <n v="70"/>
    <n v="100"/>
    <n v="70"/>
    <n v="170"/>
    <n v="54"/>
    <s v="Decaf"/>
  </r>
  <r>
    <n v="719"/>
    <x v="56"/>
    <n v="37"/>
    <x v="484"/>
    <x v="116"/>
    <n v="179"/>
    <x v="1"/>
    <s v="Central"/>
    <n v="34"/>
    <s v="Beans"/>
    <s v="Coffee"/>
    <s v="Amaretto"/>
    <n v="197"/>
    <n v="322"/>
    <n v="199"/>
    <x v="9"/>
    <n v="120"/>
    <n v="180"/>
    <n v="160"/>
    <n v="300"/>
    <n v="46"/>
    <s v="Regular"/>
  </r>
  <r>
    <n v="815"/>
    <x v="89"/>
    <n v="18"/>
    <x v="485"/>
    <x v="164"/>
    <n v="213"/>
    <x v="1"/>
    <s v="Central"/>
    <n v="50"/>
    <s v="Beans"/>
    <s v="Coffee"/>
    <s v="Colombian"/>
    <n v="178"/>
    <n v="391"/>
    <n v="237"/>
    <x v="12"/>
    <n v="150"/>
    <n v="220"/>
    <n v="160"/>
    <n v="370"/>
    <n v="93"/>
    <s v="Regular"/>
  </r>
  <r>
    <n v="970"/>
    <x v="34"/>
    <n v="-53"/>
    <x v="486"/>
    <x v="56"/>
    <n v="111"/>
    <x v="1"/>
    <s v="Central"/>
    <n v="21"/>
    <s v="Beans"/>
    <s v="Espresso"/>
    <s v="Caffe Mocha"/>
    <n v="117"/>
    <n v="199"/>
    <n v="123"/>
    <x v="9"/>
    <n v="100"/>
    <n v="180"/>
    <n v="170"/>
    <n v="280"/>
    <n v="32"/>
    <s v="Regular"/>
  </r>
  <r>
    <n v="312"/>
    <x v="90"/>
    <n v="-88"/>
    <x v="487"/>
    <x v="165"/>
    <n v="341"/>
    <x v="1"/>
    <s v="Central"/>
    <n v="84"/>
    <s v="Beans"/>
    <s v="Espresso"/>
    <s v="Caffe Mocha"/>
    <n v="332"/>
    <n v="637"/>
    <n v="380"/>
    <x v="12"/>
    <n v="370"/>
    <n v="520"/>
    <n v="420"/>
    <n v="890"/>
    <n v="117"/>
    <s v="Regular"/>
  </r>
  <r>
    <n v="513"/>
    <x v="80"/>
    <n v="-53"/>
    <x v="488"/>
    <x v="152"/>
    <n v="161"/>
    <x v="1"/>
    <s v="Central"/>
    <n v="45"/>
    <s v="Beans"/>
    <s v="Espresso"/>
    <s v="Caffe Mocha"/>
    <n v="137"/>
    <n v="343"/>
    <n v="182"/>
    <x v="18"/>
    <n v="230"/>
    <n v="240"/>
    <n v="190"/>
    <n v="470"/>
    <n v="69"/>
    <s v="Regular"/>
  </r>
  <r>
    <n v="720"/>
    <x v="80"/>
    <n v="27"/>
    <x v="489"/>
    <x v="152"/>
    <n v="161"/>
    <x v="1"/>
    <s v="Central"/>
    <n v="45"/>
    <s v="Leaves"/>
    <s v="Herbal Tea"/>
    <s v="Chamomile"/>
    <n v="137"/>
    <n v="343"/>
    <n v="182"/>
    <x v="9"/>
    <n v="120"/>
    <n v="140"/>
    <n v="110"/>
    <n v="260"/>
    <n v="69"/>
    <s v="Decaf"/>
  </r>
  <r>
    <n v="708"/>
    <x v="56"/>
    <n v="57"/>
    <x v="490"/>
    <x v="116"/>
    <n v="179"/>
    <x v="1"/>
    <s v="Central"/>
    <n v="34"/>
    <s v="Leaves"/>
    <s v="Herbal Tea"/>
    <s v="Chamomile"/>
    <n v="197"/>
    <n v="322"/>
    <n v="199"/>
    <x v="12"/>
    <n v="90"/>
    <n v="150"/>
    <n v="140"/>
    <n v="240"/>
    <n v="46"/>
    <s v="Decaf"/>
  </r>
  <r>
    <n v="815"/>
    <x v="69"/>
    <n v="52"/>
    <x v="491"/>
    <x v="133"/>
    <n v="157"/>
    <x v="1"/>
    <s v="Central"/>
    <n v="30"/>
    <s v="Leaves"/>
    <s v="Herbal Tea"/>
    <s v="Mint"/>
    <n v="172"/>
    <n v="282"/>
    <n v="174"/>
    <x v="12"/>
    <n v="80"/>
    <n v="130"/>
    <n v="120"/>
    <n v="210"/>
    <n v="41"/>
    <s v="Decaf"/>
  </r>
  <r>
    <n v="419"/>
    <x v="7"/>
    <n v="36"/>
    <x v="492"/>
    <x v="8"/>
    <n v="123"/>
    <x v="1"/>
    <s v="Central"/>
    <n v="27"/>
    <s v="Leaves"/>
    <s v="Tea"/>
    <s v="Darjeeling"/>
    <n v="96"/>
    <n v="218"/>
    <n v="136"/>
    <x v="18"/>
    <n v="50"/>
    <n v="90"/>
    <n v="60"/>
    <n v="140"/>
    <n v="58"/>
    <s v="Regular"/>
  </r>
  <r>
    <n v="419"/>
    <x v="8"/>
    <n v="33"/>
    <x v="493"/>
    <x v="9"/>
    <n v="127"/>
    <x v="1"/>
    <s v="Central"/>
    <n v="28"/>
    <s v="Leaves"/>
    <s v="Tea"/>
    <s v="Earl Grey"/>
    <n v="113"/>
    <n v="232"/>
    <n v="141"/>
    <x v="18"/>
    <n v="50"/>
    <n v="100"/>
    <n v="80"/>
    <n v="150"/>
    <n v="51"/>
    <s v="Regular"/>
  </r>
  <r>
    <n v="970"/>
    <x v="57"/>
    <n v="30"/>
    <x v="494"/>
    <x v="117"/>
    <n v="115"/>
    <x v="1"/>
    <s v="Central"/>
    <n v="29"/>
    <s v="Leaves"/>
    <s v="Tea"/>
    <s v="Green Tea"/>
    <n v="110"/>
    <n v="218"/>
    <n v="128"/>
    <x v="9"/>
    <n v="50"/>
    <n v="90"/>
    <n v="80"/>
    <n v="140"/>
    <n v="41"/>
    <s v="Regular"/>
  </r>
  <r>
    <n v="641"/>
    <x v="97"/>
    <n v="-13"/>
    <x v="495"/>
    <x v="178"/>
    <n v="13"/>
    <x v="0"/>
    <s v="Central"/>
    <n v="3"/>
    <s v="Beans"/>
    <s v="Coffee"/>
    <s v="Decaf Irish Cream"/>
    <n v="-3"/>
    <n v="25"/>
    <n v="15"/>
    <x v="16"/>
    <n v="0"/>
    <n v="10"/>
    <n v="10"/>
    <n v="10"/>
    <n v="15"/>
    <s v="Decaf"/>
  </r>
  <r>
    <n v="920"/>
    <x v="43"/>
    <n v="-9"/>
    <x v="496"/>
    <x v="148"/>
    <n v="116"/>
    <x v="0"/>
    <s v="Central"/>
    <n v="28"/>
    <s v="Beans"/>
    <s v="Coffee"/>
    <s v="Decaf Irish Cream"/>
    <n v="91"/>
    <n v="215"/>
    <n v="129"/>
    <x v="4"/>
    <n v="80"/>
    <n v="120"/>
    <n v="100"/>
    <n v="200"/>
    <n v="55"/>
    <s v="Decaf"/>
  </r>
  <r>
    <n v="970"/>
    <x v="11"/>
    <n v="-14"/>
    <x v="497"/>
    <x v="114"/>
    <n v="114"/>
    <x v="1"/>
    <s v="Central"/>
    <n v="24"/>
    <s v="Beans"/>
    <s v="Espresso"/>
    <s v="Decaf Espresso"/>
    <n v="86"/>
    <n v="201"/>
    <n v="126"/>
    <x v="9"/>
    <n v="90"/>
    <n v="150"/>
    <n v="100"/>
    <n v="240"/>
    <n v="56"/>
    <s v="Decaf"/>
  </r>
  <r>
    <n v="847"/>
    <x v="76"/>
    <n v="-9"/>
    <x v="498"/>
    <x v="169"/>
    <n v="212"/>
    <x v="1"/>
    <s v="Central"/>
    <n v="59"/>
    <s v="Beans"/>
    <s v="Espresso"/>
    <s v="Decaf Espresso"/>
    <n v="191"/>
    <n v="451"/>
    <n v="240"/>
    <x v="12"/>
    <n v="270"/>
    <n v="270"/>
    <n v="200"/>
    <n v="540"/>
    <n v="83"/>
    <s v="Decaf"/>
  </r>
  <r>
    <n v="719"/>
    <x v="78"/>
    <n v="60"/>
    <x v="499"/>
    <x v="146"/>
    <n v="172"/>
    <x v="1"/>
    <s v="Central"/>
    <n v="33"/>
    <s v="Beans"/>
    <s v="Coffee"/>
    <s v="Amaretto"/>
    <n v="190"/>
    <n v="309"/>
    <n v="191"/>
    <x v="9"/>
    <n v="110"/>
    <n v="170"/>
    <n v="130"/>
    <n v="280"/>
    <n v="44"/>
    <s v="Regular"/>
  </r>
  <r>
    <n v="815"/>
    <x v="92"/>
    <n v="66"/>
    <x v="500"/>
    <x v="170"/>
    <n v="239"/>
    <x v="1"/>
    <s v="Central"/>
    <n v="57"/>
    <s v="Beans"/>
    <s v="Coffee"/>
    <s v="Colombian"/>
    <n v="206"/>
    <n v="439"/>
    <n v="266"/>
    <x v="12"/>
    <n v="170"/>
    <n v="230"/>
    <n v="140"/>
    <n v="400"/>
    <n v="100"/>
    <s v="Regular"/>
  </r>
  <r>
    <n v="303"/>
    <x v="9"/>
    <n v="1"/>
    <x v="501"/>
    <x v="11"/>
    <n v="73"/>
    <x v="1"/>
    <s v="Central"/>
    <n v="14"/>
    <s v="Beans"/>
    <s v="Espresso"/>
    <s v="Caffe Mocha"/>
    <n v="71"/>
    <n v="131"/>
    <n v="81"/>
    <x v="9"/>
    <n v="60"/>
    <n v="90"/>
    <n v="70"/>
    <n v="150"/>
    <n v="25"/>
    <s v="Regular"/>
  </r>
  <r>
    <n v="630"/>
    <x v="93"/>
    <n v="1"/>
    <x v="502"/>
    <x v="171"/>
    <n v="304"/>
    <x v="1"/>
    <s v="Central"/>
    <n v="75"/>
    <s v="Beans"/>
    <s v="Espresso"/>
    <s v="Caffe Mocha"/>
    <n v="291"/>
    <n v="567"/>
    <n v="339"/>
    <x v="12"/>
    <n v="290"/>
    <n v="390"/>
    <n v="290"/>
    <n v="680"/>
    <n v="108"/>
    <s v="Regular"/>
  </r>
  <r>
    <n v="234"/>
    <x v="75"/>
    <n v="-11"/>
    <x v="503"/>
    <x v="141"/>
    <n v="182"/>
    <x v="1"/>
    <s v="Central"/>
    <n v="50"/>
    <s v="Beans"/>
    <s v="Espresso"/>
    <s v="Caffe Mocha"/>
    <n v="159"/>
    <n v="387"/>
    <n v="206"/>
    <x v="18"/>
    <n v="230"/>
    <n v="230"/>
    <n v="170"/>
    <n v="460"/>
    <n v="75"/>
    <s v="Regular"/>
  </r>
  <r>
    <n v="970"/>
    <x v="75"/>
    <n v="59"/>
    <x v="504"/>
    <x v="141"/>
    <n v="182"/>
    <x v="1"/>
    <s v="Central"/>
    <n v="50"/>
    <s v="Leaves"/>
    <s v="Herbal Tea"/>
    <s v="Chamomile"/>
    <n v="159"/>
    <n v="387"/>
    <n v="206"/>
    <x v="9"/>
    <n v="170"/>
    <n v="160"/>
    <n v="100"/>
    <n v="330"/>
    <n v="75"/>
    <s v="Decaf"/>
  </r>
  <r>
    <n v="708"/>
    <x v="78"/>
    <n v="78"/>
    <x v="505"/>
    <x v="146"/>
    <n v="172"/>
    <x v="1"/>
    <s v="Central"/>
    <n v="33"/>
    <s v="Leaves"/>
    <s v="Herbal Tea"/>
    <s v="Chamomile"/>
    <n v="188"/>
    <n v="309"/>
    <n v="191"/>
    <x v="12"/>
    <n v="110"/>
    <n v="150"/>
    <n v="110"/>
    <n v="260"/>
    <n v="45"/>
    <s v="Decaf"/>
  </r>
  <r>
    <n v="708"/>
    <x v="62"/>
    <n v="45"/>
    <x v="506"/>
    <x v="145"/>
    <n v="117"/>
    <x v="1"/>
    <s v="Central"/>
    <n v="22"/>
    <s v="Leaves"/>
    <s v="Herbal Tea"/>
    <s v="Mint"/>
    <n v="125"/>
    <n v="211"/>
    <n v="130"/>
    <x v="12"/>
    <n v="70"/>
    <n v="110"/>
    <n v="80"/>
    <n v="180"/>
    <n v="33"/>
    <s v="Decaf"/>
  </r>
  <r>
    <n v="614"/>
    <x v="72"/>
    <n v="32"/>
    <x v="507"/>
    <x v="136"/>
    <n v="119"/>
    <x v="1"/>
    <s v="Central"/>
    <n v="25"/>
    <s v="Leaves"/>
    <s v="Tea"/>
    <s v="Darjeeling"/>
    <n v="92"/>
    <n v="210"/>
    <n v="132"/>
    <x v="18"/>
    <n v="60"/>
    <n v="100"/>
    <n v="60"/>
    <n v="160"/>
    <n v="57"/>
    <s v="Regular"/>
  </r>
  <r>
    <n v="309"/>
    <x v="11"/>
    <n v="38"/>
    <x v="508"/>
    <x v="114"/>
    <n v="114"/>
    <x v="1"/>
    <s v="Central"/>
    <n v="24"/>
    <s v="Leaves"/>
    <s v="Tea"/>
    <s v="Earl Grey"/>
    <n v="88"/>
    <n v="201"/>
    <n v="126"/>
    <x v="12"/>
    <n v="60"/>
    <n v="90"/>
    <n v="50"/>
    <n v="150"/>
    <n v="55"/>
    <s v="Regular"/>
  </r>
  <r>
    <n v="740"/>
    <x v="70"/>
    <n v="62"/>
    <x v="509"/>
    <x v="134"/>
    <n v="143"/>
    <x v="1"/>
    <s v="Central"/>
    <n v="31"/>
    <s v="Leaves"/>
    <s v="Tea"/>
    <s v="Earl Grey"/>
    <n v="132"/>
    <n v="261"/>
    <n v="159"/>
    <x v="18"/>
    <n v="80"/>
    <n v="120"/>
    <n v="70"/>
    <n v="200"/>
    <n v="54"/>
    <s v="Regular"/>
  </r>
  <r>
    <n v="970"/>
    <x v="61"/>
    <n v="44"/>
    <x v="510"/>
    <x v="179"/>
    <n v="112"/>
    <x v="1"/>
    <s v="Central"/>
    <n v="29"/>
    <s v="Leaves"/>
    <s v="Tea"/>
    <s v="Green Tea"/>
    <n v="104"/>
    <n v="213"/>
    <n v="125"/>
    <x v="9"/>
    <n v="70"/>
    <n v="90"/>
    <n v="60"/>
    <n v="160"/>
    <n v="42"/>
    <s v="Regular"/>
  </r>
  <r>
    <n v="319"/>
    <x v="97"/>
    <n v="-14"/>
    <x v="511"/>
    <x v="180"/>
    <n v="13"/>
    <x v="0"/>
    <s v="Central"/>
    <n v="3"/>
    <s v="Beans"/>
    <s v="Coffee"/>
    <s v="Decaf Irish Cream"/>
    <n v="-4"/>
    <n v="25"/>
    <n v="15"/>
    <x v="16"/>
    <n v="0"/>
    <n v="20"/>
    <n v="10"/>
    <n v="20"/>
    <n v="16"/>
    <s v="Decaf"/>
  </r>
  <r>
    <n v="920"/>
    <x v="71"/>
    <n v="16"/>
    <x v="512"/>
    <x v="135"/>
    <n v="103"/>
    <x v="0"/>
    <s v="Central"/>
    <n v="25"/>
    <s v="Beans"/>
    <s v="Coffee"/>
    <s v="Decaf Irish Cream"/>
    <n v="76"/>
    <n v="192"/>
    <n v="115"/>
    <x v="4"/>
    <n v="70"/>
    <n v="100"/>
    <n v="60"/>
    <n v="170"/>
    <n v="52"/>
    <s v="Decaf"/>
  </r>
  <r>
    <n v="712"/>
    <x v="52"/>
    <n v="2"/>
    <x v="513"/>
    <x v="109"/>
    <n v="24"/>
    <x v="0"/>
    <s v="Central"/>
    <n v="4"/>
    <s v="Beans"/>
    <s v="Coffee"/>
    <s v="Amaretto"/>
    <n v="12"/>
    <n v="42"/>
    <n v="27"/>
    <x v="16"/>
    <n v="10"/>
    <n v="20"/>
    <n v="10"/>
    <n v="30"/>
    <n v="16"/>
    <s v="Regular"/>
  </r>
  <r>
    <n v="573"/>
    <x v="7"/>
    <n v="16"/>
    <x v="514"/>
    <x v="22"/>
    <n v="102"/>
    <x v="0"/>
    <s v="Central"/>
    <n v="31"/>
    <s v="Beans"/>
    <s v="Coffee"/>
    <s v="Colombian"/>
    <n v="56"/>
    <n v="196"/>
    <n v="114"/>
    <x v="3"/>
    <n v="80"/>
    <n v="100"/>
    <n v="40"/>
    <n v="180"/>
    <n v="64"/>
    <s v="Regular"/>
  </r>
  <r>
    <n v="608"/>
    <x v="64"/>
    <n v="-6"/>
    <x v="515"/>
    <x v="139"/>
    <n v="130"/>
    <x v="0"/>
    <s v="Central"/>
    <n v="85"/>
    <s v="Beans"/>
    <s v="Coffee"/>
    <s v="Colombian"/>
    <n v="24"/>
    <n v="239"/>
    <n v="145"/>
    <x v="4"/>
    <n v="90"/>
    <n v="130"/>
    <n v="30"/>
    <n v="220"/>
    <n v="114"/>
    <s v="Regular"/>
  </r>
  <r>
    <n v="970"/>
    <x v="2"/>
    <n v="-11"/>
    <x v="516"/>
    <x v="22"/>
    <n v="79"/>
    <x v="1"/>
    <s v="Central"/>
    <n v="15"/>
    <s v="Beans"/>
    <s v="Espresso"/>
    <s v="Caffe Mocha"/>
    <n v="79"/>
    <n v="142"/>
    <n v="88"/>
    <x v="9"/>
    <n v="60"/>
    <n v="110"/>
    <n v="90"/>
    <n v="170"/>
    <n v="26"/>
    <s v="Regular"/>
  </r>
  <r>
    <n v="708"/>
    <x v="96"/>
    <n v="1"/>
    <x v="517"/>
    <x v="177"/>
    <n v="329"/>
    <x v="1"/>
    <s v="Central"/>
    <n v="81"/>
    <s v="Beans"/>
    <s v="Espresso"/>
    <s v="Caffe Mocha"/>
    <n v="321"/>
    <n v="614"/>
    <n v="367"/>
    <x v="12"/>
    <n v="310"/>
    <n v="420"/>
    <n v="320"/>
    <n v="730"/>
    <n v="113"/>
    <s v="Regular"/>
  </r>
  <r>
    <n v="937"/>
    <x v="84"/>
    <n v="-11"/>
    <x v="518"/>
    <x v="158"/>
    <n v="153"/>
    <x v="1"/>
    <s v="Central"/>
    <n v="42"/>
    <s v="Beans"/>
    <s v="Espresso"/>
    <s v="Caffe Mocha"/>
    <n v="129"/>
    <n v="326"/>
    <n v="173"/>
    <x v="18"/>
    <n v="190"/>
    <n v="200"/>
    <n v="140"/>
    <n v="390"/>
    <n v="66"/>
    <s v="Regular"/>
  </r>
  <r>
    <n v="970"/>
    <x v="84"/>
    <n v="49"/>
    <x v="519"/>
    <x v="158"/>
    <n v="153"/>
    <x v="1"/>
    <s v="Central"/>
    <n v="42"/>
    <s v="Leaves"/>
    <s v="Herbal Tea"/>
    <s v="Chamomile"/>
    <n v="129"/>
    <n v="326"/>
    <n v="173"/>
    <x v="9"/>
    <n v="140"/>
    <n v="140"/>
    <n v="80"/>
    <n v="280"/>
    <n v="66"/>
    <s v="Decaf"/>
  </r>
  <r>
    <n v="618"/>
    <x v="56"/>
    <n v="67"/>
    <x v="520"/>
    <x v="128"/>
    <n v="179"/>
    <x v="1"/>
    <s v="Central"/>
    <n v="34"/>
    <s v="Leaves"/>
    <s v="Herbal Tea"/>
    <s v="Chamomile"/>
    <n v="197"/>
    <n v="322"/>
    <n v="199"/>
    <x v="12"/>
    <n v="110"/>
    <n v="170"/>
    <n v="130"/>
    <n v="280"/>
    <n v="46"/>
    <s v="Decaf"/>
  </r>
  <r>
    <n v="312"/>
    <x v="43"/>
    <n v="51"/>
    <x v="521"/>
    <x v="81"/>
    <n v="124"/>
    <x v="1"/>
    <s v="Central"/>
    <n v="24"/>
    <s v="Leaves"/>
    <s v="Herbal Tea"/>
    <s v="Mint"/>
    <n v="131"/>
    <n v="224"/>
    <n v="138"/>
    <x v="12"/>
    <n v="80"/>
    <n v="110"/>
    <n v="80"/>
    <n v="190"/>
    <n v="36"/>
    <s v="Decaf"/>
  </r>
  <r>
    <n v="513"/>
    <x v="61"/>
    <n v="37"/>
    <x v="522"/>
    <x v="122"/>
    <n v="133"/>
    <x v="1"/>
    <s v="Central"/>
    <n v="29"/>
    <s v="Leaves"/>
    <s v="Tea"/>
    <s v="Darjeeling"/>
    <n v="107"/>
    <n v="236"/>
    <n v="148"/>
    <x v="18"/>
    <n v="70"/>
    <n v="110"/>
    <n v="70"/>
    <n v="180"/>
    <n v="61"/>
    <s v="Regular"/>
  </r>
  <r>
    <n v="513"/>
    <x v="63"/>
    <n v="90"/>
    <x v="523"/>
    <x v="147"/>
    <n v="186"/>
    <x v="1"/>
    <s v="Central"/>
    <n v="41"/>
    <s v="Leaves"/>
    <s v="Tea"/>
    <s v="Earl Grey"/>
    <n v="180"/>
    <n v="341"/>
    <n v="207"/>
    <x v="18"/>
    <n v="110"/>
    <n v="150"/>
    <n v="90"/>
    <n v="260"/>
    <n v="65"/>
    <s v="Regular"/>
  </r>
  <r>
    <n v="719"/>
    <x v="62"/>
    <n v="38"/>
    <x v="524"/>
    <x v="123"/>
    <n v="104"/>
    <x v="1"/>
    <s v="Central"/>
    <n v="26"/>
    <s v="Leaves"/>
    <s v="Tea"/>
    <s v="Green Tea"/>
    <n v="98"/>
    <n v="197"/>
    <n v="116"/>
    <x v="9"/>
    <n v="60"/>
    <n v="90"/>
    <n v="60"/>
    <n v="150"/>
    <n v="38"/>
    <s v="Regular"/>
  </r>
  <r>
    <n v="712"/>
    <x v="97"/>
    <n v="-11"/>
    <x v="525"/>
    <x v="181"/>
    <n v="14"/>
    <x v="0"/>
    <s v="Central"/>
    <n v="3"/>
    <s v="Beans"/>
    <s v="Coffee"/>
    <s v="Decaf Irish Cream"/>
    <n v="-1"/>
    <n v="26"/>
    <n v="16"/>
    <x v="16"/>
    <n v="0"/>
    <n v="20"/>
    <n v="10"/>
    <n v="20"/>
    <n v="15"/>
    <s v="Decaf"/>
  </r>
  <r>
    <n v="414"/>
    <x v="98"/>
    <n v="15"/>
    <x v="526"/>
    <x v="182"/>
    <n v="112"/>
    <x v="0"/>
    <s v="Central"/>
    <n v="27"/>
    <s v="Beans"/>
    <s v="Coffee"/>
    <s v="Decaf Irish Cream"/>
    <n v="85"/>
    <n v="208"/>
    <n v="125"/>
    <x v="4"/>
    <n v="80"/>
    <n v="110"/>
    <n v="70"/>
    <n v="190"/>
    <n v="55"/>
    <s v="Decaf"/>
  </r>
  <r>
    <n v="573"/>
    <x v="32"/>
    <n v="-1"/>
    <x v="527"/>
    <x v="50"/>
    <n v="85"/>
    <x v="0"/>
    <s v="Central"/>
    <n v="25"/>
    <s v="Beans"/>
    <s v="Coffee"/>
    <s v="Colombian"/>
    <n v="39"/>
    <n v="163"/>
    <n v="95"/>
    <x v="3"/>
    <n v="60"/>
    <n v="90"/>
    <n v="40"/>
    <n v="150"/>
    <n v="59"/>
    <s v="Regular"/>
  </r>
  <r>
    <n v="262"/>
    <x v="65"/>
    <n v="0"/>
    <x v="528"/>
    <x v="127"/>
    <n v="145"/>
    <x v="0"/>
    <s v="Central"/>
    <n v="95"/>
    <s v="Beans"/>
    <s v="Coffee"/>
    <s v="Colombian"/>
    <n v="30"/>
    <n v="266"/>
    <n v="161"/>
    <x v="4"/>
    <n v="100"/>
    <n v="140"/>
    <n v="30"/>
    <n v="240"/>
    <n v="125"/>
    <s v="Regular"/>
  </r>
  <r>
    <n v="573"/>
    <x v="9"/>
    <n v="1"/>
    <x v="529"/>
    <x v="98"/>
    <n v="73"/>
    <x v="0"/>
    <s v="Central"/>
    <n v="14"/>
    <s v="Beans"/>
    <s v="Espresso"/>
    <s v="Caffe Mocha"/>
    <n v="71"/>
    <n v="131"/>
    <n v="81"/>
    <x v="3"/>
    <n v="60"/>
    <n v="90"/>
    <n v="70"/>
    <n v="150"/>
    <n v="25"/>
    <s v="Regular"/>
  </r>
  <r>
    <n v="262"/>
    <x v="20"/>
    <n v="-6"/>
    <x v="530"/>
    <x v="25"/>
    <n v="96"/>
    <x v="0"/>
    <s v="Central"/>
    <n v="24"/>
    <s v="Beans"/>
    <s v="Espresso"/>
    <s v="Caffe Mocha"/>
    <n v="74"/>
    <n v="188"/>
    <n v="108"/>
    <x v="4"/>
    <n v="100"/>
    <n v="120"/>
    <n v="80"/>
    <n v="220"/>
    <n v="46"/>
    <s v="Regular"/>
  </r>
  <r>
    <n v="515"/>
    <x v="96"/>
    <n v="121"/>
    <x v="531"/>
    <x v="177"/>
    <n v="329"/>
    <x v="0"/>
    <s v="Central"/>
    <n v="81"/>
    <s v="Leaves"/>
    <s v="Herbal Tea"/>
    <s v="Chamomile"/>
    <n v="321"/>
    <n v="614"/>
    <n v="367"/>
    <x v="16"/>
    <n v="230"/>
    <n v="300"/>
    <n v="200"/>
    <n v="530"/>
    <n v="113"/>
    <s v="Decaf"/>
  </r>
  <r>
    <n v="562"/>
    <x v="56"/>
    <n v="54"/>
    <x v="532"/>
    <x v="116"/>
    <n v="179"/>
    <x v="1"/>
    <s v="West"/>
    <n v="34"/>
    <s v="Leaves"/>
    <s v="Tea"/>
    <s v="Darjeeling"/>
    <n v="134"/>
    <n v="302"/>
    <n v="179"/>
    <x v="13"/>
    <n v="50"/>
    <n v="90"/>
    <n v="80"/>
    <n v="140"/>
    <n v="45"/>
    <s v="Regular"/>
  </r>
  <r>
    <n v="971"/>
    <x v="15"/>
    <n v="-51"/>
    <x v="533"/>
    <x v="31"/>
    <n v="64"/>
    <x v="0"/>
    <s v="West"/>
    <n v="13"/>
    <s v="Beans"/>
    <s v="Coffee"/>
    <s v="Decaf Irish Cream"/>
    <n v="29"/>
    <n v="107"/>
    <n v="64"/>
    <x v="2"/>
    <n v="50"/>
    <n v="100"/>
    <n v="80"/>
    <n v="150"/>
    <n v="35"/>
    <s v="Decaf"/>
  </r>
  <r>
    <n v="435"/>
    <x v="38"/>
    <n v="-86"/>
    <x v="534"/>
    <x v="67"/>
    <n v="98"/>
    <x v="0"/>
    <s v="West"/>
    <n v="30"/>
    <s v="Beans"/>
    <s v="Coffee"/>
    <s v="Decaf Irish Cream"/>
    <n v="34"/>
    <n v="177"/>
    <n v="98"/>
    <x v="5"/>
    <n v="100"/>
    <n v="160"/>
    <n v="120"/>
    <n v="260"/>
    <n v="64"/>
    <s v="Decaf"/>
  </r>
  <r>
    <n v="425"/>
    <x v="59"/>
    <n v="-83"/>
    <x v="535"/>
    <x v="120"/>
    <n v="134"/>
    <x v="0"/>
    <s v="West"/>
    <n v="87"/>
    <s v="Beans"/>
    <s v="Coffee"/>
    <s v="Decaf Irish Cream"/>
    <n v="17"/>
    <n v="230"/>
    <n v="134"/>
    <x v="6"/>
    <n v="140"/>
    <n v="190"/>
    <n v="100"/>
    <n v="330"/>
    <n v="117"/>
    <s v="Decaf"/>
  </r>
  <r>
    <n v="503"/>
    <x v="80"/>
    <n v="-19"/>
    <x v="536"/>
    <x v="152"/>
    <n v="161"/>
    <x v="0"/>
    <s v="West"/>
    <n v="45"/>
    <s v="Beans"/>
    <s v="Espresso"/>
    <s v="Decaf Espresso"/>
    <n v="91"/>
    <n v="322"/>
    <n v="161"/>
    <x v="2"/>
    <n v="140"/>
    <n v="150"/>
    <n v="110"/>
    <n v="290"/>
    <n v="70"/>
    <s v="Decaf"/>
  </r>
  <r>
    <n v="253"/>
    <x v="20"/>
    <n v="-32"/>
    <x v="537"/>
    <x v="54"/>
    <n v="94"/>
    <x v="0"/>
    <s v="West"/>
    <n v="24"/>
    <s v="Beans"/>
    <s v="Espresso"/>
    <s v="Decaf Espresso"/>
    <n v="48"/>
    <n v="174"/>
    <n v="94"/>
    <x v="6"/>
    <n v="60"/>
    <n v="90"/>
    <n v="80"/>
    <n v="150"/>
    <n v="46"/>
    <s v="Decaf"/>
  </r>
  <r>
    <n v="971"/>
    <x v="48"/>
    <n v="-55"/>
    <x v="538"/>
    <x v="99"/>
    <n v="71"/>
    <x v="0"/>
    <s v="West"/>
    <n v="46"/>
    <s v="Beans"/>
    <s v="Coffee"/>
    <s v="Amaretto"/>
    <n v="-5"/>
    <n v="122"/>
    <n v="71"/>
    <x v="2"/>
    <n v="70"/>
    <n v="100"/>
    <n v="50"/>
    <n v="170"/>
    <n v="76"/>
    <s v="Regular"/>
  </r>
  <r>
    <n v="435"/>
    <x v="19"/>
    <n v="-54"/>
    <x v="539"/>
    <x v="68"/>
    <n v="77"/>
    <x v="0"/>
    <s v="West"/>
    <n v="20"/>
    <s v="Beans"/>
    <s v="Coffee"/>
    <s v="Amaretto"/>
    <n v="36"/>
    <n v="142"/>
    <n v="77"/>
    <x v="5"/>
    <n v="90"/>
    <n v="110"/>
    <n v="90"/>
    <n v="200"/>
    <n v="41"/>
    <s v="Regular"/>
  </r>
  <r>
    <n v="971"/>
    <x v="0"/>
    <n v="-69"/>
    <x v="540"/>
    <x v="183"/>
    <n v="84"/>
    <x v="0"/>
    <s v="West"/>
    <n v="19"/>
    <s v="Beans"/>
    <s v="Coffee"/>
    <s v="Colombian"/>
    <n v="21"/>
    <n v="144"/>
    <n v="84"/>
    <x v="2"/>
    <n v="80"/>
    <n v="130"/>
    <n v="90"/>
    <n v="210"/>
    <n v="63"/>
    <s v="Regular"/>
  </r>
  <r>
    <n v="435"/>
    <x v="16"/>
    <n v="-58"/>
    <x v="541"/>
    <x v="35"/>
    <n v="64"/>
    <x v="0"/>
    <s v="West"/>
    <n v="15"/>
    <s v="Beans"/>
    <s v="Coffee"/>
    <s v="Colombian"/>
    <n v="22"/>
    <n v="111"/>
    <n v="64"/>
    <x v="5"/>
    <n v="50"/>
    <n v="100"/>
    <n v="80"/>
    <n v="150"/>
    <n v="42"/>
    <s v="Regular"/>
  </r>
  <r>
    <n v="206"/>
    <x v="32"/>
    <n v="-54"/>
    <x v="542"/>
    <x v="184"/>
    <n v="99"/>
    <x v="0"/>
    <s v="West"/>
    <n v="21"/>
    <s v="Beans"/>
    <s v="Coffee"/>
    <s v="Colombian"/>
    <n v="56"/>
    <n v="167"/>
    <n v="99"/>
    <x v="6"/>
    <n v="90"/>
    <n v="140"/>
    <n v="110"/>
    <n v="230"/>
    <n v="43"/>
    <s v="Regular"/>
  </r>
  <r>
    <n v="206"/>
    <x v="35"/>
    <n v="-10"/>
    <x v="543"/>
    <x v="57"/>
    <n v="29"/>
    <x v="0"/>
    <s v="West"/>
    <n v="7"/>
    <s v="Beans"/>
    <s v="Espresso"/>
    <s v="Caffe Latte"/>
    <n v="10"/>
    <n v="51"/>
    <n v="29"/>
    <x v="6"/>
    <n v="10"/>
    <n v="20"/>
    <n v="20"/>
    <n v="30"/>
    <n v="19"/>
    <s v="Regular"/>
  </r>
  <r>
    <n v="702"/>
    <x v="50"/>
    <n v="-6"/>
    <x v="544"/>
    <x v="111"/>
    <n v="31"/>
    <x v="0"/>
    <s v="West"/>
    <n v="5"/>
    <s v="Beans"/>
    <s v="Espresso"/>
    <s v="Caffe Mocha"/>
    <n v="14"/>
    <n v="52"/>
    <n v="31"/>
    <x v="1"/>
    <n v="10"/>
    <n v="20"/>
    <n v="20"/>
    <n v="30"/>
    <n v="17"/>
    <s v="Regular"/>
  </r>
  <r>
    <n v="801"/>
    <x v="58"/>
    <n v="-23"/>
    <x v="545"/>
    <x v="119"/>
    <n v="133"/>
    <x v="0"/>
    <s v="West"/>
    <n v="33"/>
    <s v="Beans"/>
    <s v="Espresso"/>
    <s v="Caffe Mocha"/>
    <n v="87"/>
    <n v="236"/>
    <n v="133"/>
    <x v="5"/>
    <n v="80"/>
    <n v="130"/>
    <n v="110"/>
    <n v="210"/>
    <n v="46"/>
    <s v="Regular"/>
  </r>
  <r>
    <n v="775"/>
    <x v="66"/>
    <n v="-34"/>
    <x v="546"/>
    <x v="98"/>
    <n v="173"/>
    <x v="0"/>
    <s v="West"/>
    <n v="113"/>
    <s v="Leaves"/>
    <s v="Herbal Tea"/>
    <s v="Chamomile"/>
    <n v="26"/>
    <n v="298"/>
    <n v="173"/>
    <x v="1"/>
    <n v="90"/>
    <n v="150"/>
    <n v="60"/>
    <n v="240"/>
    <n v="147"/>
    <s v="Decaf"/>
  </r>
  <r>
    <n v="206"/>
    <x v="66"/>
    <n v="-15"/>
    <x v="547"/>
    <x v="129"/>
    <n v="188"/>
    <x v="0"/>
    <s v="West"/>
    <n v="41"/>
    <s v="Leaves"/>
    <s v="Herbal Tea"/>
    <s v="Chamomile"/>
    <n v="115"/>
    <n v="313"/>
    <n v="188"/>
    <x v="6"/>
    <n v="90"/>
    <n v="160"/>
    <n v="130"/>
    <n v="250"/>
    <n v="73"/>
    <s v="Decaf"/>
  </r>
  <r>
    <n v="702"/>
    <x v="89"/>
    <n v="0"/>
    <x v="548"/>
    <x v="164"/>
    <n v="213"/>
    <x v="0"/>
    <s v="West"/>
    <n v="50"/>
    <s v="Leaves"/>
    <s v="Herbal Tea"/>
    <s v="Lemon"/>
    <n v="120"/>
    <n v="367"/>
    <n v="213"/>
    <x v="1"/>
    <n v="120"/>
    <n v="170"/>
    <n v="120"/>
    <n v="290"/>
    <n v="93"/>
    <s v="Decaf"/>
  </r>
  <r>
    <n v="971"/>
    <x v="57"/>
    <n v="-17"/>
    <x v="549"/>
    <x v="117"/>
    <n v="115"/>
    <x v="0"/>
    <s v="West"/>
    <n v="29"/>
    <s v="Leaves"/>
    <s v="Herbal Tea"/>
    <s v="Lemon"/>
    <n v="73"/>
    <n v="205"/>
    <n v="115"/>
    <x v="2"/>
    <n v="60"/>
    <n v="100"/>
    <n v="90"/>
    <n v="160"/>
    <n v="42"/>
    <s v="Decaf"/>
  </r>
  <r>
    <n v="702"/>
    <x v="88"/>
    <n v="-16"/>
    <x v="550"/>
    <x v="162"/>
    <n v="176"/>
    <x v="0"/>
    <s v="West"/>
    <n v="39"/>
    <s v="Leaves"/>
    <s v="Herbal Tea"/>
    <s v="Mint"/>
    <n v="114"/>
    <n v="298"/>
    <n v="176"/>
    <x v="1"/>
    <n v="90"/>
    <n v="150"/>
    <n v="130"/>
    <n v="240"/>
    <n v="62"/>
    <s v="Decaf"/>
  </r>
  <r>
    <n v="213"/>
    <x v="62"/>
    <n v="4"/>
    <x v="551"/>
    <x v="145"/>
    <n v="117"/>
    <x v="1"/>
    <s v="West"/>
    <n v="22"/>
    <s v="Leaves"/>
    <s v="Herbal Tea"/>
    <s v="Chamomile"/>
    <n v="84"/>
    <n v="198"/>
    <n v="117"/>
    <x v="13"/>
    <n v="70"/>
    <n v="110"/>
    <n v="80"/>
    <n v="180"/>
    <n v="33"/>
    <s v="Decaf"/>
  </r>
  <r>
    <n v="213"/>
    <x v="60"/>
    <n v="14"/>
    <x v="552"/>
    <x v="121"/>
    <n v="265"/>
    <x v="1"/>
    <s v="West"/>
    <n v="69"/>
    <s v="Leaves"/>
    <s v="Herbal Tea"/>
    <s v="Lemon"/>
    <n v="174"/>
    <n v="490"/>
    <n v="265"/>
    <x v="13"/>
    <n v="210"/>
    <n v="240"/>
    <n v="160"/>
    <n v="450"/>
    <n v="91"/>
    <s v="Decaf"/>
  </r>
  <r>
    <n v="213"/>
    <x v="78"/>
    <n v="18"/>
    <x v="553"/>
    <x v="146"/>
    <n v="172"/>
    <x v="1"/>
    <s v="West"/>
    <n v="33"/>
    <s v="Leaves"/>
    <s v="Tea"/>
    <s v="Darjeeling"/>
    <n v="128"/>
    <n v="290"/>
    <n v="172"/>
    <x v="13"/>
    <n v="80"/>
    <n v="130"/>
    <n v="110"/>
    <n v="210"/>
    <n v="44"/>
    <s v="Regular"/>
  </r>
  <r>
    <n v="801"/>
    <x v="7"/>
    <n v="-22"/>
    <x v="554"/>
    <x v="22"/>
    <n v="102"/>
    <x v="0"/>
    <s v="West"/>
    <n v="31"/>
    <s v="Beans"/>
    <s v="Coffee"/>
    <s v="Decaf Irish Cream"/>
    <n v="38"/>
    <n v="184"/>
    <n v="102"/>
    <x v="5"/>
    <n v="90"/>
    <n v="120"/>
    <n v="60"/>
    <n v="210"/>
    <n v="64"/>
    <s v="Decaf"/>
  </r>
  <r>
    <n v="253"/>
    <x v="64"/>
    <n v="-24"/>
    <x v="555"/>
    <x v="139"/>
    <n v="130"/>
    <x v="0"/>
    <s v="West"/>
    <n v="85"/>
    <s v="Beans"/>
    <s v="Coffee"/>
    <s v="Decaf Irish Cream"/>
    <n v="16"/>
    <n v="224"/>
    <n v="130"/>
    <x v="6"/>
    <n v="110"/>
    <n v="150"/>
    <n v="40"/>
    <n v="260"/>
    <n v="114"/>
    <s v="Decaf"/>
  </r>
  <r>
    <n v="503"/>
    <x v="75"/>
    <n v="-12"/>
    <x v="556"/>
    <x v="141"/>
    <n v="182"/>
    <x v="0"/>
    <s v="West"/>
    <n v="50"/>
    <s v="Beans"/>
    <s v="Espresso"/>
    <s v="Decaf Espresso"/>
    <n v="108"/>
    <n v="363"/>
    <n v="182"/>
    <x v="2"/>
    <n v="170"/>
    <n v="180"/>
    <n v="120"/>
    <n v="350"/>
    <n v="74"/>
    <s v="Decaf"/>
  </r>
  <r>
    <n v="801"/>
    <x v="37"/>
    <n v="-11"/>
    <x v="557"/>
    <x v="63"/>
    <n v="81"/>
    <x v="0"/>
    <s v="West"/>
    <n v="21"/>
    <s v="Beans"/>
    <s v="Coffee"/>
    <s v="Amaretto"/>
    <n v="39"/>
    <n v="150"/>
    <n v="81"/>
    <x v="5"/>
    <n v="80"/>
    <n v="90"/>
    <n v="50"/>
    <n v="170"/>
    <n v="42"/>
    <s v="Regular"/>
  </r>
  <r>
    <n v="971"/>
    <x v="29"/>
    <n v="-26"/>
    <x v="558"/>
    <x v="185"/>
    <n v="75"/>
    <x v="0"/>
    <s v="West"/>
    <n v="17"/>
    <s v="Beans"/>
    <s v="Coffee"/>
    <s v="Colombian"/>
    <n v="14"/>
    <n v="128"/>
    <n v="75"/>
    <x v="2"/>
    <n v="60"/>
    <n v="90"/>
    <n v="40"/>
    <n v="150"/>
    <n v="61"/>
    <s v="Regular"/>
  </r>
  <r>
    <n v="425"/>
    <x v="33"/>
    <n v="-20"/>
    <x v="559"/>
    <x v="186"/>
    <n v="93"/>
    <x v="0"/>
    <s v="West"/>
    <n v="20"/>
    <s v="Beans"/>
    <s v="Coffee"/>
    <s v="Colombian"/>
    <n v="50"/>
    <n v="156"/>
    <n v="93"/>
    <x v="6"/>
    <n v="70"/>
    <n v="110"/>
    <n v="70"/>
    <n v="180"/>
    <n v="43"/>
    <s v="Regular"/>
  </r>
  <r>
    <n v="775"/>
    <x v="52"/>
    <n v="-1"/>
    <x v="560"/>
    <x v="109"/>
    <n v="24"/>
    <x v="0"/>
    <s v="West"/>
    <n v="4"/>
    <s v="Beans"/>
    <s v="Espresso"/>
    <s v="Caffe Mocha"/>
    <n v="9"/>
    <n v="39"/>
    <n v="24"/>
    <x v="1"/>
    <n v="10"/>
    <n v="20"/>
    <n v="10"/>
    <n v="30"/>
    <n v="15"/>
    <s v="Regular"/>
  </r>
  <r>
    <n v="435"/>
    <x v="99"/>
    <n v="-5"/>
    <x v="561"/>
    <x v="187"/>
    <n v="130"/>
    <x v="0"/>
    <s v="West"/>
    <n v="33"/>
    <s v="Beans"/>
    <s v="Espresso"/>
    <s v="Caffe Mocha"/>
    <n v="85"/>
    <n v="231"/>
    <n v="130"/>
    <x v="5"/>
    <n v="90"/>
    <n v="130"/>
    <n v="90"/>
    <n v="220"/>
    <n v="45"/>
    <s v="Regular"/>
  </r>
  <r>
    <n v="775"/>
    <x v="74"/>
    <n v="6"/>
    <x v="562"/>
    <x v="188"/>
    <n v="168"/>
    <x v="0"/>
    <s v="West"/>
    <n v="109"/>
    <s v="Leaves"/>
    <s v="Herbal Tea"/>
    <s v="Chamomile"/>
    <n v="26"/>
    <n v="289"/>
    <n v="168"/>
    <x v="1"/>
    <n v="110"/>
    <n v="150"/>
    <n v="20"/>
    <n v="260"/>
    <n v="142"/>
    <s v="Decaf"/>
  </r>
  <r>
    <n v="206"/>
    <x v="67"/>
    <n v="2"/>
    <x v="563"/>
    <x v="130"/>
    <n v="195"/>
    <x v="0"/>
    <s v="West"/>
    <n v="42"/>
    <s v="Leaves"/>
    <s v="Herbal Tea"/>
    <s v="Chamomile"/>
    <n v="122"/>
    <n v="325"/>
    <n v="195"/>
    <x v="6"/>
    <n v="120"/>
    <n v="180"/>
    <n v="120"/>
    <n v="300"/>
    <n v="73"/>
    <s v="Decaf"/>
  </r>
  <r>
    <n v="702"/>
    <x v="92"/>
    <n v="8"/>
    <x v="564"/>
    <x v="170"/>
    <n v="239"/>
    <x v="0"/>
    <s v="West"/>
    <n v="57"/>
    <s v="Leaves"/>
    <s v="Herbal Tea"/>
    <s v="Lemon"/>
    <n v="138"/>
    <n v="412"/>
    <n v="239"/>
    <x v="1"/>
    <n v="160"/>
    <n v="220"/>
    <n v="130"/>
    <n v="380"/>
    <n v="101"/>
    <s v="Decaf"/>
  </r>
  <r>
    <n v="971"/>
    <x v="61"/>
    <n v="0"/>
    <x v="565"/>
    <x v="179"/>
    <n v="112"/>
    <x v="0"/>
    <s v="West"/>
    <n v="29"/>
    <s v="Leaves"/>
    <s v="Herbal Tea"/>
    <s v="Lemon"/>
    <n v="70"/>
    <n v="200"/>
    <n v="112"/>
    <x v="2"/>
    <n v="80"/>
    <n v="100"/>
    <n v="70"/>
    <n v="180"/>
    <n v="42"/>
    <s v="Decaf"/>
  </r>
  <r>
    <n v="702"/>
    <x v="91"/>
    <n v="7"/>
    <x v="566"/>
    <x v="168"/>
    <n v="165"/>
    <x v="0"/>
    <s v="West"/>
    <n v="36"/>
    <s v="Leaves"/>
    <s v="Herbal Tea"/>
    <s v="Mint"/>
    <n v="107"/>
    <n v="278"/>
    <n v="165"/>
    <x v="1"/>
    <n v="100"/>
    <n v="150"/>
    <n v="100"/>
    <n v="250"/>
    <n v="58"/>
    <s v="Decaf"/>
  </r>
  <r>
    <n v="702"/>
    <x v="93"/>
    <n v="56"/>
    <x v="567"/>
    <x v="171"/>
    <n v="304"/>
    <x v="0"/>
    <s v="West"/>
    <n v="75"/>
    <s v="Leaves"/>
    <s v="Tea"/>
    <s v="Darjeeling"/>
    <n v="196"/>
    <n v="532"/>
    <n v="304"/>
    <x v="1"/>
    <n v="160"/>
    <n v="220"/>
    <n v="140"/>
    <n v="380"/>
    <n v="108"/>
    <s v="Regular"/>
  </r>
  <r>
    <n v="702"/>
    <x v="76"/>
    <n v="48"/>
    <x v="568"/>
    <x v="169"/>
    <n v="212"/>
    <x v="0"/>
    <s v="West"/>
    <n v="59"/>
    <s v="Leaves"/>
    <s v="Tea"/>
    <s v="Earl Grey"/>
    <n v="128"/>
    <n v="423"/>
    <n v="212"/>
    <x v="1"/>
    <n v="150"/>
    <n v="150"/>
    <n v="80"/>
    <n v="300"/>
    <n v="84"/>
    <s v="Regular"/>
  </r>
  <r>
    <n v="435"/>
    <x v="32"/>
    <n v="-24"/>
    <x v="569"/>
    <x v="50"/>
    <n v="85"/>
    <x v="0"/>
    <s v="West"/>
    <n v="25"/>
    <s v="Beans"/>
    <s v="Coffee"/>
    <s v="Decaf Irish Cream"/>
    <n v="26"/>
    <n v="153"/>
    <n v="85"/>
    <x v="5"/>
    <n v="80"/>
    <n v="100"/>
    <n v="50"/>
    <n v="180"/>
    <n v="59"/>
    <s v="Decaf"/>
  </r>
  <r>
    <n v="509"/>
    <x v="65"/>
    <n v="-30"/>
    <x v="570"/>
    <x v="127"/>
    <n v="145"/>
    <x v="0"/>
    <s v="West"/>
    <n v="95"/>
    <s v="Beans"/>
    <s v="Coffee"/>
    <s v="Decaf Irish Cream"/>
    <n v="20"/>
    <n v="250"/>
    <n v="145"/>
    <x v="6"/>
    <n v="120"/>
    <n v="170"/>
    <n v="50"/>
    <n v="290"/>
    <n v="125"/>
    <s v="Decaf"/>
  </r>
  <r>
    <n v="971"/>
    <x v="84"/>
    <n v="7"/>
    <x v="571"/>
    <x v="158"/>
    <n v="153"/>
    <x v="0"/>
    <s v="West"/>
    <n v="42"/>
    <s v="Beans"/>
    <s v="Espresso"/>
    <s v="Decaf Espresso"/>
    <n v="87"/>
    <n v="306"/>
    <n v="153"/>
    <x v="2"/>
    <n v="150"/>
    <n v="140"/>
    <n v="80"/>
    <n v="290"/>
    <n v="66"/>
    <s v="Decaf"/>
  </r>
  <r>
    <n v="253"/>
    <x v="20"/>
    <n v="-9"/>
    <x v="572"/>
    <x v="25"/>
    <n v="96"/>
    <x v="0"/>
    <s v="West"/>
    <n v="24"/>
    <s v="Beans"/>
    <s v="Espresso"/>
    <s v="Decaf Espresso"/>
    <n v="51"/>
    <n v="176"/>
    <n v="96"/>
    <x v="6"/>
    <n v="70"/>
    <n v="100"/>
    <n v="60"/>
    <n v="170"/>
    <n v="45"/>
    <s v="Decaf"/>
  </r>
  <r>
    <n v="435"/>
    <x v="33"/>
    <n v="-14"/>
    <x v="573"/>
    <x v="51"/>
    <n v="76"/>
    <x v="0"/>
    <s v="West"/>
    <n v="19"/>
    <s v="Beans"/>
    <s v="Coffee"/>
    <s v="Amaretto"/>
    <n v="36"/>
    <n v="139"/>
    <n v="76"/>
    <x v="5"/>
    <n v="70"/>
    <n v="90"/>
    <n v="50"/>
    <n v="160"/>
    <n v="40"/>
    <s v="Regular"/>
  </r>
  <r>
    <n v="253"/>
    <x v="25"/>
    <n v="-22"/>
    <x v="574"/>
    <x v="189"/>
    <n v="104"/>
    <x v="0"/>
    <s v="West"/>
    <n v="23"/>
    <s v="Beans"/>
    <s v="Coffee"/>
    <s v="Colombian"/>
    <n v="58"/>
    <n v="176"/>
    <n v="104"/>
    <x v="6"/>
    <n v="80"/>
    <n v="120"/>
    <n v="80"/>
    <n v="200"/>
    <n v="46"/>
    <s v="Regular"/>
  </r>
  <r>
    <n v="775"/>
    <x v="53"/>
    <n v="0"/>
    <x v="575"/>
    <x v="4"/>
    <n v="25"/>
    <x v="0"/>
    <s v="West"/>
    <n v="4"/>
    <s v="Beans"/>
    <s v="Espresso"/>
    <s v="Caffe Mocha"/>
    <n v="10"/>
    <n v="41"/>
    <n v="25"/>
    <x v="1"/>
    <n v="10"/>
    <n v="20"/>
    <n v="10"/>
    <n v="30"/>
    <n v="15"/>
    <s v="Regular"/>
  </r>
  <r>
    <n v="435"/>
    <x v="64"/>
    <n v="7"/>
    <x v="576"/>
    <x v="126"/>
    <n v="120"/>
    <x v="0"/>
    <s v="West"/>
    <n v="31"/>
    <s v="Beans"/>
    <s v="Espresso"/>
    <s v="Caffe Mocha"/>
    <n v="77"/>
    <n v="214"/>
    <n v="120"/>
    <x v="5"/>
    <n v="90"/>
    <n v="110"/>
    <n v="70"/>
    <n v="200"/>
    <n v="43"/>
    <s v="Regular"/>
  </r>
  <r>
    <n v="702"/>
    <x v="83"/>
    <n v="2"/>
    <x v="577"/>
    <x v="190"/>
    <n v="187"/>
    <x v="0"/>
    <s v="West"/>
    <n v="122"/>
    <s v="Leaves"/>
    <s v="Herbal Tea"/>
    <s v="Chamomile"/>
    <n v="32"/>
    <n v="322"/>
    <n v="187"/>
    <x v="1"/>
    <n v="120"/>
    <n v="170"/>
    <n v="30"/>
    <n v="290"/>
    <n v="155"/>
    <s v="Decaf"/>
  </r>
  <r>
    <n v="509"/>
    <x v="68"/>
    <n v="-5"/>
    <x v="578"/>
    <x v="131"/>
    <n v="174"/>
    <x v="0"/>
    <s v="West"/>
    <n v="37"/>
    <s v="Leaves"/>
    <s v="Herbal Tea"/>
    <s v="Chamomile"/>
    <n v="105"/>
    <n v="289"/>
    <n v="174"/>
    <x v="6"/>
    <n v="100"/>
    <n v="160"/>
    <n v="110"/>
    <n v="260"/>
    <n v="69"/>
    <s v="Decaf"/>
  </r>
  <r>
    <n v="775"/>
    <x v="95"/>
    <n v="24"/>
    <x v="579"/>
    <x v="176"/>
    <n v="310"/>
    <x v="0"/>
    <s v="West"/>
    <n v="73"/>
    <s v="Leaves"/>
    <s v="Herbal Tea"/>
    <s v="Lemon"/>
    <n v="194"/>
    <n v="534"/>
    <n v="310"/>
    <x v="1"/>
    <n v="210"/>
    <n v="280"/>
    <n v="170"/>
    <n v="490"/>
    <n v="116"/>
    <s v="Decaf"/>
  </r>
  <r>
    <n v="541"/>
    <x v="62"/>
    <n v="-4"/>
    <x v="580"/>
    <x v="123"/>
    <n v="104"/>
    <x v="0"/>
    <s v="West"/>
    <n v="26"/>
    <s v="Leaves"/>
    <s v="Herbal Tea"/>
    <s v="Lemon"/>
    <n v="66"/>
    <n v="185"/>
    <n v="104"/>
    <x v="2"/>
    <n v="70"/>
    <n v="100"/>
    <n v="70"/>
    <n v="170"/>
    <n v="38"/>
    <s v="Decaf"/>
  </r>
  <r>
    <n v="775"/>
    <x v="94"/>
    <n v="2"/>
    <x v="581"/>
    <x v="173"/>
    <n v="185"/>
    <x v="0"/>
    <s v="West"/>
    <n v="40"/>
    <s v="Leaves"/>
    <s v="Herbal Tea"/>
    <s v="Mint"/>
    <n v="122"/>
    <n v="312"/>
    <n v="185"/>
    <x v="1"/>
    <n v="120"/>
    <n v="170"/>
    <n v="120"/>
    <n v="290"/>
    <n v="63"/>
    <s v="Decaf"/>
  </r>
  <r>
    <n v="702"/>
    <x v="96"/>
    <n v="65"/>
    <x v="582"/>
    <x v="177"/>
    <n v="329"/>
    <x v="0"/>
    <s v="West"/>
    <n v="81"/>
    <s v="Leaves"/>
    <s v="Tea"/>
    <s v="Darjeeling"/>
    <n v="215"/>
    <n v="576"/>
    <n v="329"/>
    <x v="1"/>
    <n v="180"/>
    <n v="240"/>
    <n v="150"/>
    <n v="420"/>
    <n v="114"/>
    <s v="Regular"/>
  </r>
  <r>
    <n v="702"/>
    <x v="85"/>
    <n v="57"/>
    <x v="583"/>
    <x v="175"/>
    <n v="251"/>
    <x v="0"/>
    <s v="West"/>
    <n v="70"/>
    <s v="Leaves"/>
    <s v="Tea"/>
    <s v="Earl Grey"/>
    <n v="157"/>
    <n v="501"/>
    <n v="251"/>
    <x v="1"/>
    <n v="180"/>
    <n v="180"/>
    <n v="100"/>
    <n v="360"/>
    <n v="94"/>
    <s v="Regular"/>
  </r>
  <r>
    <n v="971"/>
    <x v="61"/>
    <n v="13"/>
    <x v="584"/>
    <x v="122"/>
    <n v="133"/>
    <x v="0"/>
    <s v="West"/>
    <n v="29"/>
    <s v="Leaves"/>
    <s v="Tea"/>
    <s v="Earl Grey"/>
    <n v="73"/>
    <n v="221"/>
    <n v="133"/>
    <x v="2"/>
    <n v="60"/>
    <n v="100"/>
    <n v="60"/>
    <n v="160"/>
    <n v="60"/>
    <s v="Regular"/>
  </r>
  <r>
    <n v="775"/>
    <x v="86"/>
    <n v="-88"/>
    <x v="585"/>
    <x v="191"/>
    <n v="-294"/>
    <x v="0"/>
    <s v="West"/>
    <n v="111"/>
    <s v="Leaves"/>
    <s v="Tea"/>
    <s v="Green Tea"/>
    <n v="-408"/>
    <n v="31"/>
    <n v="-263"/>
    <x v="1"/>
    <n v="210"/>
    <n v="-210"/>
    <n v="-320"/>
    <n v="0"/>
    <n v="145"/>
    <s v="Regular"/>
  </r>
  <r>
    <n v="503"/>
    <x v="63"/>
    <n v="21"/>
    <x v="586"/>
    <x v="147"/>
    <n v="186"/>
    <x v="0"/>
    <s v="West"/>
    <n v="41"/>
    <s v="Leaves"/>
    <s v="Tea"/>
    <s v="Green Tea"/>
    <n v="121"/>
    <n v="320"/>
    <n v="186"/>
    <x v="2"/>
    <n v="90"/>
    <n v="140"/>
    <n v="100"/>
    <n v="230"/>
    <n v="65"/>
    <s v="Regular"/>
  </r>
  <r>
    <n v="435"/>
    <x v="54"/>
    <n v="-15"/>
    <x v="587"/>
    <x v="110"/>
    <n v="25"/>
    <x v="0"/>
    <s v="West"/>
    <n v="7"/>
    <s v="Leaves"/>
    <s v="Tea"/>
    <s v="Green Tea"/>
    <n v="-15"/>
    <n v="45"/>
    <n v="25"/>
    <x v="5"/>
    <n v="10"/>
    <n v="20"/>
    <n v="0"/>
    <n v="30"/>
    <n v="40"/>
    <s v="Regular"/>
  </r>
  <r>
    <n v="503"/>
    <x v="80"/>
    <n v="25"/>
    <x v="588"/>
    <x v="152"/>
    <n v="161"/>
    <x v="0"/>
    <s v="West"/>
    <n v="45"/>
    <s v="Beans"/>
    <s v="Espresso"/>
    <s v="Decaf Espresso"/>
    <n v="135"/>
    <n v="343"/>
    <n v="182"/>
    <x v="2"/>
    <n v="140"/>
    <n v="150"/>
    <n v="110"/>
    <n v="290"/>
    <n v="70"/>
    <s v="Decaf"/>
  </r>
  <r>
    <n v="360"/>
    <x v="20"/>
    <n v="-9"/>
    <x v="589"/>
    <x v="54"/>
    <n v="94"/>
    <x v="0"/>
    <s v="West"/>
    <n v="24"/>
    <s v="Beans"/>
    <s v="Espresso"/>
    <s v="Decaf Espresso"/>
    <n v="71"/>
    <n v="185"/>
    <n v="105"/>
    <x v="6"/>
    <n v="60"/>
    <n v="90"/>
    <n v="80"/>
    <n v="150"/>
    <n v="46"/>
    <s v="Decaf"/>
  </r>
  <r>
    <n v="503"/>
    <x v="48"/>
    <n v="-57"/>
    <x v="590"/>
    <x v="99"/>
    <n v="71"/>
    <x v="0"/>
    <s v="West"/>
    <n v="46"/>
    <s v="Beans"/>
    <s v="Coffee"/>
    <s v="Amaretto"/>
    <n v="-7"/>
    <n v="130"/>
    <n v="79"/>
    <x v="2"/>
    <n v="70"/>
    <n v="100"/>
    <n v="50"/>
    <n v="170"/>
    <n v="76"/>
    <s v="Regular"/>
  </r>
  <r>
    <n v="435"/>
    <x v="19"/>
    <n v="-37"/>
    <x v="591"/>
    <x v="68"/>
    <n v="77"/>
    <x v="0"/>
    <s v="West"/>
    <n v="20"/>
    <s v="Beans"/>
    <s v="Coffee"/>
    <s v="Amaretto"/>
    <n v="53"/>
    <n v="151"/>
    <n v="86"/>
    <x v="5"/>
    <n v="90"/>
    <n v="110"/>
    <n v="90"/>
    <n v="200"/>
    <n v="41"/>
    <s v="Regular"/>
  </r>
  <r>
    <n v="503"/>
    <x v="0"/>
    <n v="-59"/>
    <x v="592"/>
    <x v="183"/>
    <n v="84"/>
    <x v="0"/>
    <s v="West"/>
    <n v="19"/>
    <s v="Beans"/>
    <s v="Coffee"/>
    <s v="Colombian"/>
    <n v="31"/>
    <n v="153"/>
    <n v="93"/>
    <x v="2"/>
    <n v="80"/>
    <n v="130"/>
    <n v="90"/>
    <n v="210"/>
    <n v="63"/>
    <s v="Regular"/>
  </r>
  <r>
    <n v="435"/>
    <x v="16"/>
    <n v="-47"/>
    <x v="593"/>
    <x v="35"/>
    <n v="64"/>
    <x v="0"/>
    <s v="West"/>
    <n v="15"/>
    <s v="Beans"/>
    <s v="Coffee"/>
    <s v="Colombian"/>
    <n v="33"/>
    <n v="118"/>
    <n v="71"/>
    <x v="5"/>
    <n v="50"/>
    <n v="100"/>
    <n v="80"/>
    <n v="150"/>
    <n v="42"/>
    <s v="Regular"/>
  </r>
  <r>
    <n v="360"/>
    <x v="32"/>
    <n v="-27"/>
    <x v="594"/>
    <x v="184"/>
    <n v="99"/>
    <x v="0"/>
    <s v="West"/>
    <n v="21"/>
    <s v="Beans"/>
    <s v="Coffee"/>
    <s v="Colombian"/>
    <n v="83"/>
    <n v="178"/>
    <n v="110"/>
    <x v="6"/>
    <n v="90"/>
    <n v="140"/>
    <n v="110"/>
    <n v="230"/>
    <n v="43"/>
    <s v="Regular"/>
  </r>
  <r>
    <n v="206"/>
    <x v="35"/>
    <n v="-5"/>
    <x v="595"/>
    <x v="57"/>
    <n v="29"/>
    <x v="0"/>
    <s v="West"/>
    <n v="7"/>
    <s v="Beans"/>
    <s v="Espresso"/>
    <s v="Caffe Latte"/>
    <n v="15"/>
    <n v="54"/>
    <n v="32"/>
    <x v="6"/>
    <n v="10"/>
    <n v="20"/>
    <n v="20"/>
    <n v="30"/>
    <n v="19"/>
    <s v="Regular"/>
  </r>
  <r>
    <n v="775"/>
    <x v="50"/>
    <n v="1"/>
    <x v="596"/>
    <x v="111"/>
    <n v="31"/>
    <x v="0"/>
    <s v="West"/>
    <n v="5"/>
    <s v="Beans"/>
    <s v="Espresso"/>
    <s v="Caffe Mocha"/>
    <n v="21"/>
    <n v="55"/>
    <n v="34"/>
    <x v="1"/>
    <n v="10"/>
    <n v="20"/>
    <n v="20"/>
    <n v="30"/>
    <n v="17"/>
    <s v="Regular"/>
  </r>
  <r>
    <n v="435"/>
    <x v="58"/>
    <n v="19"/>
    <x v="597"/>
    <x v="119"/>
    <n v="133"/>
    <x v="0"/>
    <s v="West"/>
    <n v="33"/>
    <s v="Beans"/>
    <s v="Espresso"/>
    <s v="Caffe Mocha"/>
    <n v="129"/>
    <n v="251"/>
    <n v="148"/>
    <x v="5"/>
    <n v="80"/>
    <n v="130"/>
    <n v="110"/>
    <n v="210"/>
    <n v="46"/>
    <s v="Regular"/>
  </r>
  <r>
    <n v="702"/>
    <x v="66"/>
    <n v="-21"/>
    <x v="598"/>
    <x v="98"/>
    <n v="173"/>
    <x v="0"/>
    <s v="West"/>
    <n v="113"/>
    <s v="Leaves"/>
    <s v="Herbal Tea"/>
    <s v="Chamomile"/>
    <n v="39"/>
    <n v="318"/>
    <n v="193"/>
    <x v="1"/>
    <n v="90"/>
    <n v="150"/>
    <n v="60"/>
    <n v="240"/>
    <n v="147"/>
    <s v="Decaf"/>
  </r>
  <r>
    <n v="360"/>
    <x v="66"/>
    <n v="41"/>
    <x v="599"/>
    <x v="129"/>
    <n v="188"/>
    <x v="0"/>
    <s v="West"/>
    <n v="41"/>
    <s v="Leaves"/>
    <s v="Herbal Tea"/>
    <s v="Chamomile"/>
    <n v="171"/>
    <n v="334"/>
    <n v="209"/>
    <x v="6"/>
    <n v="90"/>
    <n v="160"/>
    <n v="130"/>
    <n v="250"/>
    <n v="73"/>
    <s v="Decaf"/>
  </r>
  <r>
    <n v="775"/>
    <x v="89"/>
    <n v="58"/>
    <x v="600"/>
    <x v="164"/>
    <n v="213"/>
    <x v="0"/>
    <s v="West"/>
    <n v="50"/>
    <s v="Leaves"/>
    <s v="Herbal Tea"/>
    <s v="Lemon"/>
    <n v="178"/>
    <n v="391"/>
    <n v="237"/>
    <x v="1"/>
    <n v="120"/>
    <n v="170"/>
    <n v="120"/>
    <n v="290"/>
    <n v="93"/>
    <s v="Decaf"/>
  </r>
  <r>
    <n v="541"/>
    <x v="57"/>
    <n v="18"/>
    <x v="601"/>
    <x v="117"/>
    <n v="115"/>
    <x v="0"/>
    <s v="West"/>
    <n v="29"/>
    <s v="Leaves"/>
    <s v="Herbal Tea"/>
    <s v="Lemon"/>
    <n v="108"/>
    <n v="218"/>
    <n v="128"/>
    <x v="2"/>
    <n v="60"/>
    <n v="100"/>
    <n v="90"/>
    <n v="160"/>
    <n v="42"/>
    <s v="Decaf"/>
  </r>
  <r>
    <n v="775"/>
    <x v="88"/>
    <n v="39"/>
    <x v="602"/>
    <x v="162"/>
    <n v="176"/>
    <x v="0"/>
    <s v="West"/>
    <n v="39"/>
    <s v="Leaves"/>
    <s v="Herbal Tea"/>
    <s v="Mint"/>
    <n v="169"/>
    <n v="318"/>
    <n v="196"/>
    <x v="1"/>
    <n v="90"/>
    <n v="150"/>
    <n v="130"/>
    <n v="240"/>
    <n v="62"/>
    <s v="Decaf"/>
  </r>
  <r>
    <n v="435"/>
    <x v="43"/>
    <n v="-40"/>
    <x v="603"/>
    <x v="84"/>
    <n v="23"/>
    <x v="0"/>
    <s v="West"/>
    <n v="26"/>
    <s v="Leaves"/>
    <s v="Herbal Tea"/>
    <s v="Mint"/>
    <n v="-40"/>
    <n v="116"/>
    <n v="30"/>
    <x v="5"/>
    <n v="60"/>
    <n v="20"/>
    <n v="0"/>
    <n v="80"/>
    <n v="50"/>
    <s v="Decaf"/>
  </r>
  <r>
    <n v="775"/>
    <x v="90"/>
    <n v="202"/>
    <x v="604"/>
    <x v="165"/>
    <n v="341"/>
    <x v="0"/>
    <s v="West"/>
    <n v="84"/>
    <s v="Leaves"/>
    <s v="Tea"/>
    <s v="Darjeeling"/>
    <n v="332"/>
    <n v="637"/>
    <n v="380"/>
    <x v="1"/>
    <n v="110"/>
    <n v="180"/>
    <n v="130"/>
    <n v="290"/>
    <n v="117"/>
    <s v="Regular"/>
  </r>
  <r>
    <n v="971"/>
    <x v="50"/>
    <n v="4"/>
    <x v="605"/>
    <x v="106"/>
    <n v="32"/>
    <x v="0"/>
    <s v="West"/>
    <n v="5"/>
    <s v="Leaves"/>
    <s v="Tea"/>
    <s v="Darjeeling"/>
    <n v="24"/>
    <n v="56"/>
    <n v="35"/>
    <x v="2"/>
    <n v="0"/>
    <n v="20"/>
    <n v="20"/>
    <n v="20"/>
    <n v="16"/>
    <s v="Regular"/>
  </r>
  <r>
    <n v="435"/>
    <x v="7"/>
    <n v="-4"/>
    <x v="606"/>
    <x v="22"/>
    <n v="102"/>
    <x v="0"/>
    <s v="West"/>
    <n v="31"/>
    <s v="Beans"/>
    <s v="Coffee"/>
    <s v="Decaf Irish Cream"/>
    <n v="56"/>
    <n v="196"/>
    <n v="114"/>
    <x v="5"/>
    <n v="90"/>
    <n v="120"/>
    <n v="60"/>
    <n v="210"/>
    <n v="64"/>
    <s v="Decaf"/>
  </r>
  <r>
    <n v="509"/>
    <x v="64"/>
    <n v="-16"/>
    <x v="607"/>
    <x v="139"/>
    <n v="130"/>
    <x v="0"/>
    <s v="West"/>
    <n v="85"/>
    <s v="Beans"/>
    <s v="Coffee"/>
    <s v="Decaf Irish Cream"/>
    <n v="24"/>
    <n v="239"/>
    <n v="145"/>
    <x v="6"/>
    <n v="110"/>
    <n v="150"/>
    <n v="40"/>
    <n v="260"/>
    <n v="114"/>
    <s v="Decaf"/>
  </r>
  <r>
    <n v="971"/>
    <x v="75"/>
    <n v="40"/>
    <x v="608"/>
    <x v="141"/>
    <n v="182"/>
    <x v="0"/>
    <s v="West"/>
    <n v="50"/>
    <s v="Beans"/>
    <s v="Espresso"/>
    <s v="Decaf Espresso"/>
    <n v="160"/>
    <n v="387"/>
    <n v="206"/>
    <x v="2"/>
    <n v="170"/>
    <n v="180"/>
    <n v="120"/>
    <n v="350"/>
    <n v="74"/>
    <s v="Decaf"/>
  </r>
  <r>
    <n v="435"/>
    <x v="37"/>
    <n v="8"/>
    <x v="609"/>
    <x v="63"/>
    <n v="81"/>
    <x v="0"/>
    <s v="West"/>
    <n v="21"/>
    <s v="Beans"/>
    <s v="Coffee"/>
    <s v="Amaretto"/>
    <n v="58"/>
    <n v="160"/>
    <n v="91"/>
    <x v="5"/>
    <n v="80"/>
    <n v="90"/>
    <n v="50"/>
    <n v="170"/>
    <n v="42"/>
    <s v="Regular"/>
  </r>
  <r>
    <n v="541"/>
    <x v="29"/>
    <n v="-19"/>
    <x v="610"/>
    <x v="185"/>
    <n v="75"/>
    <x v="0"/>
    <s v="West"/>
    <n v="17"/>
    <s v="Beans"/>
    <s v="Coffee"/>
    <s v="Colombian"/>
    <n v="21"/>
    <n v="136"/>
    <n v="83"/>
    <x v="2"/>
    <n v="60"/>
    <n v="90"/>
    <n v="40"/>
    <n v="150"/>
    <n v="61"/>
    <s v="Regular"/>
  </r>
  <r>
    <n v="253"/>
    <x v="33"/>
    <n v="4"/>
    <x v="611"/>
    <x v="186"/>
    <n v="93"/>
    <x v="0"/>
    <s v="West"/>
    <n v="20"/>
    <s v="Beans"/>
    <s v="Coffee"/>
    <s v="Colombian"/>
    <n v="74"/>
    <n v="166"/>
    <n v="103"/>
    <x v="6"/>
    <n v="70"/>
    <n v="110"/>
    <n v="70"/>
    <n v="180"/>
    <n v="43"/>
    <s v="Regular"/>
  </r>
  <r>
    <n v="775"/>
    <x v="52"/>
    <n v="3"/>
    <x v="612"/>
    <x v="109"/>
    <n v="24"/>
    <x v="0"/>
    <s v="West"/>
    <n v="4"/>
    <s v="Beans"/>
    <s v="Espresso"/>
    <s v="Caffe Mocha"/>
    <n v="13"/>
    <n v="42"/>
    <n v="27"/>
    <x v="1"/>
    <n v="10"/>
    <n v="20"/>
    <n v="10"/>
    <n v="30"/>
    <n v="15"/>
    <s v="Regular"/>
  </r>
  <r>
    <n v="801"/>
    <x v="99"/>
    <n v="36"/>
    <x v="613"/>
    <x v="187"/>
    <n v="130"/>
    <x v="0"/>
    <s v="West"/>
    <n v="33"/>
    <s v="Beans"/>
    <s v="Espresso"/>
    <s v="Caffe Mocha"/>
    <n v="126"/>
    <n v="246"/>
    <n v="145"/>
    <x v="5"/>
    <n v="90"/>
    <n v="130"/>
    <n v="90"/>
    <n v="220"/>
    <n v="45"/>
    <s v="Regular"/>
  </r>
  <r>
    <n v="702"/>
    <x v="74"/>
    <n v="19"/>
    <x v="614"/>
    <x v="188"/>
    <n v="168"/>
    <x v="0"/>
    <s v="West"/>
    <n v="109"/>
    <s v="Leaves"/>
    <s v="Herbal Tea"/>
    <s v="Chamomile"/>
    <n v="39"/>
    <n v="308"/>
    <n v="187"/>
    <x v="1"/>
    <n v="110"/>
    <n v="150"/>
    <n v="20"/>
    <n v="260"/>
    <n v="142"/>
    <s v="Decaf"/>
  </r>
  <r>
    <n v="206"/>
    <x v="67"/>
    <n v="61"/>
    <x v="615"/>
    <x v="130"/>
    <n v="195"/>
    <x v="0"/>
    <s v="West"/>
    <n v="42"/>
    <s v="Leaves"/>
    <s v="Herbal Tea"/>
    <s v="Chamomile"/>
    <n v="181"/>
    <n v="346"/>
    <n v="216"/>
    <x v="6"/>
    <n v="120"/>
    <n v="180"/>
    <n v="120"/>
    <n v="300"/>
    <n v="73"/>
    <s v="Decaf"/>
  </r>
  <r>
    <n v="702"/>
    <x v="92"/>
    <n v="75"/>
    <x v="616"/>
    <x v="170"/>
    <n v="239"/>
    <x v="0"/>
    <s v="West"/>
    <n v="57"/>
    <s v="Leaves"/>
    <s v="Herbal Tea"/>
    <s v="Lemon"/>
    <n v="205"/>
    <n v="439"/>
    <n v="266"/>
    <x v="1"/>
    <n v="160"/>
    <n v="220"/>
    <n v="130"/>
    <n v="380"/>
    <n v="101"/>
    <s v="Decaf"/>
  </r>
  <r>
    <n v="541"/>
    <x v="61"/>
    <n v="34"/>
    <x v="617"/>
    <x v="179"/>
    <n v="112"/>
    <x v="0"/>
    <s v="West"/>
    <n v="29"/>
    <s v="Leaves"/>
    <s v="Herbal Tea"/>
    <s v="Lemon"/>
    <n v="104"/>
    <n v="213"/>
    <n v="125"/>
    <x v="2"/>
    <n v="80"/>
    <n v="100"/>
    <n v="70"/>
    <n v="180"/>
    <n v="42"/>
    <s v="Decaf"/>
  </r>
  <r>
    <n v="775"/>
    <x v="91"/>
    <n v="59"/>
    <x v="618"/>
    <x v="168"/>
    <n v="165"/>
    <x v="0"/>
    <s v="West"/>
    <n v="36"/>
    <s v="Leaves"/>
    <s v="Herbal Tea"/>
    <s v="Mint"/>
    <n v="159"/>
    <n v="296"/>
    <n v="183"/>
    <x v="1"/>
    <n v="100"/>
    <n v="150"/>
    <n v="100"/>
    <n v="250"/>
    <n v="58"/>
    <s v="Decaf"/>
  </r>
  <r>
    <n v="775"/>
    <x v="93"/>
    <n v="151"/>
    <x v="619"/>
    <x v="171"/>
    <n v="304"/>
    <x v="0"/>
    <s v="West"/>
    <n v="75"/>
    <s v="Leaves"/>
    <s v="Tea"/>
    <s v="Darjeeling"/>
    <n v="291"/>
    <n v="567"/>
    <n v="339"/>
    <x v="1"/>
    <n v="160"/>
    <n v="220"/>
    <n v="140"/>
    <n v="380"/>
    <n v="108"/>
    <s v="Regular"/>
  </r>
  <r>
    <n v="702"/>
    <x v="76"/>
    <n v="110"/>
    <x v="620"/>
    <x v="169"/>
    <n v="212"/>
    <x v="0"/>
    <s v="West"/>
    <n v="59"/>
    <s v="Leaves"/>
    <s v="Tea"/>
    <s v="Earl Grey"/>
    <n v="190"/>
    <n v="451"/>
    <n v="240"/>
    <x v="1"/>
    <n v="150"/>
    <n v="150"/>
    <n v="80"/>
    <n v="300"/>
    <n v="84"/>
    <s v="Regular"/>
  </r>
  <r>
    <n v="503"/>
    <x v="72"/>
    <n v="42"/>
    <x v="621"/>
    <x v="136"/>
    <n v="119"/>
    <x v="0"/>
    <s v="West"/>
    <n v="25"/>
    <s v="Leaves"/>
    <s v="Tea"/>
    <s v="Earl Grey"/>
    <n v="92"/>
    <n v="210"/>
    <n v="132"/>
    <x v="2"/>
    <n v="50"/>
    <n v="90"/>
    <n v="50"/>
    <n v="140"/>
    <n v="57"/>
    <s v="Regular"/>
  </r>
  <r>
    <n v="775"/>
    <x v="77"/>
    <n v="-225"/>
    <x v="622"/>
    <x v="192"/>
    <n v="-245"/>
    <x v="0"/>
    <s v="West"/>
    <n v="93"/>
    <s v="Leaves"/>
    <s v="Tea"/>
    <s v="Green Tea"/>
    <n v="-505"/>
    <n v="34"/>
    <n v="-211"/>
    <x v="1"/>
    <n v="180"/>
    <n v="-180"/>
    <n v="-280"/>
    <n v="0"/>
    <n v="127"/>
    <s v="Regular"/>
  </r>
  <r>
    <n v="971"/>
    <x v="70"/>
    <n v="62"/>
    <x v="623"/>
    <x v="134"/>
    <n v="143"/>
    <x v="0"/>
    <s v="West"/>
    <n v="31"/>
    <s v="Leaves"/>
    <s v="Tea"/>
    <s v="Green Tea"/>
    <n v="132"/>
    <n v="261"/>
    <n v="159"/>
    <x v="2"/>
    <n v="70"/>
    <n v="100"/>
    <n v="70"/>
    <n v="170"/>
    <n v="54"/>
    <s v="Regular"/>
  </r>
  <r>
    <n v="951"/>
    <x v="95"/>
    <n v="-71"/>
    <x v="624"/>
    <x v="193"/>
    <n v="-32"/>
    <x v="1"/>
    <s v="West"/>
    <n v="73"/>
    <s v="Beans"/>
    <s v="Coffee"/>
    <s v="Decaf Irish Cream"/>
    <n v="-221"/>
    <n v="205"/>
    <n v="-19"/>
    <x v="13"/>
    <n v="260"/>
    <n v="-40"/>
    <n v="-150"/>
    <n v="220"/>
    <n v="117"/>
    <s v="Decaf"/>
  </r>
  <r>
    <n v="435"/>
    <x v="33"/>
    <n v="3"/>
    <x v="625"/>
    <x v="51"/>
    <n v="76"/>
    <x v="0"/>
    <s v="West"/>
    <n v="19"/>
    <s v="Beans"/>
    <s v="Coffee"/>
    <s v="Amaretto"/>
    <n v="53"/>
    <n v="148"/>
    <n v="85"/>
    <x v="5"/>
    <n v="70"/>
    <n v="90"/>
    <n v="50"/>
    <n v="160"/>
    <n v="40"/>
    <s v="Regular"/>
  </r>
  <r>
    <n v="360"/>
    <x v="25"/>
    <n v="6"/>
    <x v="626"/>
    <x v="189"/>
    <n v="104"/>
    <x v="0"/>
    <s v="West"/>
    <n v="23"/>
    <s v="Beans"/>
    <s v="Coffee"/>
    <s v="Colombian"/>
    <n v="86"/>
    <n v="188"/>
    <n v="116"/>
    <x v="6"/>
    <n v="80"/>
    <n v="120"/>
    <n v="80"/>
    <n v="200"/>
    <n v="46"/>
    <s v="Regular"/>
  </r>
  <r>
    <n v="775"/>
    <x v="53"/>
    <n v="5"/>
    <x v="627"/>
    <x v="4"/>
    <n v="25"/>
    <x v="0"/>
    <s v="West"/>
    <n v="4"/>
    <s v="Beans"/>
    <s v="Espresso"/>
    <s v="Caffe Mocha"/>
    <n v="15"/>
    <n v="44"/>
    <n v="28"/>
    <x v="1"/>
    <n v="10"/>
    <n v="20"/>
    <n v="10"/>
    <n v="30"/>
    <n v="15"/>
    <s v="Regular"/>
  </r>
  <r>
    <n v="435"/>
    <x v="64"/>
    <n v="44"/>
    <x v="628"/>
    <x v="126"/>
    <n v="120"/>
    <x v="0"/>
    <s v="West"/>
    <n v="31"/>
    <s v="Beans"/>
    <s v="Espresso"/>
    <s v="Caffe Mocha"/>
    <n v="114"/>
    <n v="228"/>
    <n v="134"/>
    <x v="5"/>
    <n v="90"/>
    <n v="110"/>
    <n v="70"/>
    <n v="200"/>
    <n v="43"/>
    <s v="Regular"/>
  </r>
  <r>
    <n v="702"/>
    <x v="83"/>
    <n v="17"/>
    <x v="629"/>
    <x v="190"/>
    <n v="187"/>
    <x v="0"/>
    <s v="West"/>
    <n v="122"/>
    <s v="Leaves"/>
    <s v="Herbal Tea"/>
    <s v="Chamomile"/>
    <n v="47"/>
    <n v="343"/>
    <n v="208"/>
    <x v="1"/>
    <n v="120"/>
    <n v="170"/>
    <n v="30"/>
    <n v="290"/>
    <n v="155"/>
    <s v="Decaf"/>
  </r>
  <r>
    <n v="253"/>
    <x v="68"/>
    <n v="46"/>
    <x v="630"/>
    <x v="131"/>
    <n v="174"/>
    <x v="0"/>
    <s v="West"/>
    <n v="37"/>
    <s v="Leaves"/>
    <s v="Herbal Tea"/>
    <s v="Chamomile"/>
    <n v="156"/>
    <n v="308"/>
    <n v="193"/>
    <x v="6"/>
    <n v="100"/>
    <n v="160"/>
    <n v="110"/>
    <n v="260"/>
    <n v="69"/>
    <s v="Decaf"/>
  </r>
  <r>
    <n v="702"/>
    <x v="95"/>
    <n v="118"/>
    <x v="631"/>
    <x v="176"/>
    <n v="310"/>
    <x v="0"/>
    <s v="West"/>
    <n v="73"/>
    <s v="Leaves"/>
    <s v="Herbal Tea"/>
    <s v="Lemon"/>
    <n v="288"/>
    <n v="569"/>
    <n v="345"/>
    <x v="1"/>
    <n v="210"/>
    <n v="280"/>
    <n v="170"/>
    <n v="490"/>
    <n v="116"/>
    <s v="Decaf"/>
  </r>
  <r>
    <n v="503"/>
    <x v="62"/>
    <n v="28"/>
    <x v="632"/>
    <x v="123"/>
    <n v="104"/>
    <x v="0"/>
    <s v="West"/>
    <n v="26"/>
    <s v="Leaves"/>
    <s v="Herbal Tea"/>
    <s v="Lemon"/>
    <n v="98"/>
    <n v="197"/>
    <n v="116"/>
    <x v="2"/>
    <n v="70"/>
    <n v="100"/>
    <n v="70"/>
    <n v="170"/>
    <n v="38"/>
    <s v="Decaf"/>
  </r>
  <r>
    <n v="775"/>
    <x v="94"/>
    <n v="61"/>
    <x v="633"/>
    <x v="173"/>
    <n v="185"/>
    <x v="0"/>
    <s v="West"/>
    <n v="40"/>
    <s v="Leaves"/>
    <s v="Herbal Tea"/>
    <s v="Mint"/>
    <n v="181"/>
    <n v="332"/>
    <n v="205"/>
    <x v="1"/>
    <n v="120"/>
    <n v="170"/>
    <n v="120"/>
    <n v="290"/>
    <n v="63"/>
    <s v="Decaf"/>
  </r>
  <r>
    <n v="775"/>
    <x v="96"/>
    <n v="169"/>
    <x v="634"/>
    <x v="177"/>
    <n v="329"/>
    <x v="0"/>
    <s v="West"/>
    <n v="81"/>
    <s v="Leaves"/>
    <s v="Tea"/>
    <s v="Darjeeling"/>
    <n v="319"/>
    <n v="614"/>
    <n v="367"/>
    <x v="1"/>
    <n v="180"/>
    <n v="240"/>
    <n v="150"/>
    <n v="420"/>
    <n v="114"/>
    <s v="Regular"/>
  </r>
  <r>
    <n v="775"/>
    <x v="85"/>
    <n v="133"/>
    <x v="635"/>
    <x v="175"/>
    <n v="251"/>
    <x v="0"/>
    <s v="West"/>
    <n v="70"/>
    <s v="Leaves"/>
    <s v="Tea"/>
    <s v="Earl Grey"/>
    <n v="233"/>
    <n v="534"/>
    <n v="284"/>
    <x v="1"/>
    <n v="180"/>
    <n v="180"/>
    <n v="100"/>
    <n v="360"/>
    <n v="94"/>
    <s v="Regular"/>
  </r>
  <r>
    <n v="971"/>
    <x v="61"/>
    <n v="48"/>
    <x v="636"/>
    <x v="122"/>
    <n v="133"/>
    <x v="0"/>
    <s v="West"/>
    <n v="29"/>
    <s v="Leaves"/>
    <s v="Tea"/>
    <s v="Earl Grey"/>
    <n v="108"/>
    <n v="236"/>
    <n v="148"/>
    <x v="2"/>
    <n v="60"/>
    <n v="100"/>
    <n v="60"/>
    <n v="160"/>
    <n v="60"/>
    <s v="Regular"/>
  </r>
  <r>
    <n v="775"/>
    <x v="86"/>
    <n v="-285"/>
    <x v="637"/>
    <x v="191"/>
    <n v="-294"/>
    <x v="0"/>
    <s v="West"/>
    <n v="111"/>
    <s v="Leaves"/>
    <s v="Tea"/>
    <s v="Green Tea"/>
    <n v="-605"/>
    <n v="33"/>
    <n v="-261"/>
    <x v="1"/>
    <n v="210"/>
    <n v="-210"/>
    <n v="-320"/>
    <n v="0"/>
    <n v="145"/>
    <s v="Regular"/>
  </r>
  <r>
    <n v="503"/>
    <x v="63"/>
    <n v="80"/>
    <x v="638"/>
    <x v="147"/>
    <n v="186"/>
    <x v="0"/>
    <s v="West"/>
    <n v="41"/>
    <s v="Leaves"/>
    <s v="Tea"/>
    <s v="Green Tea"/>
    <n v="180"/>
    <n v="341"/>
    <n v="207"/>
    <x v="2"/>
    <n v="90"/>
    <n v="140"/>
    <n v="100"/>
    <n v="230"/>
    <n v="65"/>
    <s v="Regular"/>
  </r>
  <r>
    <n v="435"/>
    <x v="54"/>
    <n v="-22"/>
    <x v="639"/>
    <x v="110"/>
    <n v="25"/>
    <x v="0"/>
    <s v="West"/>
    <n v="7"/>
    <s v="Leaves"/>
    <s v="Tea"/>
    <s v="Green Tea"/>
    <n v="-22"/>
    <n v="48"/>
    <n v="28"/>
    <x v="5"/>
    <n v="10"/>
    <n v="20"/>
    <n v="0"/>
    <n v="30"/>
    <n v="40"/>
    <s v="Regular"/>
  </r>
  <r>
    <m/>
    <x v="100"/>
    <m/>
    <x v="640"/>
    <x v="194"/>
    <m/>
    <x v="2"/>
    <m/>
    <m/>
    <m/>
    <m/>
    <m/>
    <m/>
    <m/>
    <m/>
    <x v="20"/>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B8EE71-3217-4E6B-8796-7AC592A769DF}" name="PivotTable8" cacheId="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4:F18" firstHeaderRow="0" firstDataRow="1" firstDataCol="1"/>
  <pivotFields count="22">
    <pivotField dataField="1" showAll="0"/>
    <pivotField dataField="1" showAll="0"/>
    <pivotField showAll="0"/>
    <pivotField showAll="0"/>
    <pivotField showAll="0"/>
    <pivotField showAll="0"/>
    <pivotField showAll="0"/>
    <pivotField showAll="0"/>
    <pivotField showAll="0"/>
    <pivotField showAll="0"/>
    <pivotField showAll="0"/>
    <pivotField axis="axisRow" showAll="0">
      <items count="14">
        <item x="11"/>
        <item x="0"/>
        <item x="9"/>
        <item x="2"/>
        <item x="1"/>
        <item x="4"/>
        <item x="8"/>
        <item x="7"/>
        <item x="5"/>
        <item x="6"/>
        <item x="3"/>
        <item x="10"/>
        <item x="12"/>
        <item t="default"/>
      </items>
    </pivotField>
    <pivotField showAll="0"/>
    <pivotField dataField="1" showAll="0"/>
    <pivotField dataField="1" showAll="0"/>
    <pivotField showAll="0"/>
    <pivotField showAll="0"/>
    <pivotField showAll="0"/>
    <pivotField showAll="0"/>
    <pivotField showAll="0"/>
    <pivotField showAll="0"/>
    <pivotField showAll="0"/>
  </pivotFields>
  <rowFields count="1">
    <field x="11"/>
  </rowFields>
  <rowItems count="14">
    <i>
      <x/>
    </i>
    <i>
      <x v="1"/>
    </i>
    <i>
      <x v="2"/>
    </i>
    <i>
      <x v="3"/>
    </i>
    <i>
      <x v="4"/>
    </i>
    <i>
      <x v="5"/>
    </i>
    <i>
      <x v="6"/>
    </i>
    <i>
      <x v="7"/>
    </i>
    <i>
      <x v="8"/>
    </i>
    <i>
      <x v="9"/>
    </i>
    <i>
      <x v="10"/>
    </i>
    <i>
      <x v="11"/>
    </i>
    <i>
      <x v="12"/>
    </i>
    <i t="grand">
      <x/>
    </i>
  </rowItems>
  <colFields count="1">
    <field x="-2"/>
  </colFields>
  <colItems count="4">
    <i>
      <x/>
    </i>
    <i i="1">
      <x v="1"/>
    </i>
    <i i="2">
      <x v="2"/>
    </i>
    <i i="3">
      <x v="3"/>
    </i>
  </colItems>
  <dataFields count="4">
    <dataField name="Count of Area Code" fld="0" subtotal="count" baseField="0" baseItem="0"/>
    <dataField name="Average of Revenue" fld="13" subtotal="average" baseField="0" baseItem="0" numFmtId="2"/>
    <dataField name="Average of Cogs" fld="1" subtotal="average" baseField="0" baseItem="0"/>
    <dataField name="Average of Gross Profit" fld="14" subtotal="average" baseField="0" baseItem="0"/>
  </dataFields>
  <formats count="5">
    <format dxfId="0">
      <pivotArea outline="0" fieldPosition="0">
        <references count="1">
          <reference field="4294967294" count="1">
            <x v="3"/>
          </reference>
        </references>
      </pivotArea>
    </format>
    <format dxfId="1">
      <pivotArea collapsedLevelsAreSubtotals="1" fieldPosition="0">
        <references count="2">
          <reference field="4294967294" count="1" selected="0">
            <x v="2"/>
          </reference>
          <reference field="11" count="0"/>
        </references>
      </pivotArea>
    </format>
    <format dxfId="2">
      <pivotArea collapsedLevelsAreSubtotals="1" fieldPosition="0">
        <references count="2">
          <reference field="4294967294" count="1" selected="0">
            <x v="3"/>
          </reference>
          <reference field="11" count="0"/>
        </references>
      </pivotArea>
    </format>
    <format dxfId="3">
      <pivotArea field="11" grandRow="1" outline="0" collapsedLevelsAreSubtotals="1" axis="axisRow" fieldPosition="0">
        <references count="1">
          <reference field="4294967294" count="2" selected="0">
            <x v="2"/>
            <x v="3"/>
          </reference>
        </references>
      </pivotArea>
    </format>
    <format dxfId="4">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08B477-6CC8-4D80-8EC7-49972A03E8D9}" name="PivotTable9" cacheId="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8:G23" firstHeaderRow="1" firstDataRow="2" firstDataCol="1"/>
  <pivotFields count="22">
    <pivotField dataField="1" showAll="0"/>
    <pivotField showAll="0"/>
    <pivotField showAll="0"/>
    <pivotField showAll="0"/>
    <pivotField showAll="0"/>
    <pivotField showAll="0"/>
    <pivotField showAll="0"/>
    <pivotField showAll="0"/>
    <pivotField showAll="0"/>
    <pivotField showAll="0"/>
    <pivotField axis="axisCol" showAll="0">
      <items count="5">
        <item x="1"/>
        <item x="0"/>
        <item x="2"/>
        <item x="3"/>
        <item t="default"/>
      </items>
    </pivotField>
    <pivotField axis="axisRow" showAll="0">
      <items count="14">
        <item x="11"/>
        <item x="0"/>
        <item x="9"/>
        <item x="2"/>
        <item x="1"/>
        <item x="4"/>
        <item x="8"/>
        <item x="7"/>
        <item x="5"/>
        <item x="6"/>
        <item x="3"/>
        <item x="10"/>
        <item x="12"/>
        <item t="default"/>
      </items>
    </pivotField>
    <pivotField showAll="0"/>
    <pivotField showAll="0"/>
    <pivotField showAll="0"/>
    <pivotField showAll="0">
      <items count="21">
        <item x="13"/>
        <item x="9"/>
        <item x="7"/>
        <item x="11"/>
        <item x="12"/>
        <item x="16"/>
        <item x="0"/>
        <item x="10"/>
        <item x="3"/>
        <item x="1"/>
        <item x="15"/>
        <item x="17"/>
        <item x="19"/>
        <item x="18"/>
        <item x="14"/>
        <item x="2"/>
        <item x="8"/>
        <item x="5"/>
        <item x="6"/>
        <item x="4"/>
        <item t="default"/>
      </items>
    </pivotField>
    <pivotField showAll="0"/>
    <pivotField showAll="0"/>
    <pivotField showAll="0"/>
    <pivotField showAll="0"/>
    <pivotField showAll="0"/>
    <pivotField showAll="0"/>
  </pivotFields>
  <rowFields count="1">
    <field x="11"/>
  </rowFields>
  <rowItems count="14">
    <i>
      <x/>
    </i>
    <i>
      <x v="1"/>
    </i>
    <i>
      <x v="2"/>
    </i>
    <i>
      <x v="3"/>
    </i>
    <i>
      <x v="4"/>
    </i>
    <i>
      <x v="5"/>
    </i>
    <i>
      <x v="6"/>
    </i>
    <i>
      <x v="7"/>
    </i>
    <i>
      <x v="8"/>
    </i>
    <i>
      <x v="9"/>
    </i>
    <i>
      <x v="10"/>
    </i>
    <i>
      <x v="11"/>
    </i>
    <i>
      <x v="12"/>
    </i>
    <i t="grand">
      <x/>
    </i>
  </rowItems>
  <colFields count="1">
    <field x="10"/>
  </colFields>
  <colItems count="5">
    <i>
      <x/>
    </i>
    <i>
      <x v="1"/>
    </i>
    <i>
      <x v="2"/>
    </i>
    <i>
      <x v="3"/>
    </i>
    <i t="grand">
      <x/>
    </i>
  </colItems>
  <dataFields count="1">
    <dataField name="Count of Area Code" fld="0" subtotal="count" baseField="0" baseItem="0"/>
  </dataFields>
  <chartFormats count="4">
    <chartFormat chart="3" format="0" series="1">
      <pivotArea type="data" outline="0" fieldPosition="0">
        <references count="2">
          <reference field="4294967294" count="1" selected="0">
            <x v="0"/>
          </reference>
          <reference field="10" count="1" selected="0">
            <x v="0"/>
          </reference>
        </references>
      </pivotArea>
    </chartFormat>
    <chartFormat chart="3" format="1" series="1">
      <pivotArea type="data" outline="0" fieldPosition="0">
        <references count="2">
          <reference field="4294967294" count="1" selected="0">
            <x v="0"/>
          </reference>
          <reference field="10" count="1" selected="0">
            <x v="1"/>
          </reference>
        </references>
      </pivotArea>
    </chartFormat>
    <chartFormat chart="3" format="2" series="1">
      <pivotArea type="data" outline="0" fieldPosition="0">
        <references count="2">
          <reference field="4294967294" count="1" selected="0">
            <x v="0"/>
          </reference>
          <reference field="10" count="1" selected="0">
            <x v="2"/>
          </reference>
        </references>
      </pivotArea>
    </chartFormat>
    <chartFormat chart="3" format="3" series="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F40A75-9A50-4296-865B-8A3B42855088}" name="PivotTable10" cacheId="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E17" firstHeaderRow="0" firstDataRow="1" firstDataCol="1"/>
  <pivotFields count="22">
    <pivotField showAll="0"/>
    <pivotField dataField="1" showAll="0"/>
    <pivotField showAll="0"/>
    <pivotField showAll="0"/>
    <pivotField showAll="0"/>
    <pivotField showAll="0"/>
    <pivotField showAll="0"/>
    <pivotField showAll="0"/>
    <pivotField dataField="1" showAll="0"/>
    <pivotField showAll="0"/>
    <pivotField showAll="0"/>
    <pivotField axis="axisRow" showAll="0">
      <items count="14">
        <item x="11"/>
        <item x="0"/>
        <item x="9"/>
        <item x="2"/>
        <item x="1"/>
        <item x="4"/>
        <item x="8"/>
        <item x="7"/>
        <item x="5"/>
        <item x="6"/>
        <item x="3"/>
        <item x="10"/>
        <item x="12"/>
        <item t="default"/>
      </items>
    </pivotField>
    <pivotField showAll="0"/>
    <pivotField dataField="1" showAll="0"/>
    <pivotField dataField="1" showAll="0"/>
    <pivotField showAll="0"/>
    <pivotField showAll="0"/>
    <pivotField showAll="0"/>
    <pivotField showAll="0"/>
    <pivotField showAll="0"/>
    <pivotField showAll="0"/>
    <pivotField showAll="0"/>
  </pivotFields>
  <rowFields count="1">
    <field x="11"/>
  </rowFields>
  <rowItems count="14">
    <i>
      <x/>
    </i>
    <i>
      <x v="1"/>
    </i>
    <i>
      <x v="2"/>
    </i>
    <i>
      <x v="3"/>
    </i>
    <i>
      <x v="4"/>
    </i>
    <i>
      <x v="5"/>
    </i>
    <i>
      <x v="6"/>
    </i>
    <i>
      <x v="7"/>
    </i>
    <i>
      <x v="8"/>
    </i>
    <i>
      <x v="9"/>
    </i>
    <i>
      <x v="10"/>
    </i>
    <i>
      <x v="11"/>
    </i>
    <i>
      <x v="12"/>
    </i>
    <i t="grand">
      <x/>
    </i>
  </rowItems>
  <colFields count="1">
    <field x="-2"/>
  </colFields>
  <colItems count="4">
    <i>
      <x/>
    </i>
    <i i="1">
      <x v="1"/>
    </i>
    <i i="2">
      <x v="2"/>
    </i>
    <i i="3">
      <x v="3"/>
    </i>
  </colItems>
  <dataFields count="4">
    <dataField name="Sum of Expense On Marketing" fld="8" baseField="0" baseItem="0"/>
    <dataField name="Sum of Revenue" fld="13" baseField="0" baseItem="0"/>
    <dataField name="Sum of Cogs" fld="1" baseField="0" baseItem="0"/>
    <dataField name="Sum of Gross Profit" fld="14" baseField="0" baseItem="0"/>
  </dataFields>
  <chartFormats count="4">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1"/>
          </reference>
        </references>
      </pivotArea>
    </chartFormat>
    <chartFormat chart="18" format="2" series="1">
      <pivotArea type="data" outline="0" fieldPosition="0">
        <references count="1">
          <reference field="4294967294" count="1" selected="0">
            <x v="2"/>
          </reference>
        </references>
      </pivotArea>
    </chartFormat>
    <chartFormat chart="18"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129EC0-8F1B-43B8-BE00-DFEA09E483A3}" name="PivotTable11" cacheId="5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5:C27" firstHeaderRow="0" firstDataRow="1" firstDataCol="1"/>
  <pivotFields count="22">
    <pivotField showAll="0"/>
    <pivotField showAll="0">
      <items count="102">
        <item x="26"/>
        <item x="97"/>
        <item x="52"/>
        <item x="53"/>
        <item x="54"/>
        <item x="50"/>
        <item x="35"/>
        <item x="36"/>
        <item x="44"/>
        <item x="51"/>
        <item x="27"/>
        <item x="39"/>
        <item x="42"/>
        <item x="45"/>
        <item x="22"/>
        <item x="40"/>
        <item x="23"/>
        <item x="1"/>
        <item x="41"/>
        <item x="17"/>
        <item x="24"/>
        <item x="30"/>
        <item x="6"/>
        <item x="21"/>
        <item x="15"/>
        <item x="28"/>
        <item x="3"/>
        <item x="12"/>
        <item x="16"/>
        <item x="4"/>
        <item x="5"/>
        <item x="9"/>
        <item x="48"/>
        <item x="10"/>
        <item x="29"/>
        <item x="2"/>
        <item x="13"/>
        <item x="49"/>
        <item x="14"/>
        <item x="46"/>
        <item x="0"/>
        <item x="18"/>
        <item x="33"/>
        <item x="19"/>
        <item x="47"/>
        <item x="32"/>
        <item x="37"/>
        <item x="25"/>
        <item x="11"/>
        <item x="34"/>
        <item x="71"/>
        <item x="72"/>
        <item x="38"/>
        <item x="20"/>
        <item x="62"/>
        <item x="7"/>
        <item x="98"/>
        <item x="43"/>
        <item x="61"/>
        <item x="57"/>
        <item x="8"/>
        <item x="31"/>
        <item x="64"/>
        <item x="59"/>
        <item x="99"/>
        <item x="70"/>
        <item x="58"/>
        <item x="65"/>
        <item x="69"/>
        <item x="91"/>
        <item x="68"/>
        <item x="78"/>
        <item x="74"/>
        <item x="88"/>
        <item x="56"/>
        <item x="66"/>
        <item x="94"/>
        <item x="67"/>
        <item x="63"/>
        <item x="83"/>
        <item x="84"/>
        <item x="89"/>
        <item x="80"/>
        <item x="92"/>
        <item x="75"/>
        <item x="76"/>
        <item x="95"/>
        <item x="60"/>
        <item x="93"/>
        <item x="55"/>
        <item x="87"/>
        <item x="77"/>
        <item x="96"/>
        <item x="73"/>
        <item x="85"/>
        <item x="81"/>
        <item x="90"/>
        <item x="79"/>
        <item x="82"/>
        <item x="86"/>
        <item x="100"/>
        <item t="default"/>
      </items>
    </pivotField>
    <pivotField showAll="0"/>
    <pivotField showAll="0">
      <items count="642">
        <item x="55"/>
        <item x="276"/>
        <item x="497"/>
        <item x="56"/>
        <item x="277"/>
        <item x="498"/>
        <item x="57"/>
        <item x="278"/>
        <item x="499"/>
        <item x="58"/>
        <item x="279"/>
        <item x="500"/>
        <item x="59"/>
        <item x="280"/>
        <item x="501"/>
        <item x="60"/>
        <item x="281"/>
        <item x="502"/>
        <item x="61"/>
        <item x="282"/>
        <item x="503"/>
        <item x="62"/>
        <item x="283"/>
        <item x="504"/>
        <item x="63"/>
        <item x="284"/>
        <item x="505"/>
        <item x="64"/>
        <item x="285"/>
        <item x="506"/>
        <item x="65"/>
        <item x="286"/>
        <item x="507"/>
        <item x="66"/>
        <item x="287"/>
        <item x="508"/>
        <item x="67"/>
        <item x="288"/>
        <item x="509"/>
        <item x="68"/>
        <item x="289"/>
        <item x="510"/>
        <item x="69"/>
        <item x="290"/>
        <item x="511"/>
        <item x="70"/>
        <item x="291"/>
        <item x="512"/>
        <item x="71"/>
        <item x="292"/>
        <item x="513"/>
        <item x="72"/>
        <item x="293"/>
        <item x="514"/>
        <item x="73"/>
        <item x="294"/>
        <item x="515"/>
        <item x="0"/>
        <item x="220"/>
        <item x="441"/>
        <item x="1"/>
        <item x="221"/>
        <item x="442"/>
        <item x="2"/>
        <item x="222"/>
        <item x="443"/>
        <item x="3"/>
        <item x="223"/>
        <item x="444"/>
        <item x="4"/>
        <item x="224"/>
        <item x="445"/>
        <item x="5"/>
        <item x="225"/>
        <item x="446"/>
        <item x="6"/>
        <item x="226"/>
        <item x="447"/>
        <item x="7"/>
        <item x="227"/>
        <item x="448"/>
        <item x="8"/>
        <item x="228"/>
        <item x="449"/>
        <item x="9"/>
        <item x="229"/>
        <item x="450"/>
        <item x="10"/>
        <item x="230"/>
        <item x="451"/>
        <item x="11"/>
        <item x="231"/>
        <item x="452"/>
        <item x="12"/>
        <item x="232"/>
        <item x="453"/>
        <item x="13"/>
        <item x="233"/>
        <item x="454"/>
        <item x="14"/>
        <item x="234"/>
        <item x="455"/>
        <item x="15"/>
        <item x="235"/>
        <item x="456"/>
        <item x="16"/>
        <item x="236"/>
        <item x="457"/>
        <item x="17"/>
        <item x="237"/>
        <item x="458"/>
        <item x="18"/>
        <item x="238"/>
        <item x="459"/>
        <item x="239"/>
        <item x="460"/>
        <item x="19"/>
        <item x="240"/>
        <item x="461"/>
        <item x="20"/>
        <item x="241"/>
        <item x="462"/>
        <item x="21"/>
        <item x="242"/>
        <item x="463"/>
        <item x="22"/>
        <item x="243"/>
        <item x="464"/>
        <item x="23"/>
        <item x="244"/>
        <item x="465"/>
        <item x="24"/>
        <item x="245"/>
        <item x="466"/>
        <item x="25"/>
        <item x="246"/>
        <item x="467"/>
        <item x="26"/>
        <item x="247"/>
        <item x="468"/>
        <item x="27"/>
        <item x="248"/>
        <item x="469"/>
        <item x="28"/>
        <item x="249"/>
        <item x="470"/>
        <item x="29"/>
        <item x="250"/>
        <item x="471"/>
        <item x="30"/>
        <item x="251"/>
        <item x="472"/>
        <item x="31"/>
        <item x="252"/>
        <item x="473"/>
        <item x="32"/>
        <item x="253"/>
        <item x="474"/>
        <item x="33"/>
        <item x="254"/>
        <item x="475"/>
        <item x="34"/>
        <item x="255"/>
        <item x="476"/>
        <item x="35"/>
        <item x="256"/>
        <item x="477"/>
        <item x="36"/>
        <item x="257"/>
        <item x="478"/>
        <item x="37"/>
        <item x="258"/>
        <item x="479"/>
        <item x="38"/>
        <item x="259"/>
        <item x="480"/>
        <item x="39"/>
        <item x="260"/>
        <item x="481"/>
        <item x="40"/>
        <item x="261"/>
        <item x="482"/>
        <item x="41"/>
        <item x="262"/>
        <item x="483"/>
        <item x="42"/>
        <item x="263"/>
        <item x="484"/>
        <item x="43"/>
        <item x="264"/>
        <item x="485"/>
        <item x="44"/>
        <item x="265"/>
        <item x="486"/>
        <item x="45"/>
        <item x="266"/>
        <item x="487"/>
        <item x="46"/>
        <item x="267"/>
        <item x="488"/>
        <item x="47"/>
        <item x="268"/>
        <item x="489"/>
        <item x="48"/>
        <item x="269"/>
        <item x="490"/>
        <item x="49"/>
        <item x="270"/>
        <item x="491"/>
        <item x="50"/>
        <item x="271"/>
        <item x="492"/>
        <item x="51"/>
        <item x="272"/>
        <item x="493"/>
        <item x="52"/>
        <item x="273"/>
        <item x="494"/>
        <item x="53"/>
        <item x="274"/>
        <item x="495"/>
        <item x="54"/>
        <item x="275"/>
        <item x="496"/>
        <item x="74"/>
        <item x="295"/>
        <item x="516"/>
        <item x="75"/>
        <item x="296"/>
        <item x="517"/>
        <item x="76"/>
        <item x="297"/>
        <item x="518"/>
        <item x="77"/>
        <item x="298"/>
        <item x="519"/>
        <item x="78"/>
        <item x="299"/>
        <item x="520"/>
        <item x="79"/>
        <item x="300"/>
        <item x="521"/>
        <item x="80"/>
        <item x="301"/>
        <item x="522"/>
        <item x="81"/>
        <item x="302"/>
        <item x="523"/>
        <item x="82"/>
        <item x="303"/>
        <item x="524"/>
        <item x="83"/>
        <item x="304"/>
        <item x="525"/>
        <item x="84"/>
        <item x="305"/>
        <item x="526"/>
        <item x="85"/>
        <item x="306"/>
        <item x="527"/>
        <item x="86"/>
        <item x="307"/>
        <item x="528"/>
        <item x="87"/>
        <item x="308"/>
        <item x="529"/>
        <item x="88"/>
        <item x="309"/>
        <item x="530"/>
        <item x="89"/>
        <item x="310"/>
        <item x="531"/>
        <item x="90"/>
        <item x="311"/>
        <item x="532"/>
        <item x="91"/>
        <item x="312"/>
        <item x="533"/>
        <item x="92"/>
        <item x="313"/>
        <item x="534"/>
        <item x="93"/>
        <item x="314"/>
        <item x="535"/>
        <item x="94"/>
        <item x="315"/>
        <item x="536"/>
        <item x="95"/>
        <item x="316"/>
        <item x="537"/>
        <item x="96"/>
        <item x="317"/>
        <item x="538"/>
        <item x="97"/>
        <item x="318"/>
        <item x="539"/>
        <item x="98"/>
        <item x="319"/>
        <item x="540"/>
        <item x="99"/>
        <item x="320"/>
        <item x="541"/>
        <item x="100"/>
        <item x="321"/>
        <item x="542"/>
        <item x="101"/>
        <item x="322"/>
        <item x="543"/>
        <item x="102"/>
        <item x="323"/>
        <item x="544"/>
        <item x="103"/>
        <item x="324"/>
        <item x="545"/>
        <item x="104"/>
        <item x="325"/>
        <item x="546"/>
        <item x="105"/>
        <item x="326"/>
        <item x="547"/>
        <item x="106"/>
        <item x="327"/>
        <item x="548"/>
        <item x="107"/>
        <item x="328"/>
        <item x="549"/>
        <item x="108"/>
        <item x="329"/>
        <item x="550"/>
        <item x="109"/>
        <item x="330"/>
        <item x="551"/>
        <item x="110"/>
        <item x="331"/>
        <item x="552"/>
        <item x="111"/>
        <item x="332"/>
        <item x="553"/>
        <item x="112"/>
        <item x="333"/>
        <item x="554"/>
        <item x="113"/>
        <item x="334"/>
        <item x="555"/>
        <item x="114"/>
        <item x="335"/>
        <item x="556"/>
        <item x="115"/>
        <item x="336"/>
        <item x="557"/>
        <item x="116"/>
        <item x="337"/>
        <item x="558"/>
        <item x="117"/>
        <item x="338"/>
        <item x="559"/>
        <item x="118"/>
        <item x="339"/>
        <item x="560"/>
        <item x="119"/>
        <item x="340"/>
        <item x="561"/>
        <item x="120"/>
        <item x="341"/>
        <item x="562"/>
        <item x="121"/>
        <item x="342"/>
        <item x="563"/>
        <item x="122"/>
        <item x="343"/>
        <item x="564"/>
        <item x="123"/>
        <item x="344"/>
        <item x="565"/>
        <item x="124"/>
        <item x="345"/>
        <item x="566"/>
        <item x="125"/>
        <item x="346"/>
        <item x="567"/>
        <item x="126"/>
        <item x="347"/>
        <item x="568"/>
        <item x="127"/>
        <item x="348"/>
        <item x="569"/>
        <item x="128"/>
        <item x="349"/>
        <item x="570"/>
        <item x="129"/>
        <item x="350"/>
        <item x="571"/>
        <item x="130"/>
        <item x="351"/>
        <item x="572"/>
        <item x="131"/>
        <item x="352"/>
        <item x="573"/>
        <item x="132"/>
        <item x="353"/>
        <item x="574"/>
        <item x="133"/>
        <item x="354"/>
        <item x="575"/>
        <item x="134"/>
        <item x="355"/>
        <item x="576"/>
        <item x="135"/>
        <item x="356"/>
        <item x="577"/>
        <item x="136"/>
        <item x="357"/>
        <item x="578"/>
        <item x="137"/>
        <item x="358"/>
        <item x="579"/>
        <item x="138"/>
        <item x="359"/>
        <item x="580"/>
        <item x="139"/>
        <item x="360"/>
        <item x="581"/>
        <item x="140"/>
        <item x="361"/>
        <item x="582"/>
        <item x="141"/>
        <item x="362"/>
        <item x="583"/>
        <item x="142"/>
        <item x="363"/>
        <item x="584"/>
        <item x="143"/>
        <item x="364"/>
        <item x="585"/>
        <item x="144"/>
        <item x="365"/>
        <item x="586"/>
        <item x="145"/>
        <item x="366"/>
        <item x="587"/>
        <item x="146"/>
        <item x="367"/>
        <item x="588"/>
        <item x="147"/>
        <item x="368"/>
        <item x="589"/>
        <item x="148"/>
        <item x="369"/>
        <item x="590"/>
        <item x="149"/>
        <item x="370"/>
        <item x="591"/>
        <item x="150"/>
        <item x="371"/>
        <item x="592"/>
        <item x="151"/>
        <item x="372"/>
        <item x="593"/>
        <item x="152"/>
        <item x="373"/>
        <item x="594"/>
        <item x="153"/>
        <item x="374"/>
        <item x="595"/>
        <item x="154"/>
        <item x="375"/>
        <item x="596"/>
        <item x="155"/>
        <item x="376"/>
        <item x="597"/>
        <item x="156"/>
        <item x="377"/>
        <item x="598"/>
        <item x="157"/>
        <item x="378"/>
        <item x="599"/>
        <item x="158"/>
        <item x="379"/>
        <item x="600"/>
        <item x="159"/>
        <item x="380"/>
        <item x="601"/>
        <item x="160"/>
        <item x="381"/>
        <item x="602"/>
        <item x="161"/>
        <item x="382"/>
        <item x="603"/>
        <item x="162"/>
        <item x="383"/>
        <item x="604"/>
        <item x="163"/>
        <item x="384"/>
        <item x="605"/>
        <item x="164"/>
        <item x="385"/>
        <item x="606"/>
        <item x="165"/>
        <item x="386"/>
        <item x="607"/>
        <item x="166"/>
        <item x="387"/>
        <item x="608"/>
        <item x="167"/>
        <item x="388"/>
        <item x="609"/>
        <item x="168"/>
        <item x="389"/>
        <item x="610"/>
        <item x="169"/>
        <item x="390"/>
        <item x="611"/>
        <item x="170"/>
        <item x="391"/>
        <item x="612"/>
        <item x="171"/>
        <item x="392"/>
        <item x="613"/>
        <item x="172"/>
        <item x="393"/>
        <item x="614"/>
        <item x="173"/>
        <item x="394"/>
        <item x="615"/>
        <item x="174"/>
        <item x="395"/>
        <item x="616"/>
        <item x="175"/>
        <item x="396"/>
        <item x="617"/>
        <item x="176"/>
        <item x="397"/>
        <item x="618"/>
        <item x="177"/>
        <item x="398"/>
        <item x="619"/>
        <item x="178"/>
        <item x="399"/>
        <item x="620"/>
        <item x="179"/>
        <item x="400"/>
        <item x="621"/>
        <item x="180"/>
        <item x="401"/>
        <item x="622"/>
        <item x="181"/>
        <item x="402"/>
        <item x="623"/>
        <item x="182"/>
        <item x="403"/>
        <item x="624"/>
        <item x="183"/>
        <item x="404"/>
        <item x="625"/>
        <item x="184"/>
        <item x="405"/>
        <item x="626"/>
        <item x="185"/>
        <item x="406"/>
        <item x="627"/>
        <item x="186"/>
        <item x="407"/>
        <item x="628"/>
        <item x="187"/>
        <item x="408"/>
        <item x="629"/>
        <item x="188"/>
        <item x="409"/>
        <item x="630"/>
        <item x="189"/>
        <item x="410"/>
        <item x="631"/>
        <item x="190"/>
        <item x="411"/>
        <item x="632"/>
        <item x="191"/>
        <item x="412"/>
        <item x="633"/>
        <item x="192"/>
        <item x="413"/>
        <item x="634"/>
        <item x="193"/>
        <item x="414"/>
        <item x="635"/>
        <item x="194"/>
        <item x="415"/>
        <item x="636"/>
        <item x="195"/>
        <item x="416"/>
        <item x="637"/>
        <item x="196"/>
        <item x="417"/>
        <item x="638"/>
        <item x="197"/>
        <item x="418"/>
        <item x="639"/>
        <item x="198"/>
        <item x="419"/>
        <item x="199"/>
        <item x="420"/>
        <item x="200"/>
        <item x="421"/>
        <item x="201"/>
        <item x="422"/>
        <item x="202"/>
        <item x="423"/>
        <item x="203"/>
        <item x="424"/>
        <item x="204"/>
        <item x="425"/>
        <item x="205"/>
        <item x="426"/>
        <item x="206"/>
        <item x="427"/>
        <item x="207"/>
        <item x="428"/>
        <item x="208"/>
        <item x="429"/>
        <item x="209"/>
        <item x="430"/>
        <item x="210"/>
        <item x="431"/>
        <item x="211"/>
        <item x="432"/>
        <item x="212"/>
        <item x="433"/>
        <item x="213"/>
        <item x="434"/>
        <item x="214"/>
        <item x="435"/>
        <item x="215"/>
        <item x="436"/>
        <item x="216"/>
        <item x="437"/>
        <item x="217"/>
        <item x="438"/>
        <item x="218"/>
        <item x="439"/>
        <item x="219"/>
        <item x="440"/>
        <item x="640"/>
        <item t="default"/>
      </items>
    </pivotField>
    <pivotField showAll="0">
      <items count="196">
        <item x="155"/>
        <item x="137"/>
        <item x="149"/>
        <item x="125"/>
        <item x="113"/>
        <item x="96"/>
        <item x="95"/>
        <item x="102"/>
        <item x="0"/>
        <item x="124"/>
        <item x="107"/>
        <item x="118"/>
        <item x="167"/>
        <item x="82"/>
        <item x="110"/>
        <item x="1"/>
        <item x="62"/>
        <item x="86"/>
        <item x="80"/>
        <item x="47"/>
        <item x="83"/>
        <item x="5"/>
        <item x="44"/>
        <item x="3"/>
        <item x="46"/>
        <item x="45"/>
        <item x="105"/>
        <item x="71"/>
        <item x="48"/>
        <item x="73"/>
        <item x="35"/>
        <item x="93"/>
        <item x="103"/>
        <item x="59"/>
        <item x="43"/>
        <item x="104"/>
        <item x="24"/>
        <item x="2"/>
        <item x="100"/>
        <item x="15"/>
        <item x="92"/>
        <item x="31"/>
        <item x="65"/>
        <item x="14"/>
        <item x="34"/>
        <item x="26"/>
        <item x="184"/>
        <item x="186"/>
        <item x="38"/>
        <item x="69"/>
        <item x="17"/>
        <item x="42"/>
        <item x="189"/>
        <item x="30"/>
        <item x="183"/>
        <item x="74"/>
        <item x="185"/>
        <item x="106"/>
        <item x="78"/>
        <item x="88"/>
        <item x="99"/>
        <item x="91"/>
        <item x="23"/>
        <item x="21"/>
        <item x="10"/>
        <item x="126"/>
        <item x="53"/>
        <item x="101"/>
        <item x="148"/>
        <item x="123"/>
        <item x="187"/>
        <item x="12"/>
        <item x="135"/>
        <item x="179"/>
        <item x="119"/>
        <item x="90"/>
        <item x="79"/>
        <item x="64"/>
        <item x="117"/>
        <item x="57"/>
        <item x="182"/>
        <item x="56"/>
        <item x="11"/>
        <item x="67"/>
        <item x="181"/>
        <item x="180"/>
        <item x="178"/>
        <item x="22"/>
        <item x="70"/>
        <item x="20"/>
        <item x="50"/>
        <item x="52"/>
        <item x="33"/>
        <item x="9"/>
        <item x="114"/>
        <item x="134"/>
        <item x="174"/>
        <item x="120"/>
        <item x="147"/>
        <item x="139"/>
        <item x="127"/>
        <item x="159"/>
        <item x="8"/>
        <item x="162"/>
        <item x="136"/>
        <item x="58"/>
        <item x="61"/>
        <item x="168"/>
        <item x="87"/>
        <item x="76"/>
        <item x="19"/>
        <item x="122"/>
        <item x="77"/>
        <item x="112"/>
        <item x="108"/>
        <item x="6"/>
        <item x="173"/>
        <item x="85"/>
        <item x="18"/>
        <item x="39"/>
        <item x="27"/>
        <item x="97"/>
        <item x="111"/>
        <item x="109"/>
        <item x="4"/>
        <item x="40"/>
        <item x="36"/>
        <item x="41"/>
        <item x="28"/>
        <item x="29"/>
        <item x="32"/>
        <item x="72"/>
        <item x="7"/>
        <item x="89"/>
        <item x="94"/>
        <item x="98"/>
        <item x="188"/>
        <item x="116"/>
        <item x="146"/>
        <item x="142"/>
        <item x="190"/>
        <item x="128"/>
        <item x="133"/>
        <item x="145"/>
        <item x="37"/>
        <item x="81"/>
        <item x="75"/>
        <item x="55"/>
        <item x="16"/>
        <item x="68"/>
        <item x="66"/>
        <item x="54"/>
        <item x="63"/>
        <item x="13"/>
        <item x="51"/>
        <item x="25"/>
        <item x="129"/>
        <item x="164"/>
        <item x="130"/>
        <item x="170"/>
        <item x="131"/>
        <item x="176"/>
        <item x="153"/>
        <item x="115"/>
        <item x="152"/>
        <item x="121"/>
        <item x="141"/>
        <item x="158"/>
        <item x="154"/>
        <item x="165"/>
        <item x="171"/>
        <item x="84"/>
        <item x="143"/>
        <item x="160"/>
        <item x="177"/>
        <item x="163"/>
        <item x="166"/>
        <item x="169"/>
        <item x="172"/>
        <item x="60"/>
        <item x="175"/>
        <item x="49"/>
        <item x="150"/>
        <item x="138"/>
        <item x="156"/>
        <item x="151"/>
        <item x="140"/>
        <item x="157"/>
        <item x="193"/>
        <item x="132"/>
        <item x="144"/>
        <item x="161"/>
        <item x="192"/>
        <item x="191"/>
        <item x="194"/>
        <item t="default"/>
      </items>
    </pivotField>
    <pivotField showAll="0"/>
    <pivotField showAll="0">
      <items count="4">
        <item x="1"/>
        <item x="0"/>
        <item x="2"/>
        <item t="default"/>
      </items>
    </pivotField>
    <pivotField showAll="0"/>
    <pivotField showAll="0"/>
    <pivotField showAll="0"/>
    <pivotField showAll="0"/>
    <pivotField showAll="0"/>
    <pivotField dataField="1" showAll="0"/>
    <pivotField showAll="0"/>
    <pivotField showAll="0"/>
    <pivotField axis="axisRow" showAll="0">
      <items count="22">
        <item x="13"/>
        <item x="9"/>
        <item x="7"/>
        <item x="11"/>
        <item x="12"/>
        <item x="16"/>
        <item x="0"/>
        <item x="10"/>
        <item x="3"/>
        <item x="1"/>
        <item x="15"/>
        <item x="17"/>
        <item x="19"/>
        <item x="18"/>
        <item x="14"/>
        <item x="2"/>
        <item x="8"/>
        <item x="5"/>
        <item x="6"/>
        <item x="4"/>
        <item x="20"/>
        <item t="default"/>
      </items>
    </pivotField>
    <pivotField showAll="0"/>
    <pivotField showAll="0"/>
    <pivotField dataField="1" showAll="0"/>
    <pivotField showAll="0"/>
    <pivotField showAll="0"/>
    <pivotField showAll="0"/>
  </pivotFields>
  <rowFields count="1">
    <field x="15"/>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dataFields count="2">
    <dataField name="Sum of Target_profit" fld="18" baseField="0" baseItem="0"/>
    <dataField name="Sum of Net Profit" fld="12" baseField="0" baseItem="0"/>
  </dataFields>
  <chartFormats count="4">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3F6B38B5-AC0F-4E6D-8544-95C095A91C61}" sourceName="State">
  <pivotTables>
    <pivotTable tabId="6" name="PivotTable9"/>
  </pivotTables>
  <data>
    <tabular pivotCacheId="395568918">
      <items count="20">
        <i x="13" s="1"/>
        <i x="9" s="1"/>
        <i x="7" s="1"/>
        <i x="11" s="1"/>
        <i x="12" s="1"/>
        <i x="16" s="1"/>
        <i x="0" s="1"/>
        <i x="10" s="1"/>
        <i x="3" s="1"/>
        <i x="1" s="1"/>
        <i x="15" s="1"/>
        <i x="17" s="1"/>
        <i x="19" s="1"/>
        <i x="18" s="1"/>
        <i x="14" s="1"/>
        <i x="2" s="1"/>
        <i x="8" s="1"/>
        <i x="5"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7F1594B-70E7-417B-B173-7A9C86310B0E}" sourceName="Product">
  <pivotTables>
    <pivotTable tabId="7" name="PivotTable10"/>
  </pivotTables>
  <data>
    <tabular pivotCacheId="395568918">
      <items count="13">
        <i x="11" s="1"/>
        <i x="0" s="1"/>
        <i x="9" s="1"/>
        <i x="2" s="1"/>
        <i x="1" s="1"/>
        <i x="4" s="1"/>
        <i x="8" s="1"/>
        <i x="7" s="1"/>
        <i x="5" s="1"/>
        <i x="6" s="1"/>
        <i x="3" s="1"/>
        <i x="10"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54DCC600-84A0-4425-AD4D-237E38E326C2}" cache="Slicer_State" caption="State" startItem="1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792F08F1-85AB-4D74-BBE5-5AA5184146BE}" cache="Slicer_Product" caption="Produc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900380-5523-49DF-8DBC-AC4199052CFD}" name="Data" displayName="Data" ref="A1:V641" totalsRowShown="0" headerRowDxfId="6">
  <autoFilter ref="A1:V641" xr:uid="{8E03983C-38E0-48B4-9BDE-FA8106781C7B}"/>
  <tableColumns count="22">
    <tableColumn id="1" xr3:uid="{2DB86A41-832D-4CDC-B035-F16218C3DF3D}" name="Area Code"/>
    <tableColumn id="2" xr3:uid="{A0EADCBC-8C50-4993-8C21-F5BA3DE3EAFA}" name="Cogs"/>
    <tableColumn id="3" xr3:uid="{08A45D1D-8F63-4336-ABC5-F69F3011FD1A}" name="DifferenceBetweenActualandTargetProfit"/>
    <tableColumn id="4" xr3:uid="{90155733-89DF-49ED-8C8C-F03D76BDFC31}" name="Date" dataDxfId="7"/>
    <tableColumn id="5" xr3:uid="{1A80EAB4-E712-44F4-969B-0C1A31576FE7}" name="Inventory Margin"/>
    <tableColumn id="6" xr3:uid="{C33394F2-9912-4B95-B5A3-794FECFCDC11}" name="Margin"/>
    <tableColumn id="7" xr3:uid="{787F3095-3BEB-4B46-B949-80D0EF01A3F4}" name="Market_size"/>
    <tableColumn id="8" xr3:uid="{403029EB-CE4D-4B38-98A3-2D8EB7213C8C}" name="Market"/>
    <tableColumn id="9" xr3:uid="{4D9EB5A6-70C4-44D5-A128-69E73C677974}" name="Expense On Marketing"/>
    <tableColumn id="10" xr3:uid="{888B7DD5-B5A7-4A2A-8239-2660F0D67F90}" name="Product_line"/>
    <tableColumn id="11" xr3:uid="{93E721EF-F2CE-4A27-BA00-C0A0F71B82E9}" name="Product_type"/>
    <tableColumn id="12" xr3:uid="{D9401805-9639-44DE-898E-F0B902067E00}" name="Product"/>
    <tableColumn id="13" xr3:uid="{0392F9A2-A80F-487F-9536-90EE6510B1C5}" name="Net Profit"/>
    <tableColumn id="14" xr3:uid="{C0370942-C3BF-4EAD-907F-5CCCAB12A2B3}" name="Revenue"/>
    <tableColumn id="22" xr3:uid="{82E33225-A6E9-4034-AF53-4F7DA187BDD6}" name="Gross Profit" dataDxfId="5">
      <calculatedColumnFormula>Data[[#This Row],[Revenue]]-Data[[#This Row],[Cogs]]</calculatedColumnFormula>
    </tableColumn>
    <tableColumn id="15" xr3:uid="{1A11D0E4-4C38-4520-A6A4-8E64BEE93DC5}" name="State"/>
    <tableColumn id="16" xr3:uid="{DEA0D173-2377-4040-AC3B-07CD26ED4E01}" name="Target_cogs"/>
    <tableColumn id="17" xr3:uid="{B3D6C6BF-5BB6-4A47-B4CC-4249FDB9ED46}" name="Target_margin"/>
    <tableColumn id="18" xr3:uid="{CFB3D35E-68E5-466E-AC76-9CCD31109C15}" name="Target_profit"/>
    <tableColumn id="19" xr3:uid="{86DEEA98-6809-4031-98CF-EF04C87ED637}" name="Target_sales "/>
    <tableColumn id="20" xr3:uid="{F438FFC6-41AE-4471-B3E4-947961E121A5}" name="Total_expenses"/>
    <tableColumn id="21" xr3:uid="{88D086A6-3391-4A67-9F21-A1A4A428E0AA}" name="Type"/>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B726C-1674-4607-9051-3764A3C3EB7A}">
  <dimension ref="A1:V641"/>
  <sheetViews>
    <sheetView topLeftCell="I1" workbookViewId="0">
      <selection activeCell="M2" sqref="M2"/>
    </sheetView>
  </sheetViews>
  <sheetFormatPr defaultRowHeight="15" x14ac:dyDescent="0.25"/>
  <cols>
    <col min="1" max="1" width="12.42578125" bestFit="1" customWidth="1"/>
    <col min="2" max="2" width="7.42578125" bestFit="1" customWidth="1"/>
    <col min="3" max="3" width="39.5703125" customWidth="1"/>
    <col min="4" max="4" width="10.7109375" bestFit="1" customWidth="1"/>
    <col min="5" max="5" width="18.5703125" bestFit="1" customWidth="1"/>
    <col min="6" max="6" width="9.42578125" bestFit="1" customWidth="1"/>
    <col min="7" max="7" width="14" bestFit="1" customWidth="1"/>
    <col min="8" max="8" width="14.28515625" customWidth="1"/>
    <col min="9" max="9" width="23.7109375" bestFit="1" customWidth="1"/>
    <col min="10" max="10" width="14.5703125" bestFit="1" customWidth="1"/>
    <col min="11" max="11" width="15.140625" bestFit="1" customWidth="1"/>
    <col min="12" max="12" width="16.5703125" bestFit="1" customWidth="1"/>
    <col min="13" max="13" width="8.28515625" bestFit="1" customWidth="1"/>
    <col min="14" max="15" width="10.42578125" customWidth="1"/>
    <col min="16" max="16" width="15.28515625" bestFit="1" customWidth="1"/>
    <col min="17" max="17" width="13.7109375" bestFit="1" customWidth="1"/>
    <col min="18" max="18" width="16.140625" bestFit="1" customWidth="1"/>
    <col min="19" max="19" width="14.85546875" bestFit="1" customWidth="1"/>
    <col min="20" max="20" width="14.7109375" bestFit="1" customWidth="1"/>
    <col min="21" max="21" width="17.28515625" bestFit="1" customWidth="1"/>
    <col min="22" max="22" width="7.7109375" bestFit="1" customWidth="1"/>
  </cols>
  <sheetData>
    <row r="1" spans="1:22" s="4" customFormat="1" ht="21.75" customHeight="1" x14ac:dyDescent="0.25">
      <c r="A1" s="2" t="s">
        <v>0</v>
      </c>
      <c r="B1" s="2" t="s">
        <v>1</v>
      </c>
      <c r="C1" s="2" t="s">
        <v>2</v>
      </c>
      <c r="D1" s="3" t="s">
        <v>3</v>
      </c>
      <c r="E1" s="2" t="s">
        <v>4</v>
      </c>
      <c r="F1" s="2" t="s">
        <v>5</v>
      </c>
      <c r="G1" s="2" t="s">
        <v>6</v>
      </c>
      <c r="H1" s="2" t="s">
        <v>7</v>
      </c>
      <c r="I1" s="2" t="s">
        <v>720</v>
      </c>
      <c r="J1" s="2" t="s">
        <v>8</v>
      </c>
      <c r="K1" s="2" t="s">
        <v>9</v>
      </c>
      <c r="L1" s="2" t="s">
        <v>10</v>
      </c>
      <c r="M1" s="2" t="s">
        <v>721</v>
      </c>
      <c r="N1" s="2" t="s">
        <v>705</v>
      </c>
      <c r="O1" s="2" t="s">
        <v>706</v>
      </c>
      <c r="P1" s="2" t="s">
        <v>11</v>
      </c>
      <c r="Q1" s="2" t="s">
        <v>12</v>
      </c>
      <c r="R1" s="2" t="s">
        <v>13</v>
      </c>
      <c r="S1" s="2" t="s">
        <v>14</v>
      </c>
      <c r="T1" s="2" t="s">
        <v>15</v>
      </c>
      <c r="U1" s="2" t="s">
        <v>16</v>
      </c>
      <c r="V1" s="2" t="s">
        <v>17</v>
      </c>
    </row>
    <row r="2" spans="1:22" x14ac:dyDescent="0.25">
      <c r="A2">
        <v>318</v>
      </c>
      <c r="B2">
        <v>60</v>
      </c>
      <c r="C2">
        <v>-9</v>
      </c>
      <c r="D2" s="1" t="s">
        <v>51</v>
      </c>
      <c r="E2">
        <v>-762</v>
      </c>
      <c r="F2">
        <v>84</v>
      </c>
      <c r="G2" t="s">
        <v>36</v>
      </c>
      <c r="H2" t="s">
        <v>26</v>
      </c>
      <c r="I2">
        <v>54</v>
      </c>
      <c r="J2" t="s">
        <v>37</v>
      </c>
      <c r="K2" t="s">
        <v>38</v>
      </c>
      <c r="L2" t="s">
        <v>52</v>
      </c>
      <c r="M2">
        <v>1</v>
      </c>
      <c r="N2">
        <v>144</v>
      </c>
      <c r="O2">
        <f>Data[[#This Row],[Revenue]]-Data[[#This Row],[Cogs]]</f>
        <v>84</v>
      </c>
      <c r="P2" t="s">
        <v>53</v>
      </c>
      <c r="Q2">
        <v>30</v>
      </c>
      <c r="R2">
        <v>60</v>
      </c>
      <c r="S2">
        <v>10</v>
      </c>
      <c r="T2">
        <v>90</v>
      </c>
      <c r="U2">
        <v>83</v>
      </c>
      <c r="V2" t="s">
        <v>32</v>
      </c>
    </row>
    <row r="3" spans="1:22" x14ac:dyDescent="0.25">
      <c r="A3">
        <v>775</v>
      </c>
      <c r="B3">
        <v>34</v>
      </c>
      <c r="C3">
        <v>-32</v>
      </c>
      <c r="D3" s="1" t="s">
        <v>54</v>
      </c>
      <c r="E3">
        <v>240</v>
      </c>
      <c r="F3">
        <v>43</v>
      </c>
      <c r="G3" t="s">
        <v>36</v>
      </c>
      <c r="H3" t="s">
        <v>33</v>
      </c>
      <c r="I3">
        <v>12</v>
      </c>
      <c r="J3" t="s">
        <v>37</v>
      </c>
      <c r="K3" t="s">
        <v>42</v>
      </c>
      <c r="L3" t="s">
        <v>49</v>
      </c>
      <c r="M3">
        <v>-2</v>
      </c>
      <c r="N3">
        <v>77</v>
      </c>
      <c r="O3">
        <f>Data[[#This Row],[Revenue]]-Data[[#This Row],[Cogs]]</f>
        <v>43</v>
      </c>
      <c r="P3" t="s">
        <v>45</v>
      </c>
      <c r="Q3">
        <v>40</v>
      </c>
      <c r="R3">
        <v>60</v>
      </c>
      <c r="S3">
        <v>30</v>
      </c>
      <c r="T3">
        <v>100</v>
      </c>
      <c r="U3">
        <v>45</v>
      </c>
      <c r="V3" t="s">
        <v>32</v>
      </c>
    </row>
    <row r="4" spans="1:22" x14ac:dyDescent="0.25">
      <c r="A4">
        <v>503</v>
      </c>
      <c r="B4">
        <v>54</v>
      </c>
      <c r="C4">
        <v>-28</v>
      </c>
      <c r="D4" s="1" t="s">
        <v>55</v>
      </c>
      <c r="E4">
        <v>404</v>
      </c>
      <c r="F4">
        <v>66</v>
      </c>
      <c r="G4" t="s">
        <v>36</v>
      </c>
      <c r="H4" t="s">
        <v>33</v>
      </c>
      <c r="I4">
        <v>20</v>
      </c>
      <c r="J4" t="s">
        <v>37</v>
      </c>
      <c r="K4" t="s">
        <v>38</v>
      </c>
      <c r="L4" t="s">
        <v>52</v>
      </c>
      <c r="M4">
        <v>12</v>
      </c>
      <c r="N4">
        <v>120</v>
      </c>
      <c r="O4">
        <f>Data[[#This Row],[Revenue]]-Data[[#This Row],[Cogs]]</f>
        <v>66</v>
      </c>
      <c r="P4" t="s">
        <v>56</v>
      </c>
      <c r="Q4">
        <v>40</v>
      </c>
      <c r="R4">
        <v>60</v>
      </c>
      <c r="S4">
        <v>40</v>
      </c>
      <c r="T4">
        <v>100</v>
      </c>
      <c r="U4">
        <v>54</v>
      </c>
      <c r="V4" t="s">
        <v>32</v>
      </c>
    </row>
    <row r="5" spans="1:22" x14ac:dyDescent="0.25">
      <c r="A5">
        <v>573</v>
      </c>
      <c r="B5">
        <v>45</v>
      </c>
      <c r="C5">
        <v>-36</v>
      </c>
      <c r="D5" s="1" t="s">
        <v>57</v>
      </c>
      <c r="E5">
        <v>320</v>
      </c>
      <c r="F5">
        <v>64</v>
      </c>
      <c r="G5" t="s">
        <v>36</v>
      </c>
      <c r="H5" t="s">
        <v>19</v>
      </c>
      <c r="I5">
        <v>41</v>
      </c>
      <c r="J5" t="s">
        <v>20</v>
      </c>
      <c r="K5" t="s">
        <v>21</v>
      </c>
      <c r="L5" t="s">
        <v>58</v>
      </c>
      <c r="M5">
        <v>-6</v>
      </c>
      <c r="N5">
        <v>109</v>
      </c>
      <c r="O5">
        <f>Data[[#This Row],[Revenue]]-Data[[#This Row],[Cogs]]</f>
        <v>64</v>
      </c>
      <c r="P5" t="s">
        <v>59</v>
      </c>
      <c r="Q5">
        <v>20</v>
      </c>
      <c r="R5">
        <v>60</v>
      </c>
      <c r="S5">
        <v>30</v>
      </c>
      <c r="T5">
        <v>80</v>
      </c>
      <c r="U5">
        <v>70</v>
      </c>
      <c r="V5" t="s">
        <v>24</v>
      </c>
    </row>
    <row r="6" spans="1:22" x14ac:dyDescent="0.25">
      <c r="A6">
        <v>262</v>
      </c>
      <c r="B6">
        <v>48</v>
      </c>
      <c r="C6">
        <v>-15</v>
      </c>
      <c r="D6" s="1" t="s">
        <v>60</v>
      </c>
      <c r="E6">
        <v>851</v>
      </c>
      <c r="F6">
        <v>70</v>
      </c>
      <c r="G6" t="s">
        <v>36</v>
      </c>
      <c r="H6" t="s">
        <v>19</v>
      </c>
      <c r="I6">
        <v>13</v>
      </c>
      <c r="J6" t="s">
        <v>20</v>
      </c>
      <c r="K6" t="s">
        <v>21</v>
      </c>
      <c r="L6" t="s">
        <v>22</v>
      </c>
      <c r="M6">
        <v>45</v>
      </c>
      <c r="N6">
        <v>118</v>
      </c>
      <c r="O6">
        <f>Data[[#This Row],[Revenue]]-Data[[#This Row],[Cogs]]</f>
        <v>70</v>
      </c>
      <c r="P6" t="s">
        <v>61</v>
      </c>
      <c r="Q6">
        <v>30</v>
      </c>
      <c r="R6">
        <v>60</v>
      </c>
      <c r="S6">
        <v>60</v>
      </c>
      <c r="T6">
        <v>90</v>
      </c>
      <c r="U6">
        <v>25</v>
      </c>
      <c r="V6" t="s">
        <v>24</v>
      </c>
    </row>
    <row r="7" spans="1:22" x14ac:dyDescent="0.25">
      <c r="A7">
        <v>801</v>
      </c>
      <c r="B7">
        <v>49</v>
      </c>
      <c r="C7">
        <v>-27</v>
      </c>
      <c r="D7" s="1" t="s">
        <v>62</v>
      </c>
      <c r="E7">
        <v>310</v>
      </c>
      <c r="F7">
        <v>71</v>
      </c>
      <c r="G7" t="s">
        <v>36</v>
      </c>
      <c r="H7" t="s">
        <v>33</v>
      </c>
      <c r="I7">
        <v>15</v>
      </c>
      <c r="J7" t="s">
        <v>20</v>
      </c>
      <c r="K7" t="s">
        <v>21</v>
      </c>
      <c r="L7" t="s">
        <v>58</v>
      </c>
      <c r="M7">
        <v>33</v>
      </c>
      <c r="N7">
        <v>120</v>
      </c>
      <c r="O7">
        <f>Data[[#This Row],[Revenue]]-Data[[#This Row],[Cogs]]</f>
        <v>71</v>
      </c>
      <c r="P7" t="s">
        <v>46</v>
      </c>
      <c r="Q7">
        <v>30</v>
      </c>
      <c r="R7">
        <v>60</v>
      </c>
      <c r="S7">
        <v>60</v>
      </c>
      <c r="T7">
        <v>90</v>
      </c>
      <c r="U7">
        <v>38</v>
      </c>
      <c r="V7" t="s">
        <v>24</v>
      </c>
    </row>
    <row r="8" spans="1:22" x14ac:dyDescent="0.25">
      <c r="A8">
        <v>425</v>
      </c>
      <c r="B8">
        <v>48</v>
      </c>
      <c r="C8">
        <v>-13</v>
      </c>
      <c r="D8" s="1" t="s">
        <v>63</v>
      </c>
      <c r="E8">
        <v>829</v>
      </c>
      <c r="F8">
        <v>71</v>
      </c>
      <c r="G8" t="s">
        <v>36</v>
      </c>
      <c r="H8" t="s">
        <v>33</v>
      </c>
      <c r="I8">
        <v>13</v>
      </c>
      <c r="J8" t="s">
        <v>20</v>
      </c>
      <c r="K8" t="s">
        <v>21</v>
      </c>
      <c r="L8" t="s">
        <v>22</v>
      </c>
      <c r="M8">
        <v>47</v>
      </c>
      <c r="N8">
        <v>119</v>
      </c>
      <c r="O8">
        <f>Data[[#This Row],[Revenue]]-Data[[#This Row],[Cogs]]</f>
        <v>71</v>
      </c>
      <c r="P8" t="s">
        <v>64</v>
      </c>
      <c r="Q8">
        <v>30</v>
      </c>
      <c r="R8">
        <v>60</v>
      </c>
      <c r="S8">
        <v>60</v>
      </c>
      <c r="T8">
        <v>90</v>
      </c>
      <c r="U8">
        <v>24</v>
      </c>
      <c r="V8" t="s">
        <v>24</v>
      </c>
    </row>
    <row r="9" spans="1:22" x14ac:dyDescent="0.25">
      <c r="A9">
        <v>860</v>
      </c>
      <c r="B9">
        <v>40</v>
      </c>
      <c r="C9">
        <v>-14</v>
      </c>
      <c r="D9" s="1" t="s">
        <v>65</v>
      </c>
      <c r="E9">
        <v>881</v>
      </c>
      <c r="F9">
        <v>59</v>
      </c>
      <c r="G9" t="s">
        <v>36</v>
      </c>
      <c r="H9" t="s">
        <v>28</v>
      </c>
      <c r="I9">
        <v>11</v>
      </c>
      <c r="J9" t="s">
        <v>20</v>
      </c>
      <c r="K9" t="s">
        <v>29</v>
      </c>
      <c r="L9" t="s">
        <v>30</v>
      </c>
      <c r="M9">
        <v>36</v>
      </c>
      <c r="N9">
        <v>99</v>
      </c>
      <c r="O9">
        <f>Data[[#This Row],[Revenue]]-Data[[#This Row],[Cogs]]</f>
        <v>59</v>
      </c>
      <c r="P9" t="s">
        <v>41</v>
      </c>
      <c r="Q9">
        <v>40</v>
      </c>
      <c r="R9">
        <v>60</v>
      </c>
      <c r="S9">
        <v>50</v>
      </c>
      <c r="T9">
        <v>100</v>
      </c>
      <c r="U9">
        <v>23</v>
      </c>
      <c r="V9" t="s">
        <v>32</v>
      </c>
    </row>
    <row r="10" spans="1:22" x14ac:dyDescent="0.25">
      <c r="A10">
        <v>971</v>
      </c>
      <c r="B10">
        <v>82</v>
      </c>
      <c r="C10">
        <v>14</v>
      </c>
      <c r="D10" s="1" t="s">
        <v>66</v>
      </c>
      <c r="E10">
        <v>788</v>
      </c>
      <c r="F10">
        <v>123</v>
      </c>
      <c r="G10" t="s">
        <v>36</v>
      </c>
      <c r="H10" t="s">
        <v>33</v>
      </c>
      <c r="I10">
        <v>27</v>
      </c>
      <c r="J10" t="s">
        <v>20</v>
      </c>
      <c r="K10" t="s">
        <v>29</v>
      </c>
      <c r="L10" t="s">
        <v>67</v>
      </c>
      <c r="M10">
        <v>64</v>
      </c>
      <c r="N10">
        <v>205</v>
      </c>
      <c r="O10">
        <f>Data[[#This Row],[Revenue]]-Data[[#This Row],[Cogs]]</f>
        <v>123</v>
      </c>
      <c r="P10" t="s">
        <v>56</v>
      </c>
      <c r="Q10">
        <v>30</v>
      </c>
      <c r="R10">
        <v>60</v>
      </c>
      <c r="S10">
        <v>50</v>
      </c>
      <c r="T10">
        <v>90</v>
      </c>
      <c r="U10">
        <v>59</v>
      </c>
      <c r="V10" t="s">
        <v>32</v>
      </c>
    </row>
    <row r="11" spans="1:22" x14ac:dyDescent="0.25">
      <c r="A11">
        <v>971</v>
      </c>
      <c r="B11">
        <v>91</v>
      </c>
      <c r="C11">
        <v>26</v>
      </c>
      <c r="D11" s="1" t="s">
        <v>68</v>
      </c>
      <c r="E11">
        <v>656</v>
      </c>
      <c r="F11">
        <v>127</v>
      </c>
      <c r="G11" t="s">
        <v>36</v>
      </c>
      <c r="H11" t="s">
        <v>33</v>
      </c>
      <c r="I11">
        <v>28</v>
      </c>
      <c r="J11" t="s">
        <v>20</v>
      </c>
      <c r="K11" t="s">
        <v>29</v>
      </c>
      <c r="L11" t="s">
        <v>34</v>
      </c>
      <c r="M11">
        <v>76</v>
      </c>
      <c r="N11">
        <v>218</v>
      </c>
      <c r="O11">
        <f>Data[[#This Row],[Revenue]]-Data[[#This Row],[Cogs]]</f>
        <v>127</v>
      </c>
      <c r="P11" t="s">
        <v>56</v>
      </c>
      <c r="Q11">
        <v>40</v>
      </c>
      <c r="R11">
        <v>60</v>
      </c>
      <c r="S11">
        <v>50</v>
      </c>
      <c r="T11">
        <v>100</v>
      </c>
      <c r="U11">
        <v>51</v>
      </c>
      <c r="V11" t="s">
        <v>32</v>
      </c>
    </row>
    <row r="12" spans="1:22" x14ac:dyDescent="0.25">
      <c r="A12">
        <v>915</v>
      </c>
      <c r="B12">
        <v>40</v>
      </c>
      <c r="C12">
        <v>-14</v>
      </c>
      <c r="D12" s="1" t="s">
        <v>69</v>
      </c>
      <c r="E12">
        <v>536</v>
      </c>
      <c r="F12">
        <v>52</v>
      </c>
      <c r="G12" t="s">
        <v>18</v>
      </c>
      <c r="H12" t="s">
        <v>26</v>
      </c>
      <c r="I12">
        <v>13</v>
      </c>
      <c r="J12" t="s">
        <v>37</v>
      </c>
      <c r="K12" t="s">
        <v>42</v>
      </c>
      <c r="L12" t="s">
        <v>43</v>
      </c>
      <c r="M12">
        <v>26</v>
      </c>
      <c r="N12">
        <v>92</v>
      </c>
      <c r="O12">
        <f>Data[[#This Row],[Revenue]]-Data[[#This Row],[Cogs]]</f>
        <v>52</v>
      </c>
      <c r="P12" t="s">
        <v>27</v>
      </c>
      <c r="Q12">
        <v>40</v>
      </c>
      <c r="R12">
        <v>60</v>
      </c>
      <c r="S12">
        <v>40</v>
      </c>
      <c r="T12">
        <v>100</v>
      </c>
      <c r="U12">
        <v>26</v>
      </c>
      <c r="V12" t="s">
        <v>24</v>
      </c>
    </row>
    <row r="13" spans="1:22" x14ac:dyDescent="0.25">
      <c r="A13">
        <v>210</v>
      </c>
      <c r="B13">
        <v>50</v>
      </c>
      <c r="C13">
        <v>8</v>
      </c>
      <c r="D13" s="1" t="s">
        <v>70</v>
      </c>
      <c r="E13">
        <v>589</v>
      </c>
      <c r="F13">
        <v>73</v>
      </c>
      <c r="G13" t="s">
        <v>18</v>
      </c>
      <c r="H13" t="s">
        <v>26</v>
      </c>
      <c r="I13">
        <v>14</v>
      </c>
      <c r="J13" t="s">
        <v>37</v>
      </c>
      <c r="K13" t="s">
        <v>38</v>
      </c>
      <c r="L13" t="s">
        <v>39</v>
      </c>
      <c r="M13">
        <v>48</v>
      </c>
      <c r="N13">
        <v>123</v>
      </c>
      <c r="O13">
        <f>Data[[#This Row],[Revenue]]-Data[[#This Row],[Cogs]]</f>
        <v>73</v>
      </c>
      <c r="P13" t="s">
        <v>27</v>
      </c>
      <c r="Q13">
        <v>30</v>
      </c>
      <c r="R13">
        <v>60</v>
      </c>
      <c r="S13">
        <v>40</v>
      </c>
      <c r="T13">
        <v>90</v>
      </c>
      <c r="U13">
        <v>25</v>
      </c>
      <c r="V13" t="s">
        <v>24</v>
      </c>
    </row>
    <row r="14" spans="1:22" x14ac:dyDescent="0.25">
      <c r="A14">
        <v>970</v>
      </c>
      <c r="B14">
        <v>40</v>
      </c>
      <c r="C14">
        <v>-13</v>
      </c>
      <c r="D14" s="1" t="s">
        <v>71</v>
      </c>
      <c r="E14">
        <v>536</v>
      </c>
      <c r="F14">
        <v>52</v>
      </c>
      <c r="G14" t="s">
        <v>18</v>
      </c>
      <c r="H14" t="s">
        <v>19</v>
      </c>
      <c r="I14">
        <v>13</v>
      </c>
      <c r="J14" t="s">
        <v>37</v>
      </c>
      <c r="K14" t="s">
        <v>42</v>
      </c>
      <c r="L14" t="s">
        <v>49</v>
      </c>
      <c r="M14">
        <v>27</v>
      </c>
      <c r="N14">
        <v>92</v>
      </c>
      <c r="O14">
        <f>Data[[#This Row],[Revenue]]-Data[[#This Row],[Cogs]]</f>
        <v>52</v>
      </c>
      <c r="P14" t="s">
        <v>23</v>
      </c>
      <c r="Q14">
        <v>30</v>
      </c>
      <c r="R14">
        <v>60</v>
      </c>
      <c r="S14">
        <v>40</v>
      </c>
      <c r="T14">
        <v>90</v>
      </c>
      <c r="U14">
        <v>25</v>
      </c>
      <c r="V14" t="s">
        <v>32</v>
      </c>
    </row>
    <row r="15" spans="1:22" x14ac:dyDescent="0.25">
      <c r="A15">
        <v>774</v>
      </c>
      <c r="B15">
        <v>52</v>
      </c>
      <c r="C15">
        <v>-8</v>
      </c>
      <c r="D15" s="1" t="s">
        <v>72</v>
      </c>
      <c r="E15">
        <v>554</v>
      </c>
      <c r="F15">
        <v>68</v>
      </c>
      <c r="G15" t="s">
        <v>18</v>
      </c>
      <c r="H15" t="s">
        <v>28</v>
      </c>
      <c r="I15">
        <v>47</v>
      </c>
      <c r="J15" t="s">
        <v>37</v>
      </c>
      <c r="K15" t="s">
        <v>38</v>
      </c>
      <c r="L15" t="s">
        <v>50</v>
      </c>
      <c r="M15">
        <v>-8</v>
      </c>
      <c r="N15">
        <v>120</v>
      </c>
      <c r="O15">
        <f>Data[[#This Row],[Revenue]]-Data[[#This Row],[Cogs]]</f>
        <v>68</v>
      </c>
      <c r="P15" t="s">
        <v>73</v>
      </c>
      <c r="Q15">
        <v>50</v>
      </c>
      <c r="R15">
        <v>60</v>
      </c>
      <c r="S15">
        <v>0</v>
      </c>
      <c r="T15">
        <v>110</v>
      </c>
      <c r="U15">
        <v>76</v>
      </c>
      <c r="V15" t="s">
        <v>32</v>
      </c>
    </row>
    <row r="16" spans="1:22" x14ac:dyDescent="0.25">
      <c r="A16">
        <v>954</v>
      </c>
      <c r="B16">
        <v>75</v>
      </c>
      <c r="C16">
        <v>14</v>
      </c>
      <c r="D16" s="1" t="s">
        <v>74</v>
      </c>
      <c r="E16">
        <v>1063</v>
      </c>
      <c r="F16">
        <v>89</v>
      </c>
      <c r="G16" t="s">
        <v>18</v>
      </c>
      <c r="H16" t="s">
        <v>28</v>
      </c>
      <c r="I16">
        <v>23</v>
      </c>
      <c r="J16" t="s">
        <v>20</v>
      </c>
      <c r="K16" t="s">
        <v>21</v>
      </c>
      <c r="L16" t="s">
        <v>25</v>
      </c>
      <c r="M16">
        <v>44</v>
      </c>
      <c r="N16">
        <v>164</v>
      </c>
      <c r="O16">
        <f>Data[[#This Row],[Revenue]]-Data[[#This Row],[Cogs]]</f>
        <v>89</v>
      </c>
      <c r="P16" t="s">
        <v>31</v>
      </c>
      <c r="Q16">
        <v>50</v>
      </c>
      <c r="R16">
        <v>60</v>
      </c>
      <c r="S16">
        <v>30</v>
      </c>
      <c r="T16">
        <v>110</v>
      </c>
      <c r="U16">
        <v>45</v>
      </c>
      <c r="V16" t="s">
        <v>24</v>
      </c>
    </row>
    <row r="17" spans="1:22" x14ac:dyDescent="0.25">
      <c r="A17">
        <v>936</v>
      </c>
      <c r="B17">
        <v>46</v>
      </c>
      <c r="C17">
        <v>1</v>
      </c>
      <c r="D17" s="1" t="s">
        <v>75</v>
      </c>
      <c r="E17">
        <v>424</v>
      </c>
      <c r="F17">
        <v>68</v>
      </c>
      <c r="G17" t="s">
        <v>18</v>
      </c>
      <c r="H17" t="s">
        <v>26</v>
      </c>
      <c r="I17">
        <v>14</v>
      </c>
      <c r="J17" t="s">
        <v>20</v>
      </c>
      <c r="K17" t="s">
        <v>21</v>
      </c>
      <c r="L17" t="s">
        <v>22</v>
      </c>
      <c r="M17">
        <v>31</v>
      </c>
      <c r="N17">
        <v>114</v>
      </c>
      <c r="O17">
        <f>Data[[#This Row],[Revenue]]-Data[[#This Row],[Cogs]]</f>
        <v>68</v>
      </c>
      <c r="P17" t="s">
        <v>27</v>
      </c>
      <c r="Q17">
        <v>40</v>
      </c>
      <c r="R17">
        <v>60</v>
      </c>
      <c r="S17">
        <v>30</v>
      </c>
      <c r="T17">
        <v>100</v>
      </c>
      <c r="U17">
        <v>37</v>
      </c>
      <c r="V17" t="s">
        <v>24</v>
      </c>
    </row>
    <row r="18" spans="1:22" x14ac:dyDescent="0.25">
      <c r="A18">
        <v>719</v>
      </c>
      <c r="B18">
        <v>55</v>
      </c>
      <c r="C18">
        <v>-5</v>
      </c>
      <c r="D18" s="1" t="s">
        <v>76</v>
      </c>
      <c r="E18">
        <v>410</v>
      </c>
      <c r="F18">
        <v>69</v>
      </c>
      <c r="G18" t="s">
        <v>18</v>
      </c>
      <c r="H18" t="s">
        <v>19</v>
      </c>
      <c r="I18">
        <v>20</v>
      </c>
      <c r="J18" t="s">
        <v>20</v>
      </c>
      <c r="K18" t="s">
        <v>29</v>
      </c>
      <c r="L18" t="s">
        <v>30</v>
      </c>
      <c r="M18">
        <v>15</v>
      </c>
      <c r="N18">
        <v>124</v>
      </c>
      <c r="O18">
        <f>Data[[#This Row],[Revenue]]-Data[[#This Row],[Cogs]]</f>
        <v>69</v>
      </c>
      <c r="P18" t="s">
        <v>23</v>
      </c>
      <c r="Q18">
        <v>40</v>
      </c>
      <c r="R18">
        <v>60</v>
      </c>
      <c r="S18">
        <v>20</v>
      </c>
      <c r="T18">
        <v>100</v>
      </c>
      <c r="U18">
        <v>54</v>
      </c>
      <c r="V18" t="s">
        <v>32</v>
      </c>
    </row>
    <row r="19" spans="1:22" x14ac:dyDescent="0.25">
      <c r="A19">
        <v>847</v>
      </c>
      <c r="B19">
        <v>50</v>
      </c>
      <c r="C19">
        <v>8</v>
      </c>
      <c r="D19" s="1" t="s">
        <v>77</v>
      </c>
      <c r="E19">
        <v>589</v>
      </c>
      <c r="F19">
        <v>73</v>
      </c>
      <c r="G19" t="s">
        <v>18</v>
      </c>
      <c r="H19" t="s">
        <v>19</v>
      </c>
      <c r="I19">
        <v>14</v>
      </c>
      <c r="J19" t="s">
        <v>20</v>
      </c>
      <c r="K19" t="s">
        <v>29</v>
      </c>
      <c r="L19" t="s">
        <v>30</v>
      </c>
      <c r="M19">
        <v>48</v>
      </c>
      <c r="N19">
        <v>123</v>
      </c>
      <c r="O19">
        <f>Data[[#This Row],[Revenue]]-Data[[#This Row],[Cogs]]</f>
        <v>73</v>
      </c>
      <c r="P19" t="s">
        <v>78</v>
      </c>
      <c r="Q19">
        <v>40</v>
      </c>
      <c r="R19">
        <v>60</v>
      </c>
      <c r="S19">
        <v>40</v>
      </c>
      <c r="T19">
        <v>100</v>
      </c>
      <c r="U19">
        <v>25</v>
      </c>
      <c r="V19" t="s">
        <v>32</v>
      </c>
    </row>
    <row r="20" spans="1:22" x14ac:dyDescent="0.25">
      <c r="A20">
        <v>719</v>
      </c>
      <c r="B20">
        <v>57</v>
      </c>
      <c r="C20">
        <v>-1</v>
      </c>
      <c r="D20" s="1" t="s">
        <v>79</v>
      </c>
      <c r="E20">
        <v>1042</v>
      </c>
      <c r="F20">
        <v>68</v>
      </c>
      <c r="G20" t="s">
        <v>18</v>
      </c>
      <c r="H20" t="s">
        <v>19</v>
      </c>
      <c r="I20">
        <v>17</v>
      </c>
      <c r="J20" t="s">
        <v>20</v>
      </c>
      <c r="K20" t="s">
        <v>29</v>
      </c>
      <c r="L20" t="s">
        <v>67</v>
      </c>
      <c r="M20">
        <v>29</v>
      </c>
      <c r="N20">
        <v>125</v>
      </c>
      <c r="O20">
        <f>Data[[#This Row],[Revenue]]-Data[[#This Row],[Cogs]]</f>
        <v>68</v>
      </c>
      <c r="P20" t="s">
        <v>23</v>
      </c>
      <c r="Q20">
        <v>40</v>
      </c>
      <c r="R20">
        <v>60</v>
      </c>
      <c r="S20">
        <v>30</v>
      </c>
      <c r="T20">
        <v>100</v>
      </c>
      <c r="U20">
        <v>39</v>
      </c>
      <c r="V20" t="s">
        <v>32</v>
      </c>
    </row>
    <row r="21" spans="1:22" x14ac:dyDescent="0.25">
      <c r="A21">
        <v>435</v>
      </c>
      <c r="B21">
        <v>43</v>
      </c>
      <c r="C21">
        <v>-10</v>
      </c>
      <c r="D21" s="1" t="s">
        <v>80</v>
      </c>
      <c r="E21">
        <v>452</v>
      </c>
      <c r="F21">
        <v>66</v>
      </c>
      <c r="G21" t="s">
        <v>36</v>
      </c>
      <c r="H21" t="s">
        <v>33</v>
      </c>
      <c r="I21">
        <v>14</v>
      </c>
      <c r="J21" t="s">
        <v>20</v>
      </c>
      <c r="K21" t="s">
        <v>21</v>
      </c>
      <c r="L21" t="s">
        <v>22</v>
      </c>
      <c r="M21">
        <v>20</v>
      </c>
      <c r="N21">
        <v>109</v>
      </c>
      <c r="O21">
        <f>Data[[#This Row],[Revenue]]-Data[[#This Row],[Cogs]]</f>
        <v>66</v>
      </c>
      <c r="P21" t="s">
        <v>46</v>
      </c>
      <c r="Q21">
        <v>40</v>
      </c>
      <c r="R21">
        <v>60</v>
      </c>
      <c r="S21">
        <v>30</v>
      </c>
      <c r="T21">
        <v>100</v>
      </c>
      <c r="U21">
        <v>46</v>
      </c>
      <c r="V21" t="s">
        <v>24</v>
      </c>
    </row>
    <row r="22" spans="1:22" x14ac:dyDescent="0.25">
      <c r="A22">
        <v>509</v>
      </c>
      <c r="B22">
        <v>47</v>
      </c>
      <c r="C22">
        <v>4</v>
      </c>
      <c r="D22" s="1" t="s">
        <v>81</v>
      </c>
      <c r="E22">
        <v>834</v>
      </c>
      <c r="F22">
        <v>68</v>
      </c>
      <c r="G22" t="s">
        <v>36</v>
      </c>
      <c r="H22" t="s">
        <v>33</v>
      </c>
      <c r="I22">
        <v>13</v>
      </c>
      <c r="J22" t="s">
        <v>20</v>
      </c>
      <c r="K22" t="s">
        <v>21</v>
      </c>
      <c r="L22" t="s">
        <v>22</v>
      </c>
      <c r="M22">
        <v>44</v>
      </c>
      <c r="N22">
        <v>115</v>
      </c>
      <c r="O22">
        <f>Data[[#This Row],[Revenue]]-Data[[#This Row],[Cogs]]</f>
        <v>68</v>
      </c>
      <c r="P22" t="s">
        <v>64</v>
      </c>
      <c r="Q22">
        <v>40</v>
      </c>
      <c r="R22">
        <v>60</v>
      </c>
      <c r="S22">
        <v>40</v>
      </c>
      <c r="T22">
        <v>100</v>
      </c>
      <c r="U22">
        <v>24</v>
      </c>
      <c r="V22" t="s">
        <v>24</v>
      </c>
    </row>
    <row r="23" spans="1:22" x14ac:dyDescent="0.25">
      <c r="A23">
        <v>203</v>
      </c>
      <c r="B23">
        <v>36</v>
      </c>
      <c r="C23">
        <v>-7</v>
      </c>
      <c r="D23" s="1" t="s">
        <v>82</v>
      </c>
      <c r="E23">
        <v>809</v>
      </c>
      <c r="F23">
        <v>54</v>
      </c>
      <c r="G23" t="s">
        <v>36</v>
      </c>
      <c r="H23" t="s">
        <v>28</v>
      </c>
      <c r="I23">
        <v>10</v>
      </c>
      <c r="J23" t="s">
        <v>20</v>
      </c>
      <c r="K23" t="s">
        <v>29</v>
      </c>
      <c r="L23" t="s">
        <v>34</v>
      </c>
      <c r="M23">
        <v>33</v>
      </c>
      <c r="N23">
        <v>90</v>
      </c>
      <c r="O23">
        <f>Data[[#This Row],[Revenue]]-Data[[#This Row],[Cogs]]</f>
        <v>54</v>
      </c>
      <c r="P23" t="s">
        <v>41</v>
      </c>
      <c r="Q23">
        <v>30</v>
      </c>
      <c r="R23">
        <v>60</v>
      </c>
      <c r="S23">
        <v>40</v>
      </c>
      <c r="T23">
        <v>90</v>
      </c>
      <c r="U23">
        <v>21</v>
      </c>
      <c r="V23" t="s">
        <v>32</v>
      </c>
    </row>
    <row r="24" spans="1:22" x14ac:dyDescent="0.25">
      <c r="A24">
        <v>206</v>
      </c>
      <c r="B24">
        <v>61</v>
      </c>
      <c r="C24">
        <v>1</v>
      </c>
      <c r="D24" s="1" t="s">
        <v>83</v>
      </c>
      <c r="E24">
        <v>613</v>
      </c>
      <c r="F24">
        <v>86</v>
      </c>
      <c r="G24" t="s">
        <v>36</v>
      </c>
      <c r="H24" t="s">
        <v>33</v>
      </c>
      <c r="I24">
        <v>55</v>
      </c>
      <c r="J24" t="s">
        <v>20</v>
      </c>
      <c r="K24" t="s">
        <v>29</v>
      </c>
      <c r="L24" t="s">
        <v>34</v>
      </c>
      <c r="M24">
        <v>1</v>
      </c>
      <c r="N24">
        <v>147</v>
      </c>
      <c r="O24">
        <f>Data[[#This Row],[Revenue]]-Data[[#This Row],[Cogs]]</f>
        <v>86</v>
      </c>
      <c r="P24" t="s">
        <v>64</v>
      </c>
      <c r="Q24">
        <v>40</v>
      </c>
      <c r="R24">
        <v>60</v>
      </c>
      <c r="S24">
        <v>0</v>
      </c>
      <c r="T24">
        <v>100</v>
      </c>
      <c r="U24">
        <v>85</v>
      </c>
      <c r="V24" t="s">
        <v>32</v>
      </c>
    </row>
    <row r="25" spans="1:22" x14ac:dyDescent="0.25">
      <c r="A25">
        <v>682</v>
      </c>
      <c r="B25">
        <v>43</v>
      </c>
      <c r="C25">
        <v>-10</v>
      </c>
      <c r="D25" s="1" t="s">
        <v>84</v>
      </c>
      <c r="E25">
        <v>531</v>
      </c>
      <c r="F25">
        <v>56</v>
      </c>
      <c r="G25" t="s">
        <v>18</v>
      </c>
      <c r="H25" t="s">
        <v>26</v>
      </c>
      <c r="I25">
        <v>14</v>
      </c>
      <c r="J25" t="s">
        <v>37</v>
      </c>
      <c r="K25" t="s">
        <v>42</v>
      </c>
      <c r="L25" t="s">
        <v>43</v>
      </c>
      <c r="M25">
        <v>30</v>
      </c>
      <c r="N25">
        <v>99</v>
      </c>
      <c r="O25">
        <f>Data[[#This Row],[Revenue]]-Data[[#This Row],[Cogs]]</f>
        <v>56</v>
      </c>
      <c r="P25" t="s">
        <v>27</v>
      </c>
      <c r="Q25">
        <v>50</v>
      </c>
      <c r="R25">
        <v>60</v>
      </c>
      <c r="S25">
        <v>40</v>
      </c>
      <c r="T25">
        <v>110</v>
      </c>
      <c r="U25">
        <v>26</v>
      </c>
      <c r="V25" t="s">
        <v>24</v>
      </c>
    </row>
    <row r="26" spans="1:22" x14ac:dyDescent="0.25">
      <c r="A26">
        <v>214</v>
      </c>
      <c r="B26">
        <v>54</v>
      </c>
      <c r="C26">
        <v>12</v>
      </c>
      <c r="D26" s="1" t="s">
        <v>85</v>
      </c>
      <c r="E26">
        <v>601</v>
      </c>
      <c r="F26">
        <v>79</v>
      </c>
      <c r="G26" t="s">
        <v>18</v>
      </c>
      <c r="H26" t="s">
        <v>26</v>
      </c>
      <c r="I26">
        <v>15</v>
      </c>
      <c r="J26" t="s">
        <v>37</v>
      </c>
      <c r="K26" t="s">
        <v>38</v>
      </c>
      <c r="L26" t="s">
        <v>39</v>
      </c>
      <c r="M26">
        <v>52</v>
      </c>
      <c r="N26">
        <v>133</v>
      </c>
      <c r="O26">
        <f>Data[[#This Row],[Revenue]]-Data[[#This Row],[Cogs]]</f>
        <v>79</v>
      </c>
      <c r="P26" t="s">
        <v>27</v>
      </c>
      <c r="Q26">
        <v>40</v>
      </c>
      <c r="R26">
        <v>60</v>
      </c>
      <c r="S26">
        <v>40</v>
      </c>
      <c r="T26">
        <v>100</v>
      </c>
      <c r="U26">
        <v>27</v>
      </c>
      <c r="V26" t="s">
        <v>24</v>
      </c>
    </row>
    <row r="27" spans="1:22" x14ac:dyDescent="0.25">
      <c r="A27">
        <v>970</v>
      </c>
      <c r="B27">
        <v>47</v>
      </c>
      <c r="C27">
        <v>-6</v>
      </c>
      <c r="D27" s="1" t="s">
        <v>86</v>
      </c>
      <c r="E27">
        <v>521</v>
      </c>
      <c r="F27">
        <v>65</v>
      </c>
      <c r="G27" t="s">
        <v>18</v>
      </c>
      <c r="H27" t="s">
        <v>19</v>
      </c>
      <c r="I27">
        <v>42</v>
      </c>
      <c r="J27" t="s">
        <v>20</v>
      </c>
      <c r="K27" t="s">
        <v>21</v>
      </c>
      <c r="L27" t="s">
        <v>22</v>
      </c>
      <c r="M27">
        <v>-6</v>
      </c>
      <c r="N27">
        <v>112</v>
      </c>
      <c r="O27">
        <f>Data[[#This Row],[Revenue]]-Data[[#This Row],[Cogs]]</f>
        <v>65</v>
      </c>
      <c r="P27" t="s">
        <v>23</v>
      </c>
      <c r="Q27">
        <v>40</v>
      </c>
      <c r="R27">
        <v>60</v>
      </c>
      <c r="S27">
        <v>0</v>
      </c>
      <c r="T27">
        <v>100</v>
      </c>
      <c r="U27">
        <v>71</v>
      </c>
      <c r="V27" t="s">
        <v>24</v>
      </c>
    </row>
    <row r="28" spans="1:22" x14ac:dyDescent="0.25">
      <c r="A28">
        <v>303</v>
      </c>
      <c r="B28">
        <v>54</v>
      </c>
      <c r="C28">
        <v>-1</v>
      </c>
      <c r="D28" s="1" t="s">
        <v>87</v>
      </c>
      <c r="E28">
        <v>424</v>
      </c>
      <c r="F28">
        <v>73</v>
      </c>
      <c r="G28" t="s">
        <v>18</v>
      </c>
      <c r="H28" t="s">
        <v>19</v>
      </c>
      <c r="I28">
        <v>17</v>
      </c>
      <c r="J28" t="s">
        <v>20</v>
      </c>
      <c r="K28" t="s">
        <v>21</v>
      </c>
      <c r="L28" t="s">
        <v>25</v>
      </c>
      <c r="M28">
        <v>29</v>
      </c>
      <c r="N28">
        <v>127</v>
      </c>
      <c r="O28">
        <f>Data[[#This Row],[Revenue]]-Data[[#This Row],[Cogs]]</f>
        <v>73</v>
      </c>
      <c r="P28" t="s">
        <v>23</v>
      </c>
      <c r="Q28">
        <v>50</v>
      </c>
      <c r="R28">
        <v>60</v>
      </c>
      <c r="S28">
        <v>30</v>
      </c>
      <c r="T28">
        <v>110</v>
      </c>
      <c r="U28">
        <v>44</v>
      </c>
      <c r="V28" t="s">
        <v>24</v>
      </c>
    </row>
    <row r="29" spans="1:22" x14ac:dyDescent="0.25">
      <c r="A29">
        <v>954</v>
      </c>
      <c r="B29">
        <v>65</v>
      </c>
      <c r="C29">
        <v>3</v>
      </c>
      <c r="D29" s="1" t="s">
        <v>88</v>
      </c>
      <c r="E29">
        <v>403</v>
      </c>
      <c r="F29">
        <v>80</v>
      </c>
      <c r="G29" t="s">
        <v>18</v>
      </c>
      <c r="H29" t="s">
        <v>28</v>
      </c>
      <c r="I29">
        <v>24</v>
      </c>
      <c r="J29" t="s">
        <v>20</v>
      </c>
      <c r="K29" t="s">
        <v>21</v>
      </c>
      <c r="L29" t="s">
        <v>22</v>
      </c>
      <c r="M29">
        <v>23</v>
      </c>
      <c r="N29">
        <v>145</v>
      </c>
      <c r="O29">
        <f>Data[[#This Row],[Revenue]]-Data[[#This Row],[Cogs]]</f>
        <v>80</v>
      </c>
      <c r="P29" t="s">
        <v>31</v>
      </c>
      <c r="Q29">
        <v>40</v>
      </c>
      <c r="R29">
        <v>60</v>
      </c>
      <c r="S29">
        <v>20</v>
      </c>
      <c r="T29">
        <v>100</v>
      </c>
      <c r="U29">
        <v>57</v>
      </c>
      <c r="V29" t="s">
        <v>24</v>
      </c>
    </row>
    <row r="30" spans="1:22" x14ac:dyDescent="0.25">
      <c r="A30">
        <v>561</v>
      </c>
      <c r="B30">
        <v>80</v>
      </c>
      <c r="C30">
        <v>20</v>
      </c>
      <c r="D30" s="1" t="s">
        <v>89</v>
      </c>
      <c r="E30">
        <v>1079</v>
      </c>
      <c r="F30">
        <v>96</v>
      </c>
      <c r="G30" t="s">
        <v>18</v>
      </c>
      <c r="H30" t="s">
        <v>28</v>
      </c>
      <c r="I30">
        <v>24</v>
      </c>
      <c r="J30" t="s">
        <v>20</v>
      </c>
      <c r="K30" t="s">
        <v>21</v>
      </c>
      <c r="L30" t="s">
        <v>25</v>
      </c>
      <c r="M30">
        <v>50</v>
      </c>
      <c r="N30">
        <v>176</v>
      </c>
      <c r="O30">
        <f>Data[[#This Row],[Revenue]]-Data[[#This Row],[Cogs]]</f>
        <v>96</v>
      </c>
      <c r="P30" t="s">
        <v>31</v>
      </c>
      <c r="Q30">
        <v>60</v>
      </c>
      <c r="R30">
        <v>60</v>
      </c>
      <c r="S30">
        <v>30</v>
      </c>
      <c r="T30">
        <v>120</v>
      </c>
      <c r="U30">
        <v>46</v>
      </c>
      <c r="V30" t="s">
        <v>24</v>
      </c>
    </row>
    <row r="31" spans="1:22" x14ac:dyDescent="0.25">
      <c r="A31">
        <v>469</v>
      </c>
      <c r="B31">
        <v>54</v>
      </c>
      <c r="C31">
        <v>-2</v>
      </c>
      <c r="D31" s="1" t="s">
        <v>90</v>
      </c>
      <c r="E31">
        <v>424</v>
      </c>
      <c r="F31">
        <v>73</v>
      </c>
      <c r="G31" t="s">
        <v>18</v>
      </c>
      <c r="H31" t="s">
        <v>26</v>
      </c>
      <c r="I31">
        <v>17</v>
      </c>
      <c r="J31" t="s">
        <v>20</v>
      </c>
      <c r="K31" t="s">
        <v>21</v>
      </c>
      <c r="L31" t="s">
        <v>58</v>
      </c>
      <c r="M31">
        <v>28</v>
      </c>
      <c r="N31">
        <v>127</v>
      </c>
      <c r="O31">
        <f>Data[[#This Row],[Revenue]]-Data[[#This Row],[Cogs]]</f>
        <v>73</v>
      </c>
      <c r="P31" t="s">
        <v>27</v>
      </c>
      <c r="Q31">
        <v>50</v>
      </c>
      <c r="R31">
        <v>60</v>
      </c>
      <c r="S31">
        <v>30</v>
      </c>
      <c r="T31">
        <v>110</v>
      </c>
      <c r="U31">
        <v>45</v>
      </c>
      <c r="V31" t="s">
        <v>24</v>
      </c>
    </row>
    <row r="32" spans="1:22" x14ac:dyDescent="0.25">
      <c r="A32">
        <v>214</v>
      </c>
      <c r="B32">
        <v>41</v>
      </c>
      <c r="C32">
        <v>-6</v>
      </c>
      <c r="D32" s="1" t="s">
        <v>91</v>
      </c>
      <c r="E32">
        <v>435</v>
      </c>
      <c r="F32">
        <v>60</v>
      </c>
      <c r="G32" t="s">
        <v>18</v>
      </c>
      <c r="H32" t="s">
        <v>26</v>
      </c>
      <c r="I32">
        <v>13</v>
      </c>
      <c r="J32" t="s">
        <v>20</v>
      </c>
      <c r="K32" t="s">
        <v>21</v>
      </c>
      <c r="L32" t="s">
        <v>22</v>
      </c>
      <c r="M32">
        <v>24</v>
      </c>
      <c r="N32">
        <v>101</v>
      </c>
      <c r="O32">
        <f>Data[[#This Row],[Revenue]]-Data[[#This Row],[Cogs]]</f>
        <v>60</v>
      </c>
      <c r="P32" t="s">
        <v>27</v>
      </c>
      <c r="Q32">
        <v>30</v>
      </c>
      <c r="R32">
        <v>60</v>
      </c>
      <c r="S32">
        <v>30</v>
      </c>
      <c r="T32">
        <v>90</v>
      </c>
      <c r="U32">
        <v>36</v>
      </c>
      <c r="V32" t="s">
        <v>24</v>
      </c>
    </row>
    <row r="33" spans="1:22" x14ac:dyDescent="0.25">
      <c r="A33">
        <v>619</v>
      </c>
      <c r="B33">
        <v>54</v>
      </c>
      <c r="C33">
        <v>3</v>
      </c>
      <c r="D33" s="1" t="s">
        <v>92</v>
      </c>
      <c r="E33">
        <v>601</v>
      </c>
      <c r="F33">
        <v>79</v>
      </c>
      <c r="G33" t="s">
        <v>18</v>
      </c>
      <c r="H33" t="s">
        <v>33</v>
      </c>
      <c r="I33">
        <v>15</v>
      </c>
      <c r="J33" t="s">
        <v>20</v>
      </c>
      <c r="K33" t="s">
        <v>29</v>
      </c>
      <c r="L33" t="s">
        <v>67</v>
      </c>
      <c r="M33">
        <v>53</v>
      </c>
      <c r="N33">
        <v>133</v>
      </c>
      <c r="O33">
        <f>Data[[#This Row],[Revenue]]-Data[[#This Row],[Cogs]]</f>
        <v>79</v>
      </c>
      <c r="P33" t="s">
        <v>35</v>
      </c>
      <c r="Q33">
        <v>30</v>
      </c>
      <c r="R33">
        <v>60</v>
      </c>
      <c r="S33">
        <v>50</v>
      </c>
      <c r="T33">
        <v>90</v>
      </c>
      <c r="U33">
        <v>26</v>
      </c>
      <c r="V33" t="s">
        <v>32</v>
      </c>
    </row>
    <row r="34" spans="1:22" x14ac:dyDescent="0.25">
      <c r="A34">
        <v>314</v>
      </c>
      <c r="B34">
        <v>31</v>
      </c>
      <c r="C34">
        <v>-23</v>
      </c>
      <c r="D34" s="1" t="s">
        <v>93</v>
      </c>
      <c r="E34">
        <v>844</v>
      </c>
      <c r="F34">
        <v>46</v>
      </c>
      <c r="G34" t="s">
        <v>36</v>
      </c>
      <c r="H34" t="s">
        <v>19</v>
      </c>
      <c r="I34">
        <v>8</v>
      </c>
      <c r="J34" t="s">
        <v>37</v>
      </c>
      <c r="K34" t="s">
        <v>38</v>
      </c>
      <c r="L34" t="s">
        <v>39</v>
      </c>
      <c r="M34">
        <v>27</v>
      </c>
      <c r="N34">
        <v>77</v>
      </c>
      <c r="O34">
        <f>Data[[#This Row],[Revenue]]-Data[[#This Row],[Cogs]]</f>
        <v>46</v>
      </c>
      <c r="P34" t="s">
        <v>59</v>
      </c>
      <c r="Q34">
        <v>30</v>
      </c>
      <c r="R34">
        <v>60</v>
      </c>
      <c r="S34">
        <v>50</v>
      </c>
      <c r="T34">
        <v>90</v>
      </c>
      <c r="U34">
        <v>19</v>
      </c>
      <c r="V34" t="s">
        <v>24</v>
      </c>
    </row>
    <row r="35" spans="1:22" x14ac:dyDescent="0.25">
      <c r="A35">
        <v>225</v>
      </c>
      <c r="B35">
        <v>34</v>
      </c>
      <c r="C35">
        <v>-19</v>
      </c>
      <c r="D35" s="1" t="s">
        <v>94</v>
      </c>
      <c r="E35">
        <v>863</v>
      </c>
      <c r="F35">
        <v>51</v>
      </c>
      <c r="G35" t="s">
        <v>36</v>
      </c>
      <c r="H35" t="s">
        <v>26</v>
      </c>
      <c r="I35">
        <v>9</v>
      </c>
      <c r="J35" t="s">
        <v>37</v>
      </c>
      <c r="K35" t="s">
        <v>42</v>
      </c>
      <c r="L35" t="s">
        <v>43</v>
      </c>
      <c r="M35">
        <v>31</v>
      </c>
      <c r="N35">
        <v>85</v>
      </c>
      <c r="O35">
        <f>Data[[#This Row],[Revenue]]-Data[[#This Row],[Cogs]]</f>
        <v>51</v>
      </c>
      <c r="P35" t="s">
        <v>53</v>
      </c>
      <c r="Q35">
        <v>40</v>
      </c>
      <c r="R35">
        <v>60</v>
      </c>
      <c r="S35">
        <v>50</v>
      </c>
      <c r="T35">
        <v>100</v>
      </c>
      <c r="U35">
        <v>20</v>
      </c>
      <c r="V35" t="s">
        <v>24</v>
      </c>
    </row>
    <row r="36" spans="1:22" x14ac:dyDescent="0.25">
      <c r="A36">
        <v>580</v>
      </c>
      <c r="B36">
        <v>33</v>
      </c>
      <c r="C36">
        <v>-22</v>
      </c>
      <c r="D36" s="1" t="s">
        <v>95</v>
      </c>
      <c r="E36">
        <v>870</v>
      </c>
      <c r="F36">
        <v>49</v>
      </c>
      <c r="G36" t="s">
        <v>36</v>
      </c>
      <c r="H36" t="s">
        <v>26</v>
      </c>
      <c r="I36">
        <v>9</v>
      </c>
      <c r="J36" t="s">
        <v>37</v>
      </c>
      <c r="K36" t="s">
        <v>42</v>
      </c>
      <c r="L36" t="s">
        <v>43</v>
      </c>
      <c r="M36">
        <v>28</v>
      </c>
      <c r="N36">
        <v>82</v>
      </c>
      <c r="O36">
        <f>Data[[#This Row],[Revenue]]-Data[[#This Row],[Cogs]]</f>
        <v>49</v>
      </c>
      <c r="P36" t="s">
        <v>44</v>
      </c>
      <c r="Q36">
        <v>30</v>
      </c>
      <c r="R36">
        <v>60</v>
      </c>
      <c r="S36">
        <v>50</v>
      </c>
      <c r="T36">
        <v>90</v>
      </c>
      <c r="U36">
        <v>21</v>
      </c>
      <c r="V36" t="s">
        <v>24</v>
      </c>
    </row>
    <row r="37" spans="1:22" x14ac:dyDescent="0.25">
      <c r="A37">
        <v>603</v>
      </c>
      <c r="B37">
        <v>48</v>
      </c>
      <c r="C37">
        <v>-2</v>
      </c>
      <c r="D37" s="1" t="s">
        <v>96</v>
      </c>
      <c r="E37">
        <v>462</v>
      </c>
      <c r="F37">
        <v>74</v>
      </c>
      <c r="G37" t="s">
        <v>36</v>
      </c>
      <c r="H37" t="s">
        <v>28</v>
      </c>
      <c r="I37">
        <v>15</v>
      </c>
      <c r="J37" t="s">
        <v>37</v>
      </c>
      <c r="K37" t="s">
        <v>42</v>
      </c>
      <c r="L37" t="s">
        <v>49</v>
      </c>
      <c r="M37">
        <v>28</v>
      </c>
      <c r="N37">
        <v>122</v>
      </c>
      <c r="O37">
        <f>Data[[#This Row],[Revenue]]-Data[[#This Row],[Cogs]]</f>
        <v>74</v>
      </c>
      <c r="P37" t="s">
        <v>48</v>
      </c>
      <c r="Q37">
        <v>40</v>
      </c>
      <c r="R37">
        <v>60</v>
      </c>
      <c r="S37">
        <v>30</v>
      </c>
      <c r="T37">
        <v>100</v>
      </c>
      <c r="U37">
        <v>46</v>
      </c>
      <c r="V37" t="s">
        <v>32</v>
      </c>
    </row>
    <row r="38" spans="1:22" x14ac:dyDescent="0.25">
      <c r="A38">
        <v>430</v>
      </c>
      <c r="B38">
        <v>43</v>
      </c>
      <c r="C38">
        <v>-8</v>
      </c>
      <c r="D38" s="1" t="s">
        <v>98</v>
      </c>
      <c r="E38">
        <v>419</v>
      </c>
      <c r="F38">
        <v>64</v>
      </c>
      <c r="G38" t="s">
        <v>18</v>
      </c>
      <c r="H38" t="s">
        <v>26</v>
      </c>
      <c r="I38">
        <v>13</v>
      </c>
      <c r="J38" t="s">
        <v>20</v>
      </c>
      <c r="K38" t="s">
        <v>21</v>
      </c>
      <c r="L38" t="s">
        <v>22</v>
      </c>
      <c r="M38">
        <v>42</v>
      </c>
      <c r="N38">
        <v>114</v>
      </c>
      <c r="O38">
        <f>Data[[#This Row],[Revenue]]-Data[[#This Row],[Cogs]]</f>
        <v>71</v>
      </c>
      <c r="P38" t="s">
        <v>27</v>
      </c>
      <c r="Q38">
        <v>30</v>
      </c>
      <c r="R38">
        <v>60</v>
      </c>
      <c r="S38">
        <v>50</v>
      </c>
      <c r="T38">
        <v>90</v>
      </c>
      <c r="U38">
        <v>36</v>
      </c>
      <c r="V38" t="s">
        <v>24</v>
      </c>
    </row>
    <row r="39" spans="1:22" x14ac:dyDescent="0.25">
      <c r="A39">
        <v>561</v>
      </c>
      <c r="B39">
        <v>38</v>
      </c>
      <c r="C39">
        <v>2</v>
      </c>
      <c r="D39" s="1" t="s">
        <v>99</v>
      </c>
      <c r="E39">
        <v>871</v>
      </c>
      <c r="F39">
        <v>56</v>
      </c>
      <c r="G39" t="s">
        <v>18</v>
      </c>
      <c r="H39" t="s">
        <v>28</v>
      </c>
      <c r="I39">
        <v>10</v>
      </c>
      <c r="J39" t="s">
        <v>20</v>
      </c>
      <c r="K39" t="s">
        <v>29</v>
      </c>
      <c r="L39" t="s">
        <v>30</v>
      </c>
      <c r="M39">
        <v>52</v>
      </c>
      <c r="N39">
        <v>100</v>
      </c>
      <c r="O39">
        <f>Data[[#This Row],[Revenue]]-Data[[#This Row],[Cogs]]</f>
        <v>62</v>
      </c>
      <c r="P39" t="s">
        <v>31</v>
      </c>
      <c r="Q39">
        <v>40</v>
      </c>
      <c r="R39">
        <v>60</v>
      </c>
      <c r="S39">
        <v>50</v>
      </c>
      <c r="T39">
        <v>100</v>
      </c>
      <c r="U39">
        <v>21</v>
      </c>
      <c r="V39" t="s">
        <v>32</v>
      </c>
    </row>
    <row r="40" spans="1:22" x14ac:dyDescent="0.25">
      <c r="A40">
        <v>510</v>
      </c>
      <c r="B40">
        <v>72</v>
      </c>
      <c r="C40">
        <v>33</v>
      </c>
      <c r="D40" s="1" t="s">
        <v>100</v>
      </c>
      <c r="E40">
        <v>650</v>
      </c>
      <c r="F40">
        <v>110</v>
      </c>
      <c r="G40" t="s">
        <v>18</v>
      </c>
      <c r="H40" t="s">
        <v>33</v>
      </c>
      <c r="I40">
        <v>23</v>
      </c>
      <c r="J40" t="s">
        <v>20</v>
      </c>
      <c r="K40" t="s">
        <v>29</v>
      </c>
      <c r="L40" t="s">
        <v>34</v>
      </c>
      <c r="M40">
        <v>83</v>
      </c>
      <c r="N40">
        <v>194</v>
      </c>
      <c r="O40">
        <f>Data[[#This Row],[Revenue]]-Data[[#This Row],[Cogs]]</f>
        <v>122</v>
      </c>
      <c r="P40" t="s">
        <v>35</v>
      </c>
      <c r="Q40">
        <v>20</v>
      </c>
      <c r="R40">
        <v>60</v>
      </c>
      <c r="S40">
        <v>50</v>
      </c>
      <c r="T40">
        <v>80</v>
      </c>
      <c r="U40">
        <v>54</v>
      </c>
      <c r="V40" t="s">
        <v>32</v>
      </c>
    </row>
    <row r="41" spans="1:22" x14ac:dyDescent="0.25">
      <c r="A41">
        <v>563</v>
      </c>
      <c r="B41">
        <v>0</v>
      </c>
      <c r="C41">
        <v>-14</v>
      </c>
      <c r="D41" s="1" t="s">
        <v>101</v>
      </c>
      <c r="E41">
        <v>430</v>
      </c>
      <c r="F41">
        <v>43</v>
      </c>
      <c r="G41" t="s">
        <v>36</v>
      </c>
      <c r="H41" t="s">
        <v>19</v>
      </c>
      <c r="I41">
        <v>0</v>
      </c>
      <c r="J41" t="s">
        <v>37</v>
      </c>
      <c r="K41" t="s">
        <v>38</v>
      </c>
      <c r="L41" t="s">
        <v>39</v>
      </c>
      <c r="M41">
        <v>46</v>
      </c>
      <c r="N41">
        <v>46</v>
      </c>
      <c r="O41">
        <f>Data[[#This Row],[Revenue]]-Data[[#This Row],[Cogs]]</f>
        <v>46</v>
      </c>
      <c r="P41" t="s">
        <v>40</v>
      </c>
      <c r="Q41">
        <v>0</v>
      </c>
      <c r="R41">
        <v>60</v>
      </c>
      <c r="S41">
        <v>60</v>
      </c>
      <c r="T41">
        <v>60</v>
      </c>
      <c r="U41">
        <v>12</v>
      </c>
      <c r="V41" t="s">
        <v>24</v>
      </c>
    </row>
    <row r="42" spans="1:22" x14ac:dyDescent="0.25">
      <c r="A42">
        <v>203</v>
      </c>
      <c r="B42">
        <v>47</v>
      </c>
      <c r="C42">
        <v>-19</v>
      </c>
      <c r="D42" s="1" t="s">
        <v>102</v>
      </c>
      <c r="E42">
        <v>375</v>
      </c>
      <c r="F42">
        <v>64</v>
      </c>
      <c r="G42" t="s">
        <v>36</v>
      </c>
      <c r="H42" t="s">
        <v>28</v>
      </c>
      <c r="I42">
        <v>15</v>
      </c>
      <c r="J42" t="s">
        <v>37</v>
      </c>
      <c r="K42" t="s">
        <v>38</v>
      </c>
      <c r="L42" t="s">
        <v>39</v>
      </c>
      <c r="M42">
        <v>31</v>
      </c>
      <c r="N42">
        <v>118</v>
      </c>
      <c r="O42">
        <f>Data[[#This Row],[Revenue]]-Data[[#This Row],[Cogs]]</f>
        <v>71</v>
      </c>
      <c r="P42" t="s">
        <v>41</v>
      </c>
      <c r="Q42">
        <v>30</v>
      </c>
      <c r="R42">
        <v>60</v>
      </c>
      <c r="S42">
        <v>50</v>
      </c>
      <c r="T42">
        <v>90</v>
      </c>
      <c r="U42">
        <v>43</v>
      </c>
      <c r="V42" t="s">
        <v>24</v>
      </c>
    </row>
    <row r="43" spans="1:22" x14ac:dyDescent="0.25">
      <c r="A43">
        <v>405</v>
      </c>
      <c r="B43">
        <v>27</v>
      </c>
      <c r="C43">
        <v>-29</v>
      </c>
      <c r="D43" s="1" t="s">
        <v>103</v>
      </c>
      <c r="E43">
        <v>859</v>
      </c>
      <c r="F43">
        <v>39</v>
      </c>
      <c r="G43" t="s">
        <v>36</v>
      </c>
      <c r="H43" t="s">
        <v>26</v>
      </c>
      <c r="I43">
        <v>7</v>
      </c>
      <c r="J43" t="s">
        <v>37</v>
      </c>
      <c r="K43" t="s">
        <v>42</v>
      </c>
      <c r="L43" t="s">
        <v>43</v>
      </c>
      <c r="M43">
        <v>31</v>
      </c>
      <c r="N43">
        <v>70</v>
      </c>
      <c r="O43">
        <f>Data[[#This Row],[Revenue]]-Data[[#This Row],[Cogs]]</f>
        <v>43</v>
      </c>
      <c r="P43" t="s">
        <v>44</v>
      </c>
      <c r="Q43">
        <v>30</v>
      </c>
      <c r="R43">
        <v>60</v>
      </c>
      <c r="S43">
        <v>60</v>
      </c>
      <c r="T43">
        <v>90</v>
      </c>
      <c r="U43">
        <v>18</v>
      </c>
      <c r="V43" t="s">
        <v>24</v>
      </c>
    </row>
    <row r="44" spans="1:22" x14ac:dyDescent="0.25">
      <c r="A44">
        <v>775</v>
      </c>
      <c r="B44">
        <v>31</v>
      </c>
      <c r="C44">
        <v>-40</v>
      </c>
      <c r="D44" s="1" t="s">
        <v>104</v>
      </c>
      <c r="E44">
        <v>1000</v>
      </c>
      <c r="F44">
        <v>37</v>
      </c>
      <c r="G44" t="s">
        <v>36</v>
      </c>
      <c r="H44" t="s">
        <v>33</v>
      </c>
      <c r="I44">
        <v>9</v>
      </c>
      <c r="J44" t="s">
        <v>37</v>
      </c>
      <c r="K44" t="s">
        <v>42</v>
      </c>
      <c r="L44" t="s">
        <v>43</v>
      </c>
      <c r="M44">
        <v>10</v>
      </c>
      <c r="N44">
        <v>72</v>
      </c>
      <c r="O44">
        <f>Data[[#This Row],[Revenue]]-Data[[#This Row],[Cogs]]</f>
        <v>41</v>
      </c>
      <c r="P44" t="s">
        <v>45</v>
      </c>
      <c r="Q44">
        <v>30</v>
      </c>
      <c r="R44">
        <v>60</v>
      </c>
      <c r="S44">
        <v>50</v>
      </c>
      <c r="T44">
        <v>90</v>
      </c>
      <c r="U44">
        <v>30</v>
      </c>
      <c r="V44" t="s">
        <v>24</v>
      </c>
    </row>
    <row r="45" spans="1:22" x14ac:dyDescent="0.25">
      <c r="A45">
        <v>435</v>
      </c>
      <c r="B45">
        <v>40</v>
      </c>
      <c r="C45">
        <v>-5</v>
      </c>
      <c r="D45" s="1" t="s">
        <v>105</v>
      </c>
      <c r="E45">
        <v>881</v>
      </c>
      <c r="F45">
        <v>59</v>
      </c>
      <c r="G45" t="s">
        <v>36</v>
      </c>
      <c r="H45" t="s">
        <v>33</v>
      </c>
      <c r="I45">
        <v>11</v>
      </c>
      <c r="J45" t="s">
        <v>37</v>
      </c>
      <c r="K45" t="s">
        <v>38</v>
      </c>
      <c r="L45" t="s">
        <v>39</v>
      </c>
      <c r="M45">
        <v>55</v>
      </c>
      <c r="N45">
        <v>106</v>
      </c>
      <c r="O45">
        <f>Data[[#This Row],[Revenue]]-Data[[#This Row],[Cogs]]</f>
        <v>66</v>
      </c>
      <c r="P45" t="s">
        <v>46</v>
      </c>
      <c r="Q45">
        <v>20</v>
      </c>
      <c r="R45">
        <v>60</v>
      </c>
      <c r="S45">
        <v>60</v>
      </c>
      <c r="T45">
        <v>80</v>
      </c>
      <c r="U45">
        <v>22</v>
      </c>
      <c r="V45" t="s">
        <v>24</v>
      </c>
    </row>
    <row r="46" spans="1:22" x14ac:dyDescent="0.25">
      <c r="A46">
        <v>603</v>
      </c>
      <c r="B46">
        <v>49</v>
      </c>
      <c r="C46">
        <v>-11</v>
      </c>
      <c r="D46" s="1" t="s">
        <v>106</v>
      </c>
      <c r="E46">
        <v>310</v>
      </c>
      <c r="F46">
        <v>71</v>
      </c>
      <c r="G46" t="s">
        <v>36</v>
      </c>
      <c r="H46" t="s">
        <v>28</v>
      </c>
      <c r="I46">
        <v>15</v>
      </c>
      <c r="J46" t="s">
        <v>37</v>
      </c>
      <c r="K46" t="s">
        <v>42</v>
      </c>
      <c r="L46" t="s">
        <v>47</v>
      </c>
      <c r="M46">
        <v>49</v>
      </c>
      <c r="N46">
        <v>128</v>
      </c>
      <c r="O46">
        <f>Data[[#This Row],[Revenue]]-Data[[#This Row],[Cogs]]</f>
        <v>79</v>
      </c>
      <c r="P46" t="s">
        <v>48</v>
      </c>
      <c r="Q46">
        <v>30</v>
      </c>
      <c r="R46">
        <v>60</v>
      </c>
      <c r="S46">
        <v>60</v>
      </c>
      <c r="T46">
        <v>90</v>
      </c>
      <c r="U46">
        <v>38</v>
      </c>
      <c r="V46" t="s">
        <v>32</v>
      </c>
    </row>
    <row r="47" spans="1:22" x14ac:dyDescent="0.25">
      <c r="A47">
        <v>603</v>
      </c>
      <c r="B47">
        <v>45</v>
      </c>
      <c r="C47">
        <v>-14</v>
      </c>
      <c r="D47" s="1" t="s">
        <v>107</v>
      </c>
      <c r="E47">
        <v>447</v>
      </c>
      <c r="F47">
        <v>69</v>
      </c>
      <c r="G47" t="s">
        <v>36</v>
      </c>
      <c r="H47" t="s">
        <v>28</v>
      </c>
      <c r="I47">
        <v>14</v>
      </c>
      <c r="J47" t="s">
        <v>37</v>
      </c>
      <c r="K47" t="s">
        <v>42</v>
      </c>
      <c r="L47" t="s">
        <v>49</v>
      </c>
      <c r="M47">
        <v>36</v>
      </c>
      <c r="N47">
        <v>121</v>
      </c>
      <c r="O47">
        <f>Data[[#This Row],[Revenue]]-Data[[#This Row],[Cogs]]</f>
        <v>76</v>
      </c>
      <c r="P47" t="s">
        <v>48</v>
      </c>
      <c r="Q47">
        <v>30</v>
      </c>
      <c r="R47">
        <v>60</v>
      </c>
      <c r="S47">
        <v>50</v>
      </c>
      <c r="T47">
        <v>90</v>
      </c>
      <c r="U47">
        <v>45</v>
      </c>
      <c r="V47" t="s">
        <v>32</v>
      </c>
    </row>
    <row r="48" spans="1:22" x14ac:dyDescent="0.25">
      <c r="A48">
        <v>603</v>
      </c>
      <c r="B48">
        <v>45</v>
      </c>
      <c r="C48">
        <v>-40</v>
      </c>
      <c r="D48" s="1" t="s">
        <v>108</v>
      </c>
      <c r="E48">
        <v>320</v>
      </c>
      <c r="F48">
        <v>64</v>
      </c>
      <c r="G48" t="s">
        <v>36</v>
      </c>
      <c r="H48" t="s">
        <v>28</v>
      </c>
      <c r="I48">
        <v>41</v>
      </c>
      <c r="J48" t="s">
        <v>37</v>
      </c>
      <c r="K48" t="s">
        <v>38</v>
      </c>
      <c r="L48" t="s">
        <v>50</v>
      </c>
      <c r="M48">
        <v>-10</v>
      </c>
      <c r="N48">
        <v>116</v>
      </c>
      <c r="O48">
        <f>Data[[#This Row],[Revenue]]-Data[[#This Row],[Cogs]]</f>
        <v>71</v>
      </c>
      <c r="P48" t="s">
        <v>48</v>
      </c>
      <c r="Q48">
        <v>30</v>
      </c>
      <c r="R48">
        <v>60</v>
      </c>
      <c r="S48">
        <v>30</v>
      </c>
      <c r="T48">
        <v>90</v>
      </c>
      <c r="U48">
        <v>71</v>
      </c>
      <c r="V48" t="s">
        <v>32</v>
      </c>
    </row>
    <row r="49" spans="1:22" x14ac:dyDescent="0.25">
      <c r="A49">
        <v>504</v>
      </c>
      <c r="B49">
        <v>60</v>
      </c>
      <c r="C49">
        <v>-9</v>
      </c>
      <c r="D49" s="1" t="s">
        <v>109</v>
      </c>
      <c r="E49">
        <v>-762</v>
      </c>
      <c r="F49">
        <v>84</v>
      </c>
      <c r="G49" t="s">
        <v>36</v>
      </c>
      <c r="H49" t="s">
        <v>26</v>
      </c>
      <c r="I49">
        <v>54</v>
      </c>
      <c r="J49" t="s">
        <v>37</v>
      </c>
      <c r="K49" t="s">
        <v>38</v>
      </c>
      <c r="L49" t="s">
        <v>52</v>
      </c>
      <c r="M49">
        <v>1</v>
      </c>
      <c r="N49">
        <v>153</v>
      </c>
      <c r="O49">
        <f>Data[[#This Row],[Revenue]]-Data[[#This Row],[Cogs]]</f>
        <v>93</v>
      </c>
      <c r="P49" t="s">
        <v>53</v>
      </c>
      <c r="Q49">
        <v>30</v>
      </c>
      <c r="R49">
        <v>60</v>
      </c>
      <c r="S49">
        <v>10</v>
      </c>
      <c r="T49">
        <v>90</v>
      </c>
      <c r="U49">
        <v>83</v>
      </c>
      <c r="V49" t="s">
        <v>32</v>
      </c>
    </row>
    <row r="50" spans="1:22" x14ac:dyDescent="0.25">
      <c r="A50">
        <v>702</v>
      </c>
      <c r="B50">
        <v>34</v>
      </c>
      <c r="C50">
        <v>-33</v>
      </c>
      <c r="D50" s="1" t="s">
        <v>110</v>
      </c>
      <c r="E50">
        <v>240</v>
      </c>
      <c r="F50">
        <v>43</v>
      </c>
      <c r="G50" t="s">
        <v>36</v>
      </c>
      <c r="H50" t="s">
        <v>33</v>
      </c>
      <c r="I50">
        <v>12</v>
      </c>
      <c r="J50" t="s">
        <v>37</v>
      </c>
      <c r="K50" t="s">
        <v>42</v>
      </c>
      <c r="L50" t="s">
        <v>49</v>
      </c>
      <c r="M50">
        <v>-3</v>
      </c>
      <c r="N50">
        <v>82</v>
      </c>
      <c r="O50">
        <f>Data[[#This Row],[Revenue]]-Data[[#This Row],[Cogs]]</f>
        <v>48</v>
      </c>
      <c r="P50" t="s">
        <v>45</v>
      </c>
      <c r="Q50">
        <v>40</v>
      </c>
      <c r="R50">
        <v>60</v>
      </c>
      <c r="S50">
        <v>30</v>
      </c>
      <c r="T50">
        <v>100</v>
      </c>
      <c r="U50">
        <v>45</v>
      </c>
      <c r="V50" t="s">
        <v>32</v>
      </c>
    </row>
    <row r="51" spans="1:22" x14ac:dyDescent="0.25">
      <c r="A51">
        <v>971</v>
      </c>
      <c r="B51">
        <v>54</v>
      </c>
      <c r="C51">
        <v>-22</v>
      </c>
      <c r="D51" s="1" t="s">
        <v>111</v>
      </c>
      <c r="E51">
        <v>404</v>
      </c>
      <c r="F51">
        <v>66</v>
      </c>
      <c r="G51" t="s">
        <v>36</v>
      </c>
      <c r="H51" t="s">
        <v>33</v>
      </c>
      <c r="I51">
        <v>20</v>
      </c>
      <c r="J51" t="s">
        <v>37</v>
      </c>
      <c r="K51" t="s">
        <v>38</v>
      </c>
      <c r="L51" t="s">
        <v>52</v>
      </c>
      <c r="M51">
        <v>18</v>
      </c>
      <c r="N51">
        <v>128</v>
      </c>
      <c r="O51">
        <f>Data[[#This Row],[Revenue]]-Data[[#This Row],[Cogs]]</f>
        <v>74</v>
      </c>
      <c r="P51" t="s">
        <v>56</v>
      </c>
      <c r="Q51">
        <v>40</v>
      </c>
      <c r="R51">
        <v>60</v>
      </c>
      <c r="S51">
        <v>40</v>
      </c>
      <c r="T51">
        <v>100</v>
      </c>
      <c r="U51">
        <v>54</v>
      </c>
      <c r="V51" t="s">
        <v>32</v>
      </c>
    </row>
    <row r="52" spans="1:22" x14ac:dyDescent="0.25">
      <c r="A52">
        <v>573</v>
      </c>
      <c r="B52">
        <v>45</v>
      </c>
      <c r="C52">
        <v>-39</v>
      </c>
      <c r="D52" s="1" t="s">
        <v>112</v>
      </c>
      <c r="E52">
        <v>320</v>
      </c>
      <c r="F52">
        <v>64</v>
      </c>
      <c r="G52" t="s">
        <v>36</v>
      </c>
      <c r="H52" t="s">
        <v>19</v>
      </c>
      <c r="I52">
        <v>41</v>
      </c>
      <c r="J52" t="s">
        <v>20</v>
      </c>
      <c r="K52" t="s">
        <v>21</v>
      </c>
      <c r="L52" t="s">
        <v>58</v>
      </c>
      <c r="M52">
        <v>-9</v>
      </c>
      <c r="N52">
        <v>116</v>
      </c>
      <c r="O52">
        <f>Data[[#This Row],[Revenue]]-Data[[#This Row],[Cogs]]</f>
        <v>71</v>
      </c>
      <c r="P52" t="s">
        <v>59</v>
      </c>
      <c r="Q52">
        <v>20</v>
      </c>
      <c r="R52">
        <v>60</v>
      </c>
      <c r="S52">
        <v>30</v>
      </c>
      <c r="T52">
        <v>80</v>
      </c>
      <c r="U52">
        <v>70</v>
      </c>
      <c r="V52" t="s">
        <v>24</v>
      </c>
    </row>
    <row r="53" spans="1:22" x14ac:dyDescent="0.25">
      <c r="A53">
        <v>262</v>
      </c>
      <c r="B53">
        <v>48</v>
      </c>
      <c r="C53">
        <v>7</v>
      </c>
      <c r="D53" s="1" t="s">
        <v>113</v>
      </c>
      <c r="E53">
        <v>851</v>
      </c>
      <c r="F53">
        <v>70</v>
      </c>
      <c r="G53" t="s">
        <v>36</v>
      </c>
      <c r="H53" t="s">
        <v>19</v>
      </c>
      <c r="I53">
        <v>13</v>
      </c>
      <c r="J53" t="s">
        <v>20</v>
      </c>
      <c r="K53" t="s">
        <v>21</v>
      </c>
      <c r="L53" t="s">
        <v>22</v>
      </c>
      <c r="M53">
        <v>67</v>
      </c>
      <c r="N53">
        <v>126</v>
      </c>
      <c r="O53">
        <f>Data[[#This Row],[Revenue]]-Data[[#This Row],[Cogs]]</f>
        <v>78</v>
      </c>
      <c r="P53" t="s">
        <v>61</v>
      </c>
      <c r="Q53">
        <v>30</v>
      </c>
      <c r="R53">
        <v>60</v>
      </c>
      <c r="S53">
        <v>60</v>
      </c>
      <c r="T53">
        <v>90</v>
      </c>
      <c r="U53">
        <v>25</v>
      </c>
      <c r="V53" t="s">
        <v>24</v>
      </c>
    </row>
    <row r="54" spans="1:22" x14ac:dyDescent="0.25">
      <c r="A54">
        <v>801</v>
      </c>
      <c r="B54">
        <v>49</v>
      </c>
      <c r="C54">
        <v>-11</v>
      </c>
      <c r="D54" s="1" t="s">
        <v>114</v>
      </c>
      <c r="E54">
        <v>310</v>
      </c>
      <c r="F54">
        <v>71</v>
      </c>
      <c r="G54" t="s">
        <v>36</v>
      </c>
      <c r="H54" t="s">
        <v>33</v>
      </c>
      <c r="I54">
        <v>15</v>
      </c>
      <c r="J54" t="s">
        <v>20</v>
      </c>
      <c r="K54" t="s">
        <v>21</v>
      </c>
      <c r="L54" t="s">
        <v>58</v>
      </c>
      <c r="M54">
        <v>49</v>
      </c>
      <c r="N54">
        <v>128</v>
      </c>
      <c r="O54">
        <f>Data[[#This Row],[Revenue]]-Data[[#This Row],[Cogs]]</f>
        <v>79</v>
      </c>
      <c r="P54" t="s">
        <v>46</v>
      </c>
      <c r="Q54">
        <v>30</v>
      </c>
      <c r="R54">
        <v>60</v>
      </c>
      <c r="S54">
        <v>60</v>
      </c>
      <c r="T54">
        <v>90</v>
      </c>
      <c r="U54">
        <v>38</v>
      </c>
      <c r="V54" t="s">
        <v>24</v>
      </c>
    </row>
    <row r="55" spans="1:22" x14ac:dyDescent="0.25">
      <c r="A55">
        <v>509</v>
      </c>
      <c r="B55">
        <v>48</v>
      </c>
      <c r="C55">
        <v>10</v>
      </c>
      <c r="D55" s="1" t="s">
        <v>115</v>
      </c>
      <c r="E55">
        <v>829</v>
      </c>
      <c r="F55">
        <v>71</v>
      </c>
      <c r="G55" t="s">
        <v>36</v>
      </c>
      <c r="H55" t="s">
        <v>33</v>
      </c>
      <c r="I55">
        <v>13</v>
      </c>
      <c r="J55" t="s">
        <v>20</v>
      </c>
      <c r="K55" t="s">
        <v>21</v>
      </c>
      <c r="L55" t="s">
        <v>22</v>
      </c>
      <c r="M55">
        <v>70</v>
      </c>
      <c r="N55">
        <v>127</v>
      </c>
      <c r="O55">
        <f>Data[[#This Row],[Revenue]]-Data[[#This Row],[Cogs]]</f>
        <v>79</v>
      </c>
      <c r="P55" t="s">
        <v>64</v>
      </c>
      <c r="Q55">
        <v>30</v>
      </c>
      <c r="R55">
        <v>60</v>
      </c>
      <c r="S55">
        <v>60</v>
      </c>
      <c r="T55">
        <v>90</v>
      </c>
      <c r="U55">
        <v>24</v>
      </c>
      <c r="V55" t="s">
        <v>24</v>
      </c>
    </row>
    <row r="56" spans="1:22" x14ac:dyDescent="0.25">
      <c r="A56">
        <v>475</v>
      </c>
      <c r="B56">
        <v>40</v>
      </c>
      <c r="C56">
        <v>3</v>
      </c>
      <c r="D56" s="1" t="s">
        <v>116</v>
      </c>
      <c r="E56">
        <v>881</v>
      </c>
      <c r="F56">
        <v>59</v>
      </c>
      <c r="G56" t="s">
        <v>36</v>
      </c>
      <c r="H56" t="s">
        <v>28</v>
      </c>
      <c r="I56">
        <v>11</v>
      </c>
      <c r="J56" t="s">
        <v>20</v>
      </c>
      <c r="K56" t="s">
        <v>29</v>
      </c>
      <c r="L56" t="s">
        <v>30</v>
      </c>
      <c r="M56">
        <v>53</v>
      </c>
      <c r="N56">
        <v>106</v>
      </c>
      <c r="O56">
        <f>Data[[#This Row],[Revenue]]-Data[[#This Row],[Cogs]]</f>
        <v>66</v>
      </c>
      <c r="P56" t="s">
        <v>41</v>
      </c>
      <c r="Q56">
        <v>40</v>
      </c>
      <c r="R56">
        <v>60</v>
      </c>
      <c r="S56">
        <v>50</v>
      </c>
      <c r="T56">
        <v>100</v>
      </c>
      <c r="U56">
        <v>23</v>
      </c>
      <c r="V56" t="s">
        <v>32</v>
      </c>
    </row>
    <row r="57" spans="1:22" x14ac:dyDescent="0.25">
      <c r="A57">
        <v>636</v>
      </c>
      <c r="B57">
        <v>33</v>
      </c>
      <c r="C57">
        <v>-10</v>
      </c>
      <c r="D57" s="1" t="s">
        <v>117</v>
      </c>
      <c r="E57">
        <v>836</v>
      </c>
      <c r="F57">
        <v>48</v>
      </c>
      <c r="G57" t="s">
        <v>36</v>
      </c>
      <c r="H57" t="s">
        <v>19</v>
      </c>
      <c r="I57">
        <v>9</v>
      </c>
      <c r="J57" t="s">
        <v>37</v>
      </c>
      <c r="K57" t="s">
        <v>38</v>
      </c>
      <c r="L57" t="s">
        <v>39</v>
      </c>
      <c r="M57">
        <v>40</v>
      </c>
      <c r="N57">
        <v>86</v>
      </c>
      <c r="O57">
        <f>Data[[#This Row],[Revenue]]-Data[[#This Row],[Cogs]]</f>
        <v>53</v>
      </c>
      <c r="P57" t="s">
        <v>59</v>
      </c>
      <c r="Q57">
        <v>40</v>
      </c>
      <c r="R57">
        <v>60</v>
      </c>
      <c r="S57">
        <v>50</v>
      </c>
      <c r="T57">
        <v>100</v>
      </c>
      <c r="U57">
        <v>21</v>
      </c>
      <c r="V57" t="s">
        <v>24</v>
      </c>
    </row>
    <row r="58" spans="1:22" x14ac:dyDescent="0.25">
      <c r="A58">
        <v>504</v>
      </c>
      <c r="B58">
        <v>31</v>
      </c>
      <c r="C58">
        <v>-8</v>
      </c>
      <c r="D58" s="1" t="s">
        <v>118</v>
      </c>
      <c r="E58">
        <v>856</v>
      </c>
      <c r="F58">
        <v>47</v>
      </c>
      <c r="G58" t="s">
        <v>36</v>
      </c>
      <c r="H58" t="s">
        <v>26</v>
      </c>
      <c r="I58">
        <v>8</v>
      </c>
      <c r="J58" t="s">
        <v>37</v>
      </c>
      <c r="K58" t="s">
        <v>42</v>
      </c>
      <c r="L58" t="s">
        <v>43</v>
      </c>
      <c r="M58">
        <v>42</v>
      </c>
      <c r="N58">
        <v>83</v>
      </c>
      <c r="O58">
        <f>Data[[#This Row],[Revenue]]-Data[[#This Row],[Cogs]]</f>
        <v>52</v>
      </c>
      <c r="P58" t="s">
        <v>53</v>
      </c>
      <c r="Q58">
        <v>30</v>
      </c>
      <c r="R58">
        <v>60</v>
      </c>
      <c r="S58">
        <v>50</v>
      </c>
      <c r="T58">
        <v>90</v>
      </c>
      <c r="U58">
        <v>19</v>
      </c>
      <c r="V58" t="s">
        <v>24</v>
      </c>
    </row>
    <row r="59" spans="1:22" x14ac:dyDescent="0.25">
      <c r="A59">
        <v>580</v>
      </c>
      <c r="B59">
        <v>36</v>
      </c>
      <c r="C59">
        <v>5</v>
      </c>
      <c r="D59" s="1" t="s">
        <v>119</v>
      </c>
      <c r="E59">
        <v>862</v>
      </c>
      <c r="F59">
        <v>52</v>
      </c>
      <c r="G59" t="s">
        <v>36</v>
      </c>
      <c r="H59" t="s">
        <v>26</v>
      </c>
      <c r="I59">
        <v>10</v>
      </c>
      <c r="J59" t="s">
        <v>37</v>
      </c>
      <c r="K59" t="s">
        <v>42</v>
      </c>
      <c r="L59" t="s">
        <v>43</v>
      </c>
      <c r="M59">
        <v>45</v>
      </c>
      <c r="N59">
        <v>94</v>
      </c>
      <c r="O59">
        <f>Data[[#This Row],[Revenue]]-Data[[#This Row],[Cogs]]</f>
        <v>58</v>
      </c>
      <c r="P59" t="s">
        <v>44</v>
      </c>
      <c r="Q59">
        <v>40</v>
      </c>
      <c r="R59">
        <v>60</v>
      </c>
      <c r="S59">
        <v>40</v>
      </c>
      <c r="T59">
        <v>100</v>
      </c>
      <c r="U59">
        <v>22</v>
      </c>
      <c r="V59" t="s">
        <v>24</v>
      </c>
    </row>
    <row r="60" spans="1:22" x14ac:dyDescent="0.25">
      <c r="A60">
        <v>337</v>
      </c>
      <c r="B60">
        <v>49</v>
      </c>
      <c r="C60">
        <v>20</v>
      </c>
      <c r="D60" s="1" t="s">
        <v>120</v>
      </c>
      <c r="E60">
        <v>454</v>
      </c>
      <c r="F60">
        <v>71</v>
      </c>
      <c r="G60" t="s">
        <v>36</v>
      </c>
      <c r="H60" t="s">
        <v>26</v>
      </c>
      <c r="I60">
        <v>15</v>
      </c>
      <c r="J60" t="s">
        <v>37</v>
      </c>
      <c r="K60" t="s">
        <v>38</v>
      </c>
      <c r="L60" t="s">
        <v>39</v>
      </c>
      <c r="M60">
        <v>50</v>
      </c>
      <c r="N60">
        <v>128</v>
      </c>
      <c r="O60">
        <f>Data[[#This Row],[Revenue]]-Data[[#This Row],[Cogs]]</f>
        <v>79</v>
      </c>
      <c r="P60" t="s">
        <v>53</v>
      </c>
      <c r="Q60">
        <v>30</v>
      </c>
      <c r="R60">
        <v>60</v>
      </c>
      <c r="S60">
        <v>30</v>
      </c>
      <c r="T60">
        <v>90</v>
      </c>
      <c r="U60">
        <v>37</v>
      </c>
      <c r="V60" t="s">
        <v>24</v>
      </c>
    </row>
    <row r="61" spans="1:22" x14ac:dyDescent="0.25">
      <c r="A61">
        <v>262</v>
      </c>
      <c r="B61">
        <v>54</v>
      </c>
      <c r="C61">
        <v>1</v>
      </c>
      <c r="D61" s="1" t="s">
        <v>121</v>
      </c>
      <c r="E61">
        <v>391</v>
      </c>
      <c r="F61">
        <v>67</v>
      </c>
      <c r="G61" t="s">
        <v>36</v>
      </c>
      <c r="H61" t="s">
        <v>19</v>
      </c>
      <c r="I61">
        <v>20</v>
      </c>
      <c r="J61" t="s">
        <v>37</v>
      </c>
      <c r="K61" t="s">
        <v>42</v>
      </c>
      <c r="L61" t="s">
        <v>47</v>
      </c>
      <c r="M61">
        <v>21</v>
      </c>
      <c r="N61">
        <v>129</v>
      </c>
      <c r="O61">
        <f>Data[[#This Row],[Revenue]]-Data[[#This Row],[Cogs]]</f>
        <v>75</v>
      </c>
      <c r="P61" t="s">
        <v>61</v>
      </c>
      <c r="Q61">
        <v>50</v>
      </c>
      <c r="R61">
        <v>60</v>
      </c>
      <c r="S61">
        <v>20</v>
      </c>
      <c r="T61">
        <v>110</v>
      </c>
      <c r="U61">
        <v>53</v>
      </c>
      <c r="V61" t="s">
        <v>32</v>
      </c>
    </row>
    <row r="62" spans="1:22" x14ac:dyDescent="0.25">
      <c r="A62">
        <v>603</v>
      </c>
      <c r="B62">
        <v>46</v>
      </c>
      <c r="C62">
        <v>5</v>
      </c>
      <c r="D62" s="1" t="s">
        <v>122</v>
      </c>
      <c r="E62">
        <v>316</v>
      </c>
      <c r="F62">
        <v>67</v>
      </c>
      <c r="G62" t="s">
        <v>36</v>
      </c>
      <c r="H62" t="s">
        <v>28</v>
      </c>
      <c r="I62">
        <v>14</v>
      </c>
      <c r="J62" t="s">
        <v>37</v>
      </c>
      <c r="K62" t="s">
        <v>42</v>
      </c>
      <c r="L62" t="s">
        <v>47</v>
      </c>
      <c r="M62">
        <v>45</v>
      </c>
      <c r="N62">
        <v>120</v>
      </c>
      <c r="O62">
        <f>Data[[#This Row],[Revenue]]-Data[[#This Row],[Cogs]]</f>
        <v>74</v>
      </c>
      <c r="P62" t="s">
        <v>48</v>
      </c>
      <c r="Q62">
        <v>40</v>
      </c>
      <c r="R62">
        <v>60</v>
      </c>
      <c r="S62">
        <v>40</v>
      </c>
      <c r="T62">
        <v>100</v>
      </c>
      <c r="U62">
        <v>37</v>
      </c>
      <c r="V62" t="s">
        <v>32</v>
      </c>
    </row>
    <row r="63" spans="1:22" x14ac:dyDescent="0.25">
      <c r="A63">
        <v>603</v>
      </c>
      <c r="B63">
        <v>43</v>
      </c>
      <c r="C63">
        <v>0</v>
      </c>
      <c r="D63" s="1" t="s">
        <v>123</v>
      </c>
      <c r="E63">
        <v>452</v>
      </c>
      <c r="F63">
        <v>66</v>
      </c>
      <c r="G63" t="s">
        <v>36</v>
      </c>
      <c r="H63" t="s">
        <v>28</v>
      </c>
      <c r="I63">
        <v>14</v>
      </c>
      <c r="J63" t="s">
        <v>37</v>
      </c>
      <c r="K63" t="s">
        <v>42</v>
      </c>
      <c r="L63" t="s">
        <v>49</v>
      </c>
      <c r="M63">
        <v>30</v>
      </c>
      <c r="N63">
        <v>116</v>
      </c>
      <c r="O63">
        <f>Data[[#This Row],[Revenue]]-Data[[#This Row],[Cogs]]</f>
        <v>73</v>
      </c>
      <c r="P63" t="s">
        <v>48</v>
      </c>
      <c r="Q63">
        <v>30</v>
      </c>
      <c r="R63">
        <v>60</v>
      </c>
      <c r="S63">
        <v>30</v>
      </c>
      <c r="T63">
        <v>90</v>
      </c>
      <c r="U63">
        <v>46</v>
      </c>
      <c r="V63" t="s">
        <v>32</v>
      </c>
    </row>
    <row r="64" spans="1:22" x14ac:dyDescent="0.25">
      <c r="A64">
        <v>603</v>
      </c>
      <c r="B64">
        <v>44</v>
      </c>
      <c r="C64">
        <v>-22</v>
      </c>
      <c r="D64" s="1" t="s">
        <v>124</v>
      </c>
      <c r="E64">
        <v>325</v>
      </c>
      <c r="F64">
        <v>62</v>
      </c>
      <c r="G64" t="s">
        <v>36</v>
      </c>
      <c r="H64" t="s">
        <v>28</v>
      </c>
      <c r="I64">
        <v>40</v>
      </c>
      <c r="J64" t="s">
        <v>37</v>
      </c>
      <c r="K64" t="s">
        <v>38</v>
      </c>
      <c r="L64" t="s">
        <v>50</v>
      </c>
      <c r="M64">
        <v>-12</v>
      </c>
      <c r="N64">
        <v>113</v>
      </c>
      <c r="O64">
        <f>Data[[#This Row],[Revenue]]-Data[[#This Row],[Cogs]]</f>
        <v>69</v>
      </c>
      <c r="P64" t="s">
        <v>48</v>
      </c>
      <c r="Q64">
        <v>40</v>
      </c>
      <c r="R64">
        <v>60</v>
      </c>
      <c r="S64">
        <v>10</v>
      </c>
      <c r="T64">
        <v>100</v>
      </c>
      <c r="U64">
        <v>70</v>
      </c>
      <c r="V64" t="s">
        <v>32</v>
      </c>
    </row>
    <row r="65" spans="1:22" x14ac:dyDescent="0.25">
      <c r="A65">
        <v>318</v>
      </c>
      <c r="B65">
        <v>53</v>
      </c>
      <c r="C65">
        <v>43</v>
      </c>
      <c r="D65" s="1" t="s">
        <v>125</v>
      </c>
      <c r="E65">
        <v>321</v>
      </c>
      <c r="F65">
        <v>88</v>
      </c>
      <c r="G65" t="s">
        <v>36</v>
      </c>
      <c r="H65" t="s">
        <v>26</v>
      </c>
      <c r="I65">
        <v>16</v>
      </c>
      <c r="J65" t="s">
        <v>37</v>
      </c>
      <c r="K65" t="s">
        <v>38</v>
      </c>
      <c r="L65" t="s">
        <v>50</v>
      </c>
      <c r="M65">
        <v>73</v>
      </c>
      <c r="N65">
        <v>150</v>
      </c>
      <c r="O65">
        <f>Data[[#This Row],[Revenue]]-Data[[#This Row],[Cogs]]</f>
        <v>97</v>
      </c>
      <c r="P65" t="s">
        <v>53</v>
      </c>
      <c r="Q65">
        <v>40</v>
      </c>
      <c r="R65">
        <v>60</v>
      </c>
      <c r="S65">
        <v>30</v>
      </c>
      <c r="T65">
        <v>100</v>
      </c>
      <c r="U65">
        <v>39</v>
      </c>
      <c r="V65" t="s">
        <v>32</v>
      </c>
    </row>
    <row r="66" spans="1:22" x14ac:dyDescent="0.25">
      <c r="A66">
        <v>206</v>
      </c>
      <c r="B66">
        <v>54</v>
      </c>
      <c r="C66">
        <v>-1</v>
      </c>
      <c r="D66" s="1" t="s">
        <v>126</v>
      </c>
      <c r="E66">
        <v>391</v>
      </c>
      <c r="F66">
        <v>67</v>
      </c>
      <c r="G66" t="s">
        <v>36</v>
      </c>
      <c r="H66" t="s">
        <v>33</v>
      </c>
      <c r="I66">
        <v>20</v>
      </c>
      <c r="J66" t="s">
        <v>37</v>
      </c>
      <c r="K66" t="s">
        <v>38</v>
      </c>
      <c r="L66" t="s">
        <v>50</v>
      </c>
      <c r="M66">
        <v>19</v>
      </c>
      <c r="N66">
        <v>129</v>
      </c>
      <c r="O66">
        <f>Data[[#This Row],[Revenue]]-Data[[#This Row],[Cogs]]</f>
        <v>75</v>
      </c>
      <c r="P66" t="s">
        <v>64</v>
      </c>
      <c r="Q66">
        <v>50</v>
      </c>
      <c r="R66">
        <v>60</v>
      </c>
      <c r="S66">
        <v>20</v>
      </c>
      <c r="T66">
        <v>110</v>
      </c>
      <c r="U66">
        <v>54</v>
      </c>
      <c r="V66" t="s">
        <v>32</v>
      </c>
    </row>
    <row r="67" spans="1:22" x14ac:dyDescent="0.25">
      <c r="A67">
        <v>580</v>
      </c>
      <c r="B67">
        <v>54</v>
      </c>
      <c r="C67">
        <v>-1</v>
      </c>
      <c r="D67" s="1" t="s">
        <v>127</v>
      </c>
      <c r="E67">
        <v>391</v>
      </c>
      <c r="F67">
        <v>67</v>
      </c>
      <c r="G67" t="s">
        <v>36</v>
      </c>
      <c r="H67" t="s">
        <v>26</v>
      </c>
      <c r="I67">
        <v>20</v>
      </c>
      <c r="J67" t="s">
        <v>20</v>
      </c>
      <c r="K67" t="s">
        <v>21</v>
      </c>
      <c r="L67" t="s">
        <v>58</v>
      </c>
      <c r="M67">
        <v>19</v>
      </c>
      <c r="N67">
        <v>129</v>
      </c>
      <c r="O67">
        <f>Data[[#This Row],[Revenue]]-Data[[#This Row],[Cogs]]</f>
        <v>75</v>
      </c>
      <c r="P67" t="s">
        <v>44</v>
      </c>
      <c r="Q67">
        <v>50</v>
      </c>
      <c r="R67">
        <v>60</v>
      </c>
      <c r="S67">
        <v>20</v>
      </c>
      <c r="T67">
        <v>110</v>
      </c>
      <c r="U67">
        <v>54</v>
      </c>
      <c r="V67" t="s">
        <v>24</v>
      </c>
    </row>
    <row r="68" spans="1:22" x14ac:dyDescent="0.25">
      <c r="A68">
        <v>435</v>
      </c>
      <c r="B68">
        <v>46</v>
      </c>
      <c r="C68">
        <v>15</v>
      </c>
      <c r="D68" s="1" t="s">
        <v>128</v>
      </c>
      <c r="E68">
        <v>316</v>
      </c>
      <c r="F68">
        <v>67</v>
      </c>
      <c r="G68" t="s">
        <v>36</v>
      </c>
      <c r="H68" t="s">
        <v>33</v>
      </c>
      <c r="I68">
        <v>14</v>
      </c>
      <c r="J68" t="s">
        <v>20</v>
      </c>
      <c r="K68" t="s">
        <v>21</v>
      </c>
      <c r="L68" t="s">
        <v>58</v>
      </c>
      <c r="M68">
        <v>45</v>
      </c>
      <c r="N68">
        <v>120</v>
      </c>
      <c r="O68">
        <f>Data[[#This Row],[Revenue]]-Data[[#This Row],[Cogs]]</f>
        <v>74</v>
      </c>
      <c r="P68" t="s">
        <v>46</v>
      </c>
      <c r="Q68">
        <v>40</v>
      </c>
      <c r="R68">
        <v>60</v>
      </c>
      <c r="S68">
        <v>30</v>
      </c>
      <c r="T68">
        <v>100</v>
      </c>
      <c r="U68">
        <v>37</v>
      </c>
      <c r="V68" t="s">
        <v>24</v>
      </c>
    </row>
    <row r="69" spans="1:22" x14ac:dyDescent="0.25">
      <c r="A69">
        <v>435</v>
      </c>
      <c r="B69">
        <v>43</v>
      </c>
      <c r="C69">
        <v>0</v>
      </c>
      <c r="D69" s="1" t="s">
        <v>129</v>
      </c>
      <c r="E69">
        <v>452</v>
      </c>
      <c r="F69">
        <v>66</v>
      </c>
      <c r="G69" t="s">
        <v>36</v>
      </c>
      <c r="H69" t="s">
        <v>33</v>
      </c>
      <c r="I69">
        <v>14</v>
      </c>
      <c r="J69" t="s">
        <v>20</v>
      </c>
      <c r="K69" t="s">
        <v>21</v>
      </c>
      <c r="L69" t="s">
        <v>22</v>
      </c>
      <c r="M69">
        <v>30</v>
      </c>
      <c r="N69">
        <v>116</v>
      </c>
      <c r="O69">
        <f>Data[[#This Row],[Revenue]]-Data[[#This Row],[Cogs]]</f>
        <v>73</v>
      </c>
      <c r="P69" t="s">
        <v>46</v>
      </c>
      <c r="Q69">
        <v>40</v>
      </c>
      <c r="R69">
        <v>60</v>
      </c>
      <c r="S69">
        <v>30</v>
      </c>
      <c r="T69">
        <v>100</v>
      </c>
      <c r="U69">
        <v>46</v>
      </c>
      <c r="V69" t="s">
        <v>24</v>
      </c>
    </row>
    <row r="70" spans="1:22" x14ac:dyDescent="0.25">
      <c r="A70">
        <v>253</v>
      </c>
      <c r="B70">
        <v>47</v>
      </c>
      <c r="C70">
        <v>25</v>
      </c>
      <c r="D70" s="1" t="s">
        <v>130</v>
      </c>
      <c r="E70">
        <v>834</v>
      </c>
      <c r="F70">
        <v>68</v>
      </c>
      <c r="G70" t="s">
        <v>36</v>
      </c>
      <c r="H70" t="s">
        <v>33</v>
      </c>
      <c r="I70">
        <v>13</v>
      </c>
      <c r="J70" t="s">
        <v>20</v>
      </c>
      <c r="K70" t="s">
        <v>21</v>
      </c>
      <c r="L70" t="s">
        <v>22</v>
      </c>
      <c r="M70">
        <v>65</v>
      </c>
      <c r="N70">
        <v>123</v>
      </c>
      <c r="O70">
        <f>Data[[#This Row],[Revenue]]-Data[[#This Row],[Cogs]]</f>
        <v>76</v>
      </c>
      <c r="P70" t="s">
        <v>64</v>
      </c>
      <c r="Q70">
        <v>40</v>
      </c>
      <c r="R70">
        <v>60</v>
      </c>
      <c r="S70">
        <v>40</v>
      </c>
      <c r="T70">
        <v>100</v>
      </c>
      <c r="U70">
        <v>24</v>
      </c>
      <c r="V70" t="s">
        <v>24</v>
      </c>
    </row>
    <row r="71" spans="1:22" x14ac:dyDescent="0.25">
      <c r="A71">
        <v>203</v>
      </c>
      <c r="B71">
        <v>36</v>
      </c>
      <c r="C71">
        <v>9</v>
      </c>
      <c r="D71" s="1" t="s">
        <v>131</v>
      </c>
      <c r="E71">
        <v>809</v>
      </c>
      <c r="F71">
        <v>54</v>
      </c>
      <c r="G71" t="s">
        <v>36</v>
      </c>
      <c r="H71" t="s">
        <v>28</v>
      </c>
      <c r="I71">
        <v>10</v>
      </c>
      <c r="J71" t="s">
        <v>20</v>
      </c>
      <c r="K71" t="s">
        <v>29</v>
      </c>
      <c r="L71" t="s">
        <v>34</v>
      </c>
      <c r="M71">
        <v>49</v>
      </c>
      <c r="N71">
        <v>96</v>
      </c>
      <c r="O71">
        <f>Data[[#This Row],[Revenue]]-Data[[#This Row],[Cogs]]</f>
        <v>60</v>
      </c>
      <c r="P71" t="s">
        <v>41</v>
      </c>
      <c r="Q71">
        <v>30</v>
      </c>
      <c r="R71">
        <v>60</v>
      </c>
      <c r="S71">
        <v>40</v>
      </c>
      <c r="T71">
        <v>90</v>
      </c>
      <c r="U71">
        <v>21</v>
      </c>
      <c r="V71" t="s">
        <v>32</v>
      </c>
    </row>
    <row r="72" spans="1:22" x14ac:dyDescent="0.25">
      <c r="A72">
        <v>509</v>
      </c>
      <c r="B72">
        <v>61</v>
      </c>
      <c r="C72">
        <v>1</v>
      </c>
      <c r="D72" s="1" t="s">
        <v>132</v>
      </c>
      <c r="E72">
        <v>613</v>
      </c>
      <c r="F72">
        <v>86</v>
      </c>
      <c r="G72" t="s">
        <v>36</v>
      </c>
      <c r="H72" t="s">
        <v>33</v>
      </c>
      <c r="I72">
        <v>55</v>
      </c>
      <c r="J72" t="s">
        <v>20</v>
      </c>
      <c r="K72" t="s">
        <v>29</v>
      </c>
      <c r="L72" t="s">
        <v>34</v>
      </c>
      <c r="M72">
        <v>1</v>
      </c>
      <c r="N72">
        <v>157</v>
      </c>
      <c r="O72">
        <f>Data[[#This Row],[Revenue]]-Data[[#This Row],[Cogs]]</f>
        <v>96</v>
      </c>
      <c r="P72" t="s">
        <v>64</v>
      </c>
      <c r="Q72">
        <v>40</v>
      </c>
      <c r="R72">
        <v>60</v>
      </c>
      <c r="S72">
        <v>0</v>
      </c>
      <c r="T72">
        <v>100</v>
      </c>
      <c r="U72">
        <v>85</v>
      </c>
      <c r="V72" t="s">
        <v>32</v>
      </c>
    </row>
    <row r="73" spans="1:22" x14ac:dyDescent="0.25">
      <c r="A73">
        <v>956</v>
      </c>
      <c r="B73">
        <v>43</v>
      </c>
      <c r="C73">
        <v>5</v>
      </c>
      <c r="D73" s="1" t="s">
        <v>133</v>
      </c>
      <c r="E73">
        <v>531</v>
      </c>
      <c r="F73">
        <v>56</v>
      </c>
      <c r="G73" t="s">
        <v>18</v>
      </c>
      <c r="H73" t="s">
        <v>26</v>
      </c>
      <c r="I73">
        <v>14</v>
      </c>
      <c r="J73" t="s">
        <v>37</v>
      </c>
      <c r="K73" t="s">
        <v>42</v>
      </c>
      <c r="L73" t="s">
        <v>43</v>
      </c>
      <c r="M73">
        <v>45</v>
      </c>
      <c r="N73">
        <v>106</v>
      </c>
      <c r="O73">
        <f>Data[[#This Row],[Revenue]]-Data[[#This Row],[Cogs]]</f>
        <v>63</v>
      </c>
      <c r="P73" t="s">
        <v>27</v>
      </c>
      <c r="Q73">
        <v>50</v>
      </c>
      <c r="R73">
        <v>60</v>
      </c>
      <c r="S73">
        <v>40</v>
      </c>
      <c r="T73">
        <v>110</v>
      </c>
      <c r="U73">
        <v>26</v>
      </c>
      <c r="V73" t="s">
        <v>24</v>
      </c>
    </row>
    <row r="74" spans="1:22" x14ac:dyDescent="0.25">
      <c r="A74">
        <v>430</v>
      </c>
      <c r="B74">
        <v>54</v>
      </c>
      <c r="C74">
        <v>37</v>
      </c>
      <c r="D74" s="1" t="s">
        <v>134</v>
      </c>
      <c r="E74">
        <v>601</v>
      </c>
      <c r="F74">
        <v>79</v>
      </c>
      <c r="G74" t="s">
        <v>18</v>
      </c>
      <c r="H74" t="s">
        <v>26</v>
      </c>
      <c r="I74">
        <v>15</v>
      </c>
      <c r="J74" t="s">
        <v>37</v>
      </c>
      <c r="K74" t="s">
        <v>38</v>
      </c>
      <c r="L74" t="s">
        <v>39</v>
      </c>
      <c r="M74">
        <v>77</v>
      </c>
      <c r="N74">
        <v>142</v>
      </c>
      <c r="O74">
        <f>Data[[#This Row],[Revenue]]-Data[[#This Row],[Cogs]]</f>
        <v>88</v>
      </c>
      <c r="P74" t="s">
        <v>27</v>
      </c>
      <c r="Q74">
        <v>40</v>
      </c>
      <c r="R74">
        <v>60</v>
      </c>
      <c r="S74">
        <v>40</v>
      </c>
      <c r="T74">
        <v>100</v>
      </c>
      <c r="U74">
        <v>27</v>
      </c>
      <c r="V74" t="s">
        <v>24</v>
      </c>
    </row>
    <row r="75" spans="1:22" x14ac:dyDescent="0.25">
      <c r="A75">
        <v>719</v>
      </c>
      <c r="B75">
        <v>47</v>
      </c>
      <c r="C75">
        <v>-9</v>
      </c>
      <c r="D75" s="1" t="s">
        <v>135</v>
      </c>
      <c r="E75">
        <v>521</v>
      </c>
      <c r="F75">
        <v>65</v>
      </c>
      <c r="G75" t="s">
        <v>18</v>
      </c>
      <c r="H75" t="s">
        <v>19</v>
      </c>
      <c r="I75">
        <v>42</v>
      </c>
      <c r="J75" t="s">
        <v>20</v>
      </c>
      <c r="K75" t="s">
        <v>21</v>
      </c>
      <c r="L75" t="s">
        <v>22</v>
      </c>
      <c r="M75">
        <v>-9</v>
      </c>
      <c r="N75">
        <v>119</v>
      </c>
      <c r="O75">
        <f>Data[[#This Row],[Revenue]]-Data[[#This Row],[Cogs]]</f>
        <v>72</v>
      </c>
      <c r="P75" t="s">
        <v>23</v>
      </c>
      <c r="Q75">
        <v>40</v>
      </c>
      <c r="R75">
        <v>60</v>
      </c>
      <c r="S75">
        <v>0</v>
      </c>
      <c r="T75">
        <v>100</v>
      </c>
      <c r="U75">
        <v>71</v>
      </c>
      <c r="V75" t="s">
        <v>24</v>
      </c>
    </row>
    <row r="76" spans="1:22" x14ac:dyDescent="0.25">
      <c r="A76">
        <v>702</v>
      </c>
      <c r="B76">
        <v>39</v>
      </c>
      <c r="C76">
        <v>-19</v>
      </c>
      <c r="D76" s="1" t="s">
        <v>136</v>
      </c>
      <c r="E76">
        <v>250</v>
      </c>
      <c r="F76">
        <v>49</v>
      </c>
      <c r="G76" t="s">
        <v>36</v>
      </c>
      <c r="H76" t="s">
        <v>33</v>
      </c>
      <c r="I76">
        <v>14</v>
      </c>
      <c r="J76" t="s">
        <v>37</v>
      </c>
      <c r="K76" t="s">
        <v>42</v>
      </c>
      <c r="L76" t="s">
        <v>49</v>
      </c>
      <c r="M76">
        <v>1</v>
      </c>
      <c r="N76">
        <v>94</v>
      </c>
      <c r="O76">
        <f>Data[[#This Row],[Revenue]]-Data[[#This Row],[Cogs]]</f>
        <v>55</v>
      </c>
      <c r="P76" t="s">
        <v>45</v>
      </c>
      <c r="Q76">
        <v>40</v>
      </c>
      <c r="R76">
        <v>60</v>
      </c>
      <c r="S76">
        <v>20</v>
      </c>
      <c r="T76">
        <v>100</v>
      </c>
      <c r="U76">
        <v>48</v>
      </c>
      <c r="V76" t="s">
        <v>32</v>
      </c>
    </row>
    <row r="77" spans="1:22" x14ac:dyDescent="0.25">
      <c r="A77">
        <v>314</v>
      </c>
      <c r="B77">
        <v>49</v>
      </c>
      <c r="C77">
        <v>-7</v>
      </c>
      <c r="D77" s="1" t="s">
        <v>137</v>
      </c>
      <c r="E77">
        <v>335</v>
      </c>
      <c r="F77">
        <v>69</v>
      </c>
      <c r="G77" t="s">
        <v>36</v>
      </c>
      <c r="H77" t="s">
        <v>19</v>
      </c>
      <c r="I77">
        <v>44</v>
      </c>
      <c r="J77" t="s">
        <v>20</v>
      </c>
      <c r="K77" t="s">
        <v>21</v>
      </c>
      <c r="L77" t="s">
        <v>58</v>
      </c>
      <c r="M77">
        <v>-7</v>
      </c>
      <c r="N77">
        <v>126</v>
      </c>
      <c r="O77">
        <f>Data[[#This Row],[Revenue]]-Data[[#This Row],[Cogs]]</f>
        <v>77</v>
      </c>
      <c r="P77" t="s">
        <v>59</v>
      </c>
      <c r="Q77">
        <v>40</v>
      </c>
      <c r="R77">
        <v>60</v>
      </c>
      <c r="S77">
        <v>0</v>
      </c>
      <c r="T77">
        <v>100</v>
      </c>
      <c r="U77">
        <v>74</v>
      </c>
      <c r="V77" t="s">
        <v>24</v>
      </c>
    </row>
    <row r="78" spans="1:22" x14ac:dyDescent="0.25">
      <c r="A78">
        <v>920</v>
      </c>
      <c r="B78">
        <v>41</v>
      </c>
      <c r="C78">
        <v>15</v>
      </c>
      <c r="D78" s="1" t="s">
        <v>138</v>
      </c>
      <c r="E78">
        <v>320</v>
      </c>
      <c r="F78">
        <v>66</v>
      </c>
      <c r="G78" t="s">
        <v>36</v>
      </c>
      <c r="H78" t="s">
        <v>19</v>
      </c>
      <c r="I78">
        <v>12</v>
      </c>
      <c r="J78" t="s">
        <v>20</v>
      </c>
      <c r="K78" t="s">
        <v>21</v>
      </c>
      <c r="L78" t="s">
        <v>58</v>
      </c>
      <c r="M78">
        <v>45</v>
      </c>
      <c r="N78">
        <v>114</v>
      </c>
      <c r="O78">
        <f>Data[[#This Row],[Revenue]]-Data[[#This Row],[Cogs]]</f>
        <v>73</v>
      </c>
      <c r="P78" t="s">
        <v>61</v>
      </c>
      <c r="Q78">
        <v>30</v>
      </c>
      <c r="R78">
        <v>60</v>
      </c>
      <c r="S78">
        <v>30</v>
      </c>
      <c r="T78">
        <v>90</v>
      </c>
      <c r="U78">
        <v>36</v>
      </c>
      <c r="V78" t="s">
        <v>24</v>
      </c>
    </row>
    <row r="79" spans="1:22" x14ac:dyDescent="0.25">
      <c r="A79">
        <v>417</v>
      </c>
      <c r="B79">
        <v>92</v>
      </c>
      <c r="C79">
        <v>4</v>
      </c>
      <c r="D79" s="1" t="s">
        <v>139</v>
      </c>
      <c r="E79">
        <v>1898</v>
      </c>
      <c r="F79">
        <v>68</v>
      </c>
      <c r="G79" t="s">
        <v>36</v>
      </c>
      <c r="H79" t="s">
        <v>19</v>
      </c>
      <c r="I79">
        <v>28</v>
      </c>
      <c r="J79" t="s">
        <v>20</v>
      </c>
      <c r="K79" t="s">
        <v>21</v>
      </c>
      <c r="L79" t="s">
        <v>22</v>
      </c>
      <c r="M79">
        <v>24</v>
      </c>
      <c r="N79">
        <v>171</v>
      </c>
      <c r="O79">
        <f>Data[[#This Row],[Revenue]]-Data[[#This Row],[Cogs]]</f>
        <v>79</v>
      </c>
      <c r="P79" t="s">
        <v>59</v>
      </c>
      <c r="Q79">
        <v>80</v>
      </c>
      <c r="R79">
        <v>60</v>
      </c>
      <c r="S79">
        <v>20</v>
      </c>
      <c r="T79">
        <v>140</v>
      </c>
      <c r="U79">
        <v>52</v>
      </c>
      <c r="V79" t="s">
        <v>24</v>
      </c>
    </row>
    <row r="80" spans="1:22" x14ac:dyDescent="0.25">
      <c r="A80">
        <v>860</v>
      </c>
      <c r="B80">
        <v>68</v>
      </c>
      <c r="C80">
        <v>20</v>
      </c>
      <c r="D80" s="1" t="s">
        <v>140</v>
      </c>
      <c r="E80">
        <v>619</v>
      </c>
      <c r="F80">
        <v>85</v>
      </c>
      <c r="G80" t="s">
        <v>36</v>
      </c>
      <c r="H80" t="s">
        <v>28</v>
      </c>
      <c r="I80">
        <v>25</v>
      </c>
      <c r="J80" t="s">
        <v>20</v>
      </c>
      <c r="K80" t="s">
        <v>21</v>
      </c>
      <c r="L80" t="s">
        <v>22</v>
      </c>
      <c r="M80">
        <v>40</v>
      </c>
      <c r="N80">
        <v>163</v>
      </c>
      <c r="O80">
        <f>Data[[#This Row],[Revenue]]-Data[[#This Row],[Cogs]]</f>
        <v>95</v>
      </c>
      <c r="P80" t="s">
        <v>41</v>
      </c>
      <c r="Q80">
        <v>50</v>
      </c>
      <c r="R80">
        <v>60</v>
      </c>
      <c r="S80">
        <v>20</v>
      </c>
      <c r="T80">
        <v>110</v>
      </c>
      <c r="U80">
        <v>58</v>
      </c>
      <c r="V80" t="s">
        <v>24</v>
      </c>
    </row>
    <row r="81" spans="1:22" x14ac:dyDescent="0.25">
      <c r="A81">
        <v>203</v>
      </c>
      <c r="B81">
        <v>63</v>
      </c>
      <c r="C81">
        <v>13</v>
      </c>
      <c r="D81" s="1" t="s">
        <v>141</v>
      </c>
      <c r="E81">
        <v>1075</v>
      </c>
      <c r="F81">
        <v>76</v>
      </c>
      <c r="G81" t="s">
        <v>36</v>
      </c>
      <c r="H81" t="s">
        <v>28</v>
      </c>
      <c r="I81">
        <v>19</v>
      </c>
      <c r="J81" t="s">
        <v>20</v>
      </c>
      <c r="K81" t="s">
        <v>21</v>
      </c>
      <c r="L81" t="s">
        <v>25</v>
      </c>
      <c r="M81">
        <v>53</v>
      </c>
      <c r="N81">
        <v>148</v>
      </c>
      <c r="O81">
        <f>Data[[#This Row],[Revenue]]-Data[[#This Row],[Cogs]]</f>
        <v>85</v>
      </c>
      <c r="P81" t="s">
        <v>41</v>
      </c>
      <c r="Q81">
        <v>40</v>
      </c>
      <c r="R81">
        <v>60</v>
      </c>
      <c r="S81">
        <v>40</v>
      </c>
      <c r="T81">
        <v>100</v>
      </c>
      <c r="U81">
        <v>40</v>
      </c>
      <c r="V81" t="s">
        <v>24</v>
      </c>
    </row>
    <row r="82" spans="1:22" x14ac:dyDescent="0.25">
      <c r="A82">
        <v>435</v>
      </c>
      <c r="B82">
        <v>92</v>
      </c>
      <c r="C82">
        <v>5</v>
      </c>
      <c r="D82" s="1" t="s">
        <v>142</v>
      </c>
      <c r="E82">
        <v>1898</v>
      </c>
      <c r="F82">
        <v>68</v>
      </c>
      <c r="G82" t="s">
        <v>36</v>
      </c>
      <c r="H82" t="s">
        <v>33</v>
      </c>
      <c r="I82">
        <v>28</v>
      </c>
      <c r="J82" t="s">
        <v>20</v>
      </c>
      <c r="K82" t="s">
        <v>21</v>
      </c>
      <c r="L82" t="s">
        <v>25</v>
      </c>
      <c r="M82">
        <v>25</v>
      </c>
      <c r="N82">
        <v>171</v>
      </c>
      <c r="O82">
        <f>Data[[#This Row],[Revenue]]-Data[[#This Row],[Cogs]]</f>
        <v>79</v>
      </c>
      <c r="P82" t="s">
        <v>46</v>
      </c>
      <c r="Q82">
        <v>80</v>
      </c>
      <c r="R82">
        <v>60</v>
      </c>
      <c r="S82">
        <v>20</v>
      </c>
      <c r="T82">
        <v>140</v>
      </c>
      <c r="U82">
        <v>51</v>
      </c>
      <c r="V82" t="s">
        <v>24</v>
      </c>
    </row>
    <row r="83" spans="1:22" x14ac:dyDescent="0.25">
      <c r="A83">
        <v>262</v>
      </c>
      <c r="B83">
        <v>55</v>
      </c>
      <c r="C83">
        <v>-4</v>
      </c>
      <c r="D83" s="1" t="s">
        <v>143</v>
      </c>
      <c r="E83">
        <v>627</v>
      </c>
      <c r="F83">
        <v>76</v>
      </c>
      <c r="G83" t="s">
        <v>36</v>
      </c>
      <c r="H83" t="s">
        <v>19</v>
      </c>
      <c r="I83">
        <v>49</v>
      </c>
      <c r="J83" t="s">
        <v>20</v>
      </c>
      <c r="K83" t="s">
        <v>29</v>
      </c>
      <c r="L83" t="s">
        <v>67</v>
      </c>
      <c r="M83">
        <v>-4</v>
      </c>
      <c r="N83">
        <v>140</v>
      </c>
      <c r="O83">
        <f>Data[[#This Row],[Revenue]]-Data[[#This Row],[Cogs]]</f>
        <v>85</v>
      </c>
      <c r="P83" t="s">
        <v>61</v>
      </c>
      <c r="Q83">
        <v>40</v>
      </c>
      <c r="R83">
        <v>60</v>
      </c>
      <c r="S83">
        <v>0</v>
      </c>
      <c r="T83">
        <v>100</v>
      </c>
      <c r="U83">
        <v>79</v>
      </c>
      <c r="V83" t="s">
        <v>32</v>
      </c>
    </row>
    <row r="84" spans="1:22" x14ac:dyDescent="0.25">
      <c r="A84">
        <v>719</v>
      </c>
      <c r="B84">
        <v>39</v>
      </c>
      <c r="C84">
        <v>-23</v>
      </c>
      <c r="D84" s="1" t="s">
        <v>144</v>
      </c>
      <c r="E84">
        <v>541</v>
      </c>
      <c r="F84">
        <v>51</v>
      </c>
      <c r="G84" t="s">
        <v>18</v>
      </c>
      <c r="H84" t="s">
        <v>19</v>
      </c>
      <c r="I84">
        <v>12</v>
      </c>
      <c r="J84" t="s">
        <v>37</v>
      </c>
      <c r="K84" t="s">
        <v>42</v>
      </c>
      <c r="L84" t="s">
        <v>49</v>
      </c>
      <c r="M84">
        <v>27</v>
      </c>
      <c r="N84">
        <v>90</v>
      </c>
      <c r="O84">
        <f>Data[[#This Row],[Revenue]]-Data[[#This Row],[Cogs]]</f>
        <v>51</v>
      </c>
      <c r="P84" t="s">
        <v>23</v>
      </c>
      <c r="Q84">
        <v>30</v>
      </c>
      <c r="R84">
        <v>50</v>
      </c>
      <c r="S84">
        <v>50</v>
      </c>
      <c r="T84">
        <v>80</v>
      </c>
      <c r="U84">
        <v>24</v>
      </c>
      <c r="V84" t="s">
        <v>32</v>
      </c>
    </row>
    <row r="85" spans="1:22" x14ac:dyDescent="0.25">
      <c r="A85">
        <v>305</v>
      </c>
      <c r="B85">
        <v>80</v>
      </c>
      <c r="C85">
        <v>8</v>
      </c>
      <c r="D85" s="1" t="s">
        <v>145</v>
      </c>
      <c r="E85">
        <v>1055</v>
      </c>
      <c r="F85">
        <v>94</v>
      </c>
      <c r="G85" t="s">
        <v>18</v>
      </c>
      <c r="H85" t="s">
        <v>28</v>
      </c>
      <c r="I85">
        <v>24</v>
      </c>
      <c r="J85" t="s">
        <v>20</v>
      </c>
      <c r="K85" t="s">
        <v>21</v>
      </c>
      <c r="L85" t="s">
        <v>25</v>
      </c>
      <c r="M85">
        <v>48</v>
      </c>
      <c r="N85">
        <v>174</v>
      </c>
      <c r="O85">
        <f>Data[[#This Row],[Revenue]]-Data[[#This Row],[Cogs]]</f>
        <v>94</v>
      </c>
      <c r="P85" t="s">
        <v>31</v>
      </c>
      <c r="Q85">
        <v>40</v>
      </c>
      <c r="R85">
        <v>50</v>
      </c>
      <c r="S85">
        <v>40</v>
      </c>
      <c r="T85">
        <v>90</v>
      </c>
      <c r="U85">
        <v>46</v>
      </c>
      <c r="V85" t="s">
        <v>24</v>
      </c>
    </row>
    <row r="86" spans="1:22" x14ac:dyDescent="0.25">
      <c r="A86">
        <v>303</v>
      </c>
      <c r="B86">
        <v>54</v>
      </c>
      <c r="C86">
        <v>-17</v>
      </c>
      <c r="D86" s="1" t="s">
        <v>146</v>
      </c>
      <c r="E86">
        <v>404</v>
      </c>
      <c r="F86">
        <v>66</v>
      </c>
      <c r="G86" t="s">
        <v>18</v>
      </c>
      <c r="H86" t="s">
        <v>19</v>
      </c>
      <c r="I86">
        <v>20</v>
      </c>
      <c r="J86" t="s">
        <v>20</v>
      </c>
      <c r="K86" t="s">
        <v>29</v>
      </c>
      <c r="L86" t="s">
        <v>30</v>
      </c>
      <c r="M86">
        <v>13</v>
      </c>
      <c r="N86">
        <v>120</v>
      </c>
      <c r="O86">
        <f>Data[[#This Row],[Revenue]]-Data[[#This Row],[Cogs]]</f>
        <v>66</v>
      </c>
      <c r="P86" t="s">
        <v>23</v>
      </c>
      <c r="Q86">
        <v>30</v>
      </c>
      <c r="R86">
        <v>50</v>
      </c>
      <c r="S86">
        <v>30</v>
      </c>
      <c r="T86">
        <v>80</v>
      </c>
      <c r="U86">
        <v>53</v>
      </c>
      <c r="V86" t="s">
        <v>32</v>
      </c>
    </row>
    <row r="87" spans="1:22" x14ac:dyDescent="0.25">
      <c r="A87">
        <v>303</v>
      </c>
      <c r="B87">
        <v>54</v>
      </c>
      <c r="C87">
        <v>-13</v>
      </c>
      <c r="D87" s="1" t="s">
        <v>147</v>
      </c>
      <c r="E87">
        <v>1037</v>
      </c>
      <c r="F87">
        <v>64</v>
      </c>
      <c r="G87" t="s">
        <v>18</v>
      </c>
      <c r="H87" t="s">
        <v>19</v>
      </c>
      <c r="I87">
        <v>16</v>
      </c>
      <c r="J87" t="s">
        <v>20</v>
      </c>
      <c r="K87" t="s">
        <v>29</v>
      </c>
      <c r="L87" t="s">
        <v>67</v>
      </c>
      <c r="M87">
        <v>27</v>
      </c>
      <c r="N87">
        <v>118</v>
      </c>
      <c r="O87">
        <f>Data[[#This Row],[Revenue]]-Data[[#This Row],[Cogs]]</f>
        <v>64</v>
      </c>
      <c r="P87" t="s">
        <v>23</v>
      </c>
      <c r="Q87">
        <v>30</v>
      </c>
      <c r="R87">
        <v>50</v>
      </c>
      <c r="S87">
        <v>40</v>
      </c>
      <c r="T87">
        <v>80</v>
      </c>
      <c r="U87">
        <v>37</v>
      </c>
      <c r="V87" t="s">
        <v>32</v>
      </c>
    </row>
    <row r="88" spans="1:22" x14ac:dyDescent="0.25">
      <c r="A88">
        <v>508</v>
      </c>
      <c r="B88">
        <v>27</v>
      </c>
      <c r="C88">
        <v>-30</v>
      </c>
      <c r="D88" s="1" t="s">
        <v>148</v>
      </c>
      <c r="E88">
        <v>859</v>
      </c>
      <c r="F88">
        <v>39</v>
      </c>
      <c r="G88" t="s">
        <v>18</v>
      </c>
      <c r="H88" t="s">
        <v>28</v>
      </c>
      <c r="I88">
        <v>7</v>
      </c>
      <c r="J88" t="s">
        <v>20</v>
      </c>
      <c r="K88" t="s">
        <v>29</v>
      </c>
      <c r="L88" t="s">
        <v>30</v>
      </c>
      <c r="M88">
        <v>20</v>
      </c>
      <c r="N88">
        <v>66</v>
      </c>
      <c r="O88">
        <f>Data[[#This Row],[Revenue]]-Data[[#This Row],[Cogs]]</f>
        <v>39</v>
      </c>
      <c r="P88" t="s">
        <v>73</v>
      </c>
      <c r="Q88">
        <v>20</v>
      </c>
      <c r="R88">
        <v>50</v>
      </c>
      <c r="S88">
        <v>50</v>
      </c>
      <c r="T88">
        <v>70</v>
      </c>
      <c r="U88">
        <v>19</v>
      </c>
      <c r="V88" t="s">
        <v>32</v>
      </c>
    </row>
    <row r="89" spans="1:22" x14ac:dyDescent="0.25">
      <c r="A89">
        <v>209</v>
      </c>
      <c r="B89">
        <v>76</v>
      </c>
      <c r="C89">
        <v>29</v>
      </c>
      <c r="D89" s="1" t="s">
        <v>149</v>
      </c>
      <c r="E89">
        <v>580</v>
      </c>
      <c r="F89">
        <v>111</v>
      </c>
      <c r="G89" t="s">
        <v>18</v>
      </c>
      <c r="H89" t="s">
        <v>33</v>
      </c>
      <c r="I89">
        <v>21</v>
      </c>
      <c r="J89" t="s">
        <v>20</v>
      </c>
      <c r="K89" t="s">
        <v>29</v>
      </c>
      <c r="L89" t="s">
        <v>67</v>
      </c>
      <c r="M89">
        <v>79</v>
      </c>
      <c r="N89">
        <v>187</v>
      </c>
      <c r="O89">
        <f>Data[[#This Row],[Revenue]]-Data[[#This Row],[Cogs]]</f>
        <v>111</v>
      </c>
      <c r="P89" t="s">
        <v>35</v>
      </c>
      <c r="Q89">
        <v>30</v>
      </c>
      <c r="R89">
        <v>50</v>
      </c>
      <c r="S89">
        <v>50</v>
      </c>
      <c r="T89">
        <v>80</v>
      </c>
      <c r="U89">
        <v>32</v>
      </c>
      <c r="V89" t="s">
        <v>32</v>
      </c>
    </row>
    <row r="90" spans="1:22" x14ac:dyDescent="0.25">
      <c r="A90">
        <v>715</v>
      </c>
      <c r="B90">
        <v>22</v>
      </c>
      <c r="C90">
        <v>-40</v>
      </c>
      <c r="D90" s="1" t="s">
        <v>150</v>
      </c>
      <c r="E90">
        <v>573</v>
      </c>
      <c r="F90">
        <v>29</v>
      </c>
      <c r="G90" t="s">
        <v>36</v>
      </c>
      <c r="H90" t="s">
        <v>19</v>
      </c>
      <c r="I90">
        <v>7</v>
      </c>
      <c r="J90" t="s">
        <v>37</v>
      </c>
      <c r="K90" t="s">
        <v>38</v>
      </c>
      <c r="L90" t="s">
        <v>39</v>
      </c>
      <c r="M90">
        <v>10</v>
      </c>
      <c r="N90">
        <v>51</v>
      </c>
      <c r="O90">
        <f>Data[[#This Row],[Revenue]]-Data[[#This Row],[Cogs]]</f>
        <v>29</v>
      </c>
      <c r="P90" t="s">
        <v>61</v>
      </c>
      <c r="Q90">
        <v>20</v>
      </c>
      <c r="R90">
        <v>50</v>
      </c>
      <c r="S90">
        <v>50</v>
      </c>
      <c r="T90">
        <v>70</v>
      </c>
      <c r="U90">
        <v>19</v>
      </c>
      <c r="V90" t="s">
        <v>24</v>
      </c>
    </row>
    <row r="91" spans="1:22" x14ac:dyDescent="0.25">
      <c r="A91">
        <v>319</v>
      </c>
      <c r="B91">
        <v>23</v>
      </c>
      <c r="C91">
        <v>-32</v>
      </c>
      <c r="D91" s="1" t="s">
        <v>151</v>
      </c>
      <c r="E91">
        <v>800</v>
      </c>
      <c r="F91">
        <v>35</v>
      </c>
      <c r="G91" t="s">
        <v>36</v>
      </c>
      <c r="H91" t="s">
        <v>19</v>
      </c>
      <c r="I91">
        <v>6</v>
      </c>
      <c r="J91" t="s">
        <v>37</v>
      </c>
      <c r="K91" t="s">
        <v>38</v>
      </c>
      <c r="L91" t="s">
        <v>50</v>
      </c>
      <c r="M91">
        <v>18</v>
      </c>
      <c r="N91">
        <v>58</v>
      </c>
      <c r="O91">
        <f>Data[[#This Row],[Revenue]]-Data[[#This Row],[Cogs]]</f>
        <v>35</v>
      </c>
      <c r="P91" t="s">
        <v>40</v>
      </c>
      <c r="Q91">
        <v>20</v>
      </c>
      <c r="R91">
        <v>50</v>
      </c>
      <c r="S91">
        <v>50</v>
      </c>
      <c r="T91">
        <v>70</v>
      </c>
      <c r="U91">
        <v>17</v>
      </c>
      <c r="V91" t="s">
        <v>32</v>
      </c>
    </row>
    <row r="92" spans="1:22" x14ac:dyDescent="0.25">
      <c r="A92">
        <v>650</v>
      </c>
      <c r="B92">
        <v>50</v>
      </c>
      <c r="C92">
        <v>7</v>
      </c>
      <c r="D92" s="1" t="s">
        <v>153</v>
      </c>
      <c r="E92">
        <v>589</v>
      </c>
      <c r="F92">
        <v>73</v>
      </c>
      <c r="G92" t="s">
        <v>18</v>
      </c>
      <c r="H92" t="s">
        <v>33</v>
      </c>
      <c r="I92">
        <v>14</v>
      </c>
      <c r="J92" t="s">
        <v>20</v>
      </c>
      <c r="K92" t="s">
        <v>29</v>
      </c>
      <c r="L92" t="s">
        <v>67</v>
      </c>
      <c r="M92">
        <v>47</v>
      </c>
      <c r="N92">
        <v>123</v>
      </c>
      <c r="O92">
        <f>Data[[#This Row],[Revenue]]-Data[[#This Row],[Cogs]]</f>
        <v>73</v>
      </c>
      <c r="P92" t="s">
        <v>35</v>
      </c>
      <c r="Q92">
        <v>30</v>
      </c>
      <c r="R92">
        <v>50</v>
      </c>
      <c r="S92">
        <v>40</v>
      </c>
      <c r="T92">
        <v>80</v>
      </c>
      <c r="U92">
        <v>26</v>
      </c>
      <c r="V92" t="s">
        <v>32</v>
      </c>
    </row>
    <row r="93" spans="1:22" x14ac:dyDescent="0.25">
      <c r="A93">
        <v>712</v>
      </c>
      <c r="B93">
        <v>0</v>
      </c>
      <c r="C93">
        <v>-9</v>
      </c>
      <c r="D93" s="1" t="s">
        <v>154</v>
      </c>
      <c r="E93">
        <v>387</v>
      </c>
      <c r="F93">
        <v>43</v>
      </c>
      <c r="G93" t="s">
        <v>36</v>
      </c>
      <c r="H93" t="s">
        <v>19</v>
      </c>
      <c r="I93">
        <v>0</v>
      </c>
      <c r="J93" t="s">
        <v>37</v>
      </c>
      <c r="K93" t="s">
        <v>38</v>
      </c>
      <c r="L93" t="s">
        <v>39</v>
      </c>
      <c r="M93">
        <v>31</v>
      </c>
      <c r="N93">
        <v>43</v>
      </c>
      <c r="O93">
        <f>Data[[#This Row],[Revenue]]-Data[[#This Row],[Cogs]]</f>
        <v>43</v>
      </c>
      <c r="P93" t="s">
        <v>40</v>
      </c>
      <c r="Q93">
        <v>0</v>
      </c>
      <c r="R93">
        <v>50</v>
      </c>
      <c r="S93">
        <v>40</v>
      </c>
      <c r="T93">
        <v>50</v>
      </c>
      <c r="U93">
        <v>12</v>
      </c>
      <c r="V93" t="s">
        <v>24</v>
      </c>
    </row>
    <row r="94" spans="1:22" x14ac:dyDescent="0.25">
      <c r="A94">
        <v>505</v>
      </c>
      <c r="B94">
        <v>82</v>
      </c>
      <c r="C94">
        <v>-18</v>
      </c>
      <c r="D94" s="1" t="s">
        <v>155</v>
      </c>
      <c r="E94">
        <v>1804</v>
      </c>
      <c r="F94">
        <v>40</v>
      </c>
      <c r="G94" t="s">
        <v>36</v>
      </c>
      <c r="H94" t="s">
        <v>26</v>
      </c>
      <c r="I94">
        <v>25</v>
      </c>
      <c r="J94" t="s">
        <v>37</v>
      </c>
      <c r="K94" t="s">
        <v>42</v>
      </c>
      <c r="L94" t="s">
        <v>43</v>
      </c>
      <c r="M94">
        <v>-8</v>
      </c>
      <c r="N94">
        <v>122</v>
      </c>
      <c r="O94">
        <f>Data[[#This Row],[Revenue]]-Data[[#This Row],[Cogs]]</f>
        <v>40</v>
      </c>
      <c r="P94" t="s">
        <v>97</v>
      </c>
      <c r="Q94">
        <v>90</v>
      </c>
      <c r="R94">
        <v>50</v>
      </c>
      <c r="S94">
        <v>10</v>
      </c>
      <c r="T94">
        <v>140</v>
      </c>
      <c r="U94">
        <v>48</v>
      </c>
      <c r="V94" t="s">
        <v>24</v>
      </c>
    </row>
    <row r="95" spans="1:22" x14ac:dyDescent="0.25">
      <c r="A95">
        <v>515</v>
      </c>
      <c r="B95">
        <v>22</v>
      </c>
      <c r="C95">
        <v>-24</v>
      </c>
      <c r="D95" s="1" t="s">
        <v>156</v>
      </c>
      <c r="E95">
        <v>802</v>
      </c>
      <c r="F95">
        <v>34</v>
      </c>
      <c r="G95" t="s">
        <v>36</v>
      </c>
      <c r="H95" t="s">
        <v>19</v>
      </c>
      <c r="I95">
        <v>6</v>
      </c>
      <c r="J95" t="s">
        <v>37</v>
      </c>
      <c r="K95" t="s">
        <v>38</v>
      </c>
      <c r="L95" t="s">
        <v>50</v>
      </c>
      <c r="M95">
        <v>16</v>
      </c>
      <c r="N95">
        <v>56</v>
      </c>
      <c r="O95">
        <f>Data[[#This Row],[Revenue]]-Data[[#This Row],[Cogs]]</f>
        <v>34</v>
      </c>
      <c r="P95" t="s">
        <v>40</v>
      </c>
      <c r="Q95">
        <v>20</v>
      </c>
      <c r="R95">
        <v>50</v>
      </c>
      <c r="S95">
        <v>40</v>
      </c>
      <c r="T95">
        <v>70</v>
      </c>
      <c r="U95">
        <v>18</v>
      </c>
      <c r="V95" t="s">
        <v>32</v>
      </c>
    </row>
    <row r="96" spans="1:22" x14ac:dyDescent="0.25">
      <c r="A96">
        <v>505</v>
      </c>
      <c r="B96">
        <v>44</v>
      </c>
      <c r="C96">
        <v>-7</v>
      </c>
      <c r="D96" s="1" t="s">
        <v>157</v>
      </c>
      <c r="E96">
        <v>325</v>
      </c>
      <c r="F96">
        <v>62</v>
      </c>
      <c r="G96" t="s">
        <v>36</v>
      </c>
      <c r="H96" t="s">
        <v>26</v>
      </c>
      <c r="I96">
        <v>40</v>
      </c>
      <c r="J96" t="s">
        <v>37</v>
      </c>
      <c r="K96" t="s">
        <v>38</v>
      </c>
      <c r="L96" t="s">
        <v>50</v>
      </c>
      <c r="M96">
        <v>-7</v>
      </c>
      <c r="N96">
        <v>106</v>
      </c>
      <c r="O96">
        <f>Data[[#This Row],[Revenue]]-Data[[#This Row],[Cogs]]</f>
        <v>62</v>
      </c>
      <c r="P96" t="s">
        <v>97</v>
      </c>
      <c r="Q96">
        <v>30</v>
      </c>
      <c r="R96">
        <v>50</v>
      </c>
      <c r="S96">
        <v>0</v>
      </c>
      <c r="T96">
        <v>80</v>
      </c>
      <c r="U96">
        <v>69</v>
      </c>
      <c r="V96" t="s">
        <v>32</v>
      </c>
    </row>
    <row r="97" spans="1:22" x14ac:dyDescent="0.25">
      <c r="A97">
        <v>775</v>
      </c>
      <c r="B97">
        <v>33</v>
      </c>
      <c r="C97">
        <v>-14</v>
      </c>
      <c r="D97" s="1" t="s">
        <v>158</v>
      </c>
      <c r="E97">
        <v>243</v>
      </c>
      <c r="F97">
        <v>41</v>
      </c>
      <c r="G97" t="s">
        <v>36</v>
      </c>
      <c r="H97" t="s">
        <v>33</v>
      </c>
      <c r="I97">
        <v>12</v>
      </c>
      <c r="J97" t="s">
        <v>37</v>
      </c>
      <c r="K97" t="s">
        <v>42</v>
      </c>
      <c r="L97" t="s">
        <v>49</v>
      </c>
      <c r="M97">
        <v>-4</v>
      </c>
      <c r="N97">
        <v>74</v>
      </c>
      <c r="O97">
        <f>Data[[#This Row],[Revenue]]-Data[[#This Row],[Cogs]]</f>
        <v>41</v>
      </c>
      <c r="P97" t="s">
        <v>45</v>
      </c>
      <c r="Q97">
        <v>30</v>
      </c>
      <c r="R97">
        <v>50</v>
      </c>
      <c r="S97">
        <v>10</v>
      </c>
      <c r="T97">
        <v>80</v>
      </c>
      <c r="U97">
        <v>45</v>
      </c>
      <c r="V97" t="s">
        <v>32</v>
      </c>
    </row>
    <row r="98" spans="1:22" x14ac:dyDescent="0.25">
      <c r="A98">
        <v>573</v>
      </c>
      <c r="B98">
        <v>44</v>
      </c>
      <c r="C98">
        <v>-8</v>
      </c>
      <c r="D98" s="1" t="s">
        <v>159</v>
      </c>
      <c r="E98">
        <v>325</v>
      </c>
      <c r="F98">
        <v>62</v>
      </c>
      <c r="G98" t="s">
        <v>36</v>
      </c>
      <c r="H98" t="s">
        <v>19</v>
      </c>
      <c r="I98">
        <v>40</v>
      </c>
      <c r="J98" t="s">
        <v>20</v>
      </c>
      <c r="K98" t="s">
        <v>21</v>
      </c>
      <c r="L98" t="s">
        <v>58</v>
      </c>
      <c r="M98">
        <v>-8</v>
      </c>
      <c r="N98">
        <v>106</v>
      </c>
      <c r="O98">
        <f>Data[[#This Row],[Revenue]]-Data[[#This Row],[Cogs]]</f>
        <v>62</v>
      </c>
      <c r="P98" t="s">
        <v>59</v>
      </c>
      <c r="Q98">
        <v>40</v>
      </c>
      <c r="R98">
        <v>50</v>
      </c>
      <c r="S98">
        <v>0</v>
      </c>
      <c r="T98">
        <v>90</v>
      </c>
      <c r="U98">
        <v>70</v>
      </c>
      <c r="V98" t="s">
        <v>24</v>
      </c>
    </row>
    <row r="99" spans="1:22" x14ac:dyDescent="0.25">
      <c r="A99">
        <v>262</v>
      </c>
      <c r="B99">
        <v>31</v>
      </c>
      <c r="C99">
        <v>-13</v>
      </c>
      <c r="D99" s="1" t="s">
        <v>160</v>
      </c>
      <c r="E99">
        <v>856</v>
      </c>
      <c r="F99">
        <v>47</v>
      </c>
      <c r="G99" t="s">
        <v>36</v>
      </c>
      <c r="H99" t="s">
        <v>19</v>
      </c>
      <c r="I99">
        <v>8</v>
      </c>
      <c r="J99" t="s">
        <v>20</v>
      </c>
      <c r="K99" t="s">
        <v>21</v>
      </c>
      <c r="L99" t="s">
        <v>22</v>
      </c>
      <c r="M99">
        <v>27</v>
      </c>
      <c r="N99">
        <v>78</v>
      </c>
      <c r="O99">
        <f>Data[[#This Row],[Revenue]]-Data[[#This Row],[Cogs]]</f>
        <v>47</v>
      </c>
      <c r="P99" t="s">
        <v>61</v>
      </c>
      <c r="Q99">
        <v>20</v>
      </c>
      <c r="R99">
        <v>50</v>
      </c>
      <c r="S99">
        <v>40</v>
      </c>
      <c r="T99">
        <v>70</v>
      </c>
      <c r="U99">
        <v>20</v>
      </c>
      <c r="V99" t="s">
        <v>24</v>
      </c>
    </row>
    <row r="100" spans="1:22" x14ac:dyDescent="0.25">
      <c r="A100">
        <v>475</v>
      </c>
      <c r="B100">
        <v>69</v>
      </c>
      <c r="C100">
        <v>8</v>
      </c>
      <c r="D100" s="1" t="s">
        <v>161</v>
      </c>
      <c r="E100">
        <v>1060</v>
      </c>
      <c r="F100">
        <v>81</v>
      </c>
      <c r="G100" t="s">
        <v>36</v>
      </c>
      <c r="H100" t="s">
        <v>28</v>
      </c>
      <c r="I100">
        <v>21</v>
      </c>
      <c r="J100" t="s">
        <v>20</v>
      </c>
      <c r="K100" t="s">
        <v>21</v>
      </c>
      <c r="L100" t="s">
        <v>25</v>
      </c>
      <c r="M100">
        <v>38</v>
      </c>
      <c r="N100">
        <v>150</v>
      </c>
      <c r="O100">
        <f>Data[[#This Row],[Revenue]]-Data[[#This Row],[Cogs]]</f>
        <v>81</v>
      </c>
      <c r="P100" t="s">
        <v>41</v>
      </c>
      <c r="Q100">
        <v>50</v>
      </c>
      <c r="R100">
        <v>50</v>
      </c>
      <c r="S100">
        <v>30</v>
      </c>
      <c r="T100">
        <v>100</v>
      </c>
      <c r="U100">
        <v>43</v>
      </c>
      <c r="V100" t="s">
        <v>24</v>
      </c>
    </row>
    <row r="101" spans="1:22" x14ac:dyDescent="0.25">
      <c r="A101">
        <v>262</v>
      </c>
      <c r="B101">
        <v>49</v>
      </c>
      <c r="C101">
        <v>13</v>
      </c>
      <c r="D101" s="1" t="s">
        <v>162</v>
      </c>
      <c r="E101">
        <v>454</v>
      </c>
      <c r="F101">
        <v>71</v>
      </c>
      <c r="G101" t="s">
        <v>36</v>
      </c>
      <c r="H101" t="s">
        <v>19</v>
      </c>
      <c r="I101">
        <v>15</v>
      </c>
      <c r="J101" t="s">
        <v>20</v>
      </c>
      <c r="K101" t="s">
        <v>29</v>
      </c>
      <c r="L101" t="s">
        <v>30</v>
      </c>
      <c r="M101">
        <v>33</v>
      </c>
      <c r="N101">
        <v>120</v>
      </c>
      <c r="O101">
        <f>Data[[#This Row],[Revenue]]-Data[[#This Row],[Cogs]]</f>
        <v>71</v>
      </c>
      <c r="P101" t="s">
        <v>61</v>
      </c>
      <c r="Q101">
        <v>40</v>
      </c>
      <c r="R101">
        <v>50</v>
      </c>
      <c r="S101">
        <v>20</v>
      </c>
      <c r="T101">
        <v>90</v>
      </c>
      <c r="U101">
        <v>38</v>
      </c>
      <c r="V101" t="s">
        <v>32</v>
      </c>
    </row>
    <row r="102" spans="1:22" x14ac:dyDescent="0.25">
      <c r="A102">
        <v>206</v>
      </c>
      <c r="B102">
        <v>49</v>
      </c>
      <c r="C102">
        <v>4</v>
      </c>
      <c r="D102" s="1" t="s">
        <v>163</v>
      </c>
      <c r="E102">
        <v>454</v>
      </c>
      <c r="F102">
        <v>71</v>
      </c>
      <c r="G102" t="s">
        <v>36</v>
      </c>
      <c r="H102" t="s">
        <v>33</v>
      </c>
      <c r="I102">
        <v>15</v>
      </c>
      <c r="J102" t="s">
        <v>20</v>
      </c>
      <c r="K102" t="s">
        <v>29</v>
      </c>
      <c r="L102" t="s">
        <v>67</v>
      </c>
      <c r="M102">
        <v>34</v>
      </c>
      <c r="N102">
        <v>120</v>
      </c>
      <c r="O102">
        <f>Data[[#This Row],[Revenue]]-Data[[#This Row],[Cogs]]</f>
        <v>71</v>
      </c>
      <c r="P102" t="s">
        <v>64</v>
      </c>
      <c r="Q102">
        <v>30</v>
      </c>
      <c r="R102">
        <v>50</v>
      </c>
      <c r="S102">
        <v>30</v>
      </c>
      <c r="T102">
        <v>80</v>
      </c>
      <c r="U102">
        <v>37</v>
      </c>
      <c r="V102" t="s">
        <v>32</v>
      </c>
    </row>
    <row r="103" spans="1:22" x14ac:dyDescent="0.25">
      <c r="A103">
        <v>970</v>
      </c>
      <c r="B103">
        <v>43</v>
      </c>
      <c r="C103">
        <v>-1</v>
      </c>
      <c r="D103" s="1" t="s">
        <v>164</v>
      </c>
      <c r="E103">
        <v>531</v>
      </c>
      <c r="F103">
        <v>56</v>
      </c>
      <c r="G103" t="s">
        <v>18</v>
      </c>
      <c r="H103" t="s">
        <v>19</v>
      </c>
      <c r="I103">
        <v>14</v>
      </c>
      <c r="J103" t="s">
        <v>37</v>
      </c>
      <c r="K103" t="s">
        <v>42</v>
      </c>
      <c r="L103" t="s">
        <v>49</v>
      </c>
      <c r="M103">
        <v>29</v>
      </c>
      <c r="N103">
        <v>99</v>
      </c>
      <c r="O103">
        <f>Data[[#This Row],[Revenue]]-Data[[#This Row],[Cogs]]</f>
        <v>56</v>
      </c>
      <c r="P103" t="s">
        <v>23</v>
      </c>
      <c r="Q103">
        <v>40</v>
      </c>
      <c r="R103">
        <v>50</v>
      </c>
      <c r="S103">
        <v>30</v>
      </c>
      <c r="T103">
        <v>90</v>
      </c>
      <c r="U103">
        <v>27</v>
      </c>
      <c r="V103" t="s">
        <v>32</v>
      </c>
    </row>
    <row r="104" spans="1:22" x14ac:dyDescent="0.25">
      <c r="A104">
        <v>614</v>
      </c>
      <c r="B104">
        <v>41</v>
      </c>
      <c r="C104">
        <v>4</v>
      </c>
      <c r="D104" s="1" t="s">
        <v>165</v>
      </c>
      <c r="E104">
        <v>435</v>
      </c>
      <c r="F104">
        <v>60</v>
      </c>
      <c r="G104" t="s">
        <v>18</v>
      </c>
      <c r="H104" t="s">
        <v>19</v>
      </c>
      <c r="I104">
        <v>13</v>
      </c>
      <c r="J104" t="s">
        <v>37</v>
      </c>
      <c r="K104" t="s">
        <v>42</v>
      </c>
      <c r="L104" t="s">
        <v>49</v>
      </c>
      <c r="M104">
        <v>24</v>
      </c>
      <c r="N104">
        <v>101</v>
      </c>
      <c r="O104">
        <f>Data[[#This Row],[Revenue]]-Data[[#This Row],[Cogs]]</f>
        <v>60</v>
      </c>
      <c r="P104" t="s">
        <v>152</v>
      </c>
      <c r="Q104">
        <v>40</v>
      </c>
      <c r="R104">
        <v>50</v>
      </c>
      <c r="S104">
        <v>20</v>
      </c>
      <c r="T104">
        <v>90</v>
      </c>
      <c r="U104">
        <v>36</v>
      </c>
      <c r="V104" t="s">
        <v>32</v>
      </c>
    </row>
    <row r="105" spans="1:22" x14ac:dyDescent="0.25">
      <c r="A105">
        <v>339</v>
      </c>
      <c r="B105">
        <v>47</v>
      </c>
      <c r="C105">
        <v>-10</v>
      </c>
      <c r="D105" s="1" t="s">
        <v>166</v>
      </c>
      <c r="E105">
        <v>571</v>
      </c>
      <c r="F105">
        <v>52</v>
      </c>
      <c r="G105" t="s">
        <v>18</v>
      </c>
      <c r="H105" t="s">
        <v>28</v>
      </c>
      <c r="I105">
        <v>42</v>
      </c>
      <c r="J105" t="s">
        <v>37</v>
      </c>
      <c r="K105" t="s">
        <v>38</v>
      </c>
      <c r="L105" t="s">
        <v>50</v>
      </c>
      <c r="M105">
        <v>-20</v>
      </c>
      <c r="N105">
        <v>99</v>
      </c>
      <c r="O105">
        <f>Data[[#This Row],[Revenue]]-Data[[#This Row],[Cogs]]</f>
        <v>52</v>
      </c>
      <c r="P105" t="s">
        <v>73</v>
      </c>
      <c r="Q105">
        <v>40</v>
      </c>
      <c r="R105">
        <v>50</v>
      </c>
      <c r="S105">
        <v>-10</v>
      </c>
      <c r="T105">
        <v>90</v>
      </c>
      <c r="U105">
        <v>72</v>
      </c>
      <c r="V105" t="s">
        <v>32</v>
      </c>
    </row>
    <row r="106" spans="1:22" x14ac:dyDescent="0.25">
      <c r="A106">
        <v>773</v>
      </c>
      <c r="B106">
        <v>43</v>
      </c>
      <c r="C106">
        <v>-1</v>
      </c>
      <c r="D106" s="1" t="s">
        <v>167</v>
      </c>
      <c r="E106">
        <v>531</v>
      </c>
      <c r="F106">
        <v>56</v>
      </c>
      <c r="G106" t="s">
        <v>18</v>
      </c>
      <c r="H106" t="s">
        <v>19</v>
      </c>
      <c r="I106">
        <v>14</v>
      </c>
      <c r="J106" t="s">
        <v>20</v>
      </c>
      <c r="K106" t="s">
        <v>21</v>
      </c>
      <c r="L106" t="s">
        <v>22</v>
      </c>
      <c r="M106">
        <v>29</v>
      </c>
      <c r="N106">
        <v>99</v>
      </c>
      <c r="O106">
        <f>Data[[#This Row],[Revenue]]-Data[[#This Row],[Cogs]]</f>
        <v>56</v>
      </c>
      <c r="P106" t="s">
        <v>78</v>
      </c>
      <c r="Q106">
        <v>40</v>
      </c>
      <c r="R106">
        <v>50</v>
      </c>
      <c r="S106">
        <v>30</v>
      </c>
      <c r="T106">
        <v>90</v>
      </c>
      <c r="U106">
        <v>27</v>
      </c>
      <c r="V106" t="s">
        <v>24</v>
      </c>
    </row>
    <row r="107" spans="1:22" x14ac:dyDescent="0.25">
      <c r="A107">
        <v>805</v>
      </c>
      <c r="B107">
        <v>43</v>
      </c>
      <c r="C107">
        <v>-1</v>
      </c>
      <c r="D107" s="1" t="s">
        <v>168</v>
      </c>
      <c r="E107">
        <v>531</v>
      </c>
      <c r="F107">
        <v>56</v>
      </c>
      <c r="G107" t="s">
        <v>18</v>
      </c>
      <c r="H107" t="s">
        <v>33</v>
      </c>
      <c r="I107">
        <v>14</v>
      </c>
      <c r="J107" t="s">
        <v>20</v>
      </c>
      <c r="K107" t="s">
        <v>21</v>
      </c>
      <c r="L107" t="s">
        <v>25</v>
      </c>
      <c r="M107">
        <v>29</v>
      </c>
      <c r="N107">
        <v>99</v>
      </c>
      <c r="O107">
        <f>Data[[#This Row],[Revenue]]-Data[[#This Row],[Cogs]]</f>
        <v>56</v>
      </c>
      <c r="P107" t="s">
        <v>35</v>
      </c>
      <c r="Q107">
        <v>40</v>
      </c>
      <c r="R107">
        <v>50</v>
      </c>
      <c r="S107">
        <v>30</v>
      </c>
      <c r="T107">
        <v>90</v>
      </c>
      <c r="U107">
        <v>27</v>
      </c>
      <c r="V107" t="s">
        <v>24</v>
      </c>
    </row>
    <row r="108" spans="1:22" x14ac:dyDescent="0.25">
      <c r="A108">
        <v>303</v>
      </c>
      <c r="B108">
        <v>46</v>
      </c>
      <c r="C108">
        <v>-4</v>
      </c>
      <c r="D108" s="1" t="s">
        <v>169</v>
      </c>
      <c r="E108">
        <v>422</v>
      </c>
      <c r="F108">
        <v>57</v>
      </c>
      <c r="G108" t="s">
        <v>18</v>
      </c>
      <c r="H108" t="s">
        <v>19</v>
      </c>
      <c r="I108">
        <v>17</v>
      </c>
      <c r="J108" t="s">
        <v>20</v>
      </c>
      <c r="K108" t="s">
        <v>29</v>
      </c>
      <c r="L108" t="s">
        <v>30</v>
      </c>
      <c r="M108">
        <v>6</v>
      </c>
      <c r="N108">
        <v>103</v>
      </c>
      <c r="O108">
        <f>Data[[#This Row],[Revenue]]-Data[[#This Row],[Cogs]]</f>
        <v>57</v>
      </c>
      <c r="P108" t="s">
        <v>23</v>
      </c>
      <c r="Q108">
        <v>30</v>
      </c>
      <c r="R108">
        <v>50</v>
      </c>
      <c r="S108">
        <v>10</v>
      </c>
      <c r="T108">
        <v>80</v>
      </c>
      <c r="U108">
        <v>51</v>
      </c>
      <c r="V108" t="s">
        <v>32</v>
      </c>
    </row>
    <row r="109" spans="1:22" x14ac:dyDescent="0.25">
      <c r="A109">
        <v>303</v>
      </c>
      <c r="B109">
        <v>53</v>
      </c>
      <c r="C109">
        <v>6</v>
      </c>
      <c r="D109" s="1" t="s">
        <v>170</v>
      </c>
      <c r="E109">
        <v>1054</v>
      </c>
      <c r="F109">
        <v>63</v>
      </c>
      <c r="G109" t="s">
        <v>18</v>
      </c>
      <c r="H109" t="s">
        <v>19</v>
      </c>
      <c r="I109">
        <v>16</v>
      </c>
      <c r="J109" t="s">
        <v>20</v>
      </c>
      <c r="K109" t="s">
        <v>29</v>
      </c>
      <c r="L109" t="s">
        <v>67</v>
      </c>
      <c r="M109">
        <v>26</v>
      </c>
      <c r="N109">
        <v>116</v>
      </c>
      <c r="O109">
        <f>Data[[#This Row],[Revenue]]-Data[[#This Row],[Cogs]]</f>
        <v>63</v>
      </c>
      <c r="P109" t="s">
        <v>23</v>
      </c>
      <c r="Q109">
        <v>40</v>
      </c>
      <c r="R109">
        <v>50</v>
      </c>
      <c r="S109">
        <v>20</v>
      </c>
      <c r="T109">
        <v>90</v>
      </c>
      <c r="U109">
        <v>37</v>
      </c>
      <c r="V109" t="s">
        <v>32</v>
      </c>
    </row>
    <row r="110" spans="1:22" x14ac:dyDescent="0.25">
      <c r="A110">
        <v>617</v>
      </c>
      <c r="B110">
        <v>33</v>
      </c>
      <c r="C110">
        <v>-11</v>
      </c>
      <c r="D110" s="1" t="s">
        <v>171</v>
      </c>
      <c r="E110">
        <v>870</v>
      </c>
      <c r="F110">
        <v>49</v>
      </c>
      <c r="G110" t="s">
        <v>18</v>
      </c>
      <c r="H110" t="s">
        <v>28</v>
      </c>
      <c r="I110">
        <v>9</v>
      </c>
      <c r="J110" t="s">
        <v>20</v>
      </c>
      <c r="K110" t="s">
        <v>29</v>
      </c>
      <c r="L110" t="s">
        <v>30</v>
      </c>
      <c r="M110">
        <v>29</v>
      </c>
      <c r="N110">
        <v>82</v>
      </c>
      <c r="O110">
        <f>Data[[#This Row],[Revenue]]-Data[[#This Row],[Cogs]]</f>
        <v>49</v>
      </c>
      <c r="P110" t="s">
        <v>73</v>
      </c>
      <c r="Q110">
        <v>30</v>
      </c>
      <c r="R110">
        <v>50</v>
      </c>
      <c r="S110">
        <v>40</v>
      </c>
      <c r="T110">
        <v>80</v>
      </c>
      <c r="U110">
        <v>20</v>
      </c>
      <c r="V110" t="s">
        <v>32</v>
      </c>
    </row>
    <row r="111" spans="1:22" x14ac:dyDescent="0.25">
      <c r="A111">
        <v>904</v>
      </c>
      <c r="B111">
        <v>80</v>
      </c>
      <c r="C111">
        <v>31</v>
      </c>
      <c r="D111" s="1" t="s">
        <v>172</v>
      </c>
      <c r="E111">
        <v>1055</v>
      </c>
      <c r="F111">
        <v>94</v>
      </c>
      <c r="G111" t="s">
        <v>18</v>
      </c>
      <c r="H111" t="s">
        <v>28</v>
      </c>
      <c r="I111">
        <v>24</v>
      </c>
      <c r="J111" t="s">
        <v>20</v>
      </c>
      <c r="K111" t="s">
        <v>21</v>
      </c>
      <c r="L111" t="s">
        <v>25</v>
      </c>
      <c r="M111">
        <v>71</v>
      </c>
      <c r="N111">
        <v>185</v>
      </c>
      <c r="O111">
        <f>Data[[#This Row],[Revenue]]-Data[[#This Row],[Cogs]]</f>
        <v>105</v>
      </c>
      <c r="P111" t="s">
        <v>31</v>
      </c>
      <c r="Q111">
        <v>40</v>
      </c>
      <c r="R111">
        <v>50</v>
      </c>
      <c r="S111">
        <v>40</v>
      </c>
      <c r="T111">
        <v>90</v>
      </c>
      <c r="U111">
        <v>46</v>
      </c>
      <c r="V111" t="s">
        <v>24</v>
      </c>
    </row>
    <row r="112" spans="1:22" x14ac:dyDescent="0.25">
      <c r="A112">
        <v>720</v>
      </c>
      <c r="B112">
        <v>54</v>
      </c>
      <c r="C112">
        <v>-11</v>
      </c>
      <c r="D112" s="1" t="s">
        <v>173</v>
      </c>
      <c r="E112">
        <v>404</v>
      </c>
      <c r="F112">
        <v>66</v>
      </c>
      <c r="G112" t="s">
        <v>18</v>
      </c>
      <c r="H112" t="s">
        <v>19</v>
      </c>
      <c r="I112">
        <v>20</v>
      </c>
      <c r="J112" t="s">
        <v>20</v>
      </c>
      <c r="K112" t="s">
        <v>29</v>
      </c>
      <c r="L112" t="s">
        <v>30</v>
      </c>
      <c r="M112">
        <v>19</v>
      </c>
      <c r="N112">
        <v>128</v>
      </c>
      <c r="O112">
        <f>Data[[#This Row],[Revenue]]-Data[[#This Row],[Cogs]]</f>
        <v>74</v>
      </c>
      <c r="P112" t="s">
        <v>23</v>
      </c>
      <c r="Q112">
        <v>30</v>
      </c>
      <c r="R112">
        <v>50</v>
      </c>
      <c r="S112">
        <v>30</v>
      </c>
      <c r="T112">
        <v>80</v>
      </c>
      <c r="U112">
        <v>53</v>
      </c>
      <c r="V112" t="s">
        <v>32</v>
      </c>
    </row>
    <row r="113" spans="1:22" x14ac:dyDescent="0.25">
      <c r="A113">
        <v>970</v>
      </c>
      <c r="B113">
        <v>54</v>
      </c>
      <c r="C113">
        <v>0</v>
      </c>
      <c r="D113" s="1" t="s">
        <v>174</v>
      </c>
      <c r="E113">
        <v>1037</v>
      </c>
      <c r="F113">
        <v>64</v>
      </c>
      <c r="G113" t="s">
        <v>18</v>
      </c>
      <c r="H113" t="s">
        <v>19</v>
      </c>
      <c r="I113">
        <v>16</v>
      </c>
      <c r="J113" t="s">
        <v>20</v>
      </c>
      <c r="K113" t="s">
        <v>29</v>
      </c>
      <c r="L113" t="s">
        <v>67</v>
      </c>
      <c r="M113">
        <v>40</v>
      </c>
      <c r="N113">
        <v>126</v>
      </c>
      <c r="O113">
        <f>Data[[#This Row],[Revenue]]-Data[[#This Row],[Cogs]]</f>
        <v>72</v>
      </c>
      <c r="P113" t="s">
        <v>23</v>
      </c>
      <c r="Q113">
        <v>30</v>
      </c>
      <c r="R113">
        <v>50</v>
      </c>
      <c r="S113">
        <v>40</v>
      </c>
      <c r="T113">
        <v>80</v>
      </c>
      <c r="U113">
        <v>37</v>
      </c>
      <c r="V113" t="s">
        <v>32</v>
      </c>
    </row>
    <row r="114" spans="1:22" x14ac:dyDescent="0.25">
      <c r="A114">
        <v>978</v>
      </c>
      <c r="B114">
        <v>27</v>
      </c>
      <c r="C114">
        <v>-20</v>
      </c>
      <c r="D114" s="1" t="s">
        <v>175</v>
      </c>
      <c r="E114">
        <v>859</v>
      </c>
      <c r="F114">
        <v>39</v>
      </c>
      <c r="G114" t="s">
        <v>18</v>
      </c>
      <c r="H114" t="s">
        <v>28</v>
      </c>
      <c r="I114">
        <v>7</v>
      </c>
      <c r="J114" t="s">
        <v>20</v>
      </c>
      <c r="K114" t="s">
        <v>29</v>
      </c>
      <c r="L114" t="s">
        <v>30</v>
      </c>
      <c r="M114">
        <v>30</v>
      </c>
      <c r="N114">
        <v>70</v>
      </c>
      <c r="O114">
        <f>Data[[#This Row],[Revenue]]-Data[[#This Row],[Cogs]]</f>
        <v>43</v>
      </c>
      <c r="P114" t="s">
        <v>73</v>
      </c>
      <c r="Q114">
        <v>20</v>
      </c>
      <c r="R114">
        <v>50</v>
      </c>
      <c r="S114">
        <v>50</v>
      </c>
      <c r="T114">
        <v>70</v>
      </c>
      <c r="U114">
        <v>19</v>
      </c>
      <c r="V114" t="s">
        <v>32</v>
      </c>
    </row>
    <row r="115" spans="1:22" x14ac:dyDescent="0.25">
      <c r="A115">
        <v>626</v>
      </c>
      <c r="B115">
        <v>76</v>
      </c>
      <c r="C115">
        <v>67</v>
      </c>
      <c r="D115" s="1" t="s">
        <v>176</v>
      </c>
      <c r="E115">
        <v>580</v>
      </c>
      <c r="F115">
        <v>111</v>
      </c>
      <c r="G115" t="s">
        <v>18</v>
      </c>
      <c r="H115" t="s">
        <v>33</v>
      </c>
      <c r="I115">
        <v>21</v>
      </c>
      <c r="J115" t="s">
        <v>20</v>
      </c>
      <c r="K115" t="s">
        <v>29</v>
      </c>
      <c r="L115" t="s">
        <v>67</v>
      </c>
      <c r="M115">
        <v>117</v>
      </c>
      <c r="N115">
        <v>199</v>
      </c>
      <c r="O115">
        <f>Data[[#This Row],[Revenue]]-Data[[#This Row],[Cogs]]</f>
        <v>123</v>
      </c>
      <c r="P115" t="s">
        <v>35</v>
      </c>
      <c r="Q115">
        <v>30</v>
      </c>
      <c r="R115">
        <v>50</v>
      </c>
      <c r="S115">
        <v>50</v>
      </c>
      <c r="T115">
        <v>80</v>
      </c>
      <c r="U115">
        <v>32</v>
      </c>
      <c r="V115" t="s">
        <v>32</v>
      </c>
    </row>
    <row r="116" spans="1:22" x14ac:dyDescent="0.25">
      <c r="A116">
        <v>262</v>
      </c>
      <c r="B116">
        <v>22</v>
      </c>
      <c r="C116">
        <v>-35</v>
      </c>
      <c r="D116" s="1" t="s">
        <v>177</v>
      </c>
      <c r="E116">
        <v>573</v>
      </c>
      <c r="F116">
        <v>29</v>
      </c>
      <c r="G116" t="s">
        <v>36</v>
      </c>
      <c r="H116" t="s">
        <v>19</v>
      </c>
      <c r="I116">
        <v>7</v>
      </c>
      <c r="J116" t="s">
        <v>37</v>
      </c>
      <c r="K116" t="s">
        <v>38</v>
      </c>
      <c r="L116" t="s">
        <v>39</v>
      </c>
      <c r="M116">
        <v>15</v>
      </c>
      <c r="N116">
        <v>54</v>
      </c>
      <c r="O116">
        <f>Data[[#This Row],[Revenue]]-Data[[#This Row],[Cogs]]</f>
        <v>32</v>
      </c>
      <c r="P116" t="s">
        <v>61</v>
      </c>
      <c r="Q116">
        <v>20</v>
      </c>
      <c r="R116">
        <v>50</v>
      </c>
      <c r="S116">
        <v>50</v>
      </c>
      <c r="T116">
        <v>70</v>
      </c>
      <c r="U116">
        <v>19</v>
      </c>
      <c r="V116" t="s">
        <v>24</v>
      </c>
    </row>
    <row r="117" spans="1:22" x14ac:dyDescent="0.25">
      <c r="A117">
        <v>641</v>
      </c>
      <c r="B117">
        <v>23</v>
      </c>
      <c r="C117">
        <v>-23</v>
      </c>
      <c r="D117" s="1" t="s">
        <v>178</v>
      </c>
      <c r="E117">
        <v>800</v>
      </c>
      <c r="F117">
        <v>35</v>
      </c>
      <c r="G117" t="s">
        <v>36</v>
      </c>
      <c r="H117" t="s">
        <v>19</v>
      </c>
      <c r="I117">
        <v>6</v>
      </c>
      <c r="J117" t="s">
        <v>37</v>
      </c>
      <c r="K117" t="s">
        <v>38</v>
      </c>
      <c r="L117" t="s">
        <v>50</v>
      </c>
      <c r="M117">
        <v>27</v>
      </c>
      <c r="N117">
        <v>62</v>
      </c>
      <c r="O117">
        <f>Data[[#This Row],[Revenue]]-Data[[#This Row],[Cogs]]</f>
        <v>39</v>
      </c>
      <c r="P117" t="s">
        <v>40</v>
      </c>
      <c r="Q117">
        <v>20</v>
      </c>
      <c r="R117">
        <v>50</v>
      </c>
      <c r="S117">
        <v>50</v>
      </c>
      <c r="T117">
        <v>70</v>
      </c>
      <c r="U117">
        <v>17</v>
      </c>
      <c r="V117" t="s">
        <v>32</v>
      </c>
    </row>
    <row r="118" spans="1:22" x14ac:dyDescent="0.25">
      <c r="A118">
        <v>203</v>
      </c>
      <c r="B118">
        <v>79</v>
      </c>
      <c r="C118">
        <v>20</v>
      </c>
      <c r="D118" s="1" t="s">
        <v>179</v>
      </c>
      <c r="E118">
        <v>593</v>
      </c>
      <c r="F118">
        <v>98</v>
      </c>
      <c r="G118" t="s">
        <v>36</v>
      </c>
      <c r="H118" t="s">
        <v>28</v>
      </c>
      <c r="I118">
        <v>30</v>
      </c>
      <c r="J118" t="s">
        <v>20</v>
      </c>
      <c r="K118" t="s">
        <v>21</v>
      </c>
      <c r="L118" t="s">
        <v>22</v>
      </c>
      <c r="M118">
        <v>50</v>
      </c>
      <c r="N118">
        <v>189</v>
      </c>
      <c r="O118">
        <f>Data[[#This Row],[Revenue]]-Data[[#This Row],[Cogs]]</f>
        <v>110</v>
      </c>
      <c r="P118" t="s">
        <v>41</v>
      </c>
      <c r="Q118">
        <v>40</v>
      </c>
      <c r="R118">
        <v>50</v>
      </c>
      <c r="S118">
        <v>30</v>
      </c>
      <c r="T118">
        <v>90</v>
      </c>
      <c r="U118">
        <v>64</v>
      </c>
      <c r="V118" t="s">
        <v>24</v>
      </c>
    </row>
    <row r="119" spans="1:22" x14ac:dyDescent="0.25">
      <c r="A119">
        <v>203</v>
      </c>
      <c r="B119">
        <v>65</v>
      </c>
      <c r="C119">
        <v>2</v>
      </c>
      <c r="D119" s="1" t="s">
        <v>180</v>
      </c>
      <c r="E119">
        <v>1053</v>
      </c>
      <c r="F119">
        <v>77</v>
      </c>
      <c r="G119" t="s">
        <v>36</v>
      </c>
      <c r="H119" t="s">
        <v>28</v>
      </c>
      <c r="I119">
        <v>20</v>
      </c>
      <c r="J119" t="s">
        <v>20</v>
      </c>
      <c r="K119" t="s">
        <v>21</v>
      </c>
      <c r="L119" t="s">
        <v>25</v>
      </c>
      <c r="M119">
        <v>52</v>
      </c>
      <c r="N119">
        <v>151</v>
      </c>
      <c r="O119">
        <f>Data[[#This Row],[Revenue]]-Data[[#This Row],[Cogs]]</f>
        <v>86</v>
      </c>
      <c r="P119" t="s">
        <v>41</v>
      </c>
      <c r="Q119">
        <v>30</v>
      </c>
      <c r="R119">
        <v>50</v>
      </c>
      <c r="S119">
        <v>50</v>
      </c>
      <c r="T119">
        <v>80</v>
      </c>
      <c r="U119">
        <v>42</v>
      </c>
      <c r="V119" t="s">
        <v>24</v>
      </c>
    </row>
    <row r="120" spans="1:22" x14ac:dyDescent="0.25">
      <c r="A120">
        <v>262</v>
      </c>
      <c r="B120">
        <v>46</v>
      </c>
      <c r="C120">
        <v>5</v>
      </c>
      <c r="D120" s="1" t="s">
        <v>181</v>
      </c>
      <c r="E120">
        <v>449</v>
      </c>
      <c r="F120">
        <v>67</v>
      </c>
      <c r="G120" t="s">
        <v>36</v>
      </c>
      <c r="H120" t="s">
        <v>19</v>
      </c>
      <c r="I120">
        <v>14</v>
      </c>
      <c r="J120" t="s">
        <v>20</v>
      </c>
      <c r="K120" t="s">
        <v>29</v>
      </c>
      <c r="L120" t="s">
        <v>30</v>
      </c>
      <c r="M120">
        <v>45</v>
      </c>
      <c r="N120">
        <v>120</v>
      </c>
      <c r="O120">
        <f>Data[[#This Row],[Revenue]]-Data[[#This Row],[Cogs]]</f>
        <v>74</v>
      </c>
      <c r="P120" t="s">
        <v>61</v>
      </c>
      <c r="Q120">
        <v>20</v>
      </c>
      <c r="R120">
        <v>50</v>
      </c>
      <c r="S120">
        <v>40</v>
      </c>
      <c r="T120">
        <v>70</v>
      </c>
      <c r="U120">
        <v>37</v>
      </c>
      <c r="V120" t="s">
        <v>32</v>
      </c>
    </row>
    <row r="121" spans="1:22" x14ac:dyDescent="0.25">
      <c r="A121">
        <v>262</v>
      </c>
      <c r="B121">
        <v>60</v>
      </c>
      <c r="C121">
        <v>0</v>
      </c>
      <c r="D121" s="1" t="s">
        <v>182</v>
      </c>
      <c r="E121">
        <v>606</v>
      </c>
      <c r="F121">
        <v>84</v>
      </c>
      <c r="G121" t="s">
        <v>36</v>
      </c>
      <c r="H121" t="s">
        <v>19</v>
      </c>
      <c r="I121">
        <v>54</v>
      </c>
      <c r="J121" t="s">
        <v>20</v>
      </c>
      <c r="K121" t="s">
        <v>29</v>
      </c>
      <c r="L121" t="s">
        <v>67</v>
      </c>
      <c r="M121">
        <v>0</v>
      </c>
      <c r="N121">
        <v>153</v>
      </c>
      <c r="O121">
        <f>Data[[#This Row],[Revenue]]-Data[[#This Row],[Cogs]]</f>
        <v>93</v>
      </c>
      <c r="P121" t="s">
        <v>61</v>
      </c>
      <c r="Q121">
        <v>40</v>
      </c>
      <c r="R121">
        <v>50</v>
      </c>
      <c r="S121">
        <v>0</v>
      </c>
      <c r="T121">
        <v>90</v>
      </c>
      <c r="U121">
        <v>84</v>
      </c>
      <c r="V121" t="s">
        <v>32</v>
      </c>
    </row>
    <row r="122" spans="1:22" x14ac:dyDescent="0.25">
      <c r="A122">
        <v>425</v>
      </c>
      <c r="B122">
        <v>60</v>
      </c>
      <c r="C122">
        <v>45</v>
      </c>
      <c r="D122" s="1" t="s">
        <v>183</v>
      </c>
      <c r="E122">
        <v>329</v>
      </c>
      <c r="F122">
        <v>99</v>
      </c>
      <c r="G122" t="s">
        <v>36</v>
      </c>
      <c r="H122" t="s">
        <v>33</v>
      </c>
      <c r="I122">
        <v>18</v>
      </c>
      <c r="J122" t="s">
        <v>20</v>
      </c>
      <c r="K122" t="s">
        <v>29</v>
      </c>
      <c r="L122" t="s">
        <v>30</v>
      </c>
      <c r="M122">
        <v>85</v>
      </c>
      <c r="N122">
        <v>169</v>
      </c>
      <c r="O122">
        <f>Data[[#This Row],[Revenue]]-Data[[#This Row],[Cogs]]</f>
        <v>109</v>
      </c>
      <c r="P122" t="s">
        <v>64</v>
      </c>
      <c r="Q122">
        <v>20</v>
      </c>
      <c r="R122">
        <v>50</v>
      </c>
      <c r="S122">
        <v>40</v>
      </c>
      <c r="T122">
        <v>70</v>
      </c>
      <c r="U122">
        <v>42</v>
      </c>
      <c r="V122" t="s">
        <v>32</v>
      </c>
    </row>
    <row r="123" spans="1:22" x14ac:dyDescent="0.25">
      <c r="A123">
        <v>312</v>
      </c>
      <c r="B123">
        <v>40</v>
      </c>
      <c r="C123">
        <v>10</v>
      </c>
      <c r="D123" s="1" t="s">
        <v>184</v>
      </c>
      <c r="E123">
        <v>536</v>
      </c>
      <c r="F123">
        <v>52</v>
      </c>
      <c r="G123" t="s">
        <v>18</v>
      </c>
      <c r="H123" t="s">
        <v>19</v>
      </c>
      <c r="I123">
        <v>13</v>
      </c>
      <c r="J123" t="s">
        <v>20</v>
      </c>
      <c r="K123" t="s">
        <v>21</v>
      </c>
      <c r="L123" t="s">
        <v>22</v>
      </c>
      <c r="M123">
        <v>40</v>
      </c>
      <c r="N123">
        <v>98</v>
      </c>
      <c r="O123">
        <f>Data[[#This Row],[Revenue]]-Data[[#This Row],[Cogs]]</f>
        <v>58</v>
      </c>
      <c r="P123" t="s">
        <v>78</v>
      </c>
      <c r="Q123">
        <v>30</v>
      </c>
      <c r="R123">
        <v>50</v>
      </c>
      <c r="S123">
        <v>30</v>
      </c>
      <c r="T123">
        <v>80</v>
      </c>
      <c r="U123">
        <v>25</v>
      </c>
      <c r="V123" t="s">
        <v>24</v>
      </c>
    </row>
    <row r="124" spans="1:22" x14ac:dyDescent="0.25">
      <c r="A124">
        <v>419</v>
      </c>
      <c r="B124">
        <v>36</v>
      </c>
      <c r="C124">
        <v>5</v>
      </c>
      <c r="D124" s="1" t="s">
        <v>185</v>
      </c>
      <c r="E124">
        <v>862</v>
      </c>
      <c r="F124">
        <v>52</v>
      </c>
      <c r="G124" t="s">
        <v>18</v>
      </c>
      <c r="H124" t="s">
        <v>19</v>
      </c>
      <c r="I124">
        <v>10</v>
      </c>
      <c r="J124" t="s">
        <v>20</v>
      </c>
      <c r="K124" t="s">
        <v>21</v>
      </c>
      <c r="L124" t="s">
        <v>22</v>
      </c>
      <c r="M124">
        <v>45</v>
      </c>
      <c r="N124">
        <v>94</v>
      </c>
      <c r="O124">
        <f>Data[[#This Row],[Revenue]]-Data[[#This Row],[Cogs]]</f>
        <v>58</v>
      </c>
      <c r="P124" t="s">
        <v>152</v>
      </c>
      <c r="Q124">
        <v>30</v>
      </c>
      <c r="R124">
        <v>50</v>
      </c>
      <c r="S124">
        <v>40</v>
      </c>
      <c r="T124">
        <v>80</v>
      </c>
      <c r="U124">
        <v>22</v>
      </c>
      <c r="V124" t="s">
        <v>24</v>
      </c>
    </row>
    <row r="125" spans="1:22" x14ac:dyDescent="0.25">
      <c r="A125">
        <v>857</v>
      </c>
      <c r="B125">
        <v>55</v>
      </c>
      <c r="C125">
        <v>2</v>
      </c>
      <c r="D125" s="1" t="s">
        <v>186</v>
      </c>
      <c r="E125">
        <v>410</v>
      </c>
      <c r="F125">
        <v>69</v>
      </c>
      <c r="G125" t="s">
        <v>18</v>
      </c>
      <c r="H125" t="s">
        <v>28</v>
      </c>
      <c r="I125">
        <v>20</v>
      </c>
      <c r="J125" t="s">
        <v>20</v>
      </c>
      <c r="K125" t="s">
        <v>21</v>
      </c>
      <c r="L125" t="s">
        <v>22</v>
      </c>
      <c r="M125">
        <v>22</v>
      </c>
      <c r="N125">
        <v>132</v>
      </c>
      <c r="O125">
        <f>Data[[#This Row],[Revenue]]-Data[[#This Row],[Cogs]]</f>
        <v>77</v>
      </c>
      <c r="P125" t="s">
        <v>73</v>
      </c>
      <c r="Q125">
        <v>40</v>
      </c>
      <c r="R125">
        <v>50</v>
      </c>
      <c r="S125">
        <v>20</v>
      </c>
      <c r="T125">
        <v>90</v>
      </c>
      <c r="U125">
        <v>54</v>
      </c>
      <c r="V125" t="s">
        <v>24</v>
      </c>
    </row>
    <row r="126" spans="1:22" x14ac:dyDescent="0.25">
      <c r="A126">
        <v>323</v>
      </c>
      <c r="B126">
        <v>40</v>
      </c>
      <c r="C126">
        <v>10</v>
      </c>
      <c r="D126" s="1" t="s">
        <v>187</v>
      </c>
      <c r="E126">
        <v>536</v>
      </c>
      <c r="F126">
        <v>52</v>
      </c>
      <c r="G126" t="s">
        <v>18</v>
      </c>
      <c r="H126" t="s">
        <v>33</v>
      </c>
      <c r="I126">
        <v>13</v>
      </c>
      <c r="J126" t="s">
        <v>20</v>
      </c>
      <c r="K126" t="s">
        <v>21</v>
      </c>
      <c r="L126" t="s">
        <v>25</v>
      </c>
      <c r="M126">
        <v>40</v>
      </c>
      <c r="N126">
        <v>98</v>
      </c>
      <c r="O126">
        <f>Data[[#This Row],[Revenue]]-Data[[#This Row],[Cogs]]</f>
        <v>58</v>
      </c>
      <c r="P126" t="s">
        <v>35</v>
      </c>
      <c r="Q126">
        <v>30</v>
      </c>
      <c r="R126">
        <v>50</v>
      </c>
      <c r="S126">
        <v>30</v>
      </c>
      <c r="T126">
        <v>80</v>
      </c>
      <c r="U126">
        <v>25</v>
      </c>
      <c r="V126" t="s">
        <v>24</v>
      </c>
    </row>
    <row r="127" spans="1:22" x14ac:dyDescent="0.25">
      <c r="A127">
        <v>352</v>
      </c>
      <c r="B127">
        <v>28</v>
      </c>
      <c r="C127">
        <v>-6</v>
      </c>
      <c r="D127" s="1" t="s">
        <v>188</v>
      </c>
      <c r="E127">
        <v>875</v>
      </c>
      <c r="F127">
        <v>42</v>
      </c>
      <c r="G127" t="s">
        <v>18</v>
      </c>
      <c r="H127" t="s">
        <v>28</v>
      </c>
      <c r="I127">
        <v>7</v>
      </c>
      <c r="J127" t="s">
        <v>20</v>
      </c>
      <c r="K127" t="s">
        <v>29</v>
      </c>
      <c r="L127" t="s">
        <v>30</v>
      </c>
      <c r="M127">
        <v>34</v>
      </c>
      <c r="N127">
        <v>75</v>
      </c>
      <c r="O127">
        <f>Data[[#This Row],[Revenue]]-Data[[#This Row],[Cogs]]</f>
        <v>47</v>
      </c>
      <c r="P127" t="s">
        <v>31</v>
      </c>
      <c r="Q127">
        <v>20</v>
      </c>
      <c r="R127">
        <v>50</v>
      </c>
      <c r="S127">
        <v>40</v>
      </c>
      <c r="T127">
        <v>70</v>
      </c>
      <c r="U127">
        <v>19</v>
      </c>
      <c r="V127" t="s">
        <v>32</v>
      </c>
    </row>
    <row r="128" spans="1:22" x14ac:dyDescent="0.25">
      <c r="A128">
        <v>904</v>
      </c>
      <c r="B128">
        <v>31</v>
      </c>
      <c r="C128">
        <v>2</v>
      </c>
      <c r="D128" s="1" t="s">
        <v>189</v>
      </c>
      <c r="E128">
        <v>856</v>
      </c>
      <c r="F128">
        <v>47</v>
      </c>
      <c r="G128" t="s">
        <v>18</v>
      </c>
      <c r="H128" t="s">
        <v>28</v>
      </c>
      <c r="I128">
        <v>8</v>
      </c>
      <c r="J128" t="s">
        <v>20</v>
      </c>
      <c r="K128" t="s">
        <v>29</v>
      </c>
      <c r="L128" t="s">
        <v>34</v>
      </c>
      <c r="M128">
        <v>42</v>
      </c>
      <c r="N128">
        <v>83</v>
      </c>
      <c r="O128">
        <f>Data[[#This Row],[Revenue]]-Data[[#This Row],[Cogs]]</f>
        <v>52</v>
      </c>
      <c r="P128" t="s">
        <v>31</v>
      </c>
      <c r="Q128">
        <v>30</v>
      </c>
      <c r="R128">
        <v>50</v>
      </c>
      <c r="S128">
        <v>40</v>
      </c>
      <c r="T128">
        <v>80</v>
      </c>
      <c r="U128">
        <v>19</v>
      </c>
      <c r="V128" t="s">
        <v>32</v>
      </c>
    </row>
    <row r="129" spans="1:22" x14ac:dyDescent="0.25">
      <c r="A129">
        <v>970</v>
      </c>
      <c r="B129">
        <v>43</v>
      </c>
      <c r="C129">
        <v>13</v>
      </c>
      <c r="D129" s="1" t="s">
        <v>190</v>
      </c>
      <c r="E129">
        <v>531</v>
      </c>
      <c r="F129">
        <v>56</v>
      </c>
      <c r="G129" t="s">
        <v>18</v>
      </c>
      <c r="H129" t="s">
        <v>19</v>
      </c>
      <c r="I129">
        <v>14</v>
      </c>
      <c r="J129" t="s">
        <v>37</v>
      </c>
      <c r="K129" t="s">
        <v>42</v>
      </c>
      <c r="L129" t="s">
        <v>49</v>
      </c>
      <c r="M129">
        <v>43</v>
      </c>
      <c r="N129">
        <v>106</v>
      </c>
      <c r="O129">
        <f>Data[[#This Row],[Revenue]]-Data[[#This Row],[Cogs]]</f>
        <v>63</v>
      </c>
      <c r="P129" t="s">
        <v>23</v>
      </c>
      <c r="Q129">
        <v>40</v>
      </c>
      <c r="R129">
        <v>50</v>
      </c>
      <c r="S129">
        <v>30</v>
      </c>
      <c r="T129">
        <v>90</v>
      </c>
      <c r="U129">
        <v>27</v>
      </c>
      <c r="V129" t="s">
        <v>32</v>
      </c>
    </row>
    <row r="130" spans="1:22" x14ac:dyDescent="0.25">
      <c r="A130">
        <v>330</v>
      </c>
      <c r="B130">
        <v>41</v>
      </c>
      <c r="C130">
        <v>16</v>
      </c>
      <c r="D130" s="1" t="s">
        <v>191</v>
      </c>
      <c r="E130">
        <v>435</v>
      </c>
      <c r="F130">
        <v>60</v>
      </c>
      <c r="G130" t="s">
        <v>18</v>
      </c>
      <c r="H130" t="s">
        <v>19</v>
      </c>
      <c r="I130">
        <v>13</v>
      </c>
      <c r="J130" t="s">
        <v>37</v>
      </c>
      <c r="K130" t="s">
        <v>42</v>
      </c>
      <c r="L130" t="s">
        <v>49</v>
      </c>
      <c r="M130">
        <v>36</v>
      </c>
      <c r="N130">
        <v>108</v>
      </c>
      <c r="O130">
        <f>Data[[#This Row],[Revenue]]-Data[[#This Row],[Cogs]]</f>
        <v>67</v>
      </c>
      <c r="P130" t="s">
        <v>152</v>
      </c>
      <c r="Q130">
        <v>40</v>
      </c>
      <c r="R130">
        <v>50</v>
      </c>
      <c r="S130">
        <v>20</v>
      </c>
      <c r="T130">
        <v>90</v>
      </c>
      <c r="U130">
        <v>36</v>
      </c>
      <c r="V130" t="s">
        <v>32</v>
      </c>
    </row>
    <row r="131" spans="1:22" x14ac:dyDescent="0.25">
      <c r="A131">
        <v>978</v>
      </c>
      <c r="B131">
        <v>47</v>
      </c>
      <c r="C131">
        <v>-20</v>
      </c>
      <c r="D131" s="1" t="s">
        <v>192</v>
      </c>
      <c r="E131">
        <v>571</v>
      </c>
      <c r="F131">
        <v>52</v>
      </c>
      <c r="G131" t="s">
        <v>18</v>
      </c>
      <c r="H131" t="s">
        <v>28</v>
      </c>
      <c r="I131">
        <v>42</v>
      </c>
      <c r="J131" t="s">
        <v>37</v>
      </c>
      <c r="K131" t="s">
        <v>38</v>
      </c>
      <c r="L131" t="s">
        <v>50</v>
      </c>
      <c r="M131">
        <v>-30</v>
      </c>
      <c r="N131">
        <v>106</v>
      </c>
      <c r="O131">
        <f>Data[[#This Row],[Revenue]]-Data[[#This Row],[Cogs]]</f>
        <v>59</v>
      </c>
      <c r="P131" t="s">
        <v>73</v>
      </c>
      <c r="Q131">
        <v>40</v>
      </c>
      <c r="R131">
        <v>50</v>
      </c>
      <c r="S131">
        <v>-10</v>
      </c>
      <c r="T131">
        <v>90</v>
      </c>
      <c r="U131">
        <v>72</v>
      </c>
      <c r="V131" t="s">
        <v>32</v>
      </c>
    </row>
    <row r="132" spans="1:22" x14ac:dyDescent="0.25">
      <c r="A132">
        <v>312</v>
      </c>
      <c r="B132">
        <v>43</v>
      </c>
      <c r="C132">
        <v>13</v>
      </c>
      <c r="D132" s="1" t="s">
        <v>193</v>
      </c>
      <c r="E132">
        <v>531</v>
      </c>
      <c r="F132">
        <v>56</v>
      </c>
      <c r="G132" t="s">
        <v>18</v>
      </c>
      <c r="H132" t="s">
        <v>19</v>
      </c>
      <c r="I132">
        <v>14</v>
      </c>
      <c r="J132" t="s">
        <v>20</v>
      </c>
      <c r="K132" t="s">
        <v>21</v>
      </c>
      <c r="L132" t="s">
        <v>22</v>
      </c>
      <c r="M132">
        <v>43</v>
      </c>
      <c r="N132">
        <v>106</v>
      </c>
      <c r="O132">
        <f>Data[[#This Row],[Revenue]]-Data[[#This Row],[Cogs]]</f>
        <v>63</v>
      </c>
      <c r="P132" t="s">
        <v>78</v>
      </c>
      <c r="Q132">
        <v>40</v>
      </c>
      <c r="R132">
        <v>50</v>
      </c>
      <c r="S132">
        <v>30</v>
      </c>
      <c r="T132">
        <v>90</v>
      </c>
      <c r="U132">
        <v>27</v>
      </c>
      <c r="V132" t="s">
        <v>24</v>
      </c>
    </row>
    <row r="133" spans="1:22" x14ac:dyDescent="0.25">
      <c r="A133">
        <v>323</v>
      </c>
      <c r="B133">
        <v>43</v>
      </c>
      <c r="C133">
        <v>13</v>
      </c>
      <c r="D133" s="1" t="s">
        <v>194</v>
      </c>
      <c r="E133">
        <v>531</v>
      </c>
      <c r="F133">
        <v>56</v>
      </c>
      <c r="G133" t="s">
        <v>18</v>
      </c>
      <c r="H133" t="s">
        <v>33</v>
      </c>
      <c r="I133">
        <v>14</v>
      </c>
      <c r="J133" t="s">
        <v>20</v>
      </c>
      <c r="K133" t="s">
        <v>21</v>
      </c>
      <c r="L133" t="s">
        <v>25</v>
      </c>
      <c r="M133">
        <v>43</v>
      </c>
      <c r="N133">
        <v>106</v>
      </c>
      <c r="O133">
        <f>Data[[#This Row],[Revenue]]-Data[[#This Row],[Cogs]]</f>
        <v>63</v>
      </c>
      <c r="P133" t="s">
        <v>35</v>
      </c>
      <c r="Q133">
        <v>40</v>
      </c>
      <c r="R133">
        <v>50</v>
      </c>
      <c r="S133">
        <v>30</v>
      </c>
      <c r="T133">
        <v>90</v>
      </c>
      <c r="U133">
        <v>27</v>
      </c>
      <c r="V133" t="s">
        <v>24</v>
      </c>
    </row>
    <row r="134" spans="1:22" x14ac:dyDescent="0.25">
      <c r="A134">
        <v>303</v>
      </c>
      <c r="B134">
        <v>46</v>
      </c>
      <c r="C134">
        <v>-1</v>
      </c>
      <c r="D134" s="1" t="s">
        <v>195</v>
      </c>
      <c r="E134">
        <v>422</v>
      </c>
      <c r="F134">
        <v>57</v>
      </c>
      <c r="G134" t="s">
        <v>18</v>
      </c>
      <c r="H134" t="s">
        <v>19</v>
      </c>
      <c r="I134">
        <v>17</v>
      </c>
      <c r="J134" t="s">
        <v>20</v>
      </c>
      <c r="K134" t="s">
        <v>29</v>
      </c>
      <c r="L134" t="s">
        <v>30</v>
      </c>
      <c r="M134">
        <v>9</v>
      </c>
      <c r="N134">
        <v>110</v>
      </c>
      <c r="O134">
        <f>Data[[#This Row],[Revenue]]-Data[[#This Row],[Cogs]]</f>
        <v>64</v>
      </c>
      <c r="P134" t="s">
        <v>23</v>
      </c>
      <c r="Q134">
        <v>30</v>
      </c>
      <c r="R134">
        <v>50</v>
      </c>
      <c r="S134">
        <v>10</v>
      </c>
      <c r="T134">
        <v>80</v>
      </c>
      <c r="U134">
        <v>51</v>
      </c>
      <c r="V134" t="s">
        <v>32</v>
      </c>
    </row>
    <row r="135" spans="1:22" x14ac:dyDescent="0.25">
      <c r="A135">
        <v>970</v>
      </c>
      <c r="B135">
        <v>53</v>
      </c>
      <c r="C135">
        <v>19</v>
      </c>
      <c r="D135" s="1" t="s">
        <v>196</v>
      </c>
      <c r="E135">
        <v>1054</v>
      </c>
      <c r="F135">
        <v>63</v>
      </c>
      <c r="G135" t="s">
        <v>18</v>
      </c>
      <c r="H135" t="s">
        <v>19</v>
      </c>
      <c r="I135">
        <v>16</v>
      </c>
      <c r="J135" t="s">
        <v>20</v>
      </c>
      <c r="K135" t="s">
        <v>29</v>
      </c>
      <c r="L135" t="s">
        <v>67</v>
      </c>
      <c r="M135">
        <v>39</v>
      </c>
      <c r="N135">
        <v>124</v>
      </c>
      <c r="O135">
        <f>Data[[#This Row],[Revenue]]-Data[[#This Row],[Cogs]]</f>
        <v>71</v>
      </c>
      <c r="P135" t="s">
        <v>23</v>
      </c>
      <c r="Q135">
        <v>40</v>
      </c>
      <c r="R135">
        <v>50</v>
      </c>
      <c r="S135">
        <v>20</v>
      </c>
      <c r="T135">
        <v>90</v>
      </c>
      <c r="U135">
        <v>37</v>
      </c>
      <c r="V135" t="s">
        <v>32</v>
      </c>
    </row>
    <row r="136" spans="1:22" x14ac:dyDescent="0.25">
      <c r="A136">
        <v>978</v>
      </c>
      <c r="B136">
        <v>33</v>
      </c>
      <c r="C136">
        <v>3</v>
      </c>
      <c r="D136" s="1" t="s">
        <v>197</v>
      </c>
      <c r="E136">
        <v>870</v>
      </c>
      <c r="F136">
        <v>49</v>
      </c>
      <c r="G136" t="s">
        <v>18</v>
      </c>
      <c r="H136" t="s">
        <v>28</v>
      </c>
      <c r="I136">
        <v>9</v>
      </c>
      <c r="J136" t="s">
        <v>20</v>
      </c>
      <c r="K136" t="s">
        <v>29</v>
      </c>
      <c r="L136" t="s">
        <v>30</v>
      </c>
      <c r="M136">
        <v>43</v>
      </c>
      <c r="N136">
        <v>87</v>
      </c>
      <c r="O136">
        <f>Data[[#This Row],[Revenue]]-Data[[#This Row],[Cogs]]</f>
        <v>54</v>
      </c>
      <c r="P136" t="s">
        <v>73</v>
      </c>
      <c r="Q136">
        <v>30</v>
      </c>
      <c r="R136">
        <v>50</v>
      </c>
      <c r="S136">
        <v>40</v>
      </c>
      <c r="T136">
        <v>80</v>
      </c>
      <c r="U136">
        <v>20</v>
      </c>
      <c r="V136" t="s">
        <v>32</v>
      </c>
    </row>
    <row r="137" spans="1:22" x14ac:dyDescent="0.25">
      <c r="A137">
        <v>321</v>
      </c>
      <c r="B137">
        <v>34</v>
      </c>
      <c r="C137">
        <v>5</v>
      </c>
      <c r="D137" s="1" t="s">
        <v>198</v>
      </c>
      <c r="E137">
        <v>863</v>
      </c>
      <c r="F137">
        <v>51</v>
      </c>
      <c r="G137" t="s">
        <v>18</v>
      </c>
      <c r="H137" t="s">
        <v>28</v>
      </c>
      <c r="I137">
        <v>9</v>
      </c>
      <c r="J137" t="s">
        <v>20</v>
      </c>
      <c r="K137" t="s">
        <v>29</v>
      </c>
      <c r="L137" t="s">
        <v>34</v>
      </c>
      <c r="M137">
        <v>45</v>
      </c>
      <c r="N137">
        <v>91</v>
      </c>
      <c r="O137">
        <f>Data[[#This Row],[Revenue]]-Data[[#This Row],[Cogs]]</f>
        <v>57</v>
      </c>
      <c r="P137" t="s">
        <v>31</v>
      </c>
      <c r="Q137">
        <v>30</v>
      </c>
      <c r="R137">
        <v>50</v>
      </c>
      <c r="S137">
        <v>40</v>
      </c>
      <c r="T137">
        <v>80</v>
      </c>
      <c r="U137">
        <v>21</v>
      </c>
      <c r="V137" t="s">
        <v>32</v>
      </c>
    </row>
    <row r="138" spans="1:22" x14ac:dyDescent="0.25">
      <c r="A138">
        <v>563</v>
      </c>
      <c r="B138">
        <v>0</v>
      </c>
      <c r="C138">
        <v>7</v>
      </c>
      <c r="D138" s="1" t="s">
        <v>199</v>
      </c>
      <c r="E138">
        <v>344</v>
      </c>
      <c r="F138">
        <v>43</v>
      </c>
      <c r="G138" t="s">
        <v>36</v>
      </c>
      <c r="H138" t="s">
        <v>19</v>
      </c>
      <c r="I138">
        <v>0</v>
      </c>
      <c r="J138" t="s">
        <v>37</v>
      </c>
      <c r="K138" t="s">
        <v>38</v>
      </c>
      <c r="L138" t="s">
        <v>39</v>
      </c>
      <c r="M138">
        <v>47</v>
      </c>
      <c r="N138">
        <v>46</v>
      </c>
      <c r="O138">
        <f>Data[[#This Row],[Revenue]]-Data[[#This Row],[Cogs]]</f>
        <v>46</v>
      </c>
      <c r="P138" t="s">
        <v>40</v>
      </c>
      <c r="Q138">
        <v>0</v>
      </c>
      <c r="R138">
        <v>50</v>
      </c>
      <c r="S138">
        <v>40</v>
      </c>
      <c r="T138">
        <v>50</v>
      </c>
      <c r="U138">
        <v>11</v>
      </c>
      <c r="V138" t="s">
        <v>24</v>
      </c>
    </row>
    <row r="139" spans="1:22" x14ac:dyDescent="0.25">
      <c r="A139">
        <v>318</v>
      </c>
      <c r="B139">
        <v>43</v>
      </c>
      <c r="C139">
        <v>20</v>
      </c>
      <c r="D139" s="1" t="s">
        <v>200</v>
      </c>
      <c r="E139">
        <v>466</v>
      </c>
      <c r="F139">
        <v>63</v>
      </c>
      <c r="G139" t="s">
        <v>36</v>
      </c>
      <c r="H139" t="s">
        <v>26</v>
      </c>
      <c r="I139">
        <v>13</v>
      </c>
      <c r="J139" t="s">
        <v>37</v>
      </c>
      <c r="K139" t="s">
        <v>38</v>
      </c>
      <c r="L139" t="s">
        <v>39</v>
      </c>
      <c r="M139">
        <v>40</v>
      </c>
      <c r="N139">
        <v>113</v>
      </c>
      <c r="O139">
        <f>Data[[#This Row],[Revenue]]-Data[[#This Row],[Cogs]]</f>
        <v>70</v>
      </c>
      <c r="P139" t="s">
        <v>53</v>
      </c>
      <c r="Q139">
        <v>30</v>
      </c>
      <c r="R139">
        <v>50</v>
      </c>
      <c r="S139">
        <v>20</v>
      </c>
      <c r="T139">
        <v>80</v>
      </c>
      <c r="U139">
        <v>36</v>
      </c>
      <c r="V139" t="s">
        <v>24</v>
      </c>
    </row>
    <row r="140" spans="1:22" x14ac:dyDescent="0.25">
      <c r="A140">
        <v>775</v>
      </c>
      <c r="B140">
        <v>31</v>
      </c>
      <c r="C140">
        <v>-18</v>
      </c>
      <c r="D140" s="1" t="s">
        <v>201</v>
      </c>
      <c r="E140">
        <v>1009</v>
      </c>
      <c r="F140">
        <v>38</v>
      </c>
      <c r="G140" t="s">
        <v>36</v>
      </c>
      <c r="H140" t="s">
        <v>33</v>
      </c>
      <c r="I140">
        <v>9</v>
      </c>
      <c r="J140" t="s">
        <v>37</v>
      </c>
      <c r="K140" t="s">
        <v>42</v>
      </c>
      <c r="L140" t="s">
        <v>43</v>
      </c>
      <c r="M140">
        <v>12</v>
      </c>
      <c r="N140">
        <v>74</v>
      </c>
      <c r="O140">
        <f>Data[[#This Row],[Revenue]]-Data[[#This Row],[Cogs]]</f>
        <v>43</v>
      </c>
      <c r="P140" t="s">
        <v>45</v>
      </c>
      <c r="Q140">
        <v>30</v>
      </c>
      <c r="R140">
        <v>50</v>
      </c>
      <c r="S140">
        <v>30</v>
      </c>
      <c r="T140">
        <v>80</v>
      </c>
      <c r="U140">
        <v>30</v>
      </c>
      <c r="V140" t="s">
        <v>24</v>
      </c>
    </row>
    <row r="141" spans="1:22" x14ac:dyDescent="0.25">
      <c r="A141">
        <v>515</v>
      </c>
      <c r="B141">
        <v>23</v>
      </c>
      <c r="C141">
        <v>-15</v>
      </c>
      <c r="D141" s="1" t="s">
        <v>202</v>
      </c>
      <c r="E141">
        <v>807</v>
      </c>
      <c r="F141">
        <v>35</v>
      </c>
      <c r="G141" t="s">
        <v>36</v>
      </c>
      <c r="H141" t="s">
        <v>19</v>
      </c>
      <c r="I141">
        <v>6</v>
      </c>
      <c r="J141" t="s">
        <v>37</v>
      </c>
      <c r="K141" t="s">
        <v>38</v>
      </c>
      <c r="L141" t="s">
        <v>50</v>
      </c>
      <c r="M141">
        <v>25</v>
      </c>
      <c r="N141">
        <v>62</v>
      </c>
      <c r="O141">
        <f>Data[[#This Row],[Revenue]]-Data[[#This Row],[Cogs]]</f>
        <v>39</v>
      </c>
      <c r="P141" t="s">
        <v>40</v>
      </c>
      <c r="Q141">
        <v>20</v>
      </c>
      <c r="R141">
        <v>50</v>
      </c>
      <c r="S141">
        <v>40</v>
      </c>
      <c r="T141">
        <v>70</v>
      </c>
      <c r="U141">
        <v>18</v>
      </c>
      <c r="V141" t="s">
        <v>32</v>
      </c>
    </row>
    <row r="142" spans="1:22" x14ac:dyDescent="0.25">
      <c r="A142">
        <v>225</v>
      </c>
      <c r="B142">
        <v>41</v>
      </c>
      <c r="C142">
        <v>26</v>
      </c>
      <c r="D142" s="1" t="s">
        <v>203</v>
      </c>
      <c r="E142">
        <v>320</v>
      </c>
      <c r="F142">
        <v>66</v>
      </c>
      <c r="G142" t="s">
        <v>36</v>
      </c>
      <c r="H142" t="s">
        <v>26</v>
      </c>
      <c r="I142">
        <v>12</v>
      </c>
      <c r="J142" t="s">
        <v>37</v>
      </c>
      <c r="K142" t="s">
        <v>38</v>
      </c>
      <c r="L142" t="s">
        <v>50</v>
      </c>
      <c r="M142">
        <v>46</v>
      </c>
      <c r="N142">
        <v>114</v>
      </c>
      <c r="O142">
        <f>Data[[#This Row],[Revenue]]-Data[[#This Row],[Cogs]]</f>
        <v>73</v>
      </c>
      <c r="P142" t="s">
        <v>53</v>
      </c>
      <c r="Q142">
        <v>30</v>
      </c>
      <c r="R142">
        <v>50</v>
      </c>
      <c r="S142">
        <v>20</v>
      </c>
      <c r="T142">
        <v>80</v>
      </c>
      <c r="U142">
        <v>35</v>
      </c>
      <c r="V142" t="s">
        <v>32</v>
      </c>
    </row>
    <row r="143" spans="1:22" x14ac:dyDescent="0.25">
      <c r="A143">
        <v>971</v>
      </c>
      <c r="B143">
        <v>46</v>
      </c>
      <c r="C143">
        <v>-1</v>
      </c>
      <c r="D143" s="1" t="s">
        <v>204</v>
      </c>
      <c r="E143">
        <v>422</v>
      </c>
      <c r="F143">
        <v>57</v>
      </c>
      <c r="G143" t="s">
        <v>36</v>
      </c>
      <c r="H143" t="s">
        <v>33</v>
      </c>
      <c r="I143">
        <v>17</v>
      </c>
      <c r="J143" t="s">
        <v>37</v>
      </c>
      <c r="K143" t="s">
        <v>38</v>
      </c>
      <c r="L143" t="s">
        <v>52</v>
      </c>
      <c r="M143">
        <v>9</v>
      </c>
      <c r="N143">
        <v>110</v>
      </c>
      <c r="O143">
        <f>Data[[#This Row],[Revenue]]-Data[[#This Row],[Cogs]]</f>
        <v>64</v>
      </c>
      <c r="P143" t="s">
        <v>56</v>
      </c>
      <c r="Q143">
        <v>40</v>
      </c>
      <c r="R143">
        <v>50</v>
      </c>
      <c r="S143">
        <v>10</v>
      </c>
      <c r="T143">
        <v>90</v>
      </c>
      <c r="U143">
        <v>51</v>
      </c>
      <c r="V143" t="s">
        <v>32</v>
      </c>
    </row>
    <row r="144" spans="1:22" x14ac:dyDescent="0.25">
      <c r="A144">
        <v>262</v>
      </c>
      <c r="B144">
        <v>43</v>
      </c>
      <c r="C144">
        <v>22</v>
      </c>
      <c r="D144" s="1" t="s">
        <v>205</v>
      </c>
      <c r="E144">
        <v>466</v>
      </c>
      <c r="F144">
        <v>63</v>
      </c>
      <c r="G144" t="s">
        <v>36</v>
      </c>
      <c r="H144" t="s">
        <v>19</v>
      </c>
      <c r="I144">
        <v>13</v>
      </c>
      <c r="J144" t="s">
        <v>20</v>
      </c>
      <c r="K144" t="s">
        <v>29</v>
      </c>
      <c r="L144" t="s">
        <v>30</v>
      </c>
      <c r="M144">
        <v>42</v>
      </c>
      <c r="N144">
        <v>113</v>
      </c>
      <c r="O144">
        <f>Data[[#This Row],[Revenue]]-Data[[#This Row],[Cogs]]</f>
        <v>70</v>
      </c>
      <c r="P144" t="s">
        <v>61</v>
      </c>
      <c r="Q144">
        <v>30</v>
      </c>
      <c r="R144">
        <v>50</v>
      </c>
      <c r="S144">
        <v>20</v>
      </c>
      <c r="T144">
        <v>80</v>
      </c>
      <c r="U144">
        <v>35</v>
      </c>
      <c r="V144" t="s">
        <v>32</v>
      </c>
    </row>
    <row r="145" spans="1:22" x14ac:dyDescent="0.25">
      <c r="A145">
        <v>959</v>
      </c>
      <c r="B145">
        <v>33</v>
      </c>
      <c r="C145">
        <v>2</v>
      </c>
      <c r="D145" s="1" t="s">
        <v>206</v>
      </c>
      <c r="E145">
        <v>818</v>
      </c>
      <c r="F145">
        <v>49</v>
      </c>
      <c r="G145" t="s">
        <v>36</v>
      </c>
      <c r="H145" t="s">
        <v>28</v>
      </c>
      <c r="I145">
        <v>9</v>
      </c>
      <c r="J145" t="s">
        <v>20</v>
      </c>
      <c r="K145" t="s">
        <v>29</v>
      </c>
      <c r="L145" t="s">
        <v>34</v>
      </c>
      <c r="M145">
        <v>42</v>
      </c>
      <c r="N145">
        <v>87</v>
      </c>
      <c r="O145">
        <f>Data[[#This Row],[Revenue]]-Data[[#This Row],[Cogs]]</f>
        <v>54</v>
      </c>
      <c r="P145" t="s">
        <v>41</v>
      </c>
      <c r="Q145">
        <v>30</v>
      </c>
      <c r="R145">
        <v>50</v>
      </c>
      <c r="S145">
        <v>40</v>
      </c>
      <c r="T145">
        <v>80</v>
      </c>
      <c r="U145">
        <v>21</v>
      </c>
      <c r="V145" t="s">
        <v>32</v>
      </c>
    </row>
    <row r="146" spans="1:22" x14ac:dyDescent="0.25">
      <c r="A146">
        <v>435</v>
      </c>
      <c r="B146">
        <v>49</v>
      </c>
      <c r="C146">
        <v>-6</v>
      </c>
      <c r="D146" s="1" t="s">
        <v>207</v>
      </c>
      <c r="E146">
        <v>335</v>
      </c>
      <c r="F146">
        <v>69</v>
      </c>
      <c r="G146" t="s">
        <v>36</v>
      </c>
      <c r="H146" t="s">
        <v>33</v>
      </c>
      <c r="I146">
        <v>44</v>
      </c>
      <c r="J146" t="s">
        <v>20</v>
      </c>
      <c r="K146" t="s">
        <v>29</v>
      </c>
      <c r="L146" t="s">
        <v>30</v>
      </c>
      <c r="M146">
        <v>-6</v>
      </c>
      <c r="N146">
        <v>126</v>
      </c>
      <c r="O146">
        <f>Data[[#This Row],[Revenue]]-Data[[#This Row],[Cogs]]</f>
        <v>77</v>
      </c>
      <c r="P146" t="s">
        <v>46</v>
      </c>
      <c r="Q146">
        <v>30</v>
      </c>
      <c r="R146">
        <v>50</v>
      </c>
      <c r="S146">
        <v>0</v>
      </c>
      <c r="T146">
        <v>80</v>
      </c>
      <c r="U146">
        <v>73</v>
      </c>
      <c r="V146" t="s">
        <v>32</v>
      </c>
    </row>
    <row r="147" spans="1:22" x14ac:dyDescent="0.25">
      <c r="A147">
        <v>509</v>
      </c>
      <c r="B147">
        <v>55</v>
      </c>
      <c r="C147">
        <v>6</v>
      </c>
      <c r="D147" s="1" t="s">
        <v>208</v>
      </c>
      <c r="E147">
        <v>627</v>
      </c>
      <c r="F147">
        <v>76</v>
      </c>
      <c r="G147" t="s">
        <v>36</v>
      </c>
      <c r="H147" t="s">
        <v>33</v>
      </c>
      <c r="I147">
        <v>49</v>
      </c>
      <c r="J147" t="s">
        <v>20</v>
      </c>
      <c r="K147" t="s">
        <v>29</v>
      </c>
      <c r="L147" t="s">
        <v>34</v>
      </c>
      <c r="M147">
        <v>-4</v>
      </c>
      <c r="N147">
        <v>140</v>
      </c>
      <c r="O147">
        <f>Data[[#This Row],[Revenue]]-Data[[#This Row],[Cogs]]</f>
        <v>85</v>
      </c>
      <c r="P147" t="s">
        <v>64</v>
      </c>
      <c r="Q147">
        <v>40</v>
      </c>
      <c r="R147">
        <v>50</v>
      </c>
      <c r="S147">
        <v>-10</v>
      </c>
      <c r="T147">
        <v>90</v>
      </c>
      <c r="U147">
        <v>79</v>
      </c>
      <c r="V147" t="s">
        <v>32</v>
      </c>
    </row>
    <row r="148" spans="1:22" x14ac:dyDescent="0.25">
      <c r="A148">
        <v>206</v>
      </c>
      <c r="B148">
        <v>60</v>
      </c>
      <c r="C148">
        <v>-10</v>
      </c>
      <c r="D148" s="1" t="s">
        <v>209</v>
      </c>
      <c r="E148">
        <v>606</v>
      </c>
      <c r="F148">
        <v>84</v>
      </c>
      <c r="G148" t="s">
        <v>36</v>
      </c>
      <c r="H148" t="s">
        <v>33</v>
      </c>
      <c r="I148">
        <v>54</v>
      </c>
      <c r="J148" t="s">
        <v>20</v>
      </c>
      <c r="K148" t="s">
        <v>29</v>
      </c>
      <c r="L148" t="s">
        <v>34</v>
      </c>
      <c r="M148">
        <v>0</v>
      </c>
      <c r="N148">
        <v>144</v>
      </c>
      <c r="O148">
        <f>Data[[#This Row],[Revenue]]-Data[[#This Row],[Cogs]]</f>
        <v>84</v>
      </c>
      <c r="P148" t="s">
        <v>64</v>
      </c>
      <c r="Q148">
        <v>20</v>
      </c>
      <c r="R148">
        <v>40</v>
      </c>
      <c r="S148">
        <v>10</v>
      </c>
      <c r="T148">
        <v>60</v>
      </c>
      <c r="U148">
        <v>84</v>
      </c>
      <c r="V148" t="s">
        <v>32</v>
      </c>
    </row>
    <row r="149" spans="1:22" x14ac:dyDescent="0.25">
      <c r="A149">
        <v>937</v>
      </c>
      <c r="B149">
        <v>32</v>
      </c>
      <c r="C149">
        <v>-1</v>
      </c>
      <c r="D149" s="1" t="s">
        <v>210</v>
      </c>
      <c r="E149">
        <v>482</v>
      </c>
      <c r="F149">
        <v>48</v>
      </c>
      <c r="G149" t="s">
        <v>18</v>
      </c>
      <c r="H149" t="s">
        <v>19</v>
      </c>
      <c r="I149">
        <v>8</v>
      </c>
      <c r="J149" t="s">
        <v>20</v>
      </c>
      <c r="K149" t="s">
        <v>21</v>
      </c>
      <c r="L149" t="s">
        <v>58</v>
      </c>
      <c r="M149">
        <v>29</v>
      </c>
      <c r="N149">
        <v>80</v>
      </c>
      <c r="O149">
        <f>Data[[#This Row],[Revenue]]-Data[[#This Row],[Cogs]]</f>
        <v>48</v>
      </c>
      <c r="P149" t="s">
        <v>152</v>
      </c>
      <c r="Q149">
        <v>30</v>
      </c>
      <c r="R149">
        <v>40</v>
      </c>
      <c r="S149">
        <v>30</v>
      </c>
      <c r="T149">
        <v>70</v>
      </c>
      <c r="U149">
        <v>19</v>
      </c>
      <c r="V149" t="s">
        <v>24</v>
      </c>
    </row>
    <row r="150" spans="1:22" x14ac:dyDescent="0.25">
      <c r="A150">
        <v>407</v>
      </c>
      <c r="B150">
        <v>54</v>
      </c>
      <c r="C150">
        <v>3</v>
      </c>
      <c r="D150" s="1" t="s">
        <v>211</v>
      </c>
      <c r="E150">
        <v>391</v>
      </c>
      <c r="F150">
        <v>67</v>
      </c>
      <c r="G150" t="s">
        <v>18</v>
      </c>
      <c r="H150" t="s">
        <v>28</v>
      </c>
      <c r="I150">
        <v>20</v>
      </c>
      <c r="J150" t="s">
        <v>20</v>
      </c>
      <c r="K150" t="s">
        <v>21</v>
      </c>
      <c r="L150" t="s">
        <v>22</v>
      </c>
      <c r="M150">
        <v>13</v>
      </c>
      <c r="N150">
        <v>121</v>
      </c>
      <c r="O150">
        <f>Data[[#This Row],[Revenue]]-Data[[#This Row],[Cogs]]</f>
        <v>67</v>
      </c>
      <c r="P150" t="s">
        <v>31</v>
      </c>
      <c r="Q150">
        <v>40</v>
      </c>
      <c r="R150">
        <v>40</v>
      </c>
      <c r="S150">
        <v>10</v>
      </c>
      <c r="T150">
        <v>80</v>
      </c>
      <c r="U150">
        <v>54</v>
      </c>
      <c r="V150" t="s">
        <v>24</v>
      </c>
    </row>
    <row r="151" spans="1:22" x14ac:dyDescent="0.25">
      <c r="A151">
        <v>715</v>
      </c>
      <c r="B151">
        <v>22</v>
      </c>
      <c r="C151">
        <v>-19</v>
      </c>
      <c r="D151" s="1" t="s">
        <v>212</v>
      </c>
      <c r="E151">
        <v>570</v>
      </c>
      <c r="F151">
        <v>30</v>
      </c>
      <c r="G151" t="s">
        <v>36</v>
      </c>
      <c r="H151" t="s">
        <v>19</v>
      </c>
      <c r="I151">
        <v>7</v>
      </c>
      <c r="J151" t="s">
        <v>37</v>
      </c>
      <c r="K151" t="s">
        <v>38</v>
      </c>
      <c r="L151" t="s">
        <v>39</v>
      </c>
      <c r="M151">
        <v>11</v>
      </c>
      <c r="N151">
        <v>52</v>
      </c>
      <c r="O151">
        <f>Data[[#This Row],[Revenue]]-Data[[#This Row],[Cogs]]</f>
        <v>30</v>
      </c>
      <c r="P151" t="s">
        <v>61</v>
      </c>
      <c r="Q151">
        <v>20</v>
      </c>
      <c r="R151">
        <v>40</v>
      </c>
      <c r="S151">
        <v>30</v>
      </c>
      <c r="T151">
        <v>60</v>
      </c>
      <c r="U151">
        <v>19</v>
      </c>
      <c r="V151" t="s">
        <v>24</v>
      </c>
    </row>
    <row r="152" spans="1:22" x14ac:dyDescent="0.25">
      <c r="A152">
        <v>505</v>
      </c>
      <c r="B152">
        <v>35</v>
      </c>
      <c r="C152">
        <v>-12</v>
      </c>
      <c r="D152" s="1" t="s">
        <v>213</v>
      </c>
      <c r="E152">
        <v>248</v>
      </c>
      <c r="F152">
        <v>47</v>
      </c>
      <c r="G152" t="s">
        <v>36</v>
      </c>
      <c r="H152" t="s">
        <v>26</v>
      </c>
      <c r="I152">
        <v>11</v>
      </c>
      <c r="J152" t="s">
        <v>37</v>
      </c>
      <c r="K152" t="s">
        <v>38</v>
      </c>
      <c r="L152" t="s">
        <v>39</v>
      </c>
      <c r="M152">
        <v>8</v>
      </c>
      <c r="N152">
        <v>82</v>
      </c>
      <c r="O152">
        <f>Data[[#This Row],[Revenue]]-Data[[#This Row],[Cogs]]</f>
        <v>47</v>
      </c>
      <c r="P152" t="s">
        <v>97</v>
      </c>
      <c r="Q152">
        <v>20</v>
      </c>
      <c r="R152">
        <v>40</v>
      </c>
      <c r="S152">
        <v>20</v>
      </c>
      <c r="T152">
        <v>60</v>
      </c>
      <c r="U152">
        <v>39</v>
      </c>
      <c r="V152" t="s">
        <v>24</v>
      </c>
    </row>
    <row r="153" spans="1:22" x14ac:dyDescent="0.25">
      <c r="A153">
        <v>775</v>
      </c>
      <c r="B153">
        <v>29</v>
      </c>
      <c r="C153">
        <v>-15</v>
      </c>
      <c r="D153" s="1" t="s">
        <v>214</v>
      </c>
      <c r="E153">
        <v>1003</v>
      </c>
      <c r="F153">
        <v>35</v>
      </c>
      <c r="G153" t="s">
        <v>36</v>
      </c>
      <c r="H153" t="s">
        <v>33</v>
      </c>
      <c r="I153">
        <v>8</v>
      </c>
      <c r="J153" t="s">
        <v>37</v>
      </c>
      <c r="K153" t="s">
        <v>42</v>
      </c>
      <c r="L153" t="s">
        <v>43</v>
      </c>
      <c r="M153">
        <v>5</v>
      </c>
      <c r="N153">
        <v>64</v>
      </c>
      <c r="O153">
        <f>Data[[#This Row],[Revenue]]-Data[[#This Row],[Cogs]]</f>
        <v>35</v>
      </c>
      <c r="P153" t="s">
        <v>45</v>
      </c>
      <c r="Q153">
        <v>30</v>
      </c>
      <c r="R153">
        <v>40</v>
      </c>
      <c r="S153">
        <v>20</v>
      </c>
      <c r="T153">
        <v>70</v>
      </c>
      <c r="U153">
        <v>30</v>
      </c>
      <c r="V153" t="s">
        <v>24</v>
      </c>
    </row>
    <row r="154" spans="1:22" x14ac:dyDescent="0.25">
      <c r="A154">
        <v>563</v>
      </c>
      <c r="B154">
        <v>29</v>
      </c>
      <c r="C154">
        <v>-15</v>
      </c>
      <c r="D154" s="1" t="s">
        <v>215</v>
      </c>
      <c r="E154">
        <v>1003</v>
      </c>
      <c r="F154">
        <v>35</v>
      </c>
      <c r="G154" t="s">
        <v>36</v>
      </c>
      <c r="H154" t="s">
        <v>19</v>
      </c>
      <c r="I154">
        <v>8</v>
      </c>
      <c r="J154" t="s">
        <v>37</v>
      </c>
      <c r="K154" t="s">
        <v>42</v>
      </c>
      <c r="L154" t="s">
        <v>49</v>
      </c>
      <c r="M154">
        <v>5</v>
      </c>
      <c r="N154">
        <v>64</v>
      </c>
      <c r="O154">
        <f>Data[[#This Row],[Revenue]]-Data[[#This Row],[Cogs]]</f>
        <v>35</v>
      </c>
      <c r="P154" t="s">
        <v>40</v>
      </c>
      <c r="Q154">
        <v>20</v>
      </c>
      <c r="R154">
        <v>40</v>
      </c>
      <c r="S154">
        <v>20</v>
      </c>
      <c r="T154">
        <v>60</v>
      </c>
      <c r="U154">
        <v>30</v>
      </c>
      <c r="V154" t="s">
        <v>32</v>
      </c>
    </row>
    <row r="155" spans="1:22" x14ac:dyDescent="0.25">
      <c r="A155">
        <v>603</v>
      </c>
      <c r="B155">
        <v>34</v>
      </c>
      <c r="C155">
        <v>-3</v>
      </c>
      <c r="D155" s="1" t="s">
        <v>216</v>
      </c>
      <c r="E155">
        <v>211</v>
      </c>
      <c r="F155">
        <v>42</v>
      </c>
      <c r="G155" t="s">
        <v>36</v>
      </c>
      <c r="H155" t="s">
        <v>28</v>
      </c>
      <c r="I155">
        <v>12</v>
      </c>
      <c r="J155" t="s">
        <v>37</v>
      </c>
      <c r="K155" t="s">
        <v>38</v>
      </c>
      <c r="L155" t="s">
        <v>217</v>
      </c>
      <c r="M155">
        <v>-3</v>
      </c>
      <c r="N155">
        <v>76</v>
      </c>
      <c r="O155">
        <f>Data[[#This Row],[Revenue]]-Data[[#This Row],[Cogs]]</f>
        <v>42</v>
      </c>
      <c r="P155" t="s">
        <v>48</v>
      </c>
      <c r="Q155">
        <v>30</v>
      </c>
      <c r="R155">
        <v>40</v>
      </c>
      <c r="S155">
        <v>0</v>
      </c>
      <c r="T155">
        <v>70</v>
      </c>
      <c r="U155">
        <v>45</v>
      </c>
      <c r="V155" t="s">
        <v>32</v>
      </c>
    </row>
    <row r="156" spans="1:22" x14ac:dyDescent="0.25">
      <c r="A156">
        <v>918</v>
      </c>
      <c r="B156">
        <v>32</v>
      </c>
      <c r="C156">
        <v>-1</v>
      </c>
      <c r="D156" s="1" t="s">
        <v>218</v>
      </c>
      <c r="E156">
        <v>482</v>
      </c>
      <c r="F156">
        <v>48</v>
      </c>
      <c r="G156" t="s">
        <v>36</v>
      </c>
      <c r="H156" t="s">
        <v>26</v>
      </c>
      <c r="I156">
        <v>8</v>
      </c>
      <c r="J156" t="s">
        <v>37</v>
      </c>
      <c r="K156" t="s">
        <v>38</v>
      </c>
      <c r="L156" t="s">
        <v>50</v>
      </c>
      <c r="M156">
        <v>29</v>
      </c>
      <c r="N156">
        <v>80</v>
      </c>
      <c r="O156">
        <f>Data[[#This Row],[Revenue]]-Data[[#This Row],[Cogs]]</f>
        <v>48</v>
      </c>
      <c r="P156" t="s">
        <v>44</v>
      </c>
      <c r="Q156">
        <v>20</v>
      </c>
      <c r="R156">
        <v>40</v>
      </c>
      <c r="S156">
        <v>30</v>
      </c>
      <c r="T156">
        <v>60</v>
      </c>
      <c r="U156">
        <v>19</v>
      </c>
      <c r="V156" t="s">
        <v>32</v>
      </c>
    </row>
    <row r="157" spans="1:22" x14ac:dyDescent="0.25">
      <c r="A157">
        <v>775</v>
      </c>
      <c r="B157">
        <v>0</v>
      </c>
      <c r="C157">
        <v>1</v>
      </c>
      <c r="D157" s="1" t="s">
        <v>219</v>
      </c>
      <c r="E157">
        <v>387</v>
      </c>
      <c r="F157">
        <v>43</v>
      </c>
      <c r="G157" t="s">
        <v>36</v>
      </c>
      <c r="H157" t="s">
        <v>33</v>
      </c>
      <c r="I157">
        <v>0</v>
      </c>
      <c r="J157" t="s">
        <v>37</v>
      </c>
      <c r="K157" t="s">
        <v>38</v>
      </c>
      <c r="L157" t="s">
        <v>52</v>
      </c>
      <c r="M157">
        <v>31</v>
      </c>
      <c r="N157">
        <v>43</v>
      </c>
      <c r="O157">
        <f>Data[[#This Row],[Revenue]]-Data[[#This Row],[Cogs]]</f>
        <v>43</v>
      </c>
      <c r="P157" t="s">
        <v>45</v>
      </c>
      <c r="Q157">
        <v>0</v>
      </c>
      <c r="R157">
        <v>40</v>
      </c>
      <c r="S157">
        <v>30</v>
      </c>
      <c r="T157">
        <v>40</v>
      </c>
      <c r="U157">
        <v>12</v>
      </c>
      <c r="V157" t="s">
        <v>32</v>
      </c>
    </row>
    <row r="158" spans="1:22" x14ac:dyDescent="0.25">
      <c r="A158">
        <v>435</v>
      </c>
      <c r="B158">
        <v>33</v>
      </c>
      <c r="C158">
        <v>-3</v>
      </c>
      <c r="D158" s="1" t="s">
        <v>220</v>
      </c>
      <c r="E158">
        <v>836</v>
      </c>
      <c r="F158">
        <v>48</v>
      </c>
      <c r="G158" t="s">
        <v>36</v>
      </c>
      <c r="H158" t="s">
        <v>33</v>
      </c>
      <c r="I158">
        <v>9</v>
      </c>
      <c r="J158" t="s">
        <v>37</v>
      </c>
      <c r="K158" t="s">
        <v>38</v>
      </c>
      <c r="L158" t="s">
        <v>52</v>
      </c>
      <c r="M158">
        <v>27</v>
      </c>
      <c r="N158">
        <v>81</v>
      </c>
      <c r="O158">
        <f>Data[[#This Row],[Revenue]]-Data[[#This Row],[Cogs]]</f>
        <v>48</v>
      </c>
      <c r="P158" t="s">
        <v>46</v>
      </c>
      <c r="Q158">
        <v>30</v>
      </c>
      <c r="R158">
        <v>40</v>
      </c>
      <c r="S158">
        <v>30</v>
      </c>
      <c r="T158">
        <v>70</v>
      </c>
      <c r="U158">
        <v>21</v>
      </c>
      <c r="V158" t="s">
        <v>32</v>
      </c>
    </row>
    <row r="159" spans="1:22" x14ac:dyDescent="0.25">
      <c r="A159">
        <v>573</v>
      </c>
      <c r="B159">
        <v>82</v>
      </c>
      <c r="C159">
        <v>-9</v>
      </c>
      <c r="D159" s="1" t="s">
        <v>221</v>
      </c>
      <c r="E159">
        <v>1804</v>
      </c>
      <c r="F159">
        <v>40</v>
      </c>
      <c r="G159" t="s">
        <v>36</v>
      </c>
      <c r="H159" t="s">
        <v>19</v>
      </c>
      <c r="I159">
        <v>25</v>
      </c>
      <c r="J159" t="s">
        <v>20</v>
      </c>
      <c r="K159" t="s">
        <v>21</v>
      </c>
      <c r="L159" t="s">
        <v>22</v>
      </c>
      <c r="M159">
        <v>-9</v>
      </c>
      <c r="N159">
        <v>122</v>
      </c>
      <c r="O159">
        <f>Data[[#This Row],[Revenue]]-Data[[#This Row],[Cogs]]</f>
        <v>40</v>
      </c>
      <c r="P159" t="s">
        <v>59</v>
      </c>
      <c r="Q159">
        <v>70</v>
      </c>
      <c r="R159">
        <v>40</v>
      </c>
      <c r="S159">
        <v>0</v>
      </c>
      <c r="T159">
        <v>110</v>
      </c>
      <c r="U159">
        <v>49</v>
      </c>
      <c r="V159" t="s">
        <v>24</v>
      </c>
    </row>
    <row r="160" spans="1:22" x14ac:dyDescent="0.25">
      <c r="A160">
        <v>801</v>
      </c>
      <c r="B160">
        <v>82</v>
      </c>
      <c r="C160">
        <v>-8</v>
      </c>
      <c r="D160" s="1" t="s">
        <v>222</v>
      </c>
      <c r="E160">
        <v>1804</v>
      </c>
      <c r="F160">
        <v>40</v>
      </c>
      <c r="G160" t="s">
        <v>36</v>
      </c>
      <c r="H160" t="s">
        <v>33</v>
      </c>
      <c r="I160">
        <v>25</v>
      </c>
      <c r="J160" t="s">
        <v>20</v>
      </c>
      <c r="K160" t="s">
        <v>21</v>
      </c>
      <c r="L160" t="s">
        <v>25</v>
      </c>
      <c r="M160">
        <v>-8</v>
      </c>
      <c r="N160">
        <v>122</v>
      </c>
      <c r="O160">
        <f>Data[[#This Row],[Revenue]]-Data[[#This Row],[Cogs]]</f>
        <v>40</v>
      </c>
      <c r="P160" t="s">
        <v>46</v>
      </c>
      <c r="Q160">
        <v>70</v>
      </c>
      <c r="R160">
        <v>40</v>
      </c>
      <c r="S160">
        <v>0</v>
      </c>
      <c r="T160">
        <v>110</v>
      </c>
      <c r="U160">
        <v>48</v>
      </c>
      <c r="V160" t="s">
        <v>24</v>
      </c>
    </row>
    <row r="161" spans="1:22" x14ac:dyDescent="0.25">
      <c r="A161">
        <v>417</v>
      </c>
      <c r="B161">
        <v>35</v>
      </c>
      <c r="C161">
        <v>-1</v>
      </c>
      <c r="D161" s="1" t="s">
        <v>223</v>
      </c>
      <c r="E161">
        <v>248</v>
      </c>
      <c r="F161">
        <v>47</v>
      </c>
      <c r="G161" t="s">
        <v>36</v>
      </c>
      <c r="H161" t="s">
        <v>19</v>
      </c>
      <c r="I161">
        <v>11</v>
      </c>
      <c r="J161" t="s">
        <v>20</v>
      </c>
      <c r="K161" t="s">
        <v>29</v>
      </c>
      <c r="L161" t="s">
        <v>30</v>
      </c>
      <c r="M161">
        <v>9</v>
      </c>
      <c r="N161">
        <v>82</v>
      </c>
      <c r="O161">
        <f>Data[[#This Row],[Revenue]]-Data[[#This Row],[Cogs]]</f>
        <v>47</v>
      </c>
      <c r="P161" t="s">
        <v>59</v>
      </c>
      <c r="Q161">
        <v>20</v>
      </c>
      <c r="R161">
        <v>40</v>
      </c>
      <c r="S161">
        <v>10</v>
      </c>
      <c r="T161">
        <v>60</v>
      </c>
      <c r="U161">
        <v>38</v>
      </c>
      <c r="V161" t="s">
        <v>32</v>
      </c>
    </row>
    <row r="162" spans="1:22" x14ac:dyDescent="0.25">
      <c r="A162">
        <v>636</v>
      </c>
      <c r="B162">
        <v>34</v>
      </c>
      <c r="C162">
        <v>-3</v>
      </c>
      <c r="D162" s="1" t="s">
        <v>224</v>
      </c>
      <c r="E162">
        <v>211</v>
      </c>
      <c r="F162">
        <v>42</v>
      </c>
      <c r="G162" t="s">
        <v>36</v>
      </c>
      <c r="H162" t="s">
        <v>19</v>
      </c>
      <c r="I162">
        <v>12</v>
      </c>
      <c r="J162" t="s">
        <v>20</v>
      </c>
      <c r="K162" t="s">
        <v>29</v>
      </c>
      <c r="L162" t="s">
        <v>67</v>
      </c>
      <c r="M162">
        <v>-3</v>
      </c>
      <c r="N162">
        <v>76</v>
      </c>
      <c r="O162">
        <f>Data[[#This Row],[Revenue]]-Data[[#This Row],[Cogs]]</f>
        <v>42</v>
      </c>
      <c r="P162" t="s">
        <v>59</v>
      </c>
      <c r="Q162">
        <v>20</v>
      </c>
      <c r="R162">
        <v>40</v>
      </c>
      <c r="S162">
        <v>0</v>
      </c>
      <c r="T162">
        <v>60</v>
      </c>
      <c r="U162">
        <v>45</v>
      </c>
      <c r="V162" t="s">
        <v>32</v>
      </c>
    </row>
    <row r="163" spans="1:22" x14ac:dyDescent="0.25">
      <c r="A163">
        <v>314</v>
      </c>
      <c r="B163">
        <v>33</v>
      </c>
      <c r="C163">
        <v>-4</v>
      </c>
      <c r="D163" s="1" t="s">
        <v>225</v>
      </c>
      <c r="E163">
        <v>243</v>
      </c>
      <c r="F163">
        <v>41</v>
      </c>
      <c r="G163" t="s">
        <v>36</v>
      </c>
      <c r="H163" t="s">
        <v>19</v>
      </c>
      <c r="I163">
        <v>12</v>
      </c>
      <c r="J163" t="s">
        <v>20</v>
      </c>
      <c r="K163" t="s">
        <v>29</v>
      </c>
      <c r="L163" t="s">
        <v>34</v>
      </c>
      <c r="M163">
        <v>-4</v>
      </c>
      <c r="N163">
        <v>74</v>
      </c>
      <c r="O163">
        <f>Data[[#This Row],[Revenue]]-Data[[#This Row],[Cogs]]</f>
        <v>41</v>
      </c>
      <c r="P163" t="s">
        <v>59</v>
      </c>
      <c r="Q163">
        <v>20</v>
      </c>
      <c r="R163">
        <v>40</v>
      </c>
      <c r="S163">
        <v>0</v>
      </c>
      <c r="T163">
        <v>60</v>
      </c>
      <c r="U163">
        <v>45</v>
      </c>
      <c r="V163" t="s">
        <v>32</v>
      </c>
    </row>
    <row r="164" spans="1:22" x14ac:dyDescent="0.25">
      <c r="A164">
        <v>603</v>
      </c>
      <c r="B164">
        <v>0</v>
      </c>
      <c r="C164">
        <v>2</v>
      </c>
      <c r="D164" s="1" t="s">
        <v>226</v>
      </c>
      <c r="E164">
        <v>387</v>
      </c>
      <c r="F164">
        <v>43</v>
      </c>
      <c r="G164" t="s">
        <v>36</v>
      </c>
      <c r="H164" t="s">
        <v>28</v>
      </c>
      <c r="I164">
        <v>0</v>
      </c>
      <c r="J164" t="s">
        <v>20</v>
      </c>
      <c r="K164" t="s">
        <v>29</v>
      </c>
      <c r="L164" t="s">
        <v>34</v>
      </c>
      <c r="M164">
        <v>32</v>
      </c>
      <c r="N164">
        <v>43</v>
      </c>
      <c r="O164">
        <f>Data[[#This Row],[Revenue]]-Data[[#This Row],[Cogs]]</f>
        <v>43</v>
      </c>
      <c r="P164" t="s">
        <v>48</v>
      </c>
      <c r="Q164">
        <v>0</v>
      </c>
      <c r="R164">
        <v>40</v>
      </c>
      <c r="S164">
        <v>30</v>
      </c>
      <c r="T164">
        <v>40</v>
      </c>
      <c r="U164">
        <v>11</v>
      </c>
      <c r="V164" t="s">
        <v>32</v>
      </c>
    </row>
    <row r="165" spans="1:22" x14ac:dyDescent="0.25">
      <c r="A165">
        <v>435</v>
      </c>
      <c r="B165">
        <v>44</v>
      </c>
      <c r="C165">
        <v>3</v>
      </c>
      <c r="D165" s="1" t="s">
        <v>227</v>
      </c>
      <c r="E165">
        <v>325</v>
      </c>
      <c r="F165">
        <v>62</v>
      </c>
      <c r="G165" t="s">
        <v>36</v>
      </c>
      <c r="H165" t="s">
        <v>33</v>
      </c>
      <c r="I165">
        <v>40</v>
      </c>
      <c r="J165" t="s">
        <v>20</v>
      </c>
      <c r="K165" t="s">
        <v>29</v>
      </c>
      <c r="L165" t="s">
        <v>30</v>
      </c>
      <c r="M165">
        <v>-7</v>
      </c>
      <c r="N165">
        <v>106</v>
      </c>
      <c r="O165">
        <f>Data[[#This Row],[Revenue]]-Data[[#This Row],[Cogs]]</f>
        <v>62</v>
      </c>
      <c r="P165" t="s">
        <v>46</v>
      </c>
      <c r="Q165">
        <v>30</v>
      </c>
      <c r="R165">
        <v>40</v>
      </c>
      <c r="S165">
        <v>-10</v>
      </c>
      <c r="T165">
        <v>70</v>
      </c>
      <c r="U165">
        <v>69</v>
      </c>
      <c r="V165" t="s">
        <v>32</v>
      </c>
    </row>
    <row r="166" spans="1:22" x14ac:dyDescent="0.25">
      <c r="A166">
        <v>636</v>
      </c>
      <c r="B166">
        <v>39</v>
      </c>
      <c r="C166">
        <v>2</v>
      </c>
      <c r="D166" s="1" t="s">
        <v>228</v>
      </c>
      <c r="E166">
        <v>250</v>
      </c>
      <c r="F166">
        <v>49</v>
      </c>
      <c r="G166" t="s">
        <v>36</v>
      </c>
      <c r="H166" t="s">
        <v>19</v>
      </c>
      <c r="I166">
        <v>14</v>
      </c>
      <c r="J166" t="s">
        <v>20</v>
      </c>
      <c r="K166" t="s">
        <v>29</v>
      </c>
      <c r="L166" t="s">
        <v>34</v>
      </c>
      <c r="M166">
        <v>2</v>
      </c>
      <c r="N166">
        <v>88</v>
      </c>
      <c r="O166">
        <f>Data[[#This Row],[Revenue]]-Data[[#This Row],[Cogs]]</f>
        <v>49</v>
      </c>
      <c r="P166" t="s">
        <v>59</v>
      </c>
      <c r="Q166">
        <v>30</v>
      </c>
      <c r="R166">
        <v>40</v>
      </c>
      <c r="S166">
        <v>0</v>
      </c>
      <c r="T166">
        <v>70</v>
      </c>
      <c r="U166">
        <v>47</v>
      </c>
      <c r="V166" t="s">
        <v>32</v>
      </c>
    </row>
    <row r="167" spans="1:22" x14ac:dyDescent="0.25">
      <c r="A167">
        <v>603</v>
      </c>
      <c r="B167">
        <v>0</v>
      </c>
      <c r="C167">
        <v>2</v>
      </c>
      <c r="D167" s="1" t="s">
        <v>229</v>
      </c>
      <c r="E167">
        <v>344</v>
      </c>
      <c r="F167">
        <v>43</v>
      </c>
      <c r="G167" t="s">
        <v>36</v>
      </c>
      <c r="H167" t="s">
        <v>28</v>
      </c>
      <c r="I167">
        <v>0</v>
      </c>
      <c r="J167" t="s">
        <v>20</v>
      </c>
      <c r="K167" t="s">
        <v>29</v>
      </c>
      <c r="L167" t="s">
        <v>34</v>
      </c>
      <c r="M167">
        <v>32</v>
      </c>
      <c r="N167">
        <v>43</v>
      </c>
      <c r="O167">
        <f>Data[[#This Row],[Revenue]]-Data[[#This Row],[Cogs]]</f>
        <v>43</v>
      </c>
      <c r="P167" t="s">
        <v>48</v>
      </c>
      <c r="Q167">
        <v>0</v>
      </c>
      <c r="R167">
        <v>40</v>
      </c>
      <c r="S167">
        <v>30</v>
      </c>
      <c r="T167">
        <v>40</v>
      </c>
      <c r="U167">
        <v>11</v>
      </c>
      <c r="V167" t="s">
        <v>32</v>
      </c>
    </row>
    <row r="168" spans="1:22" x14ac:dyDescent="0.25">
      <c r="A168">
        <v>509</v>
      </c>
      <c r="B168">
        <v>41</v>
      </c>
      <c r="C168">
        <v>10</v>
      </c>
      <c r="D168" s="1" t="s">
        <v>230</v>
      </c>
      <c r="E168">
        <v>320</v>
      </c>
      <c r="F168">
        <v>66</v>
      </c>
      <c r="G168" t="s">
        <v>36</v>
      </c>
      <c r="H168" t="s">
        <v>33</v>
      </c>
      <c r="I168">
        <v>12</v>
      </c>
      <c r="J168" t="s">
        <v>20</v>
      </c>
      <c r="K168" t="s">
        <v>29</v>
      </c>
      <c r="L168" t="s">
        <v>30</v>
      </c>
      <c r="M168">
        <v>30</v>
      </c>
      <c r="N168">
        <v>107</v>
      </c>
      <c r="O168">
        <f>Data[[#This Row],[Revenue]]-Data[[#This Row],[Cogs]]</f>
        <v>66</v>
      </c>
      <c r="P168" t="s">
        <v>64</v>
      </c>
      <c r="Q168">
        <v>30</v>
      </c>
      <c r="R168">
        <v>40</v>
      </c>
      <c r="S168">
        <v>20</v>
      </c>
      <c r="T168">
        <v>70</v>
      </c>
      <c r="U168">
        <v>36</v>
      </c>
      <c r="V168" t="s">
        <v>32</v>
      </c>
    </row>
    <row r="169" spans="1:22" x14ac:dyDescent="0.25">
      <c r="A169">
        <v>801</v>
      </c>
      <c r="B169">
        <v>38</v>
      </c>
      <c r="C169">
        <v>2</v>
      </c>
      <c r="D169" s="1" t="s">
        <v>231</v>
      </c>
      <c r="E169">
        <v>256</v>
      </c>
      <c r="F169">
        <v>51</v>
      </c>
      <c r="G169" t="s">
        <v>36</v>
      </c>
      <c r="H169" t="s">
        <v>33</v>
      </c>
      <c r="I169">
        <v>12</v>
      </c>
      <c r="J169" t="s">
        <v>20</v>
      </c>
      <c r="K169" t="s">
        <v>29</v>
      </c>
      <c r="L169" t="s">
        <v>67</v>
      </c>
      <c r="M169">
        <v>12</v>
      </c>
      <c r="N169">
        <v>89</v>
      </c>
      <c r="O169">
        <f>Data[[#This Row],[Revenue]]-Data[[#This Row],[Cogs]]</f>
        <v>51</v>
      </c>
      <c r="P169" t="s">
        <v>46</v>
      </c>
      <c r="Q169">
        <v>20</v>
      </c>
      <c r="R169">
        <v>40</v>
      </c>
      <c r="S169">
        <v>10</v>
      </c>
      <c r="T169">
        <v>60</v>
      </c>
      <c r="U169">
        <v>39</v>
      </c>
      <c r="V169" t="s">
        <v>32</v>
      </c>
    </row>
    <row r="170" spans="1:22" x14ac:dyDescent="0.25">
      <c r="A170">
        <v>509</v>
      </c>
      <c r="B170">
        <v>43</v>
      </c>
      <c r="C170">
        <v>8</v>
      </c>
      <c r="D170" s="1" t="s">
        <v>232</v>
      </c>
      <c r="E170">
        <v>466</v>
      </c>
      <c r="F170">
        <v>63</v>
      </c>
      <c r="G170" t="s">
        <v>36</v>
      </c>
      <c r="H170" t="s">
        <v>33</v>
      </c>
      <c r="I170">
        <v>13</v>
      </c>
      <c r="J170" t="s">
        <v>20</v>
      </c>
      <c r="K170" t="s">
        <v>29</v>
      </c>
      <c r="L170" t="s">
        <v>67</v>
      </c>
      <c r="M170">
        <v>28</v>
      </c>
      <c r="N170">
        <v>106</v>
      </c>
      <c r="O170">
        <f>Data[[#This Row],[Revenue]]-Data[[#This Row],[Cogs]]</f>
        <v>63</v>
      </c>
      <c r="P170" t="s">
        <v>64</v>
      </c>
      <c r="Q170">
        <v>30</v>
      </c>
      <c r="R170">
        <v>40</v>
      </c>
      <c r="S170">
        <v>20</v>
      </c>
      <c r="T170">
        <v>70</v>
      </c>
      <c r="U170">
        <v>35</v>
      </c>
      <c r="V170" t="s">
        <v>32</v>
      </c>
    </row>
    <row r="171" spans="1:22" x14ac:dyDescent="0.25">
      <c r="A171">
        <v>312</v>
      </c>
      <c r="B171">
        <v>39</v>
      </c>
      <c r="C171">
        <v>0</v>
      </c>
      <c r="D171" s="1" t="s">
        <v>233</v>
      </c>
      <c r="E171">
        <v>541</v>
      </c>
      <c r="F171">
        <v>51</v>
      </c>
      <c r="G171" t="s">
        <v>18</v>
      </c>
      <c r="H171" t="s">
        <v>19</v>
      </c>
      <c r="I171">
        <v>12</v>
      </c>
      <c r="J171" t="s">
        <v>20</v>
      </c>
      <c r="K171" t="s">
        <v>21</v>
      </c>
      <c r="L171" t="s">
        <v>22</v>
      </c>
      <c r="M171">
        <v>40</v>
      </c>
      <c r="N171">
        <v>96</v>
      </c>
      <c r="O171">
        <f>Data[[#This Row],[Revenue]]-Data[[#This Row],[Cogs]]</f>
        <v>57</v>
      </c>
      <c r="P171" t="s">
        <v>78</v>
      </c>
      <c r="Q171">
        <v>20</v>
      </c>
      <c r="R171">
        <v>40</v>
      </c>
      <c r="S171">
        <v>40</v>
      </c>
      <c r="T171">
        <v>60</v>
      </c>
      <c r="U171">
        <v>24</v>
      </c>
      <c r="V171" t="s">
        <v>24</v>
      </c>
    </row>
    <row r="172" spans="1:22" x14ac:dyDescent="0.25">
      <c r="A172">
        <v>530</v>
      </c>
      <c r="B172">
        <v>39</v>
      </c>
      <c r="C172">
        <v>-1</v>
      </c>
      <c r="D172" s="1" t="s">
        <v>234</v>
      </c>
      <c r="E172">
        <v>541</v>
      </c>
      <c r="F172">
        <v>51</v>
      </c>
      <c r="G172" t="s">
        <v>18</v>
      </c>
      <c r="H172" t="s">
        <v>33</v>
      </c>
      <c r="I172">
        <v>12</v>
      </c>
      <c r="J172" t="s">
        <v>20</v>
      </c>
      <c r="K172" t="s">
        <v>21</v>
      </c>
      <c r="L172" t="s">
        <v>25</v>
      </c>
      <c r="M172">
        <v>39</v>
      </c>
      <c r="N172">
        <v>96</v>
      </c>
      <c r="O172">
        <f>Data[[#This Row],[Revenue]]-Data[[#This Row],[Cogs]]</f>
        <v>57</v>
      </c>
      <c r="P172" t="s">
        <v>35</v>
      </c>
      <c r="Q172">
        <v>20</v>
      </c>
      <c r="R172">
        <v>40</v>
      </c>
      <c r="S172">
        <v>40</v>
      </c>
      <c r="T172">
        <v>60</v>
      </c>
      <c r="U172">
        <v>25</v>
      </c>
      <c r="V172" t="s">
        <v>24</v>
      </c>
    </row>
    <row r="173" spans="1:22" x14ac:dyDescent="0.25">
      <c r="A173">
        <v>505</v>
      </c>
      <c r="B173">
        <v>86</v>
      </c>
      <c r="C173">
        <v>-49</v>
      </c>
      <c r="D173" s="1" t="s">
        <v>235</v>
      </c>
      <c r="E173">
        <v>1698</v>
      </c>
      <c r="F173">
        <v>23</v>
      </c>
      <c r="G173" t="s">
        <v>36</v>
      </c>
      <c r="H173" t="s">
        <v>26</v>
      </c>
      <c r="I173">
        <v>26</v>
      </c>
      <c r="J173" t="s">
        <v>37</v>
      </c>
      <c r="K173" t="s">
        <v>42</v>
      </c>
      <c r="L173" t="s">
        <v>43</v>
      </c>
      <c r="M173">
        <v>-39</v>
      </c>
      <c r="N173">
        <v>116</v>
      </c>
      <c r="O173">
        <f>Data[[#This Row],[Revenue]]-Data[[#This Row],[Cogs]]</f>
        <v>30</v>
      </c>
      <c r="P173" t="s">
        <v>97</v>
      </c>
      <c r="Q173">
        <v>110</v>
      </c>
      <c r="R173">
        <v>40</v>
      </c>
      <c r="S173">
        <v>10</v>
      </c>
      <c r="T173">
        <v>150</v>
      </c>
      <c r="U173">
        <v>49</v>
      </c>
      <c r="V173" t="s">
        <v>24</v>
      </c>
    </row>
    <row r="174" spans="1:22" x14ac:dyDescent="0.25">
      <c r="A174">
        <v>318</v>
      </c>
      <c r="B174">
        <v>46</v>
      </c>
      <c r="C174">
        <v>5</v>
      </c>
      <c r="D174" s="1" t="s">
        <v>236</v>
      </c>
      <c r="E174">
        <v>449</v>
      </c>
      <c r="F174">
        <v>67</v>
      </c>
      <c r="G174" t="s">
        <v>36</v>
      </c>
      <c r="H174" t="s">
        <v>26</v>
      </c>
      <c r="I174">
        <v>14</v>
      </c>
      <c r="J174" t="s">
        <v>37</v>
      </c>
      <c r="K174" t="s">
        <v>38</v>
      </c>
      <c r="L174" t="s">
        <v>39</v>
      </c>
      <c r="M174">
        <v>45</v>
      </c>
      <c r="N174">
        <v>120</v>
      </c>
      <c r="O174">
        <f>Data[[#This Row],[Revenue]]-Data[[#This Row],[Cogs]]</f>
        <v>74</v>
      </c>
      <c r="P174" t="s">
        <v>53</v>
      </c>
      <c r="Q174">
        <v>20</v>
      </c>
      <c r="R174">
        <v>40</v>
      </c>
      <c r="S174">
        <v>40</v>
      </c>
      <c r="T174">
        <v>60</v>
      </c>
      <c r="U174">
        <v>37</v>
      </c>
      <c r="V174" t="s">
        <v>24</v>
      </c>
    </row>
    <row r="175" spans="1:22" x14ac:dyDescent="0.25">
      <c r="A175">
        <v>515</v>
      </c>
      <c r="B175">
        <v>31</v>
      </c>
      <c r="C175">
        <v>-20</v>
      </c>
      <c r="D175" s="1" t="s">
        <v>237</v>
      </c>
      <c r="E175">
        <v>1000</v>
      </c>
      <c r="F175">
        <v>37</v>
      </c>
      <c r="G175" t="s">
        <v>36</v>
      </c>
      <c r="H175" t="s">
        <v>19</v>
      </c>
      <c r="I175">
        <v>9</v>
      </c>
      <c r="J175" t="s">
        <v>37</v>
      </c>
      <c r="K175" t="s">
        <v>42</v>
      </c>
      <c r="L175" t="s">
        <v>49</v>
      </c>
      <c r="M175">
        <v>10</v>
      </c>
      <c r="N175">
        <v>72</v>
      </c>
      <c r="O175">
        <f>Data[[#This Row],[Revenue]]-Data[[#This Row],[Cogs]]</f>
        <v>41</v>
      </c>
      <c r="P175" t="s">
        <v>40</v>
      </c>
      <c r="Q175">
        <v>20</v>
      </c>
      <c r="R175">
        <v>40</v>
      </c>
      <c r="S175">
        <v>30</v>
      </c>
      <c r="T175">
        <v>60</v>
      </c>
      <c r="U175">
        <v>30</v>
      </c>
      <c r="V175" t="s">
        <v>32</v>
      </c>
    </row>
    <row r="176" spans="1:22" x14ac:dyDescent="0.25">
      <c r="A176">
        <v>505</v>
      </c>
      <c r="B176">
        <v>45</v>
      </c>
      <c r="C176">
        <v>-19</v>
      </c>
      <c r="D176" s="1" t="s">
        <v>238</v>
      </c>
      <c r="E176">
        <v>320</v>
      </c>
      <c r="F176">
        <v>64</v>
      </c>
      <c r="G176" t="s">
        <v>36</v>
      </c>
      <c r="H176" t="s">
        <v>26</v>
      </c>
      <c r="I176">
        <v>41</v>
      </c>
      <c r="J176" t="s">
        <v>37</v>
      </c>
      <c r="K176" t="s">
        <v>38</v>
      </c>
      <c r="L176" t="s">
        <v>50</v>
      </c>
      <c r="M176">
        <v>-9</v>
      </c>
      <c r="N176">
        <v>116</v>
      </c>
      <c r="O176">
        <f>Data[[#This Row],[Revenue]]-Data[[#This Row],[Cogs]]</f>
        <v>71</v>
      </c>
      <c r="P176" t="s">
        <v>97</v>
      </c>
      <c r="Q176">
        <v>20</v>
      </c>
      <c r="R176">
        <v>40</v>
      </c>
      <c r="S176">
        <v>10</v>
      </c>
      <c r="T176">
        <v>60</v>
      </c>
      <c r="U176">
        <v>70</v>
      </c>
      <c r="V176" t="s">
        <v>32</v>
      </c>
    </row>
    <row r="177" spans="1:22" x14ac:dyDescent="0.25">
      <c r="A177">
        <v>435</v>
      </c>
      <c r="B177">
        <v>32</v>
      </c>
      <c r="C177">
        <v>2</v>
      </c>
      <c r="D177" s="1" t="s">
        <v>239</v>
      </c>
      <c r="E177">
        <v>833</v>
      </c>
      <c r="F177">
        <v>47</v>
      </c>
      <c r="G177" t="s">
        <v>36</v>
      </c>
      <c r="H177" t="s">
        <v>33</v>
      </c>
      <c r="I177">
        <v>8</v>
      </c>
      <c r="J177" t="s">
        <v>37</v>
      </c>
      <c r="K177" t="s">
        <v>38</v>
      </c>
      <c r="L177" t="s">
        <v>52</v>
      </c>
      <c r="M177">
        <v>42</v>
      </c>
      <c r="N177">
        <v>84</v>
      </c>
      <c r="O177">
        <f>Data[[#This Row],[Revenue]]-Data[[#This Row],[Cogs]]</f>
        <v>52</v>
      </c>
      <c r="P177" t="s">
        <v>46</v>
      </c>
      <c r="Q177">
        <v>20</v>
      </c>
      <c r="R177">
        <v>40</v>
      </c>
      <c r="S177">
        <v>40</v>
      </c>
      <c r="T177">
        <v>60</v>
      </c>
      <c r="U177">
        <v>19</v>
      </c>
      <c r="V177" t="s">
        <v>32</v>
      </c>
    </row>
    <row r="178" spans="1:22" x14ac:dyDescent="0.25">
      <c r="A178">
        <v>505</v>
      </c>
      <c r="B178">
        <v>31</v>
      </c>
      <c r="C178">
        <v>-21</v>
      </c>
      <c r="D178" s="1" t="s">
        <v>240</v>
      </c>
      <c r="E178">
        <v>1000</v>
      </c>
      <c r="F178">
        <v>37</v>
      </c>
      <c r="G178" t="s">
        <v>36</v>
      </c>
      <c r="H178" t="s">
        <v>26</v>
      </c>
      <c r="I178">
        <v>9</v>
      </c>
      <c r="J178" t="s">
        <v>20</v>
      </c>
      <c r="K178" t="s">
        <v>21</v>
      </c>
      <c r="L178" t="s">
        <v>22</v>
      </c>
      <c r="M178">
        <v>9</v>
      </c>
      <c r="N178">
        <v>72</v>
      </c>
      <c r="O178">
        <f>Data[[#This Row],[Revenue]]-Data[[#This Row],[Cogs]]</f>
        <v>41</v>
      </c>
      <c r="P178" t="s">
        <v>97</v>
      </c>
      <c r="Q178">
        <v>10</v>
      </c>
      <c r="R178">
        <v>40</v>
      </c>
      <c r="S178">
        <v>30</v>
      </c>
      <c r="T178">
        <v>50</v>
      </c>
      <c r="U178">
        <v>31</v>
      </c>
      <c r="V178" t="s">
        <v>24</v>
      </c>
    </row>
    <row r="179" spans="1:22" x14ac:dyDescent="0.25">
      <c r="A179">
        <v>314</v>
      </c>
      <c r="B179">
        <v>39</v>
      </c>
      <c r="C179">
        <v>-11</v>
      </c>
      <c r="D179" s="1" t="s">
        <v>241</v>
      </c>
      <c r="E179">
        <v>244</v>
      </c>
      <c r="F179">
        <v>53</v>
      </c>
      <c r="G179" t="s">
        <v>36</v>
      </c>
      <c r="H179" t="s">
        <v>19</v>
      </c>
      <c r="I179">
        <v>12</v>
      </c>
      <c r="J179" t="s">
        <v>20</v>
      </c>
      <c r="K179" t="s">
        <v>29</v>
      </c>
      <c r="L179" t="s">
        <v>30</v>
      </c>
      <c r="M179">
        <v>19</v>
      </c>
      <c r="N179">
        <v>98</v>
      </c>
      <c r="O179">
        <f>Data[[#This Row],[Revenue]]-Data[[#This Row],[Cogs]]</f>
        <v>59</v>
      </c>
      <c r="P179" t="s">
        <v>59</v>
      </c>
      <c r="Q179">
        <v>20</v>
      </c>
      <c r="R179">
        <v>40</v>
      </c>
      <c r="S179">
        <v>30</v>
      </c>
      <c r="T179">
        <v>60</v>
      </c>
      <c r="U179">
        <v>40</v>
      </c>
      <c r="V179" t="s">
        <v>32</v>
      </c>
    </row>
    <row r="180" spans="1:22" x14ac:dyDescent="0.25">
      <c r="A180">
        <v>203</v>
      </c>
      <c r="B180">
        <v>24</v>
      </c>
      <c r="C180">
        <v>-13</v>
      </c>
      <c r="D180" s="1" t="s">
        <v>242</v>
      </c>
      <c r="E180">
        <v>806</v>
      </c>
      <c r="F180">
        <v>36</v>
      </c>
      <c r="G180" t="s">
        <v>36</v>
      </c>
      <c r="H180" t="s">
        <v>28</v>
      </c>
      <c r="I180">
        <v>6</v>
      </c>
      <c r="J180" t="s">
        <v>20</v>
      </c>
      <c r="K180" t="s">
        <v>29</v>
      </c>
      <c r="L180" t="s">
        <v>34</v>
      </c>
      <c r="M180">
        <v>27</v>
      </c>
      <c r="N180">
        <v>64</v>
      </c>
      <c r="O180">
        <f>Data[[#This Row],[Revenue]]-Data[[#This Row],[Cogs]]</f>
        <v>40</v>
      </c>
      <c r="P180" t="s">
        <v>41</v>
      </c>
      <c r="Q180">
        <v>20</v>
      </c>
      <c r="R180">
        <v>40</v>
      </c>
      <c r="S180">
        <v>40</v>
      </c>
      <c r="T180">
        <v>60</v>
      </c>
      <c r="U180">
        <v>18</v>
      </c>
      <c r="V180" t="s">
        <v>32</v>
      </c>
    </row>
    <row r="181" spans="1:22" x14ac:dyDescent="0.25">
      <c r="A181">
        <v>603</v>
      </c>
      <c r="B181">
        <v>0</v>
      </c>
      <c r="C181">
        <v>7</v>
      </c>
      <c r="D181" s="1" t="s">
        <v>243</v>
      </c>
      <c r="E181">
        <v>430</v>
      </c>
      <c r="F181">
        <v>43</v>
      </c>
      <c r="G181" t="s">
        <v>36</v>
      </c>
      <c r="H181" t="s">
        <v>28</v>
      </c>
      <c r="I181">
        <v>0</v>
      </c>
      <c r="J181" t="s">
        <v>20</v>
      </c>
      <c r="K181" t="s">
        <v>29</v>
      </c>
      <c r="L181" t="s">
        <v>34</v>
      </c>
      <c r="M181">
        <v>47</v>
      </c>
      <c r="N181">
        <v>46</v>
      </c>
      <c r="O181">
        <f>Data[[#This Row],[Revenue]]-Data[[#This Row],[Cogs]]</f>
        <v>46</v>
      </c>
      <c r="P181" t="s">
        <v>48</v>
      </c>
      <c r="Q181">
        <v>0</v>
      </c>
      <c r="R181">
        <v>40</v>
      </c>
      <c r="S181">
        <v>40</v>
      </c>
      <c r="T181">
        <v>40</v>
      </c>
      <c r="U181">
        <v>11</v>
      </c>
      <c r="V181" t="s">
        <v>32</v>
      </c>
    </row>
    <row r="182" spans="1:22" x14ac:dyDescent="0.25">
      <c r="A182">
        <v>435</v>
      </c>
      <c r="B182">
        <v>45</v>
      </c>
      <c r="C182">
        <v>-29</v>
      </c>
      <c r="D182" s="1" t="s">
        <v>244</v>
      </c>
      <c r="E182">
        <v>320</v>
      </c>
      <c r="F182">
        <v>64</v>
      </c>
      <c r="G182" t="s">
        <v>36</v>
      </c>
      <c r="H182" t="s">
        <v>33</v>
      </c>
      <c r="I182">
        <v>41</v>
      </c>
      <c r="J182" t="s">
        <v>20</v>
      </c>
      <c r="K182" t="s">
        <v>29</v>
      </c>
      <c r="L182" t="s">
        <v>30</v>
      </c>
      <c r="M182">
        <v>-9</v>
      </c>
      <c r="N182">
        <v>116</v>
      </c>
      <c r="O182">
        <f>Data[[#This Row],[Revenue]]-Data[[#This Row],[Cogs]]</f>
        <v>71</v>
      </c>
      <c r="P182" t="s">
        <v>46</v>
      </c>
      <c r="Q182">
        <v>10</v>
      </c>
      <c r="R182">
        <v>40</v>
      </c>
      <c r="S182">
        <v>20</v>
      </c>
      <c r="T182">
        <v>50</v>
      </c>
      <c r="U182">
        <v>70</v>
      </c>
      <c r="V182" t="s">
        <v>32</v>
      </c>
    </row>
    <row r="183" spans="1:22" x14ac:dyDescent="0.25">
      <c r="A183">
        <v>206</v>
      </c>
      <c r="B183">
        <v>60</v>
      </c>
      <c r="C183">
        <v>-10</v>
      </c>
      <c r="D183" s="1" t="s">
        <v>245</v>
      </c>
      <c r="E183">
        <v>606</v>
      </c>
      <c r="F183">
        <v>84</v>
      </c>
      <c r="G183" t="s">
        <v>36</v>
      </c>
      <c r="H183" t="s">
        <v>33</v>
      </c>
      <c r="I183">
        <v>54</v>
      </c>
      <c r="J183" t="s">
        <v>20</v>
      </c>
      <c r="K183" t="s">
        <v>29</v>
      </c>
      <c r="L183" t="s">
        <v>34</v>
      </c>
      <c r="M183">
        <v>0</v>
      </c>
      <c r="N183">
        <v>153</v>
      </c>
      <c r="O183">
        <f>Data[[#This Row],[Revenue]]-Data[[#This Row],[Cogs]]</f>
        <v>93</v>
      </c>
      <c r="P183" t="s">
        <v>64</v>
      </c>
      <c r="Q183">
        <v>20</v>
      </c>
      <c r="R183">
        <v>40</v>
      </c>
      <c r="S183">
        <v>10</v>
      </c>
      <c r="T183">
        <v>60</v>
      </c>
      <c r="U183">
        <v>84</v>
      </c>
      <c r="V183" t="s">
        <v>32</v>
      </c>
    </row>
    <row r="184" spans="1:22" x14ac:dyDescent="0.25">
      <c r="A184">
        <v>440</v>
      </c>
      <c r="B184">
        <v>32</v>
      </c>
      <c r="C184">
        <v>13</v>
      </c>
      <c r="D184" s="1" t="s">
        <v>246</v>
      </c>
      <c r="E184">
        <v>482</v>
      </c>
      <c r="F184">
        <v>48</v>
      </c>
      <c r="G184" t="s">
        <v>18</v>
      </c>
      <c r="H184" t="s">
        <v>19</v>
      </c>
      <c r="I184">
        <v>8</v>
      </c>
      <c r="J184" t="s">
        <v>20</v>
      </c>
      <c r="K184" t="s">
        <v>21</v>
      </c>
      <c r="L184" t="s">
        <v>58</v>
      </c>
      <c r="M184">
        <v>43</v>
      </c>
      <c r="N184">
        <v>85</v>
      </c>
      <c r="O184">
        <f>Data[[#This Row],[Revenue]]-Data[[#This Row],[Cogs]]</f>
        <v>53</v>
      </c>
      <c r="P184" t="s">
        <v>152</v>
      </c>
      <c r="Q184">
        <v>30</v>
      </c>
      <c r="R184">
        <v>40</v>
      </c>
      <c r="S184">
        <v>30</v>
      </c>
      <c r="T184">
        <v>70</v>
      </c>
      <c r="U184">
        <v>19</v>
      </c>
      <c r="V184" t="s">
        <v>24</v>
      </c>
    </row>
    <row r="185" spans="1:22" x14ac:dyDescent="0.25">
      <c r="A185">
        <v>573</v>
      </c>
      <c r="B185">
        <v>34</v>
      </c>
      <c r="C185">
        <v>-4</v>
      </c>
      <c r="D185" s="1" t="s">
        <v>247</v>
      </c>
      <c r="E185">
        <v>211</v>
      </c>
      <c r="F185">
        <v>42</v>
      </c>
      <c r="G185" t="s">
        <v>36</v>
      </c>
      <c r="H185" t="s">
        <v>19</v>
      </c>
      <c r="I185">
        <v>12</v>
      </c>
      <c r="J185" t="s">
        <v>20</v>
      </c>
      <c r="K185" t="s">
        <v>29</v>
      </c>
      <c r="L185" t="s">
        <v>67</v>
      </c>
      <c r="M185">
        <v>-4</v>
      </c>
      <c r="N185">
        <v>81</v>
      </c>
      <c r="O185">
        <f>Data[[#This Row],[Revenue]]-Data[[#This Row],[Cogs]]</f>
        <v>47</v>
      </c>
      <c r="P185" t="s">
        <v>59</v>
      </c>
      <c r="Q185">
        <v>20</v>
      </c>
      <c r="R185">
        <v>40</v>
      </c>
      <c r="S185">
        <v>0</v>
      </c>
      <c r="T185">
        <v>60</v>
      </c>
      <c r="U185">
        <v>45</v>
      </c>
      <c r="V185" t="s">
        <v>32</v>
      </c>
    </row>
    <row r="186" spans="1:22" x14ac:dyDescent="0.25">
      <c r="A186">
        <v>314</v>
      </c>
      <c r="B186">
        <v>33</v>
      </c>
      <c r="C186">
        <v>-6</v>
      </c>
      <c r="D186" s="1" t="s">
        <v>248</v>
      </c>
      <c r="E186">
        <v>243</v>
      </c>
      <c r="F186">
        <v>41</v>
      </c>
      <c r="G186" t="s">
        <v>36</v>
      </c>
      <c r="H186" t="s">
        <v>19</v>
      </c>
      <c r="I186">
        <v>12</v>
      </c>
      <c r="J186" t="s">
        <v>20</v>
      </c>
      <c r="K186" t="s">
        <v>29</v>
      </c>
      <c r="L186" t="s">
        <v>34</v>
      </c>
      <c r="M186">
        <v>-6</v>
      </c>
      <c r="N186">
        <v>79</v>
      </c>
      <c r="O186">
        <f>Data[[#This Row],[Revenue]]-Data[[#This Row],[Cogs]]</f>
        <v>46</v>
      </c>
      <c r="P186" t="s">
        <v>59</v>
      </c>
      <c r="Q186">
        <v>20</v>
      </c>
      <c r="R186">
        <v>40</v>
      </c>
      <c r="S186">
        <v>0</v>
      </c>
      <c r="T186">
        <v>60</v>
      </c>
      <c r="U186">
        <v>45</v>
      </c>
      <c r="V186" t="s">
        <v>32</v>
      </c>
    </row>
    <row r="187" spans="1:22" x14ac:dyDescent="0.25">
      <c r="A187">
        <v>603</v>
      </c>
      <c r="B187">
        <v>0</v>
      </c>
      <c r="C187">
        <v>17</v>
      </c>
      <c r="D187" s="1" t="s">
        <v>249</v>
      </c>
      <c r="E187">
        <v>387</v>
      </c>
      <c r="F187">
        <v>43</v>
      </c>
      <c r="G187" t="s">
        <v>36</v>
      </c>
      <c r="H187" t="s">
        <v>28</v>
      </c>
      <c r="I187">
        <v>0</v>
      </c>
      <c r="J187" t="s">
        <v>20</v>
      </c>
      <c r="K187" t="s">
        <v>29</v>
      </c>
      <c r="L187" t="s">
        <v>34</v>
      </c>
      <c r="M187">
        <v>47</v>
      </c>
      <c r="N187">
        <v>46</v>
      </c>
      <c r="O187">
        <f>Data[[#This Row],[Revenue]]-Data[[#This Row],[Cogs]]</f>
        <v>46</v>
      </c>
      <c r="P187" t="s">
        <v>48</v>
      </c>
      <c r="Q187">
        <v>0</v>
      </c>
      <c r="R187">
        <v>40</v>
      </c>
      <c r="S187">
        <v>30</v>
      </c>
      <c r="T187">
        <v>40</v>
      </c>
      <c r="U187">
        <v>11</v>
      </c>
      <c r="V187" t="s">
        <v>32</v>
      </c>
    </row>
    <row r="188" spans="1:22" x14ac:dyDescent="0.25">
      <c r="A188">
        <v>435</v>
      </c>
      <c r="B188">
        <v>44</v>
      </c>
      <c r="C188">
        <v>0</v>
      </c>
      <c r="D188" s="1" t="s">
        <v>250</v>
      </c>
      <c r="E188">
        <v>325</v>
      </c>
      <c r="F188">
        <v>62</v>
      </c>
      <c r="G188" t="s">
        <v>36</v>
      </c>
      <c r="H188" t="s">
        <v>33</v>
      </c>
      <c r="I188">
        <v>40</v>
      </c>
      <c r="J188" t="s">
        <v>20</v>
      </c>
      <c r="K188" t="s">
        <v>29</v>
      </c>
      <c r="L188" t="s">
        <v>30</v>
      </c>
      <c r="M188">
        <v>-10</v>
      </c>
      <c r="N188">
        <v>113</v>
      </c>
      <c r="O188">
        <f>Data[[#This Row],[Revenue]]-Data[[#This Row],[Cogs]]</f>
        <v>69</v>
      </c>
      <c r="P188" t="s">
        <v>46</v>
      </c>
      <c r="Q188">
        <v>30</v>
      </c>
      <c r="R188">
        <v>40</v>
      </c>
      <c r="S188">
        <v>-10</v>
      </c>
      <c r="T188">
        <v>70</v>
      </c>
      <c r="U188">
        <v>69</v>
      </c>
      <c r="V188" t="s">
        <v>32</v>
      </c>
    </row>
    <row r="189" spans="1:22" x14ac:dyDescent="0.25">
      <c r="A189">
        <v>614</v>
      </c>
      <c r="B189">
        <v>29</v>
      </c>
      <c r="C189">
        <v>7</v>
      </c>
      <c r="D189" s="1" t="s">
        <v>251</v>
      </c>
      <c r="E189">
        <v>490</v>
      </c>
      <c r="F189">
        <v>44</v>
      </c>
      <c r="G189" t="s">
        <v>18</v>
      </c>
      <c r="H189" t="s">
        <v>19</v>
      </c>
      <c r="I189">
        <v>8</v>
      </c>
      <c r="J189" t="s">
        <v>20</v>
      </c>
      <c r="K189" t="s">
        <v>21</v>
      </c>
      <c r="L189" t="s">
        <v>58</v>
      </c>
      <c r="M189">
        <v>37</v>
      </c>
      <c r="N189">
        <v>78</v>
      </c>
      <c r="O189">
        <f>Data[[#This Row],[Revenue]]-Data[[#This Row],[Cogs]]</f>
        <v>49</v>
      </c>
      <c r="P189" t="s">
        <v>152</v>
      </c>
      <c r="Q189">
        <v>20</v>
      </c>
      <c r="R189">
        <v>40</v>
      </c>
      <c r="S189">
        <v>30</v>
      </c>
      <c r="T189">
        <v>60</v>
      </c>
      <c r="U189">
        <v>19</v>
      </c>
      <c r="V189" t="s">
        <v>24</v>
      </c>
    </row>
    <row r="190" spans="1:22" x14ac:dyDescent="0.25">
      <c r="A190">
        <v>440</v>
      </c>
      <c r="B190">
        <v>33</v>
      </c>
      <c r="C190">
        <v>13</v>
      </c>
      <c r="D190" s="1" t="s">
        <v>252</v>
      </c>
      <c r="E190">
        <v>870</v>
      </c>
      <c r="F190">
        <v>49</v>
      </c>
      <c r="G190" t="s">
        <v>18</v>
      </c>
      <c r="H190" t="s">
        <v>19</v>
      </c>
      <c r="I190">
        <v>9</v>
      </c>
      <c r="J190" t="s">
        <v>20</v>
      </c>
      <c r="K190" t="s">
        <v>21</v>
      </c>
      <c r="L190" t="s">
        <v>22</v>
      </c>
      <c r="M190">
        <v>43</v>
      </c>
      <c r="N190">
        <v>87</v>
      </c>
      <c r="O190">
        <f>Data[[#This Row],[Revenue]]-Data[[#This Row],[Cogs]]</f>
        <v>54</v>
      </c>
      <c r="P190" t="s">
        <v>152</v>
      </c>
      <c r="Q190">
        <v>30</v>
      </c>
      <c r="R190">
        <v>40</v>
      </c>
      <c r="S190">
        <v>30</v>
      </c>
      <c r="T190">
        <v>70</v>
      </c>
      <c r="U190">
        <v>20</v>
      </c>
      <c r="V190" t="s">
        <v>24</v>
      </c>
    </row>
    <row r="191" spans="1:22" x14ac:dyDescent="0.25">
      <c r="A191">
        <v>774</v>
      </c>
      <c r="B191">
        <v>46</v>
      </c>
      <c r="C191">
        <v>0</v>
      </c>
      <c r="D191" s="1" t="s">
        <v>253</v>
      </c>
      <c r="E191">
        <v>422</v>
      </c>
      <c r="F191">
        <v>57</v>
      </c>
      <c r="G191" t="s">
        <v>18</v>
      </c>
      <c r="H191" t="s">
        <v>28</v>
      </c>
      <c r="I191">
        <v>17</v>
      </c>
      <c r="J191" t="s">
        <v>20</v>
      </c>
      <c r="K191" t="s">
        <v>21</v>
      </c>
      <c r="L191" t="s">
        <v>22</v>
      </c>
      <c r="M191">
        <v>10</v>
      </c>
      <c r="N191">
        <v>110</v>
      </c>
      <c r="O191">
        <f>Data[[#This Row],[Revenue]]-Data[[#This Row],[Cogs]]</f>
        <v>64</v>
      </c>
      <c r="P191" t="s">
        <v>73</v>
      </c>
      <c r="Q191">
        <v>30</v>
      </c>
      <c r="R191">
        <v>40</v>
      </c>
      <c r="S191">
        <v>10</v>
      </c>
      <c r="T191">
        <v>70</v>
      </c>
      <c r="U191">
        <v>50</v>
      </c>
      <c r="V191" t="s">
        <v>24</v>
      </c>
    </row>
    <row r="192" spans="1:22" x14ac:dyDescent="0.25">
      <c r="A192">
        <v>321</v>
      </c>
      <c r="B192">
        <v>30</v>
      </c>
      <c r="C192">
        <v>9</v>
      </c>
      <c r="D192" s="1" t="s">
        <v>254</v>
      </c>
      <c r="E192">
        <v>882</v>
      </c>
      <c r="F192">
        <v>45</v>
      </c>
      <c r="G192" t="s">
        <v>18</v>
      </c>
      <c r="H192" t="s">
        <v>28</v>
      </c>
      <c r="I192">
        <v>8</v>
      </c>
      <c r="J192" t="s">
        <v>20</v>
      </c>
      <c r="K192" t="s">
        <v>29</v>
      </c>
      <c r="L192" t="s">
        <v>30</v>
      </c>
      <c r="M192">
        <v>39</v>
      </c>
      <c r="N192">
        <v>80</v>
      </c>
      <c r="O192">
        <f>Data[[#This Row],[Revenue]]-Data[[#This Row],[Cogs]]</f>
        <v>50</v>
      </c>
      <c r="P192" t="s">
        <v>31</v>
      </c>
      <c r="Q192">
        <v>30</v>
      </c>
      <c r="R192">
        <v>40</v>
      </c>
      <c r="S192">
        <v>30</v>
      </c>
      <c r="T192">
        <v>70</v>
      </c>
      <c r="U192">
        <v>19</v>
      </c>
      <c r="V192" t="s">
        <v>32</v>
      </c>
    </row>
    <row r="193" spans="1:22" x14ac:dyDescent="0.25">
      <c r="A193">
        <v>774</v>
      </c>
      <c r="B193">
        <v>29</v>
      </c>
      <c r="C193">
        <v>7</v>
      </c>
      <c r="D193" s="1" t="s">
        <v>255</v>
      </c>
      <c r="E193">
        <v>490</v>
      </c>
      <c r="F193">
        <v>44</v>
      </c>
      <c r="G193" t="s">
        <v>18</v>
      </c>
      <c r="H193" t="s">
        <v>28</v>
      </c>
      <c r="I193">
        <v>8</v>
      </c>
      <c r="J193" t="s">
        <v>20</v>
      </c>
      <c r="K193" t="s">
        <v>29</v>
      </c>
      <c r="L193" t="s">
        <v>34</v>
      </c>
      <c r="M193">
        <v>37</v>
      </c>
      <c r="N193">
        <v>78</v>
      </c>
      <c r="O193">
        <f>Data[[#This Row],[Revenue]]-Data[[#This Row],[Cogs]]</f>
        <v>49</v>
      </c>
      <c r="P193" t="s">
        <v>73</v>
      </c>
      <c r="Q193">
        <v>30</v>
      </c>
      <c r="R193">
        <v>40</v>
      </c>
      <c r="S193">
        <v>30</v>
      </c>
      <c r="T193">
        <v>70</v>
      </c>
      <c r="U193">
        <v>19</v>
      </c>
      <c r="V193" t="s">
        <v>32</v>
      </c>
    </row>
    <row r="194" spans="1:22" x14ac:dyDescent="0.25">
      <c r="A194">
        <v>608</v>
      </c>
      <c r="B194">
        <v>24</v>
      </c>
      <c r="C194">
        <v>-11</v>
      </c>
      <c r="D194" s="1" t="s">
        <v>256</v>
      </c>
      <c r="E194">
        <v>567</v>
      </c>
      <c r="F194">
        <v>32</v>
      </c>
      <c r="G194" t="s">
        <v>36</v>
      </c>
      <c r="H194" t="s">
        <v>19</v>
      </c>
      <c r="I194">
        <v>7</v>
      </c>
      <c r="J194" t="s">
        <v>37</v>
      </c>
      <c r="K194" t="s">
        <v>38</v>
      </c>
      <c r="L194" t="s">
        <v>39</v>
      </c>
      <c r="M194">
        <v>19</v>
      </c>
      <c r="N194">
        <v>60</v>
      </c>
      <c r="O194">
        <f>Data[[#This Row],[Revenue]]-Data[[#This Row],[Cogs]]</f>
        <v>36</v>
      </c>
      <c r="P194" t="s">
        <v>61</v>
      </c>
      <c r="Q194">
        <v>30</v>
      </c>
      <c r="R194">
        <v>40</v>
      </c>
      <c r="S194">
        <v>30</v>
      </c>
      <c r="T194">
        <v>70</v>
      </c>
      <c r="U194">
        <v>19</v>
      </c>
      <c r="V194" t="s">
        <v>24</v>
      </c>
    </row>
    <row r="195" spans="1:22" x14ac:dyDescent="0.25">
      <c r="A195">
        <v>775</v>
      </c>
      <c r="B195">
        <v>0</v>
      </c>
      <c r="C195">
        <v>16</v>
      </c>
      <c r="D195" s="1" t="s">
        <v>257</v>
      </c>
      <c r="E195">
        <v>344</v>
      </c>
      <c r="F195">
        <v>43</v>
      </c>
      <c r="G195" t="s">
        <v>36</v>
      </c>
      <c r="H195" t="s">
        <v>33</v>
      </c>
      <c r="I195">
        <v>0</v>
      </c>
      <c r="J195" t="s">
        <v>37</v>
      </c>
      <c r="K195" t="s">
        <v>38</v>
      </c>
      <c r="L195" t="s">
        <v>52</v>
      </c>
      <c r="M195">
        <v>46</v>
      </c>
      <c r="N195">
        <v>46</v>
      </c>
      <c r="O195">
        <f>Data[[#This Row],[Revenue]]-Data[[#This Row],[Cogs]]</f>
        <v>46</v>
      </c>
      <c r="P195" t="s">
        <v>45</v>
      </c>
      <c r="Q195">
        <v>0</v>
      </c>
      <c r="R195">
        <v>40</v>
      </c>
      <c r="S195">
        <v>30</v>
      </c>
      <c r="T195">
        <v>40</v>
      </c>
      <c r="U195">
        <v>12</v>
      </c>
      <c r="V195" t="s">
        <v>32</v>
      </c>
    </row>
    <row r="196" spans="1:22" x14ac:dyDescent="0.25">
      <c r="A196">
        <v>435</v>
      </c>
      <c r="B196">
        <v>31</v>
      </c>
      <c r="C196">
        <v>9</v>
      </c>
      <c r="D196" s="1" t="s">
        <v>258</v>
      </c>
      <c r="E196">
        <v>844</v>
      </c>
      <c r="F196">
        <v>46</v>
      </c>
      <c r="G196" t="s">
        <v>36</v>
      </c>
      <c r="H196" t="s">
        <v>33</v>
      </c>
      <c r="I196">
        <v>8</v>
      </c>
      <c r="J196" t="s">
        <v>37</v>
      </c>
      <c r="K196" t="s">
        <v>38</v>
      </c>
      <c r="L196" t="s">
        <v>52</v>
      </c>
      <c r="M196">
        <v>39</v>
      </c>
      <c r="N196">
        <v>82</v>
      </c>
      <c r="O196">
        <f>Data[[#This Row],[Revenue]]-Data[[#This Row],[Cogs]]</f>
        <v>51</v>
      </c>
      <c r="P196" t="s">
        <v>46</v>
      </c>
      <c r="Q196">
        <v>30</v>
      </c>
      <c r="R196">
        <v>40</v>
      </c>
      <c r="S196">
        <v>30</v>
      </c>
      <c r="T196">
        <v>70</v>
      </c>
      <c r="U196">
        <v>20</v>
      </c>
      <c r="V196" t="s">
        <v>32</v>
      </c>
    </row>
    <row r="197" spans="1:22" x14ac:dyDescent="0.25">
      <c r="A197">
        <v>715</v>
      </c>
      <c r="B197">
        <v>34</v>
      </c>
      <c r="C197">
        <v>15</v>
      </c>
      <c r="D197" s="1" t="s">
        <v>259</v>
      </c>
      <c r="E197">
        <v>863</v>
      </c>
      <c r="F197">
        <v>51</v>
      </c>
      <c r="G197" t="s">
        <v>36</v>
      </c>
      <c r="H197" t="s">
        <v>19</v>
      </c>
      <c r="I197">
        <v>9</v>
      </c>
      <c r="J197" t="s">
        <v>20</v>
      </c>
      <c r="K197" t="s">
        <v>21</v>
      </c>
      <c r="L197" t="s">
        <v>22</v>
      </c>
      <c r="M197">
        <v>45</v>
      </c>
      <c r="N197">
        <v>91</v>
      </c>
      <c r="O197">
        <f>Data[[#This Row],[Revenue]]-Data[[#This Row],[Cogs]]</f>
        <v>57</v>
      </c>
      <c r="P197" t="s">
        <v>61</v>
      </c>
      <c r="Q197">
        <v>30</v>
      </c>
      <c r="R197">
        <v>40</v>
      </c>
      <c r="S197">
        <v>30</v>
      </c>
      <c r="T197">
        <v>70</v>
      </c>
      <c r="U197">
        <v>21</v>
      </c>
      <c r="V197" t="s">
        <v>24</v>
      </c>
    </row>
    <row r="198" spans="1:22" x14ac:dyDescent="0.25">
      <c r="A198">
        <v>603</v>
      </c>
      <c r="B198">
        <v>39</v>
      </c>
      <c r="C198">
        <v>-7</v>
      </c>
      <c r="D198" s="1" t="s">
        <v>260</v>
      </c>
      <c r="E198">
        <v>250</v>
      </c>
      <c r="F198">
        <v>49</v>
      </c>
      <c r="G198" t="s">
        <v>36</v>
      </c>
      <c r="H198" t="s">
        <v>28</v>
      </c>
      <c r="I198">
        <v>14</v>
      </c>
      <c r="J198" t="s">
        <v>20</v>
      </c>
      <c r="K198" t="s">
        <v>21</v>
      </c>
      <c r="L198" t="s">
        <v>22</v>
      </c>
      <c r="M198">
        <v>3</v>
      </c>
      <c r="N198">
        <v>94</v>
      </c>
      <c r="O198">
        <f>Data[[#This Row],[Revenue]]-Data[[#This Row],[Cogs]]</f>
        <v>55</v>
      </c>
      <c r="P198" t="s">
        <v>48</v>
      </c>
      <c r="Q198">
        <v>20</v>
      </c>
      <c r="R198">
        <v>40</v>
      </c>
      <c r="S198">
        <v>10</v>
      </c>
      <c r="T198">
        <v>60</v>
      </c>
      <c r="U198">
        <v>47</v>
      </c>
      <c r="V198" t="s">
        <v>24</v>
      </c>
    </row>
    <row r="199" spans="1:22" x14ac:dyDescent="0.25">
      <c r="A199">
        <v>505</v>
      </c>
      <c r="B199">
        <v>31</v>
      </c>
      <c r="C199">
        <v>-10</v>
      </c>
      <c r="D199" s="1" t="s">
        <v>261</v>
      </c>
      <c r="E199">
        <v>1009</v>
      </c>
      <c r="F199">
        <v>38</v>
      </c>
      <c r="G199" t="s">
        <v>36</v>
      </c>
      <c r="H199" t="s">
        <v>26</v>
      </c>
      <c r="I199">
        <v>9</v>
      </c>
      <c r="J199" t="s">
        <v>20</v>
      </c>
      <c r="K199" t="s">
        <v>21</v>
      </c>
      <c r="L199" t="s">
        <v>22</v>
      </c>
      <c r="M199">
        <v>10</v>
      </c>
      <c r="N199">
        <v>74</v>
      </c>
      <c r="O199">
        <f>Data[[#This Row],[Revenue]]-Data[[#This Row],[Cogs]]</f>
        <v>43</v>
      </c>
      <c r="P199" t="s">
        <v>97</v>
      </c>
      <c r="Q199">
        <v>20</v>
      </c>
      <c r="R199">
        <v>40</v>
      </c>
      <c r="S199">
        <v>20</v>
      </c>
      <c r="T199">
        <v>60</v>
      </c>
      <c r="U199">
        <v>31</v>
      </c>
      <c r="V199" t="s">
        <v>24</v>
      </c>
    </row>
    <row r="200" spans="1:22" x14ac:dyDescent="0.25">
      <c r="A200">
        <v>314</v>
      </c>
      <c r="B200">
        <v>38</v>
      </c>
      <c r="C200">
        <v>6</v>
      </c>
      <c r="D200" s="1" t="s">
        <v>262</v>
      </c>
      <c r="E200">
        <v>256</v>
      </c>
      <c r="F200">
        <v>51</v>
      </c>
      <c r="G200" t="s">
        <v>36</v>
      </c>
      <c r="H200" t="s">
        <v>19</v>
      </c>
      <c r="I200">
        <v>12</v>
      </c>
      <c r="J200" t="s">
        <v>20</v>
      </c>
      <c r="K200" t="s">
        <v>29</v>
      </c>
      <c r="L200" t="s">
        <v>30</v>
      </c>
      <c r="M200">
        <v>16</v>
      </c>
      <c r="N200">
        <v>95</v>
      </c>
      <c r="O200">
        <f>Data[[#This Row],[Revenue]]-Data[[#This Row],[Cogs]]</f>
        <v>57</v>
      </c>
      <c r="P200" t="s">
        <v>59</v>
      </c>
      <c r="Q200">
        <v>30</v>
      </c>
      <c r="R200">
        <v>40</v>
      </c>
      <c r="S200">
        <v>10</v>
      </c>
      <c r="T200">
        <v>70</v>
      </c>
      <c r="U200">
        <v>40</v>
      </c>
      <c r="V200" t="s">
        <v>32</v>
      </c>
    </row>
    <row r="201" spans="1:22" x14ac:dyDescent="0.25">
      <c r="A201">
        <v>660</v>
      </c>
      <c r="B201">
        <v>39</v>
      </c>
      <c r="C201">
        <v>3</v>
      </c>
      <c r="D201" s="1" t="s">
        <v>263</v>
      </c>
      <c r="E201">
        <v>250</v>
      </c>
      <c r="F201">
        <v>49</v>
      </c>
      <c r="G201" t="s">
        <v>36</v>
      </c>
      <c r="H201" t="s">
        <v>19</v>
      </c>
      <c r="I201">
        <v>14</v>
      </c>
      <c r="J201" t="s">
        <v>20</v>
      </c>
      <c r="K201" t="s">
        <v>29</v>
      </c>
      <c r="L201" t="s">
        <v>34</v>
      </c>
      <c r="M201">
        <v>3</v>
      </c>
      <c r="N201">
        <v>94</v>
      </c>
      <c r="O201">
        <f>Data[[#This Row],[Revenue]]-Data[[#This Row],[Cogs]]</f>
        <v>55</v>
      </c>
      <c r="P201" t="s">
        <v>59</v>
      </c>
      <c r="Q201">
        <v>30</v>
      </c>
      <c r="R201">
        <v>40</v>
      </c>
      <c r="S201">
        <v>0</v>
      </c>
      <c r="T201">
        <v>70</v>
      </c>
      <c r="U201">
        <v>47</v>
      </c>
      <c r="V201" t="s">
        <v>32</v>
      </c>
    </row>
    <row r="202" spans="1:22" x14ac:dyDescent="0.25">
      <c r="A202">
        <v>603</v>
      </c>
      <c r="B202">
        <v>0</v>
      </c>
      <c r="C202">
        <v>17</v>
      </c>
      <c r="D202" s="1" t="s">
        <v>264</v>
      </c>
      <c r="E202">
        <v>344</v>
      </c>
      <c r="F202">
        <v>43</v>
      </c>
      <c r="G202" t="s">
        <v>36</v>
      </c>
      <c r="H202" t="s">
        <v>28</v>
      </c>
      <c r="I202">
        <v>0</v>
      </c>
      <c r="J202" t="s">
        <v>20</v>
      </c>
      <c r="K202" t="s">
        <v>29</v>
      </c>
      <c r="L202" t="s">
        <v>34</v>
      </c>
      <c r="M202">
        <v>47</v>
      </c>
      <c r="N202">
        <v>46</v>
      </c>
      <c r="O202">
        <f>Data[[#This Row],[Revenue]]-Data[[#This Row],[Cogs]]</f>
        <v>46</v>
      </c>
      <c r="P202" t="s">
        <v>48</v>
      </c>
      <c r="Q202">
        <v>0</v>
      </c>
      <c r="R202">
        <v>40</v>
      </c>
      <c r="S202">
        <v>30</v>
      </c>
      <c r="T202">
        <v>40</v>
      </c>
      <c r="U202">
        <v>11</v>
      </c>
      <c r="V202" t="s">
        <v>32</v>
      </c>
    </row>
    <row r="203" spans="1:22" x14ac:dyDescent="0.25">
      <c r="A203">
        <v>253</v>
      </c>
      <c r="B203">
        <v>41</v>
      </c>
      <c r="C203">
        <v>25</v>
      </c>
      <c r="D203" s="1" t="s">
        <v>265</v>
      </c>
      <c r="E203">
        <v>320</v>
      </c>
      <c r="F203">
        <v>66</v>
      </c>
      <c r="G203" t="s">
        <v>36</v>
      </c>
      <c r="H203" t="s">
        <v>33</v>
      </c>
      <c r="I203">
        <v>12</v>
      </c>
      <c r="J203" t="s">
        <v>20</v>
      </c>
      <c r="K203" t="s">
        <v>29</v>
      </c>
      <c r="L203" t="s">
        <v>30</v>
      </c>
      <c r="M203">
        <v>45</v>
      </c>
      <c r="N203">
        <v>114</v>
      </c>
      <c r="O203">
        <f>Data[[#This Row],[Revenue]]-Data[[#This Row],[Cogs]]</f>
        <v>73</v>
      </c>
      <c r="P203" t="s">
        <v>64</v>
      </c>
      <c r="Q203">
        <v>30</v>
      </c>
      <c r="R203">
        <v>40</v>
      </c>
      <c r="S203">
        <v>20</v>
      </c>
      <c r="T203">
        <v>70</v>
      </c>
      <c r="U203">
        <v>36</v>
      </c>
      <c r="V203" t="s">
        <v>32</v>
      </c>
    </row>
    <row r="204" spans="1:22" x14ac:dyDescent="0.25">
      <c r="A204">
        <v>435</v>
      </c>
      <c r="B204">
        <v>45</v>
      </c>
      <c r="C204">
        <v>-37</v>
      </c>
      <c r="D204" s="1" t="s">
        <v>266</v>
      </c>
      <c r="E204">
        <v>447</v>
      </c>
      <c r="F204">
        <v>69</v>
      </c>
      <c r="G204" t="s">
        <v>36</v>
      </c>
      <c r="H204" t="s">
        <v>33</v>
      </c>
      <c r="I204">
        <v>14</v>
      </c>
      <c r="J204" t="s">
        <v>20</v>
      </c>
      <c r="K204" t="s">
        <v>21</v>
      </c>
      <c r="L204" t="s">
        <v>22</v>
      </c>
      <c r="M204">
        <v>23</v>
      </c>
      <c r="N204">
        <v>114</v>
      </c>
      <c r="O204">
        <f>Data[[#This Row],[Revenue]]-Data[[#This Row],[Cogs]]</f>
        <v>69</v>
      </c>
      <c r="P204" t="s">
        <v>46</v>
      </c>
      <c r="Q204">
        <v>20</v>
      </c>
      <c r="R204">
        <v>70</v>
      </c>
      <c r="S204">
        <v>60</v>
      </c>
      <c r="T204">
        <v>90</v>
      </c>
      <c r="U204">
        <v>46</v>
      </c>
      <c r="V204" t="s">
        <v>24</v>
      </c>
    </row>
    <row r="205" spans="1:22" x14ac:dyDescent="0.25">
      <c r="A205">
        <v>567</v>
      </c>
      <c r="B205">
        <v>52</v>
      </c>
      <c r="C205">
        <v>-13</v>
      </c>
      <c r="D205" s="1" t="s">
        <v>267</v>
      </c>
      <c r="E205">
        <v>509</v>
      </c>
      <c r="F205">
        <v>73</v>
      </c>
      <c r="G205" t="s">
        <v>18</v>
      </c>
      <c r="H205" t="s">
        <v>19</v>
      </c>
      <c r="I205">
        <v>47</v>
      </c>
      <c r="J205" t="s">
        <v>37</v>
      </c>
      <c r="K205" t="s">
        <v>42</v>
      </c>
      <c r="L205" t="s">
        <v>43</v>
      </c>
      <c r="M205">
        <v>-3</v>
      </c>
      <c r="N205">
        <v>125</v>
      </c>
      <c r="O205">
        <f>Data[[#This Row],[Revenue]]-Data[[#This Row],[Cogs]]</f>
        <v>73</v>
      </c>
      <c r="P205" t="s">
        <v>152</v>
      </c>
      <c r="Q205">
        <v>50</v>
      </c>
      <c r="R205">
        <v>70</v>
      </c>
      <c r="S205">
        <v>10</v>
      </c>
      <c r="T205">
        <v>120</v>
      </c>
      <c r="U205">
        <v>76</v>
      </c>
      <c r="V205" t="s">
        <v>24</v>
      </c>
    </row>
    <row r="206" spans="1:22" x14ac:dyDescent="0.25">
      <c r="A206">
        <v>614</v>
      </c>
      <c r="B206">
        <v>46</v>
      </c>
      <c r="C206">
        <v>-8</v>
      </c>
      <c r="D206" s="1" t="s">
        <v>268</v>
      </c>
      <c r="E206">
        <v>424</v>
      </c>
      <c r="F206">
        <v>68</v>
      </c>
      <c r="G206" t="s">
        <v>18</v>
      </c>
      <c r="H206" t="s">
        <v>19</v>
      </c>
      <c r="I206">
        <v>14</v>
      </c>
      <c r="J206" t="s">
        <v>37</v>
      </c>
      <c r="K206" t="s">
        <v>42</v>
      </c>
      <c r="L206" t="s">
        <v>49</v>
      </c>
      <c r="M206">
        <v>32</v>
      </c>
      <c r="N206">
        <v>114</v>
      </c>
      <c r="O206">
        <f>Data[[#This Row],[Revenue]]-Data[[#This Row],[Cogs]]</f>
        <v>68</v>
      </c>
      <c r="P206" t="s">
        <v>152</v>
      </c>
      <c r="Q206">
        <v>40</v>
      </c>
      <c r="R206">
        <v>70</v>
      </c>
      <c r="S206">
        <v>40</v>
      </c>
      <c r="T206">
        <v>110</v>
      </c>
      <c r="U206">
        <v>36</v>
      </c>
      <c r="V206" t="s">
        <v>32</v>
      </c>
    </row>
    <row r="207" spans="1:22" x14ac:dyDescent="0.25">
      <c r="A207">
        <v>303</v>
      </c>
      <c r="B207">
        <v>52</v>
      </c>
      <c r="C207">
        <v>-14</v>
      </c>
      <c r="D207" s="1" t="s">
        <v>269</v>
      </c>
      <c r="E207">
        <v>509</v>
      </c>
      <c r="F207">
        <v>73</v>
      </c>
      <c r="G207" t="s">
        <v>18</v>
      </c>
      <c r="H207" t="s">
        <v>19</v>
      </c>
      <c r="I207">
        <v>47</v>
      </c>
      <c r="J207" t="s">
        <v>20</v>
      </c>
      <c r="K207" t="s">
        <v>21</v>
      </c>
      <c r="L207" t="s">
        <v>22</v>
      </c>
      <c r="M207">
        <v>-4</v>
      </c>
      <c r="N207">
        <v>125</v>
      </c>
      <c r="O207">
        <f>Data[[#This Row],[Revenue]]-Data[[#This Row],[Cogs]]</f>
        <v>73</v>
      </c>
      <c r="P207" t="s">
        <v>23</v>
      </c>
      <c r="Q207">
        <v>40</v>
      </c>
      <c r="R207">
        <v>70</v>
      </c>
      <c r="S207">
        <v>10</v>
      </c>
      <c r="T207">
        <v>110</v>
      </c>
      <c r="U207">
        <v>77</v>
      </c>
      <c r="V207" t="s">
        <v>24</v>
      </c>
    </row>
    <row r="208" spans="1:22" x14ac:dyDescent="0.25">
      <c r="A208">
        <v>720</v>
      </c>
      <c r="B208">
        <v>59</v>
      </c>
      <c r="C208">
        <v>-8</v>
      </c>
      <c r="D208" s="1" t="s">
        <v>270</v>
      </c>
      <c r="E208">
        <v>411</v>
      </c>
      <c r="F208">
        <v>79</v>
      </c>
      <c r="G208" t="s">
        <v>18</v>
      </c>
      <c r="H208" t="s">
        <v>19</v>
      </c>
      <c r="I208">
        <v>19</v>
      </c>
      <c r="J208" t="s">
        <v>20</v>
      </c>
      <c r="K208" t="s">
        <v>21</v>
      </c>
      <c r="L208" t="s">
        <v>25</v>
      </c>
      <c r="M208">
        <v>32</v>
      </c>
      <c r="N208">
        <v>138</v>
      </c>
      <c r="O208">
        <f>Data[[#This Row],[Revenue]]-Data[[#This Row],[Cogs]]</f>
        <v>79</v>
      </c>
      <c r="P208" t="s">
        <v>23</v>
      </c>
      <c r="Q208">
        <v>50</v>
      </c>
      <c r="R208">
        <v>70</v>
      </c>
      <c r="S208">
        <v>40</v>
      </c>
      <c r="T208">
        <v>120</v>
      </c>
      <c r="U208">
        <v>47</v>
      </c>
      <c r="V208" t="s">
        <v>24</v>
      </c>
    </row>
    <row r="209" spans="1:22" x14ac:dyDescent="0.25">
      <c r="A209">
        <v>713</v>
      </c>
      <c r="B209">
        <v>59</v>
      </c>
      <c r="C209">
        <v>-8</v>
      </c>
      <c r="D209" s="1" t="s">
        <v>271</v>
      </c>
      <c r="E209">
        <v>411</v>
      </c>
      <c r="F209">
        <v>79</v>
      </c>
      <c r="G209" t="s">
        <v>18</v>
      </c>
      <c r="H209" t="s">
        <v>26</v>
      </c>
      <c r="I209">
        <v>19</v>
      </c>
      <c r="J209" t="s">
        <v>20</v>
      </c>
      <c r="K209" t="s">
        <v>21</v>
      </c>
      <c r="L209" t="s">
        <v>58</v>
      </c>
      <c r="M209">
        <v>32</v>
      </c>
      <c r="N209">
        <v>138</v>
      </c>
      <c r="O209">
        <f>Data[[#This Row],[Revenue]]-Data[[#This Row],[Cogs]]</f>
        <v>79</v>
      </c>
      <c r="P209" t="s">
        <v>27</v>
      </c>
      <c r="Q209">
        <v>50</v>
      </c>
      <c r="R209">
        <v>70</v>
      </c>
      <c r="S209">
        <v>40</v>
      </c>
      <c r="T209">
        <v>120</v>
      </c>
      <c r="U209">
        <v>47</v>
      </c>
      <c r="V209" t="s">
        <v>24</v>
      </c>
    </row>
    <row r="210" spans="1:22" x14ac:dyDescent="0.25">
      <c r="A210">
        <v>718</v>
      </c>
      <c r="B210">
        <v>50</v>
      </c>
      <c r="C210">
        <v>-3</v>
      </c>
      <c r="D210" s="1" t="s">
        <v>272</v>
      </c>
      <c r="E210">
        <v>589</v>
      </c>
      <c r="F210">
        <v>73</v>
      </c>
      <c r="G210" t="s">
        <v>18</v>
      </c>
      <c r="H210" t="s">
        <v>28</v>
      </c>
      <c r="I210">
        <v>14</v>
      </c>
      <c r="J210" t="s">
        <v>20</v>
      </c>
      <c r="K210" t="s">
        <v>29</v>
      </c>
      <c r="L210" t="s">
        <v>34</v>
      </c>
      <c r="M210">
        <v>47</v>
      </c>
      <c r="N210">
        <v>123</v>
      </c>
      <c r="O210">
        <f>Data[[#This Row],[Revenue]]-Data[[#This Row],[Cogs]]</f>
        <v>73</v>
      </c>
      <c r="P210" t="s">
        <v>273</v>
      </c>
      <c r="Q210">
        <v>50</v>
      </c>
      <c r="R210">
        <v>70</v>
      </c>
      <c r="S210">
        <v>50</v>
      </c>
      <c r="T210">
        <v>120</v>
      </c>
      <c r="U210">
        <v>26</v>
      </c>
      <c r="V210" t="s">
        <v>32</v>
      </c>
    </row>
    <row r="211" spans="1:22" x14ac:dyDescent="0.25">
      <c r="A211">
        <v>860</v>
      </c>
      <c r="B211">
        <v>53</v>
      </c>
      <c r="C211">
        <v>-14</v>
      </c>
      <c r="D211" s="1" t="s">
        <v>274</v>
      </c>
      <c r="E211">
        <v>380</v>
      </c>
      <c r="F211">
        <v>71</v>
      </c>
      <c r="G211" t="s">
        <v>36</v>
      </c>
      <c r="H211" t="s">
        <v>28</v>
      </c>
      <c r="I211">
        <v>17</v>
      </c>
      <c r="J211" t="s">
        <v>37</v>
      </c>
      <c r="K211" t="s">
        <v>38</v>
      </c>
      <c r="L211" t="s">
        <v>39</v>
      </c>
      <c r="M211">
        <v>26</v>
      </c>
      <c r="N211">
        <v>124</v>
      </c>
      <c r="O211">
        <f>Data[[#This Row],[Revenue]]-Data[[#This Row],[Cogs]]</f>
        <v>71</v>
      </c>
      <c r="P211" t="s">
        <v>41</v>
      </c>
      <c r="Q211">
        <v>50</v>
      </c>
      <c r="R211">
        <v>70</v>
      </c>
      <c r="S211">
        <v>40</v>
      </c>
      <c r="T211">
        <v>120</v>
      </c>
      <c r="U211">
        <v>45</v>
      </c>
      <c r="V211" t="s">
        <v>24</v>
      </c>
    </row>
    <row r="212" spans="1:22" x14ac:dyDescent="0.25">
      <c r="A212">
        <v>435</v>
      </c>
      <c r="B212">
        <v>54</v>
      </c>
      <c r="C212">
        <v>2</v>
      </c>
      <c r="D212" s="1" t="s">
        <v>275</v>
      </c>
      <c r="E212">
        <v>885</v>
      </c>
      <c r="F212">
        <v>78</v>
      </c>
      <c r="G212" t="s">
        <v>36</v>
      </c>
      <c r="H212" t="s">
        <v>33</v>
      </c>
      <c r="I212">
        <v>15</v>
      </c>
      <c r="J212" t="s">
        <v>37</v>
      </c>
      <c r="K212" t="s">
        <v>38</v>
      </c>
      <c r="L212" t="s">
        <v>39</v>
      </c>
      <c r="M212">
        <v>52</v>
      </c>
      <c r="N212">
        <v>132</v>
      </c>
      <c r="O212">
        <f>Data[[#This Row],[Revenue]]-Data[[#This Row],[Cogs]]</f>
        <v>78</v>
      </c>
      <c r="P212" t="s">
        <v>46</v>
      </c>
      <c r="Q212">
        <v>50</v>
      </c>
      <c r="R212">
        <v>70</v>
      </c>
      <c r="S212">
        <v>50</v>
      </c>
      <c r="T212">
        <v>120</v>
      </c>
      <c r="U212">
        <v>26</v>
      </c>
      <c r="V212" t="s">
        <v>24</v>
      </c>
    </row>
    <row r="213" spans="1:22" x14ac:dyDescent="0.25">
      <c r="A213">
        <v>505</v>
      </c>
      <c r="B213">
        <v>43</v>
      </c>
      <c r="C213">
        <v>-10</v>
      </c>
      <c r="D213" s="1" t="s">
        <v>276</v>
      </c>
      <c r="E213">
        <v>452</v>
      </c>
      <c r="F213">
        <v>66</v>
      </c>
      <c r="G213" t="s">
        <v>36</v>
      </c>
      <c r="H213" t="s">
        <v>26</v>
      </c>
      <c r="I213">
        <v>14</v>
      </c>
      <c r="J213" t="s">
        <v>37</v>
      </c>
      <c r="K213" t="s">
        <v>42</v>
      </c>
      <c r="L213" t="s">
        <v>49</v>
      </c>
      <c r="M213">
        <v>20</v>
      </c>
      <c r="N213">
        <v>109</v>
      </c>
      <c r="O213">
        <f>Data[[#This Row],[Revenue]]-Data[[#This Row],[Cogs]]</f>
        <v>66</v>
      </c>
      <c r="P213" t="s">
        <v>97</v>
      </c>
      <c r="Q213">
        <v>50</v>
      </c>
      <c r="R213">
        <v>70</v>
      </c>
      <c r="S213">
        <v>30</v>
      </c>
      <c r="T213">
        <v>120</v>
      </c>
      <c r="U213">
        <v>46</v>
      </c>
      <c r="V213" t="s">
        <v>32</v>
      </c>
    </row>
    <row r="214" spans="1:22" x14ac:dyDescent="0.25">
      <c r="A214">
        <v>504</v>
      </c>
      <c r="B214">
        <v>61</v>
      </c>
      <c r="C214">
        <v>-9</v>
      </c>
      <c r="D214" s="1" t="s">
        <v>277</v>
      </c>
      <c r="E214">
        <v>-906</v>
      </c>
      <c r="F214">
        <v>86</v>
      </c>
      <c r="G214" t="s">
        <v>36</v>
      </c>
      <c r="H214" t="s">
        <v>26</v>
      </c>
      <c r="I214">
        <v>55</v>
      </c>
      <c r="J214" t="s">
        <v>37</v>
      </c>
      <c r="K214" t="s">
        <v>38</v>
      </c>
      <c r="L214" t="s">
        <v>52</v>
      </c>
      <c r="M214">
        <v>1</v>
      </c>
      <c r="N214">
        <v>147</v>
      </c>
      <c r="O214">
        <f>Data[[#This Row],[Revenue]]-Data[[#This Row],[Cogs]]</f>
        <v>86</v>
      </c>
      <c r="P214" t="s">
        <v>53</v>
      </c>
      <c r="Q214">
        <v>40</v>
      </c>
      <c r="R214">
        <v>70</v>
      </c>
      <c r="S214">
        <v>10</v>
      </c>
      <c r="T214">
        <v>110</v>
      </c>
      <c r="U214">
        <v>85</v>
      </c>
      <c r="V214" t="s">
        <v>32</v>
      </c>
    </row>
    <row r="215" spans="1:22" x14ac:dyDescent="0.25">
      <c r="A215">
        <v>541</v>
      </c>
      <c r="B215">
        <v>55</v>
      </c>
      <c r="C215">
        <v>-14</v>
      </c>
      <c r="D215" s="1" t="s">
        <v>278</v>
      </c>
      <c r="E215">
        <v>410</v>
      </c>
      <c r="F215">
        <v>69</v>
      </c>
      <c r="G215" t="s">
        <v>36</v>
      </c>
      <c r="H215" t="s">
        <v>33</v>
      </c>
      <c r="I215">
        <v>20</v>
      </c>
      <c r="J215" t="s">
        <v>37</v>
      </c>
      <c r="K215" t="s">
        <v>38</v>
      </c>
      <c r="L215" t="s">
        <v>52</v>
      </c>
      <c r="M215">
        <v>16</v>
      </c>
      <c r="N215">
        <v>124</v>
      </c>
      <c r="O215">
        <f>Data[[#This Row],[Revenue]]-Data[[#This Row],[Cogs]]</f>
        <v>69</v>
      </c>
      <c r="P215" t="s">
        <v>56</v>
      </c>
      <c r="Q215">
        <v>50</v>
      </c>
      <c r="R215">
        <v>70</v>
      </c>
      <c r="S215">
        <v>30</v>
      </c>
      <c r="T215">
        <v>120</v>
      </c>
      <c r="U215">
        <v>53</v>
      </c>
      <c r="V215" t="s">
        <v>32</v>
      </c>
    </row>
    <row r="216" spans="1:22" x14ac:dyDescent="0.25">
      <c r="A216">
        <v>860</v>
      </c>
      <c r="B216">
        <v>82</v>
      </c>
      <c r="C216">
        <v>8</v>
      </c>
      <c r="D216" s="1" t="s">
        <v>279</v>
      </c>
      <c r="E216">
        <v>601</v>
      </c>
      <c r="F216">
        <v>102</v>
      </c>
      <c r="G216" t="s">
        <v>36</v>
      </c>
      <c r="H216" t="s">
        <v>28</v>
      </c>
      <c r="I216">
        <v>31</v>
      </c>
      <c r="J216" t="s">
        <v>20</v>
      </c>
      <c r="K216" t="s">
        <v>21</v>
      </c>
      <c r="L216" t="s">
        <v>22</v>
      </c>
      <c r="M216">
        <v>38</v>
      </c>
      <c r="N216">
        <v>184</v>
      </c>
      <c r="O216">
        <f>Data[[#This Row],[Revenue]]-Data[[#This Row],[Cogs]]</f>
        <v>102</v>
      </c>
      <c r="P216" t="s">
        <v>41</v>
      </c>
      <c r="Q216">
        <v>60</v>
      </c>
      <c r="R216">
        <v>70</v>
      </c>
      <c r="S216">
        <v>30</v>
      </c>
      <c r="T216">
        <v>130</v>
      </c>
      <c r="U216">
        <v>64</v>
      </c>
      <c r="V216" t="s">
        <v>24</v>
      </c>
    </row>
    <row r="217" spans="1:22" x14ac:dyDescent="0.25">
      <c r="A217">
        <v>715</v>
      </c>
      <c r="B217">
        <v>61</v>
      </c>
      <c r="C217">
        <v>2</v>
      </c>
      <c r="D217" s="1" t="s">
        <v>280</v>
      </c>
      <c r="E217">
        <v>613</v>
      </c>
      <c r="F217">
        <v>86</v>
      </c>
      <c r="G217" t="s">
        <v>36</v>
      </c>
      <c r="H217" t="s">
        <v>19</v>
      </c>
      <c r="I217">
        <v>55</v>
      </c>
      <c r="J217" t="s">
        <v>20</v>
      </c>
      <c r="K217" t="s">
        <v>29</v>
      </c>
      <c r="L217" t="s">
        <v>67</v>
      </c>
      <c r="M217">
        <v>2</v>
      </c>
      <c r="N217">
        <v>147</v>
      </c>
      <c r="O217">
        <f>Data[[#This Row],[Revenue]]-Data[[#This Row],[Cogs]]</f>
        <v>86</v>
      </c>
      <c r="P217" t="s">
        <v>61</v>
      </c>
      <c r="Q217">
        <v>50</v>
      </c>
      <c r="R217">
        <v>70</v>
      </c>
      <c r="S217">
        <v>0</v>
      </c>
      <c r="T217">
        <v>120</v>
      </c>
      <c r="U217">
        <v>84</v>
      </c>
      <c r="V217" t="s">
        <v>32</v>
      </c>
    </row>
    <row r="218" spans="1:22" x14ac:dyDescent="0.25">
      <c r="A218">
        <v>425</v>
      </c>
      <c r="B218">
        <v>53</v>
      </c>
      <c r="C218">
        <v>-1</v>
      </c>
      <c r="D218" s="1" t="s">
        <v>281</v>
      </c>
      <c r="E218">
        <v>321</v>
      </c>
      <c r="F218">
        <v>88</v>
      </c>
      <c r="G218" t="s">
        <v>36</v>
      </c>
      <c r="H218" t="s">
        <v>33</v>
      </c>
      <c r="I218">
        <v>16</v>
      </c>
      <c r="J218" t="s">
        <v>20</v>
      </c>
      <c r="K218" t="s">
        <v>29</v>
      </c>
      <c r="L218" t="s">
        <v>30</v>
      </c>
      <c r="M218">
        <v>49</v>
      </c>
      <c r="N218">
        <v>141</v>
      </c>
      <c r="O218">
        <f>Data[[#This Row],[Revenue]]-Data[[#This Row],[Cogs]]</f>
        <v>88</v>
      </c>
      <c r="P218" t="s">
        <v>64</v>
      </c>
      <c r="Q218">
        <v>30</v>
      </c>
      <c r="R218">
        <v>70</v>
      </c>
      <c r="S218">
        <v>50</v>
      </c>
      <c r="T218">
        <v>100</v>
      </c>
      <c r="U218">
        <v>39</v>
      </c>
      <c r="V218" t="s">
        <v>32</v>
      </c>
    </row>
    <row r="219" spans="1:22" x14ac:dyDescent="0.25">
      <c r="A219">
        <v>419</v>
      </c>
      <c r="B219">
        <v>47</v>
      </c>
      <c r="C219">
        <v>-16</v>
      </c>
      <c r="D219" s="1" t="s">
        <v>282</v>
      </c>
      <c r="E219">
        <v>521</v>
      </c>
      <c r="F219">
        <v>65</v>
      </c>
      <c r="G219" t="s">
        <v>18</v>
      </c>
      <c r="H219" t="s">
        <v>19</v>
      </c>
      <c r="I219">
        <v>42</v>
      </c>
      <c r="J219" t="s">
        <v>37</v>
      </c>
      <c r="K219" t="s">
        <v>42</v>
      </c>
      <c r="L219" t="s">
        <v>43</v>
      </c>
      <c r="M219">
        <v>-6</v>
      </c>
      <c r="N219">
        <v>112</v>
      </c>
      <c r="O219">
        <f>Data[[#This Row],[Revenue]]-Data[[#This Row],[Cogs]]</f>
        <v>65</v>
      </c>
      <c r="P219" t="s">
        <v>152</v>
      </c>
      <c r="Q219">
        <v>40</v>
      </c>
      <c r="R219">
        <v>70</v>
      </c>
      <c r="S219">
        <v>10</v>
      </c>
      <c r="T219">
        <v>110</v>
      </c>
      <c r="U219">
        <v>71</v>
      </c>
      <c r="V219" t="s">
        <v>24</v>
      </c>
    </row>
    <row r="220" spans="1:22" x14ac:dyDescent="0.25">
      <c r="A220">
        <v>513</v>
      </c>
      <c r="B220">
        <v>54</v>
      </c>
      <c r="C220">
        <v>-11</v>
      </c>
      <c r="D220" s="1" t="s">
        <v>283</v>
      </c>
      <c r="E220">
        <v>424</v>
      </c>
      <c r="F220">
        <v>73</v>
      </c>
      <c r="G220" t="s">
        <v>18</v>
      </c>
      <c r="H220" t="s">
        <v>19</v>
      </c>
      <c r="I220">
        <v>17</v>
      </c>
      <c r="J220" t="s">
        <v>37</v>
      </c>
      <c r="K220" t="s">
        <v>42</v>
      </c>
      <c r="L220" t="s">
        <v>47</v>
      </c>
      <c r="M220">
        <v>29</v>
      </c>
      <c r="N220">
        <v>127</v>
      </c>
      <c r="O220">
        <f>Data[[#This Row],[Revenue]]-Data[[#This Row],[Cogs]]</f>
        <v>73</v>
      </c>
      <c r="P220" t="s">
        <v>152</v>
      </c>
      <c r="Q220">
        <v>50</v>
      </c>
      <c r="R220">
        <v>70</v>
      </c>
      <c r="S220">
        <v>40</v>
      </c>
      <c r="T220">
        <v>120</v>
      </c>
      <c r="U220">
        <v>44</v>
      </c>
      <c r="V220" t="s">
        <v>32</v>
      </c>
    </row>
    <row r="221" spans="1:22" x14ac:dyDescent="0.25">
      <c r="A221">
        <v>512</v>
      </c>
      <c r="B221">
        <v>67</v>
      </c>
      <c r="C221">
        <v>17</v>
      </c>
      <c r="D221" s="1" t="s">
        <v>284</v>
      </c>
      <c r="E221">
        <v>-1239</v>
      </c>
      <c r="F221">
        <v>101</v>
      </c>
      <c r="G221" t="s">
        <v>18</v>
      </c>
      <c r="H221" t="s">
        <v>26</v>
      </c>
      <c r="I221">
        <v>22</v>
      </c>
      <c r="J221" t="s">
        <v>37</v>
      </c>
      <c r="K221" t="s">
        <v>38</v>
      </c>
      <c r="L221" t="s">
        <v>52</v>
      </c>
      <c r="M221">
        <v>47</v>
      </c>
      <c r="N221">
        <v>168</v>
      </c>
      <c r="O221">
        <f>Data[[#This Row],[Revenue]]-Data[[#This Row],[Cogs]]</f>
        <v>101</v>
      </c>
      <c r="P221" t="s">
        <v>27</v>
      </c>
      <c r="Q221">
        <v>50</v>
      </c>
      <c r="R221">
        <v>70</v>
      </c>
      <c r="S221">
        <v>30</v>
      </c>
      <c r="T221">
        <v>120</v>
      </c>
      <c r="U221">
        <v>54</v>
      </c>
      <c r="V221" t="s">
        <v>32</v>
      </c>
    </row>
    <row r="222" spans="1:22" x14ac:dyDescent="0.25">
      <c r="A222">
        <v>425</v>
      </c>
      <c r="B222">
        <v>49</v>
      </c>
      <c r="C222">
        <v>-4</v>
      </c>
      <c r="D222" s="1" t="s">
        <v>285</v>
      </c>
      <c r="E222">
        <v>845</v>
      </c>
      <c r="F222">
        <v>71</v>
      </c>
      <c r="G222" t="s">
        <v>36</v>
      </c>
      <c r="H222" t="s">
        <v>33</v>
      </c>
      <c r="I222">
        <v>13</v>
      </c>
      <c r="J222" t="s">
        <v>20</v>
      </c>
      <c r="K222" t="s">
        <v>21</v>
      </c>
      <c r="L222" t="s">
        <v>22</v>
      </c>
      <c r="M222">
        <v>46</v>
      </c>
      <c r="N222">
        <v>120</v>
      </c>
      <c r="O222">
        <f>Data[[#This Row],[Revenue]]-Data[[#This Row],[Cogs]]</f>
        <v>71</v>
      </c>
      <c r="P222" t="s">
        <v>64</v>
      </c>
      <c r="Q222">
        <v>40</v>
      </c>
      <c r="R222">
        <v>70</v>
      </c>
      <c r="S222">
        <v>50</v>
      </c>
      <c r="T222">
        <v>110</v>
      </c>
      <c r="U222">
        <v>25</v>
      </c>
      <c r="V222" t="s">
        <v>24</v>
      </c>
    </row>
    <row r="223" spans="1:22" x14ac:dyDescent="0.25">
      <c r="A223">
        <v>860</v>
      </c>
      <c r="B223">
        <v>50</v>
      </c>
      <c r="C223">
        <v>-3</v>
      </c>
      <c r="D223" s="1" t="s">
        <v>286</v>
      </c>
      <c r="E223">
        <v>898</v>
      </c>
      <c r="F223">
        <v>73</v>
      </c>
      <c r="G223" t="s">
        <v>36</v>
      </c>
      <c r="H223" t="s">
        <v>28</v>
      </c>
      <c r="I223">
        <v>14</v>
      </c>
      <c r="J223" t="s">
        <v>20</v>
      </c>
      <c r="K223" t="s">
        <v>29</v>
      </c>
      <c r="L223" t="s">
        <v>30</v>
      </c>
      <c r="M223">
        <v>47</v>
      </c>
      <c r="N223">
        <v>123</v>
      </c>
      <c r="O223">
        <f>Data[[#This Row],[Revenue]]-Data[[#This Row],[Cogs]]</f>
        <v>73</v>
      </c>
      <c r="P223" t="s">
        <v>41</v>
      </c>
      <c r="Q223">
        <v>50</v>
      </c>
      <c r="R223">
        <v>70</v>
      </c>
      <c r="S223">
        <v>50</v>
      </c>
      <c r="T223">
        <v>120</v>
      </c>
      <c r="U223">
        <v>26</v>
      </c>
      <c r="V223" t="s">
        <v>32</v>
      </c>
    </row>
    <row r="224" spans="1:22" x14ac:dyDescent="0.25">
      <c r="A224">
        <v>234</v>
      </c>
      <c r="B224">
        <v>51</v>
      </c>
      <c r="C224">
        <v>-37</v>
      </c>
      <c r="D224" s="1" t="s">
        <v>287</v>
      </c>
      <c r="E224">
        <v>503</v>
      </c>
      <c r="F224">
        <v>71</v>
      </c>
      <c r="G224" t="s">
        <v>18</v>
      </c>
      <c r="H224" t="s">
        <v>19</v>
      </c>
      <c r="I224">
        <v>46</v>
      </c>
      <c r="J224" t="s">
        <v>37</v>
      </c>
      <c r="K224" t="s">
        <v>42</v>
      </c>
      <c r="L224" t="s">
        <v>43</v>
      </c>
      <c r="M224">
        <v>-7</v>
      </c>
      <c r="N224">
        <v>130</v>
      </c>
      <c r="O224">
        <f>Data[[#This Row],[Revenue]]-Data[[#This Row],[Cogs]]</f>
        <v>79</v>
      </c>
      <c r="P224" t="s">
        <v>152</v>
      </c>
      <c r="Q224">
        <v>40</v>
      </c>
      <c r="R224">
        <v>70</v>
      </c>
      <c r="S224">
        <v>30</v>
      </c>
      <c r="T224">
        <v>110</v>
      </c>
      <c r="U224">
        <v>76</v>
      </c>
      <c r="V224" t="s">
        <v>24</v>
      </c>
    </row>
    <row r="225" spans="1:22" x14ac:dyDescent="0.25">
      <c r="A225">
        <v>614</v>
      </c>
      <c r="B225">
        <v>52</v>
      </c>
      <c r="C225">
        <v>-21</v>
      </c>
      <c r="D225" s="1" t="s">
        <v>288</v>
      </c>
      <c r="E225">
        <v>405</v>
      </c>
      <c r="F225">
        <v>71</v>
      </c>
      <c r="G225" t="s">
        <v>18</v>
      </c>
      <c r="H225" t="s">
        <v>19</v>
      </c>
      <c r="I225">
        <v>17</v>
      </c>
      <c r="J225" t="s">
        <v>37</v>
      </c>
      <c r="K225" t="s">
        <v>42</v>
      </c>
      <c r="L225" t="s">
        <v>47</v>
      </c>
      <c r="M225">
        <v>39</v>
      </c>
      <c r="N225">
        <v>131</v>
      </c>
      <c r="O225">
        <f>Data[[#This Row],[Revenue]]-Data[[#This Row],[Cogs]]</f>
        <v>79</v>
      </c>
      <c r="P225" t="s">
        <v>152</v>
      </c>
      <c r="Q225">
        <v>40</v>
      </c>
      <c r="R225">
        <v>70</v>
      </c>
      <c r="S225">
        <v>60</v>
      </c>
      <c r="T225">
        <v>110</v>
      </c>
      <c r="U225">
        <v>45</v>
      </c>
      <c r="V225" t="s">
        <v>32</v>
      </c>
    </row>
    <row r="226" spans="1:22" x14ac:dyDescent="0.25">
      <c r="A226">
        <v>937</v>
      </c>
      <c r="B226">
        <v>43</v>
      </c>
      <c r="C226">
        <v>-18</v>
      </c>
      <c r="D226" s="1" t="s">
        <v>289</v>
      </c>
      <c r="E226">
        <v>419</v>
      </c>
      <c r="F226">
        <v>64</v>
      </c>
      <c r="G226" t="s">
        <v>18</v>
      </c>
      <c r="H226" t="s">
        <v>19</v>
      </c>
      <c r="I226">
        <v>13</v>
      </c>
      <c r="J226" t="s">
        <v>37</v>
      </c>
      <c r="K226" t="s">
        <v>42</v>
      </c>
      <c r="L226" t="s">
        <v>49</v>
      </c>
      <c r="M226">
        <v>42</v>
      </c>
      <c r="N226">
        <v>114</v>
      </c>
      <c r="O226">
        <f>Data[[#This Row],[Revenue]]-Data[[#This Row],[Cogs]]</f>
        <v>71</v>
      </c>
      <c r="P226" t="s">
        <v>152</v>
      </c>
      <c r="Q226">
        <v>30</v>
      </c>
      <c r="R226">
        <v>70</v>
      </c>
      <c r="S226">
        <v>60</v>
      </c>
      <c r="T226">
        <v>100</v>
      </c>
      <c r="U226">
        <v>36</v>
      </c>
      <c r="V226" t="s">
        <v>32</v>
      </c>
    </row>
    <row r="227" spans="1:22" x14ac:dyDescent="0.25">
      <c r="A227">
        <v>774</v>
      </c>
      <c r="B227">
        <v>51</v>
      </c>
      <c r="C227">
        <v>-46</v>
      </c>
      <c r="D227" s="1" t="s">
        <v>290</v>
      </c>
      <c r="E227">
        <v>542</v>
      </c>
      <c r="F227">
        <v>65</v>
      </c>
      <c r="G227" t="s">
        <v>18</v>
      </c>
      <c r="H227" t="s">
        <v>28</v>
      </c>
      <c r="I227">
        <v>46</v>
      </c>
      <c r="J227" t="s">
        <v>37</v>
      </c>
      <c r="K227" t="s">
        <v>38</v>
      </c>
      <c r="L227" t="s">
        <v>50</v>
      </c>
      <c r="M227">
        <v>-16</v>
      </c>
      <c r="N227">
        <v>124</v>
      </c>
      <c r="O227">
        <f>Data[[#This Row],[Revenue]]-Data[[#This Row],[Cogs]]</f>
        <v>73</v>
      </c>
      <c r="P227" t="s">
        <v>73</v>
      </c>
      <c r="Q227">
        <v>30</v>
      </c>
      <c r="R227">
        <v>70</v>
      </c>
      <c r="S227">
        <v>30</v>
      </c>
      <c r="T227">
        <v>100</v>
      </c>
      <c r="U227">
        <v>76</v>
      </c>
      <c r="V227" t="s">
        <v>32</v>
      </c>
    </row>
    <row r="228" spans="1:22" x14ac:dyDescent="0.25">
      <c r="A228">
        <v>682</v>
      </c>
      <c r="B228">
        <v>72</v>
      </c>
      <c r="C228">
        <v>32</v>
      </c>
      <c r="D228" s="1" t="s">
        <v>291</v>
      </c>
      <c r="E228">
        <v>-868</v>
      </c>
      <c r="F228">
        <v>110</v>
      </c>
      <c r="G228" t="s">
        <v>18</v>
      </c>
      <c r="H228" t="s">
        <v>26</v>
      </c>
      <c r="I228">
        <v>23</v>
      </c>
      <c r="J228" t="s">
        <v>37</v>
      </c>
      <c r="K228" t="s">
        <v>38</v>
      </c>
      <c r="L228" t="s">
        <v>52</v>
      </c>
      <c r="M228">
        <v>82</v>
      </c>
      <c r="N228">
        <v>194</v>
      </c>
      <c r="O228">
        <f>Data[[#This Row],[Revenue]]-Data[[#This Row],[Cogs]]</f>
        <v>122</v>
      </c>
      <c r="P228" t="s">
        <v>27</v>
      </c>
      <c r="Q228">
        <v>40</v>
      </c>
      <c r="R228">
        <v>70</v>
      </c>
      <c r="S228">
        <v>50</v>
      </c>
      <c r="T228">
        <v>110</v>
      </c>
      <c r="U228">
        <v>55</v>
      </c>
      <c r="V228" t="s">
        <v>32</v>
      </c>
    </row>
    <row r="229" spans="1:22" x14ac:dyDescent="0.25">
      <c r="A229">
        <v>772</v>
      </c>
      <c r="B229">
        <v>48</v>
      </c>
      <c r="C229">
        <v>8</v>
      </c>
      <c r="D229" s="1" t="s">
        <v>292</v>
      </c>
      <c r="E229">
        <v>851</v>
      </c>
      <c r="F229">
        <v>70</v>
      </c>
      <c r="G229" t="s">
        <v>18</v>
      </c>
      <c r="H229" t="s">
        <v>28</v>
      </c>
      <c r="I229">
        <v>13</v>
      </c>
      <c r="J229" t="s">
        <v>20</v>
      </c>
      <c r="K229" t="s">
        <v>29</v>
      </c>
      <c r="L229" t="s">
        <v>34</v>
      </c>
      <c r="M229">
        <v>68</v>
      </c>
      <c r="N229">
        <v>126</v>
      </c>
      <c r="O229">
        <f>Data[[#This Row],[Revenue]]-Data[[#This Row],[Cogs]]</f>
        <v>78</v>
      </c>
      <c r="P229" t="s">
        <v>31</v>
      </c>
      <c r="Q229">
        <v>50</v>
      </c>
      <c r="R229">
        <v>70</v>
      </c>
      <c r="S229">
        <v>60</v>
      </c>
      <c r="T229">
        <v>120</v>
      </c>
      <c r="U229">
        <v>24</v>
      </c>
      <c r="V229" t="s">
        <v>32</v>
      </c>
    </row>
    <row r="230" spans="1:22" x14ac:dyDescent="0.25">
      <c r="A230">
        <v>225</v>
      </c>
      <c r="B230">
        <v>60</v>
      </c>
      <c r="C230">
        <v>16</v>
      </c>
      <c r="D230" s="1" t="s">
        <v>293</v>
      </c>
      <c r="E230">
        <v>329</v>
      </c>
      <c r="F230">
        <v>99</v>
      </c>
      <c r="G230" t="s">
        <v>36</v>
      </c>
      <c r="H230" t="s">
        <v>26</v>
      </c>
      <c r="I230">
        <v>18</v>
      </c>
      <c r="J230" t="s">
        <v>37</v>
      </c>
      <c r="K230" t="s">
        <v>38</v>
      </c>
      <c r="L230" t="s">
        <v>50</v>
      </c>
      <c r="M230">
        <v>86</v>
      </c>
      <c r="N230">
        <v>169</v>
      </c>
      <c r="O230">
        <f>Data[[#This Row],[Revenue]]-Data[[#This Row],[Cogs]]</f>
        <v>109</v>
      </c>
      <c r="P230" t="s">
        <v>53</v>
      </c>
      <c r="Q230">
        <v>30</v>
      </c>
      <c r="R230">
        <v>70</v>
      </c>
      <c r="S230">
        <v>70</v>
      </c>
      <c r="T230">
        <v>100</v>
      </c>
      <c r="U230">
        <v>41</v>
      </c>
      <c r="V230" t="s">
        <v>32</v>
      </c>
    </row>
    <row r="231" spans="1:22" x14ac:dyDescent="0.25">
      <c r="A231">
        <v>541</v>
      </c>
      <c r="B231">
        <v>52</v>
      </c>
      <c r="C231">
        <v>-20</v>
      </c>
      <c r="D231" s="1" t="s">
        <v>294</v>
      </c>
      <c r="E231">
        <v>405</v>
      </c>
      <c r="F231">
        <v>71</v>
      </c>
      <c r="G231" t="s">
        <v>36</v>
      </c>
      <c r="H231" t="s">
        <v>33</v>
      </c>
      <c r="I231">
        <v>17</v>
      </c>
      <c r="J231" t="s">
        <v>37</v>
      </c>
      <c r="K231" t="s">
        <v>38</v>
      </c>
      <c r="L231" t="s">
        <v>50</v>
      </c>
      <c r="M231">
        <v>40</v>
      </c>
      <c r="N231">
        <v>131</v>
      </c>
      <c r="O231">
        <f>Data[[#This Row],[Revenue]]-Data[[#This Row],[Cogs]]</f>
        <v>79</v>
      </c>
      <c r="P231" t="s">
        <v>56</v>
      </c>
      <c r="Q231">
        <v>30</v>
      </c>
      <c r="R231">
        <v>70</v>
      </c>
      <c r="S231">
        <v>60</v>
      </c>
      <c r="T231">
        <v>100</v>
      </c>
      <c r="U231">
        <v>44</v>
      </c>
      <c r="V231" t="s">
        <v>32</v>
      </c>
    </row>
    <row r="232" spans="1:22" x14ac:dyDescent="0.25">
      <c r="A232">
        <v>425</v>
      </c>
      <c r="B232">
        <v>56</v>
      </c>
      <c r="C232">
        <v>-26</v>
      </c>
      <c r="D232" s="1" t="s">
        <v>295</v>
      </c>
      <c r="E232">
        <v>385</v>
      </c>
      <c r="F232">
        <v>70</v>
      </c>
      <c r="G232" t="s">
        <v>36</v>
      </c>
      <c r="H232" t="s">
        <v>33</v>
      </c>
      <c r="I232">
        <v>21</v>
      </c>
      <c r="J232" t="s">
        <v>37</v>
      </c>
      <c r="K232" t="s">
        <v>38</v>
      </c>
      <c r="L232" t="s">
        <v>50</v>
      </c>
      <c r="M232">
        <v>24</v>
      </c>
      <c r="N232">
        <v>134</v>
      </c>
      <c r="O232">
        <f>Data[[#This Row],[Revenue]]-Data[[#This Row],[Cogs]]</f>
        <v>78</v>
      </c>
      <c r="P232" t="s">
        <v>64</v>
      </c>
      <c r="Q232">
        <v>40</v>
      </c>
      <c r="R232">
        <v>70</v>
      </c>
      <c r="S232">
        <v>50</v>
      </c>
      <c r="T232">
        <v>110</v>
      </c>
      <c r="U232">
        <v>54</v>
      </c>
      <c r="V232" t="s">
        <v>32</v>
      </c>
    </row>
    <row r="233" spans="1:22" x14ac:dyDescent="0.25">
      <c r="A233">
        <v>580</v>
      </c>
      <c r="B233">
        <v>56</v>
      </c>
      <c r="C233">
        <v>-26</v>
      </c>
      <c r="D233" s="1" t="s">
        <v>296</v>
      </c>
      <c r="E233">
        <v>385</v>
      </c>
      <c r="F233">
        <v>70</v>
      </c>
      <c r="G233" t="s">
        <v>36</v>
      </c>
      <c r="H233" t="s">
        <v>26</v>
      </c>
      <c r="I233">
        <v>21</v>
      </c>
      <c r="J233" t="s">
        <v>20</v>
      </c>
      <c r="K233" t="s">
        <v>21</v>
      </c>
      <c r="L233" t="s">
        <v>58</v>
      </c>
      <c r="M233">
        <v>24</v>
      </c>
      <c r="N233">
        <v>134</v>
      </c>
      <c r="O233">
        <f>Data[[#This Row],[Revenue]]-Data[[#This Row],[Cogs]]</f>
        <v>78</v>
      </c>
      <c r="P233" t="s">
        <v>44</v>
      </c>
      <c r="Q233">
        <v>40</v>
      </c>
      <c r="R233">
        <v>70</v>
      </c>
      <c r="S233">
        <v>50</v>
      </c>
      <c r="T233">
        <v>110</v>
      </c>
      <c r="U233">
        <v>54</v>
      </c>
      <c r="V233" t="s">
        <v>24</v>
      </c>
    </row>
    <row r="234" spans="1:22" x14ac:dyDescent="0.25">
      <c r="A234">
        <v>435</v>
      </c>
      <c r="B234">
        <v>45</v>
      </c>
      <c r="C234">
        <v>-26</v>
      </c>
      <c r="D234" s="1" t="s">
        <v>297</v>
      </c>
      <c r="E234">
        <v>447</v>
      </c>
      <c r="F234">
        <v>69</v>
      </c>
      <c r="G234" t="s">
        <v>36</v>
      </c>
      <c r="H234" t="s">
        <v>33</v>
      </c>
      <c r="I234">
        <v>14</v>
      </c>
      <c r="J234" t="s">
        <v>20</v>
      </c>
      <c r="K234" t="s">
        <v>21</v>
      </c>
      <c r="L234" t="s">
        <v>22</v>
      </c>
      <c r="M234">
        <v>34</v>
      </c>
      <c r="N234">
        <v>121</v>
      </c>
      <c r="O234">
        <f>Data[[#This Row],[Revenue]]-Data[[#This Row],[Cogs]]</f>
        <v>76</v>
      </c>
      <c r="P234" t="s">
        <v>46</v>
      </c>
      <c r="Q234">
        <v>20</v>
      </c>
      <c r="R234">
        <v>70</v>
      </c>
      <c r="S234">
        <v>60</v>
      </c>
      <c r="T234">
        <v>90</v>
      </c>
      <c r="U234">
        <v>46</v>
      </c>
      <c r="V234" t="s">
        <v>24</v>
      </c>
    </row>
    <row r="235" spans="1:22" x14ac:dyDescent="0.25">
      <c r="A235">
        <v>614</v>
      </c>
      <c r="B235">
        <v>52</v>
      </c>
      <c r="C235">
        <v>-14</v>
      </c>
      <c r="D235" s="1" t="s">
        <v>298</v>
      </c>
      <c r="E235">
        <v>509</v>
      </c>
      <c r="F235">
        <v>73</v>
      </c>
      <c r="G235" t="s">
        <v>18</v>
      </c>
      <c r="H235" t="s">
        <v>19</v>
      </c>
      <c r="I235">
        <v>47</v>
      </c>
      <c r="J235" t="s">
        <v>37</v>
      </c>
      <c r="K235" t="s">
        <v>42</v>
      </c>
      <c r="L235" t="s">
        <v>43</v>
      </c>
      <c r="M235">
        <v>-4</v>
      </c>
      <c r="N235">
        <v>133</v>
      </c>
      <c r="O235">
        <f>Data[[#This Row],[Revenue]]-Data[[#This Row],[Cogs]]</f>
        <v>81</v>
      </c>
      <c r="P235" t="s">
        <v>152</v>
      </c>
      <c r="Q235">
        <v>50</v>
      </c>
      <c r="R235">
        <v>70</v>
      </c>
      <c r="S235">
        <v>10</v>
      </c>
      <c r="T235">
        <v>120</v>
      </c>
      <c r="U235">
        <v>76</v>
      </c>
      <c r="V235" t="s">
        <v>24</v>
      </c>
    </row>
    <row r="236" spans="1:22" x14ac:dyDescent="0.25">
      <c r="A236">
        <v>234</v>
      </c>
      <c r="B236">
        <v>46</v>
      </c>
      <c r="C236">
        <v>7</v>
      </c>
      <c r="D236" s="1" t="s">
        <v>299</v>
      </c>
      <c r="E236">
        <v>424</v>
      </c>
      <c r="F236">
        <v>68</v>
      </c>
      <c r="G236" t="s">
        <v>18</v>
      </c>
      <c r="H236" t="s">
        <v>19</v>
      </c>
      <c r="I236">
        <v>14</v>
      </c>
      <c r="J236" t="s">
        <v>37</v>
      </c>
      <c r="K236" t="s">
        <v>42</v>
      </c>
      <c r="L236" t="s">
        <v>49</v>
      </c>
      <c r="M236">
        <v>47</v>
      </c>
      <c r="N236">
        <v>121</v>
      </c>
      <c r="O236">
        <f>Data[[#This Row],[Revenue]]-Data[[#This Row],[Cogs]]</f>
        <v>75</v>
      </c>
      <c r="P236" t="s">
        <v>152</v>
      </c>
      <c r="Q236">
        <v>40</v>
      </c>
      <c r="R236">
        <v>70</v>
      </c>
      <c r="S236">
        <v>40</v>
      </c>
      <c r="T236">
        <v>110</v>
      </c>
      <c r="U236">
        <v>36</v>
      </c>
      <c r="V236" t="s">
        <v>32</v>
      </c>
    </row>
    <row r="237" spans="1:22" x14ac:dyDescent="0.25">
      <c r="A237">
        <v>970</v>
      </c>
      <c r="B237">
        <v>52</v>
      </c>
      <c r="C237">
        <v>-16</v>
      </c>
      <c r="D237" s="1" t="s">
        <v>300</v>
      </c>
      <c r="E237">
        <v>509</v>
      </c>
      <c r="F237">
        <v>73</v>
      </c>
      <c r="G237" t="s">
        <v>18</v>
      </c>
      <c r="H237" t="s">
        <v>19</v>
      </c>
      <c r="I237">
        <v>47</v>
      </c>
      <c r="J237" t="s">
        <v>20</v>
      </c>
      <c r="K237" t="s">
        <v>21</v>
      </c>
      <c r="L237" t="s">
        <v>22</v>
      </c>
      <c r="M237">
        <v>-6</v>
      </c>
      <c r="N237">
        <v>133</v>
      </c>
      <c r="O237">
        <f>Data[[#This Row],[Revenue]]-Data[[#This Row],[Cogs]]</f>
        <v>81</v>
      </c>
      <c r="P237" t="s">
        <v>23</v>
      </c>
      <c r="Q237">
        <v>40</v>
      </c>
      <c r="R237">
        <v>70</v>
      </c>
      <c r="S237">
        <v>10</v>
      </c>
      <c r="T237">
        <v>110</v>
      </c>
      <c r="U237">
        <v>77</v>
      </c>
      <c r="V237" t="s">
        <v>24</v>
      </c>
    </row>
    <row r="238" spans="1:22" x14ac:dyDescent="0.25">
      <c r="A238">
        <v>970</v>
      </c>
      <c r="B238">
        <v>59</v>
      </c>
      <c r="C238">
        <v>7</v>
      </c>
      <c r="D238" s="1" t="s">
        <v>301</v>
      </c>
      <c r="E238">
        <v>411</v>
      </c>
      <c r="F238">
        <v>79</v>
      </c>
      <c r="G238" t="s">
        <v>18</v>
      </c>
      <c r="H238" t="s">
        <v>19</v>
      </c>
      <c r="I238">
        <v>19</v>
      </c>
      <c r="J238" t="s">
        <v>20</v>
      </c>
      <c r="K238" t="s">
        <v>21</v>
      </c>
      <c r="L238" t="s">
        <v>25</v>
      </c>
      <c r="M238">
        <v>47</v>
      </c>
      <c r="N238">
        <v>147</v>
      </c>
      <c r="O238">
        <f>Data[[#This Row],[Revenue]]-Data[[#This Row],[Cogs]]</f>
        <v>88</v>
      </c>
      <c r="P238" t="s">
        <v>23</v>
      </c>
      <c r="Q238">
        <v>50</v>
      </c>
      <c r="R238">
        <v>70</v>
      </c>
      <c r="S238">
        <v>40</v>
      </c>
      <c r="T238">
        <v>120</v>
      </c>
      <c r="U238">
        <v>47</v>
      </c>
      <c r="V238" t="s">
        <v>24</v>
      </c>
    </row>
    <row r="239" spans="1:22" x14ac:dyDescent="0.25">
      <c r="A239">
        <v>936</v>
      </c>
      <c r="B239">
        <v>59</v>
      </c>
      <c r="C239">
        <v>7</v>
      </c>
      <c r="D239" s="1" t="s">
        <v>302</v>
      </c>
      <c r="E239">
        <v>411</v>
      </c>
      <c r="F239">
        <v>79</v>
      </c>
      <c r="G239" t="s">
        <v>18</v>
      </c>
      <c r="H239" t="s">
        <v>26</v>
      </c>
      <c r="I239">
        <v>19</v>
      </c>
      <c r="J239" t="s">
        <v>20</v>
      </c>
      <c r="K239" t="s">
        <v>21</v>
      </c>
      <c r="L239" t="s">
        <v>58</v>
      </c>
      <c r="M239">
        <v>47</v>
      </c>
      <c r="N239">
        <v>147</v>
      </c>
      <c r="O239">
        <f>Data[[#This Row],[Revenue]]-Data[[#This Row],[Cogs]]</f>
        <v>88</v>
      </c>
      <c r="P239" t="s">
        <v>27</v>
      </c>
      <c r="Q239">
        <v>50</v>
      </c>
      <c r="R239">
        <v>70</v>
      </c>
      <c r="S239">
        <v>40</v>
      </c>
      <c r="T239">
        <v>120</v>
      </c>
      <c r="U239">
        <v>47</v>
      </c>
      <c r="V239" t="s">
        <v>24</v>
      </c>
    </row>
    <row r="240" spans="1:22" x14ac:dyDescent="0.25">
      <c r="A240">
        <v>914</v>
      </c>
      <c r="B240">
        <v>50</v>
      </c>
      <c r="C240">
        <v>20</v>
      </c>
      <c r="D240" s="1" t="s">
        <v>303</v>
      </c>
      <c r="E240">
        <v>589</v>
      </c>
      <c r="F240">
        <v>73</v>
      </c>
      <c r="G240" t="s">
        <v>18</v>
      </c>
      <c r="H240" t="s">
        <v>28</v>
      </c>
      <c r="I240">
        <v>14</v>
      </c>
      <c r="J240" t="s">
        <v>20</v>
      </c>
      <c r="K240" t="s">
        <v>29</v>
      </c>
      <c r="L240" t="s">
        <v>34</v>
      </c>
      <c r="M240">
        <v>70</v>
      </c>
      <c r="N240">
        <v>131</v>
      </c>
      <c r="O240">
        <f>Data[[#This Row],[Revenue]]-Data[[#This Row],[Cogs]]</f>
        <v>81</v>
      </c>
      <c r="P240" t="s">
        <v>273</v>
      </c>
      <c r="Q240">
        <v>50</v>
      </c>
      <c r="R240">
        <v>70</v>
      </c>
      <c r="S240">
        <v>50</v>
      </c>
      <c r="T240">
        <v>120</v>
      </c>
      <c r="U240">
        <v>26</v>
      </c>
      <c r="V240" t="s">
        <v>32</v>
      </c>
    </row>
    <row r="241" spans="1:22" x14ac:dyDescent="0.25">
      <c r="A241">
        <v>636</v>
      </c>
      <c r="B241">
        <v>63</v>
      </c>
      <c r="C241">
        <v>13</v>
      </c>
      <c r="D241" s="1" t="s">
        <v>304</v>
      </c>
      <c r="E241">
        <v>1075</v>
      </c>
      <c r="F241">
        <v>76</v>
      </c>
      <c r="G241" t="s">
        <v>36</v>
      </c>
      <c r="H241" t="s">
        <v>19</v>
      </c>
      <c r="I241">
        <v>19</v>
      </c>
      <c r="J241" t="s">
        <v>37</v>
      </c>
      <c r="K241" t="s">
        <v>42</v>
      </c>
      <c r="L241" t="s">
        <v>43</v>
      </c>
      <c r="M241">
        <v>53</v>
      </c>
      <c r="N241">
        <v>148</v>
      </c>
      <c r="O241">
        <f>Data[[#This Row],[Revenue]]-Data[[#This Row],[Cogs]]</f>
        <v>85</v>
      </c>
      <c r="P241" t="s">
        <v>59</v>
      </c>
      <c r="Q241">
        <v>60</v>
      </c>
      <c r="R241">
        <v>70</v>
      </c>
      <c r="S241">
        <v>40</v>
      </c>
      <c r="T241">
        <v>130</v>
      </c>
      <c r="U241">
        <v>40</v>
      </c>
      <c r="V241" t="s">
        <v>24</v>
      </c>
    </row>
    <row r="242" spans="1:22" x14ac:dyDescent="0.25">
      <c r="A242">
        <v>203</v>
      </c>
      <c r="B242">
        <v>49</v>
      </c>
      <c r="C242">
        <v>-9</v>
      </c>
      <c r="D242" s="1" t="s">
        <v>305</v>
      </c>
      <c r="E242">
        <v>392</v>
      </c>
      <c r="F242">
        <v>65</v>
      </c>
      <c r="G242" t="s">
        <v>36</v>
      </c>
      <c r="H242" t="s">
        <v>28</v>
      </c>
      <c r="I242">
        <v>16</v>
      </c>
      <c r="J242" t="s">
        <v>37</v>
      </c>
      <c r="K242" t="s">
        <v>38</v>
      </c>
      <c r="L242" t="s">
        <v>39</v>
      </c>
      <c r="M242">
        <v>31</v>
      </c>
      <c r="N242">
        <v>121</v>
      </c>
      <c r="O242">
        <f>Data[[#This Row],[Revenue]]-Data[[#This Row],[Cogs]]</f>
        <v>72</v>
      </c>
      <c r="P242" t="s">
        <v>41</v>
      </c>
      <c r="Q242">
        <v>40</v>
      </c>
      <c r="R242">
        <v>70</v>
      </c>
      <c r="S242">
        <v>40</v>
      </c>
      <c r="T242">
        <v>110</v>
      </c>
      <c r="U242">
        <v>44</v>
      </c>
      <c r="V242" t="s">
        <v>24</v>
      </c>
    </row>
    <row r="243" spans="1:22" x14ac:dyDescent="0.25">
      <c r="A243">
        <v>435</v>
      </c>
      <c r="B243">
        <v>50</v>
      </c>
      <c r="C243">
        <v>20</v>
      </c>
      <c r="D243" s="1" t="s">
        <v>306</v>
      </c>
      <c r="E243">
        <v>898</v>
      </c>
      <c r="F243">
        <v>73</v>
      </c>
      <c r="G243" t="s">
        <v>36</v>
      </c>
      <c r="H243" t="s">
        <v>33</v>
      </c>
      <c r="I243">
        <v>14</v>
      </c>
      <c r="J243" t="s">
        <v>37</v>
      </c>
      <c r="K243" t="s">
        <v>38</v>
      </c>
      <c r="L243" t="s">
        <v>39</v>
      </c>
      <c r="M243">
        <v>70</v>
      </c>
      <c r="N243">
        <v>131</v>
      </c>
      <c r="O243">
        <f>Data[[#This Row],[Revenue]]-Data[[#This Row],[Cogs]]</f>
        <v>81</v>
      </c>
      <c r="P243" t="s">
        <v>46</v>
      </c>
      <c r="Q243">
        <v>40</v>
      </c>
      <c r="R243">
        <v>70</v>
      </c>
      <c r="S243">
        <v>50</v>
      </c>
      <c r="T243">
        <v>110</v>
      </c>
      <c r="U243">
        <v>26</v>
      </c>
      <c r="V243" t="s">
        <v>24</v>
      </c>
    </row>
    <row r="244" spans="1:22" x14ac:dyDescent="0.25">
      <c r="A244">
        <v>603</v>
      </c>
      <c r="B244">
        <v>52</v>
      </c>
      <c r="C244">
        <v>5</v>
      </c>
      <c r="D244" s="1" t="s">
        <v>307</v>
      </c>
      <c r="E244">
        <v>327</v>
      </c>
      <c r="F244">
        <v>75</v>
      </c>
      <c r="G244" t="s">
        <v>36</v>
      </c>
      <c r="H244" t="s">
        <v>28</v>
      </c>
      <c r="I244">
        <v>16</v>
      </c>
      <c r="J244" t="s">
        <v>37</v>
      </c>
      <c r="K244" t="s">
        <v>42</v>
      </c>
      <c r="L244" t="s">
        <v>47</v>
      </c>
      <c r="M244">
        <v>55</v>
      </c>
      <c r="N244">
        <v>135</v>
      </c>
      <c r="O244">
        <f>Data[[#This Row],[Revenue]]-Data[[#This Row],[Cogs]]</f>
        <v>83</v>
      </c>
      <c r="P244" t="s">
        <v>48</v>
      </c>
      <c r="Q244">
        <v>40</v>
      </c>
      <c r="R244">
        <v>70</v>
      </c>
      <c r="S244">
        <v>50</v>
      </c>
      <c r="T244">
        <v>110</v>
      </c>
      <c r="U244">
        <v>38</v>
      </c>
      <c r="V244" t="s">
        <v>32</v>
      </c>
    </row>
    <row r="245" spans="1:22" x14ac:dyDescent="0.25">
      <c r="A245">
        <v>203</v>
      </c>
      <c r="B245">
        <v>55</v>
      </c>
      <c r="C245">
        <v>-13</v>
      </c>
      <c r="D245" s="1" t="s">
        <v>308</v>
      </c>
      <c r="E245">
        <v>627</v>
      </c>
      <c r="F245">
        <v>76</v>
      </c>
      <c r="G245" t="s">
        <v>36</v>
      </c>
      <c r="H245" t="s">
        <v>28</v>
      </c>
      <c r="I245">
        <v>49</v>
      </c>
      <c r="J245" t="s">
        <v>37</v>
      </c>
      <c r="K245" t="s">
        <v>38</v>
      </c>
      <c r="L245" t="s">
        <v>50</v>
      </c>
      <c r="M245">
        <v>-3</v>
      </c>
      <c r="N245">
        <v>140</v>
      </c>
      <c r="O245">
        <f>Data[[#This Row],[Revenue]]-Data[[#This Row],[Cogs]]</f>
        <v>85</v>
      </c>
      <c r="P245" t="s">
        <v>41</v>
      </c>
      <c r="Q245">
        <v>50</v>
      </c>
      <c r="R245">
        <v>70</v>
      </c>
      <c r="S245">
        <v>10</v>
      </c>
      <c r="T245">
        <v>120</v>
      </c>
      <c r="U245">
        <v>78</v>
      </c>
      <c r="V245" t="s">
        <v>32</v>
      </c>
    </row>
    <row r="246" spans="1:22" x14ac:dyDescent="0.25">
      <c r="A246">
        <v>603</v>
      </c>
      <c r="B246">
        <v>49</v>
      </c>
      <c r="C246">
        <v>-16</v>
      </c>
      <c r="D246" s="1" t="s">
        <v>309</v>
      </c>
      <c r="E246">
        <v>335</v>
      </c>
      <c r="F246">
        <v>69</v>
      </c>
      <c r="G246" t="s">
        <v>36</v>
      </c>
      <c r="H246" t="s">
        <v>28</v>
      </c>
      <c r="I246">
        <v>44</v>
      </c>
      <c r="J246" t="s">
        <v>37</v>
      </c>
      <c r="K246" t="s">
        <v>38</v>
      </c>
      <c r="L246" t="s">
        <v>50</v>
      </c>
      <c r="M246">
        <v>-6</v>
      </c>
      <c r="N246">
        <v>126</v>
      </c>
      <c r="O246">
        <f>Data[[#This Row],[Revenue]]-Data[[#This Row],[Cogs]]</f>
        <v>77</v>
      </c>
      <c r="P246" t="s">
        <v>48</v>
      </c>
      <c r="Q246">
        <v>40</v>
      </c>
      <c r="R246">
        <v>70</v>
      </c>
      <c r="S246">
        <v>10</v>
      </c>
      <c r="T246">
        <v>110</v>
      </c>
      <c r="U246">
        <v>73</v>
      </c>
      <c r="V246" t="s">
        <v>32</v>
      </c>
    </row>
    <row r="247" spans="1:22" x14ac:dyDescent="0.25">
      <c r="A247">
        <v>541</v>
      </c>
      <c r="B247">
        <v>41</v>
      </c>
      <c r="C247">
        <v>-19</v>
      </c>
      <c r="D247" s="1" t="s">
        <v>310</v>
      </c>
      <c r="E247">
        <v>482</v>
      </c>
      <c r="F247">
        <v>57</v>
      </c>
      <c r="G247" t="s">
        <v>36</v>
      </c>
      <c r="H247" t="s">
        <v>33</v>
      </c>
      <c r="I247">
        <v>13</v>
      </c>
      <c r="J247" t="s">
        <v>37</v>
      </c>
      <c r="K247" t="s">
        <v>42</v>
      </c>
      <c r="L247" t="s">
        <v>49</v>
      </c>
      <c r="M247">
        <v>1</v>
      </c>
      <c r="N247">
        <v>104</v>
      </c>
      <c r="O247">
        <f>Data[[#This Row],[Revenue]]-Data[[#This Row],[Cogs]]</f>
        <v>63</v>
      </c>
      <c r="P247" t="s">
        <v>56</v>
      </c>
      <c r="Q247">
        <v>40</v>
      </c>
      <c r="R247">
        <v>70</v>
      </c>
      <c r="S247">
        <v>20</v>
      </c>
      <c r="T247">
        <v>110</v>
      </c>
      <c r="U247">
        <v>56</v>
      </c>
      <c r="V247" t="s">
        <v>32</v>
      </c>
    </row>
    <row r="248" spans="1:22" x14ac:dyDescent="0.25">
      <c r="A248">
        <v>503</v>
      </c>
      <c r="B248">
        <v>54</v>
      </c>
      <c r="C248">
        <v>2</v>
      </c>
      <c r="D248" s="1" t="s">
        <v>311</v>
      </c>
      <c r="E248">
        <v>424</v>
      </c>
      <c r="F248">
        <v>73</v>
      </c>
      <c r="G248" t="s">
        <v>36</v>
      </c>
      <c r="H248" t="s">
        <v>33</v>
      </c>
      <c r="I248">
        <v>17</v>
      </c>
      <c r="J248" t="s">
        <v>37</v>
      </c>
      <c r="K248" t="s">
        <v>38</v>
      </c>
      <c r="L248" t="s">
        <v>50</v>
      </c>
      <c r="M248">
        <v>42</v>
      </c>
      <c r="N248">
        <v>135</v>
      </c>
      <c r="O248">
        <f>Data[[#This Row],[Revenue]]-Data[[#This Row],[Cogs]]</f>
        <v>81</v>
      </c>
      <c r="P248" t="s">
        <v>56</v>
      </c>
      <c r="Q248">
        <v>50</v>
      </c>
      <c r="R248">
        <v>70</v>
      </c>
      <c r="S248">
        <v>40</v>
      </c>
      <c r="T248">
        <v>120</v>
      </c>
      <c r="U248">
        <v>45</v>
      </c>
      <c r="V248" t="s">
        <v>32</v>
      </c>
    </row>
    <row r="249" spans="1:22" x14ac:dyDescent="0.25">
      <c r="A249">
        <v>405</v>
      </c>
      <c r="B249">
        <v>65</v>
      </c>
      <c r="C249">
        <v>13</v>
      </c>
      <c r="D249" s="1" t="s">
        <v>312</v>
      </c>
      <c r="E249">
        <v>403</v>
      </c>
      <c r="F249">
        <v>80</v>
      </c>
      <c r="G249" t="s">
        <v>36</v>
      </c>
      <c r="H249" t="s">
        <v>26</v>
      </c>
      <c r="I249">
        <v>24</v>
      </c>
      <c r="J249" t="s">
        <v>20</v>
      </c>
      <c r="K249" t="s">
        <v>21</v>
      </c>
      <c r="L249" t="s">
        <v>58</v>
      </c>
      <c r="M249">
        <v>33</v>
      </c>
      <c r="N249">
        <v>155</v>
      </c>
      <c r="O249">
        <f>Data[[#This Row],[Revenue]]-Data[[#This Row],[Cogs]]</f>
        <v>90</v>
      </c>
      <c r="P249" t="s">
        <v>44</v>
      </c>
      <c r="Q249">
        <v>60</v>
      </c>
      <c r="R249">
        <v>70</v>
      </c>
      <c r="S249">
        <v>20</v>
      </c>
      <c r="T249">
        <v>130</v>
      </c>
      <c r="U249">
        <v>58</v>
      </c>
      <c r="V249" t="s">
        <v>24</v>
      </c>
    </row>
    <row r="250" spans="1:22" x14ac:dyDescent="0.25">
      <c r="A250">
        <v>435</v>
      </c>
      <c r="B250">
        <v>52</v>
      </c>
      <c r="C250">
        <v>13</v>
      </c>
      <c r="D250" s="1" t="s">
        <v>313</v>
      </c>
      <c r="E250">
        <v>327</v>
      </c>
      <c r="F250">
        <v>75</v>
      </c>
      <c r="G250" t="s">
        <v>36</v>
      </c>
      <c r="H250" t="s">
        <v>33</v>
      </c>
      <c r="I250">
        <v>16</v>
      </c>
      <c r="J250" t="s">
        <v>20</v>
      </c>
      <c r="K250" t="s">
        <v>21</v>
      </c>
      <c r="L250" t="s">
        <v>58</v>
      </c>
      <c r="M250">
        <v>53</v>
      </c>
      <c r="N250">
        <v>135</v>
      </c>
      <c r="O250">
        <f>Data[[#This Row],[Revenue]]-Data[[#This Row],[Cogs]]</f>
        <v>83</v>
      </c>
      <c r="P250" t="s">
        <v>46</v>
      </c>
      <c r="Q250">
        <v>40</v>
      </c>
      <c r="R250">
        <v>70</v>
      </c>
      <c r="S250">
        <v>40</v>
      </c>
      <c r="T250">
        <v>110</v>
      </c>
      <c r="U250">
        <v>39</v>
      </c>
      <c r="V250" t="s">
        <v>24</v>
      </c>
    </row>
    <row r="251" spans="1:22" x14ac:dyDescent="0.25">
      <c r="A251">
        <v>435</v>
      </c>
      <c r="B251">
        <v>48</v>
      </c>
      <c r="C251">
        <v>2</v>
      </c>
      <c r="D251" s="1" t="s">
        <v>314</v>
      </c>
      <c r="E251">
        <v>462</v>
      </c>
      <c r="F251">
        <v>74</v>
      </c>
      <c r="G251" t="s">
        <v>36</v>
      </c>
      <c r="H251" t="s">
        <v>33</v>
      </c>
      <c r="I251">
        <v>15</v>
      </c>
      <c r="J251" t="s">
        <v>20</v>
      </c>
      <c r="K251" t="s">
        <v>21</v>
      </c>
      <c r="L251" t="s">
        <v>22</v>
      </c>
      <c r="M251">
        <v>42</v>
      </c>
      <c r="N251">
        <v>130</v>
      </c>
      <c r="O251">
        <f>Data[[#This Row],[Revenue]]-Data[[#This Row],[Cogs]]</f>
        <v>82</v>
      </c>
      <c r="P251" t="s">
        <v>46</v>
      </c>
      <c r="Q251">
        <v>40</v>
      </c>
      <c r="R251">
        <v>70</v>
      </c>
      <c r="S251">
        <v>40</v>
      </c>
      <c r="T251">
        <v>110</v>
      </c>
      <c r="U251">
        <v>46</v>
      </c>
      <c r="V251" t="s">
        <v>24</v>
      </c>
    </row>
    <row r="252" spans="1:22" x14ac:dyDescent="0.25">
      <c r="A252">
        <v>425</v>
      </c>
      <c r="B252">
        <v>49</v>
      </c>
      <c r="C252">
        <v>18</v>
      </c>
      <c r="D252" s="1" t="s">
        <v>315</v>
      </c>
      <c r="E252">
        <v>845</v>
      </c>
      <c r="F252">
        <v>71</v>
      </c>
      <c r="G252" t="s">
        <v>36</v>
      </c>
      <c r="H252" t="s">
        <v>33</v>
      </c>
      <c r="I252">
        <v>13</v>
      </c>
      <c r="J252" t="s">
        <v>20</v>
      </c>
      <c r="K252" t="s">
        <v>21</v>
      </c>
      <c r="L252" t="s">
        <v>22</v>
      </c>
      <c r="M252">
        <v>68</v>
      </c>
      <c r="N252">
        <v>128</v>
      </c>
      <c r="O252">
        <f>Data[[#This Row],[Revenue]]-Data[[#This Row],[Cogs]]</f>
        <v>79</v>
      </c>
      <c r="P252" t="s">
        <v>64</v>
      </c>
      <c r="Q252">
        <v>40</v>
      </c>
      <c r="R252">
        <v>70</v>
      </c>
      <c r="S252">
        <v>50</v>
      </c>
      <c r="T252">
        <v>110</v>
      </c>
      <c r="U252">
        <v>25</v>
      </c>
      <c r="V252" t="s">
        <v>24</v>
      </c>
    </row>
    <row r="253" spans="1:22" x14ac:dyDescent="0.25">
      <c r="A253">
        <v>959</v>
      </c>
      <c r="B253">
        <v>50</v>
      </c>
      <c r="C253">
        <v>20</v>
      </c>
      <c r="D253" s="1" t="s">
        <v>316</v>
      </c>
      <c r="E253">
        <v>898</v>
      </c>
      <c r="F253">
        <v>73</v>
      </c>
      <c r="G253" t="s">
        <v>36</v>
      </c>
      <c r="H253" t="s">
        <v>28</v>
      </c>
      <c r="I253">
        <v>14</v>
      </c>
      <c r="J253" t="s">
        <v>20</v>
      </c>
      <c r="K253" t="s">
        <v>29</v>
      </c>
      <c r="L253" t="s">
        <v>30</v>
      </c>
      <c r="M253">
        <v>70</v>
      </c>
      <c r="N253">
        <v>131</v>
      </c>
      <c r="O253">
        <f>Data[[#This Row],[Revenue]]-Data[[#This Row],[Cogs]]</f>
        <v>81</v>
      </c>
      <c r="P253" t="s">
        <v>41</v>
      </c>
      <c r="Q253">
        <v>50</v>
      </c>
      <c r="R253">
        <v>70</v>
      </c>
      <c r="S253">
        <v>50</v>
      </c>
      <c r="T253">
        <v>120</v>
      </c>
      <c r="U253">
        <v>26</v>
      </c>
      <c r="V253" t="s">
        <v>32</v>
      </c>
    </row>
    <row r="254" spans="1:22" x14ac:dyDescent="0.25">
      <c r="A254">
        <v>937</v>
      </c>
      <c r="B254">
        <v>21</v>
      </c>
      <c r="C254">
        <v>-14</v>
      </c>
      <c r="D254" s="1" t="s">
        <v>317</v>
      </c>
      <c r="E254">
        <v>480</v>
      </c>
      <c r="F254">
        <v>32</v>
      </c>
      <c r="G254" t="s">
        <v>18</v>
      </c>
      <c r="H254" t="s">
        <v>19</v>
      </c>
      <c r="I254">
        <v>5</v>
      </c>
      <c r="J254" t="s">
        <v>20</v>
      </c>
      <c r="K254" t="s">
        <v>21</v>
      </c>
      <c r="L254" t="s">
        <v>58</v>
      </c>
      <c r="M254">
        <v>16</v>
      </c>
      <c r="N254">
        <v>53</v>
      </c>
      <c r="O254">
        <f>Data[[#This Row],[Revenue]]-Data[[#This Row],[Cogs]]</f>
        <v>32</v>
      </c>
      <c r="P254" t="s">
        <v>152</v>
      </c>
      <c r="Q254">
        <v>0</v>
      </c>
      <c r="R254">
        <v>30</v>
      </c>
      <c r="S254">
        <v>30</v>
      </c>
      <c r="T254">
        <v>30</v>
      </c>
      <c r="U254">
        <v>16</v>
      </c>
      <c r="V254" t="s">
        <v>24</v>
      </c>
    </row>
    <row r="255" spans="1:22" x14ac:dyDescent="0.25">
      <c r="A255">
        <v>513</v>
      </c>
      <c r="B255">
        <v>27</v>
      </c>
      <c r="C255">
        <v>-10</v>
      </c>
      <c r="D255" s="1" t="s">
        <v>318</v>
      </c>
      <c r="E255">
        <v>859</v>
      </c>
      <c r="F255">
        <v>39</v>
      </c>
      <c r="G255" t="s">
        <v>18</v>
      </c>
      <c r="H255" t="s">
        <v>19</v>
      </c>
      <c r="I255">
        <v>7</v>
      </c>
      <c r="J255" t="s">
        <v>20</v>
      </c>
      <c r="K255" t="s">
        <v>21</v>
      </c>
      <c r="L255" t="s">
        <v>22</v>
      </c>
      <c r="M255">
        <v>20</v>
      </c>
      <c r="N255">
        <v>66</v>
      </c>
      <c r="O255">
        <f>Data[[#This Row],[Revenue]]-Data[[#This Row],[Cogs]]</f>
        <v>39</v>
      </c>
      <c r="P255" t="s">
        <v>152</v>
      </c>
      <c r="Q255">
        <v>10</v>
      </c>
      <c r="R255">
        <v>30</v>
      </c>
      <c r="S255">
        <v>30</v>
      </c>
      <c r="T255">
        <v>40</v>
      </c>
      <c r="U255">
        <v>19</v>
      </c>
      <c r="V255" t="s">
        <v>24</v>
      </c>
    </row>
    <row r="256" spans="1:22" x14ac:dyDescent="0.25">
      <c r="A256">
        <v>850</v>
      </c>
      <c r="B256">
        <v>56</v>
      </c>
      <c r="C256">
        <v>-4</v>
      </c>
      <c r="D256" s="1" t="s">
        <v>319</v>
      </c>
      <c r="E256">
        <v>385</v>
      </c>
      <c r="F256">
        <v>70</v>
      </c>
      <c r="G256" t="s">
        <v>18</v>
      </c>
      <c r="H256" t="s">
        <v>28</v>
      </c>
      <c r="I256">
        <v>21</v>
      </c>
      <c r="J256" t="s">
        <v>20</v>
      </c>
      <c r="K256" t="s">
        <v>21</v>
      </c>
      <c r="L256" t="s">
        <v>22</v>
      </c>
      <c r="M256">
        <v>16</v>
      </c>
      <c r="N256">
        <v>126</v>
      </c>
      <c r="O256">
        <f>Data[[#This Row],[Revenue]]-Data[[#This Row],[Cogs]]</f>
        <v>70</v>
      </c>
      <c r="P256" t="s">
        <v>31</v>
      </c>
      <c r="Q256">
        <v>30</v>
      </c>
      <c r="R256">
        <v>30</v>
      </c>
      <c r="S256">
        <v>20</v>
      </c>
      <c r="T256">
        <v>60</v>
      </c>
      <c r="U256">
        <v>54</v>
      </c>
      <c r="V256" t="s">
        <v>24</v>
      </c>
    </row>
    <row r="257" spans="1:22" x14ac:dyDescent="0.25">
      <c r="A257">
        <v>781</v>
      </c>
      <c r="B257">
        <v>54</v>
      </c>
      <c r="C257">
        <v>-7</v>
      </c>
      <c r="D257" s="1" t="s">
        <v>320</v>
      </c>
      <c r="E257">
        <v>404</v>
      </c>
      <c r="F257">
        <v>66</v>
      </c>
      <c r="G257" t="s">
        <v>18</v>
      </c>
      <c r="H257" t="s">
        <v>28</v>
      </c>
      <c r="I257">
        <v>20</v>
      </c>
      <c r="J257" t="s">
        <v>20</v>
      </c>
      <c r="K257" t="s">
        <v>21</v>
      </c>
      <c r="L257" t="s">
        <v>22</v>
      </c>
      <c r="M257">
        <v>13</v>
      </c>
      <c r="N257">
        <v>120</v>
      </c>
      <c r="O257">
        <f>Data[[#This Row],[Revenue]]-Data[[#This Row],[Cogs]]</f>
        <v>66</v>
      </c>
      <c r="P257" t="s">
        <v>73</v>
      </c>
      <c r="Q257">
        <v>30</v>
      </c>
      <c r="R257">
        <v>30</v>
      </c>
      <c r="S257">
        <v>20</v>
      </c>
      <c r="T257">
        <v>60</v>
      </c>
      <c r="U257">
        <v>53</v>
      </c>
      <c r="V257" t="s">
        <v>24</v>
      </c>
    </row>
    <row r="258" spans="1:22" x14ac:dyDescent="0.25">
      <c r="A258">
        <v>413</v>
      </c>
      <c r="B258">
        <v>21</v>
      </c>
      <c r="C258">
        <v>-15</v>
      </c>
      <c r="D258" s="1" t="s">
        <v>321</v>
      </c>
      <c r="E258">
        <v>480</v>
      </c>
      <c r="F258">
        <v>32</v>
      </c>
      <c r="G258" t="s">
        <v>18</v>
      </c>
      <c r="H258" t="s">
        <v>28</v>
      </c>
      <c r="I258">
        <v>5</v>
      </c>
      <c r="J258" t="s">
        <v>20</v>
      </c>
      <c r="K258" t="s">
        <v>29</v>
      </c>
      <c r="L258" t="s">
        <v>34</v>
      </c>
      <c r="M258">
        <v>15</v>
      </c>
      <c r="N258">
        <v>53</v>
      </c>
      <c r="O258">
        <f>Data[[#This Row],[Revenue]]-Data[[#This Row],[Cogs]]</f>
        <v>32</v>
      </c>
      <c r="P258" t="s">
        <v>73</v>
      </c>
      <c r="Q258">
        <v>20</v>
      </c>
      <c r="R258">
        <v>30</v>
      </c>
      <c r="S258">
        <v>30</v>
      </c>
      <c r="T258">
        <v>50</v>
      </c>
      <c r="U258">
        <v>17</v>
      </c>
      <c r="V258" t="s">
        <v>32</v>
      </c>
    </row>
    <row r="259" spans="1:22" x14ac:dyDescent="0.25">
      <c r="A259">
        <v>360</v>
      </c>
      <c r="B259">
        <v>46</v>
      </c>
      <c r="C259">
        <v>1</v>
      </c>
      <c r="D259" s="1" t="s">
        <v>322</v>
      </c>
      <c r="E259">
        <v>449</v>
      </c>
      <c r="F259">
        <v>67</v>
      </c>
      <c r="G259" t="s">
        <v>36</v>
      </c>
      <c r="H259" t="s">
        <v>33</v>
      </c>
      <c r="I259">
        <v>14</v>
      </c>
      <c r="J259" t="s">
        <v>20</v>
      </c>
      <c r="K259" t="s">
        <v>29</v>
      </c>
      <c r="L259" t="s">
        <v>67</v>
      </c>
      <c r="M259">
        <v>31</v>
      </c>
      <c r="N259">
        <v>113</v>
      </c>
      <c r="O259">
        <f>Data[[#This Row],[Revenue]]-Data[[#This Row],[Cogs]]</f>
        <v>67</v>
      </c>
      <c r="P259" t="s">
        <v>64</v>
      </c>
      <c r="Q259">
        <v>20</v>
      </c>
      <c r="R259">
        <v>30</v>
      </c>
      <c r="S259">
        <v>30</v>
      </c>
      <c r="T259">
        <v>50</v>
      </c>
      <c r="U259">
        <v>36</v>
      </c>
      <c r="V259" t="s">
        <v>32</v>
      </c>
    </row>
    <row r="260" spans="1:22" x14ac:dyDescent="0.25">
      <c r="A260">
        <v>775</v>
      </c>
      <c r="B260">
        <v>22</v>
      </c>
      <c r="C260">
        <v>-3</v>
      </c>
      <c r="D260" s="1" t="s">
        <v>323</v>
      </c>
      <c r="E260">
        <v>802</v>
      </c>
      <c r="F260">
        <v>34</v>
      </c>
      <c r="G260" t="s">
        <v>36</v>
      </c>
      <c r="H260" t="s">
        <v>33</v>
      </c>
      <c r="I260">
        <v>6</v>
      </c>
      <c r="J260" t="s">
        <v>37</v>
      </c>
      <c r="K260" t="s">
        <v>38</v>
      </c>
      <c r="L260" t="s">
        <v>39</v>
      </c>
      <c r="M260">
        <v>17</v>
      </c>
      <c r="N260">
        <v>56</v>
      </c>
      <c r="O260">
        <f>Data[[#This Row],[Revenue]]-Data[[#This Row],[Cogs]]</f>
        <v>34</v>
      </c>
      <c r="P260" t="s">
        <v>45</v>
      </c>
      <c r="Q260">
        <v>20</v>
      </c>
      <c r="R260">
        <v>30</v>
      </c>
      <c r="S260">
        <v>20</v>
      </c>
      <c r="T260">
        <v>50</v>
      </c>
      <c r="U260">
        <v>17</v>
      </c>
      <c r="V260" t="s">
        <v>24</v>
      </c>
    </row>
    <row r="261" spans="1:22" x14ac:dyDescent="0.25">
      <c r="A261">
        <v>505</v>
      </c>
      <c r="B261">
        <v>34</v>
      </c>
      <c r="C261">
        <v>6</v>
      </c>
      <c r="D261" s="1" t="s">
        <v>324</v>
      </c>
      <c r="E261">
        <v>-522</v>
      </c>
      <c r="F261">
        <v>42</v>
      </c>
      <c r="G261" t="s">
        <v>36</v>
      </c>
      <c r="H261" t="s">
        <v>26</v>
      </c>
      <c r="I261">
        <v>12</v>
      </c>
      <c r="J261" t="s">
        <v>37</v>
      </c>
      <c r="K261" t="s">
        <v>38</v>
      </c>
      <c r="L261" t="s">
        <v>52</v>
      </c>
      <c r="M261">
        <v>-4</v>
      </c>
      <c r="N261">
        <v>76</v>
      </c>
      <c r="O261">
        <f>Data[[#This Row],[Revenue]]-Data[[#This Row],[Cogs]]</f>
        <v>42</v>
      </c>
      <c r="P261" t="s">
        <v>97</v>
      </c>
      <c r="Q261">
        <v>20</v>
      </c>
      <c r="R261">
        <v>30</v>
      </c>
      <c r="S261">
        <v>-10</v>
      </c>
      <c r="T261">
        <v>50</v>
      </c>
      <c r="U261">
        <v>46</v>
      </c>
      <c r="V261" t="s">
        <v>32</v>
      </c>
    </row>
    <row r="262" spans="1:22" x14ac:dyDescent="0.25">
      <c r="A262">
        <v>253</v>
      </c>
      <c r="B262">
        <v>22</v>
      </c>
      <c r="C262">
        <v>-9</v>
      </c>
      <c r="D262" s="1" t="s">
        <v>325</v>
      </c>
      <c r="E262">
        <v>570</v>
      </c>
      <c r="F262">
        <v>30</v>
      </c>
      <c r="G262" t="s">
        <v>36</v>
      </c>
      <c r="H262" t="s">
        <v>33</v>
      </c>
      <c r="I262">
        <v>7</v>
      </c>
      <c r="J262" t="s">
        <v>37</v>
      </c>
      <c r="K262" t="s">
        <v>38</v>
      </c>
      <c r="L262" t="s">
        <v>52</v>
      </c>
      <c r="M262">
        <v>11</v>
      </c>
      <c r="N262">
        <v>52</v>
      </c>
      <c r="O262">
        <f>Data[[#This Row],[Revenue]]-Data[[#This Row],[Cogs]]</f>
        <v>30</v>
      </c>
      <c r="P262" t="s">
        <v>64</v>
      </c>
      <c r="Q262">
        <v>20</v>
      </c>
      <c r="R262">
        <v>30</v>
      </c>
      <c r="S262">
        <v>20</v>
      </c>
      <c r="T262">
        <v>50</v>
      </c>
      <c r="U262">
        <v>19</v>
      </c>
      <c r="V262" t="s">
        <v>32</v>
      </c>
    </row>
    <row r="263" spans="1:22" x14ac:dyDescent="0.25">
      <c r="A263">
        <v>603</v>
      </c>
      <c r="B263">
        <v>33</v>
      </c>
      <c r="C263">
        <v>-4</v>
      </c>
      <c r="D263" s="1" t="s">
        <v>326</v>
      </c>
      <c r="E263">
        <v>243</v>
      </c>
      <c r="F263">
        <v>41</v>
      </c>
      <c r="G263" t="s">
        <v>36</v>
      </c>
      <c r="H263" t="s">
        <v>28</v>
      </c>
      <c r="I263">
        <v>12</v>
      </c>
      <c r="J263" t="s">
        <v>20</v>
      </c>
      <c r="K263" t="s">
        <v>21</v>
      </c>
      <c r="L263" t="s">
        <v>22</v>
      </c>
      <c r="M263">
        <v>-4</v>
      </c>
      <c r="N263">
        <v>74</v>
      </c>
      <c r="O263">
        <f>Data[[#This Row],[Revenue]]-Data[[#This Row],[Cogs]]</f>
        <v>41</v>
      </c>
      <c r="P263" t="s">
        <v>48</v>
      </c>
      <c r="Q263">
        <v>20</v>
      </c>
      <c r="R263">
        <v>30</v>
      </c>
      <c r="S263">
        <v>0</v>
      </c>
      <c r="T263">
        <v>50</v>
      </c>
      <c r="U263">
        <v>45</v>
      </c>
      <c r="V263" t="s">
        <v>24</v>
      </c>
    </row>
    <row r="264" spans="1:22" x14ac:dyDescent="0.25">
      <c r="A264">
        <v>505</v>
      </c>
      <c r="B264">
        <v>29</v>
      </c>
      <c r="C264">
        <v>-5</v>
      </c>
      <c r="D264" s="1" t="s">
        <v>327</v>
      </c>
      <c r="E264">
        <v>1003</v>
      </c>
      <c r="F264">
        <v>35</v>
      </c>
      <c r="G264" t="s">
        <v>36</v>
      </c>
      <c r="H264" t="s">
        <v>26</v>
      </c>
      <c r="I264">
        <v>8</v>
      </c>
      <c r="J264" t="s">
        <v>20</v>
      </c>
      <c r="K264" t="s">
        <v>21</v>
      </c>
      <c r="L264" t="s">
        <v>22</v>
      </c>
      <c r="M264">
        <v>5</v>
      </c>
      <c r="N264">
        <v>64</v>
      </c>
      <c r="O264">
        <f>Data[[#This Row],[Revenue]]-Data[[#This Row],[Cogs]]</f>
        <v>35</v>
      </c>
      <c r="P264" t="s">
        <v>97</v>
      </c>
      <c r="Q264">
        <v>20</v>
      </c>
      <c r="R264">
        <v>30</v>
      </c>
      <c r="S264">
        <v>10</v>
      </c>
      <c r="T264">
        <v>50</v>
      </c>
      <c r="U264">
        <v>30</v>
      </c>
      <c r="V264" t="s">
        <v>24</v>
      </c>
    </row>
    <row r="265" spans="1:22" x14ac:dyDescent="0.25">
      <c r="A265">
        <v>503</v>
      </c>
      <c r="B265">
        <v>25</v>
      </c>
      <c r="C265">
        <v>-1</v>
      </c>
      <c r="D265" s="1" t="s">
        <v>328</v>
      </c>
      <c r="E265">
        <v>823</v>
      </c>
      <c r="F265">
        <v>38</v>
      </c>
      <c r="G265" t="s">
        <v>36</v>
      </c>
      <c r="H265" t="s">
        <v>33</v>
      </c>
      <c r="I265">
        <v>7</v>
      </c>
      <c r="J265" t="s">
        <v>20</v>
      </c>
      <c r="K265" t="s">
        <v>21</v>
      </c>
      <c r="L265" t="s">
        <v>58</v>
      </c>
      <c r="M265">
        <v>19</v>
      </c>
      <c r="N265">
        <v>63</v>
      </c>
      <c r="O265">
        <f>Data[[#This Row],[Revenue]]-Data[[#This Row],[Cogs]]</f>
        <v>38</v>
      </c>
      <c r="P265" t="s">
        <v>56</v>
      </c>
      <c r="Q265">
        <v>20</v>
      </c>
      <c r="R265">
        <v>30</v>
      </c>
      <c r="S265">
        <v>20</v>
      </c>
      <c r="T265">
        <v>50</v>
      </c>
      <c r="U265">
        <v>19</v>
      </c>
      <c r="V265" t="s">
        <v>24</v>
      </c>
    </row>
    <row r="266" spans="1:22" x14ac:dyDescent="0.25">
      <c r="A266">
        <v>603</v>
      </c>
      <c r="B266">
        <v>15</v>
      </c>
      <c r="C266">
        <v>-12</v>
      </c>
      <c r="D266" s="1" t="s">
        <v>329</v>
      </c>
      <c r="E266">
        <v>848</v>
      </c>
      <c r="F266">
        <v>24</v>
      </c>
      <c r="G266" t="s">
        <v>36</v>
      </c>
      <c r="H266" t="s">
        <v>28</v>
      </c>
      <c r="I266">
        <v>4</v>
      </c>
      <c r="J266" t="s">
        <v>20</v>
      </c>
      <c r="K266" t="s">
        <v>29</v>
      </c>
      <c r="L266" t="s">
        <v>30</v>
      </c>
      <c r="M266">
        <v>8</v>
      </c>
      <c r="N266">
        <v>39</v>
      </c>
      <c r="O266">
        <f>Data[[#This Row],[Revenue]]-Data[[#This Row],[Cogs]]</f>
        <v>24</v>
      </c>
      <c r="P266" t="s">
        <v>48</v>
      </c>
      <c r="Q266">
        <v>10</v>
      </c>
      <c r="R266">
        <v>30</v>
      </c>
      <c r="S266">
        <v>20</v>
      </c>
      <c r="T266">
        <v>40</v>
      </c>
      <c r="U266">
        <v>16</v>
      </c>
      <c r="V266" t="s">
        <v>32</v>
      </c>
    </row>
    <row r="267" spans="1:22" x14ac:dyDescent="0.25">
      <c r="A267">
        <v>541</v>
      </c>
      <c r="B267">
        <v>32</v>
      </c>
      <c r="C267">
        <v>-2</v>
      </c>
      <c r="D267" s="1" t="s">
        <v>330</v>
      </c>
      <c r="E267">
        <v>482</v>
      </c>
      <c r="F267">
        <v>48</v>
      </c>
      <c r="G267" t="s">
        <v>36</v>
      </c>
      <c r="H267" t="s">
        <v>33</v>
      </c>
      <c r="I267">
        <v>8</v>
      </c>
      <c r="J267" t="s">
        <v>20</v>
      </c>
      <c r="K267" t="s">
        <v>29</v>
      </c>
      <c r="L267" t="s">
        <v>30</v>
      </c>
      <c r="M267">
        <v>28</v>
      </c>
      <c r="N267">
        <v>80</v>
      </c>
      <c r="O267">
        <f>Data[[#This Row],[Revenue]]-Data[[#This Row],[Cogs]]</f>
        <v>48</v>
      </c>
      <c r="P267" t="s">
        <v>56</v>
      </c>
      <c r="Q267">
        <v>20</v>
      </c>
      <c r="R267">
        <v>30</v>
      </c>
      <c r="S267">
        <v>30</v>
      </c>
      <c r="T267">
        <v>50</v>
      </c>
      <c r="U267">
        <v>20</v>
      </c>
      <c r="V267" t="s">
        <v>32</v>
      </c>
    </row>
    <row r="268" spans="1:22" x14ac:dyDescent="0.25">
      <c r="A268">
        <v>435</v>
      </c>
      <c r="B268">
        <v>35</v>
      </c>
      <c r="C268">
        <v>-1</v>
      </c>
      <c r="D268" s="1" t="s">
        <v>331</v>
      </c>
      <c r="E268">
        <v>248</v>
      </c>
      <c r="F268">
        <v>47</v>
      </c>
      <c r="G268" t="s">
        <v>36</v>
      </c>
      <c r="H268" t="s">
        <v>33</v>
      </c>
      <c r="I268">
        <v>11</v>
      </c>
      <c r="J268" t="s">
        <v>20</v>
      </c>
      <c r="K268" t="s">
        <v>29</v>
      </c>
      <c r="L268" t="s">
        <v>67</v>
      </c>
      <c r="M268">
        <v>9</v>
      </c>
      <c r="N268">
        <v>82</v>
      </c>
      <c r="O268">
        <f>Data[[#This Row],[Revenue]]-Data[[#This Row],[Cogs]]</f>
        <v>47</v>
      </c>
      <c r="P268" t="s">
        <v>46</v>
      </c>
      <c r="Q268">
        <v>20</v>
      </c>
      <c r="R268">
        <v>30</v>
      </c>
      <c r="S268">
        <v>10</v>
      </c>
      <c r="T268">
        <v>50</v>
      </c>
      <c r="U268">
        <v>38</v>
      </c>
      <c r="V268" t="s">
        <v>32</v>
      </c>
    </row>
    <row r="269" spans="1:22" x14ac:dyDescent="0.25">
      <c r="A269">
        <v>801</v>
      </c>
      <c r="B269">
        <v>34</v>
      </c>
      <c r="C269">
        <v>-3</v>
      </c>
      <c r="D269" s="1" t="s">
        <v>332</v>
      </c>
      <c r="E269">
        <v>211</v>
      </c>
      <c r="F269">
        <v>42</v>
      </c>
      <c r="G269" t="s">
        <v>36</v>
      </c>
      <c r="H269" t="s">
        <v>33</v>
      </c>
      <c r="I269">
        <v>12</v>
      </c>
      <c r="J269" t="s">
        <v>20</v>
      </c>
      <c r="K269" t="s">
        <v>29</v>
      </c>
      <c r="L269" t="s">
        <v>34</v>
      </c>
      <c r="M269">
        <v>-3</v>
      </c>
      <c r="N269">
        <v>76</v>
      </c>
      <c r="O269">
        <f>Data[[#This Row],[Revenue]]-Data[[#This Row],[Cogs]]</f>
        <v>42</v>
      </c>
      <c r="P269" t="s">
        <v>46</v>
      </c>
      <c r="Q269">
        <v>20</v>
      </c>
      <c r="R269">
        <v>30</v>
      </c>
      <c r="S269">
        <v>0</v>
      </c>
      <c r="T269">
        <v>50</v>
      </c>
      <c r="U269">
        <v>45</v>
      </c>
      <c r="V269" t="s">
        <v>32</v>
      </c>
    </row>
    <row r="270" spans="1:22" x14ac:dyDescent="0.25">
      <c r="A270">
        <v>772</v>
      </c>
      <c r="B270">
        <v>24</v>
      </c>
      <c r="C270">
        <v>-8</v>
      </c>
      <c r="D270" s="1" t="s">
        <v>333</v>
      </c>
      <c r="E270">
        <v>567</v>
      </c>
      <c r="F270">
        <v>32</v>
      </c>
      <c r="G270" t="s">
        <v>18</v>
      </c>
      <c r="H270" t="s">
        <v>28</v>
      </c>
      <c r="I270">
        <v>7</v>
      </c>
      <c r="J270" t="s">
        <v>20</v>
      </c>
      <c r="K270" t="s">
        <v>21</v>
      </c>
      <c r="L270" t="s">
        <v>58</v>
      </c>
      <c r="M270">
        <v>12</v>
      </c>
      <c r="N270">
        <v>56</v>
      </c>
      <c r="O270">
        <f>Data[[#This Row],[Revenue]]-Data[[#This Row],[Cogs]]</f>
        <v>32</v>
      </c>
      <c r="P270" t="s">
        <v>31</v>
      </c>
      <c r="Q270">
        <v>10</v>
      </c>
      <c r="R270">
        <v>30</v>
      </c>
      <c r="S270">
        <v>20</v>
      </c>
      <c r="T270">
        <v>40</v>
      </c>
      <c r="U270">
        <v>20</v>
      </c>
      <c r="V270" t="s">
        <v>24</v>
      </c>
    </row>
    <row r="271" spans="1:22" x14ac:dyDescent="0.25">
      <c r="A271">
        <v>505</v>
      </c>
      <c r="B271">
        <v>38</v>
      </c>
      <c r="C271">
        <v>12</v>
      </c>
      <c r="D271" s="1" t="s">
        <v>334</v>
      </c>
      <c r="E271">
        <v>256</v>
      </c>
      <c r="F271">
        <v>51</v>
      </c>
      <c r="G271" t="s">
        <v>36</v>
      </c>
      <c r="H271" t="s">
        <v>26</v>
      </c>
      <c r="I271">
        <v>12</v>
      </c>
      <c r="J271" t="s">
        <v>37</v>
      </c>
      <c r="K271" t="s">
        <v>38</v>
      </c>
      <c r="L271" t="s">
        <v>39</v>
      </c>
      <c r="M271">
        <v>12</v>
      </c>
      <c r="N271">
        <v>89</v>
      </c>
      <c r="O271">
        <f>Data[[#This Row],[Revenue]]-Data[[#This Row],[Cogs]]</f>
        <v>51</v>
      </c>
      <c r="P271" t="s">
        <v>97</v>
      </c>
      <c r="Q271">
        <v>30</v>
      </c>
      <c r="R271">
        <v>30</v>
      </c>
      <c r="S271">
        <v>0</v>
      </c>
      <c r="T271">
        <v>60</v>
      </c>
      <c r="U271">
        <v>39</v>
      </c>
      <c r="V271" t="s">
        <v>24</v>
      </c>
    </row>
    <row r="272" spans="1:22" x14ac:dyDescent="0.25">
      <c r="A272">
        <v>702</v>
      </c>
      <c r="B272">
        <v>23</v>
      </c>
      <c r="C272">
        <v>-3</v>
      </c>
      <c r="D272" s="1" t="s">
        <v>335</v>
      </c>
      <c r="E272">
        <v>807</v>
      </c>
      <c r="F272">
        <v>35</v>
      </c>
      <c r="G272" t="s">
        <v>36</v>
      </c>
      <c r="H272" t="s">
        <v>33</v>
      </c>
      <c r="I272">
        <v>6</v>
      </c>
      <c r="J272" t="s">
        <v>37</v>
      </c>
      <c r="K272" t="s">
        <v>38</v>
      </c>
      <c r="L272" t="s">
        <v>39</v>
      </c>
      <c r="M272">
        <v>17</v>
      </c>
      <c r="N272">
        <v>58</v>
      </c>
      <c r="O272">
        <f>Data[[#This Row],[Revenue]]-Data[[#This Row],[Cogs]]</f>
        <v>35</v>
      </c>
      <c r="P272" t="s">
        <v>45</v>
      </c>
      <c r="Q272">
        <v>20</v>
      </c>
      <c r="R272">
        <v>30</v>
      </c>
      <c r="S272">
        <v>20</v>
      </c>
      <c r="T272">
        <v>50</v>
      </c>
      <c r="U272">
        <v>18</v>
      </c>
      <c r="V272" t="s">
        <v>24</v>
      </c>
    </row>
    <row r="273" spans="1:22" x14ac:dyDescent="0.25">
      <c r="A273">
        <v>641</v>
      </c>
      <c r="B273">
        <v>16</v>
      </c>
      <c r="C273">
        <v>-10</v>
      </c>
      <c r="D273" s="1" t="s">
        <v>336</v>
      </c>
      <c r="E273">
        <v>851</v>
      </c>
      <c r="F273">
        <v>25</v>
      </c>
      <c r="G273" t="s">
        <v>36</v>
      </c>
      <c r="H273" t="s">
        <v>19</v>
      </c>
      <c r="I273">
        <v>4</v>
      </c>
      <c r="J273" t="s">
        <v>37</v>
      </c>
      <c r="K273" t="s">
        <v>42</v>
      </c>
      <c r="L273" t="s">
        <v>47</v>
      </c>
      <c r="M273">
        <v>10</v>
      </c>
      <c r="N273">
        <v>41</v>
      </c>
      <c r="O273">
        <f>Data[[#This Row],[Revenue]]-Data[[#This Row],[Cogs]]</f>
        <v>25</v>
      </c>
      <c r="P273" t="s">
        <v>40</v>
      </c>
      <c r="Q273">
        <v>10</v>
      </c>
      <c r="R273">
        <v>30</v>
      </c>
      <c r="S273">
        <v>20</v>
      </c>
      <c r="T273">
        <v>40</v>
      </c>
      <c r="U273">
        <v>15</v>
      </c>
      <c r="V273" t="s">
        <v>32</v>
      </c>
    </row>
    <row r="274" spans="1:22" x14ac:dyDescent="0.25">
      <c r="A274">
        <v>563</v>
      </c>
      <c r="B274">
        <v>31</v>
      </c>
      <c r="C274">
        <v>-2</v>
      </c>
      <c r="D274" s="1" t="s">
        <v>337</v>
      </c>
      <c r="E274">
        <v>1009</v>
      </c>
      <c r="F274">
        <v>38</v>
      </c>
      <c r="G274" t="s">
        <v>36</v>
      </c>
      <c r="H274" t="s">
        <v>19</v>
      </c>
      <c r="I274">
        <v>9</v>
      </c>
      <c r="J274" t="s">
        <v>37</v>
      </c>
      <c r="K274" t="s">
        <v>42</v>
      </c>
      <c r="L274" t="s">
        <v>49</v>
      </c>
      <c r="M274">
        <v>8</v>
      </c>
      <c r="N274">
        <v>69</v>
      </c>
      <c r="O274">
        <f>Data[[#This Row],[Revenue]]-Data[[#This Row],[Cogs]]</f>
        <v>38</v>
      </c>
      <c r="P274" t="s">
        <v>40</v>
      </c>
      <c r="Q274">
        <v>30</v>
      </c>
      <c r="R274">
        <v>30</v>
      </c>
      <c r="S274">
        <v>10</v>
      </c>
      <c r="T274">
        <v>60</v>
      </c>
      <c r="U274">
        <v>30</v>
      </c>
      <c r="V274" t="s">
        <v>32</v>
      </c>
    </row>
    <row r="275" spans="1:22" x14ac:dyDescent="0.25">
      <c r="A275">
        <v>603</v>
      </c>
      <c r="B275">
        <v>20</v>
      </c>
      <c r="C275">
        <v>-16</v>
      </c>
      <c r="D275" s="1" t="s">
        <v>338</v>
      </c>
      <c r="E275">
        <v>218</v>
      </c>
      <c r="F275">
        <v>25</v>
      </c>
      <c r="G275" t="s">
        <v>36</v>
      </c>
      <c r="H275" t="s">
        <v>28</v>
      </c>
      <c r="I275">
        <v>7</v>
      </c>
      <c r="J275" t="s">
        <v>37</v>
      </c>
      <c r="K275" t="s">
        <v>38</v>
      </c>
      <c r="L275" t="s">
        <v>217</v>
      </c>
      <c r="M275">
        <v>-16</v>
      </c>
      <c r="N275">
        <v>45</v>
      </c>
      <c r="O275">
        <f>Data[[#This Row],[Revenue]]-Data[[#This Row],[Cogs]]</f>
        <v>25</v>
      </c>
      <c r="P275" t="s">
        <v>48</v>
      </c>
      <c r="Q275">
        <v>10</v>
      </c>
      <c r="R275">
        <v>30</v>
      </c>
      <c r="S275">
        <v>0</v>
      </c>
      <c r="T275">
        <v>40</v>
      </c>
      <c r="U275">
        <v>41</v>
      </c>
      <c r="V275" t="s">
        <v>32</v>
      </c>
    </row>
    <row r="276" spans="1:22" x14ac:dyDescent="0.25">
      <c r="A276">
        <v>580</v>
      </c>
      <c r="B276">
        <v>29</v>
      </c>
      <c r="C276">
        <v>4</v>
      </c>
      <c r="D276" s="1" t="s">
        <v>339</v>
      </c>
      <c r="E276">
        <v>490</v>
      </c>
      <c r="F276">
        <v>44</v>
      </c>
      <c r="G276" t="s">
        <v>36</v>
      </c>
      <c r="H276" t="s">
        <v>26</v>
      </c>
      <c r="I276">
        <v>8</v>
      </c>
      <c r="J276" t="s">
        <v>37</v>
      </c>
      <c r="K276" t="s">
        <v>38</v>
      </c>
      <c r="L276" t="s">
        <v>50</v>
      </c>
      <c r="M276">
        <v>24</v>
      </c>
      <c r="N276">
        <v>73</v>
      </c>
      <c r="O276">
        <f>Data[[#This Row],[Revenue]]-Data[[#This Row],[Cogs]]</f>
        <v>44</v>
      </c>
      <c r="P276" t="s">
        <v>44</v>
      </c>
      <c r="Q276">
        <v>20</v>
      </c>
      <c r="R276">
        <v>30</v>
      </c>
      <c r="S276">
        <v>20</v>
      </c>
      <c r="T276">
        <v>50</v>
      </c>
      <c r="U276">
        <v>20</v>
      </c>
      <c r="V276" t="s">
        <v>32</v>
      </c>
    </row>
    <row r="277" spans="1:22" x14ac:dyDescent="0.25">
      <c r="A277">
        <v>253</v>
      </c>
      <c r="B277">
        <v>24</v>
      </c>
      <c r="C277">
        <v>-7</v>
      </c>
      <c r="D277" s="1" t="s">
        <v>340</v>
      </c>
      <c r="E277">
        <v>567</v>
      </c>
      <c r="F277">
        <v>32</v>
      </c>
      <c r="G277" t="s">
        <v>36</v>
      </c>
      <c r="H277" t="s">
        <v>33</v>
      </c>
      <c r="I277">
        <v>7</v>
      </c>
      <c r="J277" t="s">
        <v>37</v>
      </c>
      <c r="K277" t="s">
        <v>38</v>
      </c>
      <c r="L277" t="s">
        <v>52</v>
      </c>
      <c r="M277">
        <v>13</v>
      </c>
      <c r="N277">
        <v>56</v>
      </c>
      <c r="O277">
        <f>Data[[#This Row],[Revenue]]-Data[[#This Row],[Cogs]]</f>
        <v>32</v>
      </c>
      <c r="P277" t="s">
        <v>64</v>
      </c>
      <c r="Q277">
        <v>20</v>
      </c>
      <c r="R277">
        <v>30</v>
      </c>
      <c r="S277">
        <v>20</v>
      </c>
      <c r="T277">
        <v>50</v>
      </c>
      <c r="U277">
        <v>19</v>
      </c>
      <c r="V277" t="s">
        <v>32</v>
      </c>
    </row>
    <row r="278" spans="1:22" x14ac:dyDescent="0.25">
      <c r="A278">
        <v>580</v>
      </c>
      <c r="B278">
        <v>21</v>
      </c>
      <c r="C278">
        <v>-8</v>
      </c>
      <c r="D278" s="1" t="s">
        <v>341</v>
      </c>
      <c r="E278">
        <v>480</v>
      </c>
      <c r="F278">
        <v>32</v>
      </c>
      <c r="G278" t="s">
        <v>36</v>
      </c>
      <c r="H278" t="s">
        <v>26</v>
      </c>
      <c r="I278">
        <v>5</v>
      </c>
      <c r="J278" t="s">
        <v>37</v>
      </c>
      <c r="K278" t="s">
        <v>38</v>
      </c>
      <c r="L278" t="s">
        <v>50</v>
      </c>
      <c r="M278">
        <v>22</v>
      </c>
      <c r="N278">
        <v>56</v>
      </c>
      <c r="O278">
        <f>Data[[#This Row],[Revenue]]-Data[[#This Row],[Cogs]]</f>
        <v>35</v>
      </c>
      <c r="P278" t="s">
        <v>44</v>
      </c>
      <c r="Q278">
        <v>0</v>
      </c>
      <c r="R278">
        <v>30</v>
      </c>
      <c r="S278">
        <v>30</v>
      </c>
      <c r="T278">
        <v>30</v>
      </c>
      <c r="U278">
        <v>17</v>
      </c>
      <c r="V278" t="s">
        <v>32</v>
      </c>
    </row>
    <row r="279" spans="1:22" x14ac:dyDescent="0.25">
      <c r="A279">
        <v>702</v>
      </c>
      <c r="B279">
        <v>0</v>
      </c>
      <c r="C279">
        <v>17</v>
      </c>
      <c r="D279" s="1" t="s">
        <v>342</v>
      </c>
      <c r="E279">
        <v>430</v>
      </c>
      <c r="F279">
        <v>43</v>
      </c>
      <c r="G279" t="s">
        <v>36</v>
      </c>
      <c r="H279" t="s">
        <v>33</v>
      </c>
      <c r="I279">
        <v>0</v>
      </c>
      <c r="J279" t="s">
        <v>37</v>
      </c>
      <c r="K279" t="s">
        <v>38</v>
      </c>
      <c r="L279" t="s">
        <v>52</v>
      </c>
      <c r="M279">
        <v>47</v>
      </c>
      <c r="N279">
        <v>46</v>
      </c>
      <c r="O279">
        <f>Data[[#This Row],[Revenue]]-Data[[#This Row],[Cogs]]</f>
        <v>46</v>
      </c>
      <c r="P279" t="s">
        <v>45</v>
      </c>
      <c r="Q279">
        <v>0</v>
      </c>
      <c r="R279">
        <v>30</v>
      </c>
      <c r="S279">
        <v>30</v>
      </c>
      <c r="T279">
        <v>30</v>
      </c>
      <c r="U279">
        <v>11</v>
      </c>
      <c r="V279" t="s">
        <v>32</v>
      </c>
    </row>
    <row r="280" spans="1:22" x14ac:dyDescent="0.25">
      <c r="A280">
        <v>603</v>
      </c>
      <c r="B280">
        <v>34</v>
      </c>
      <c r="C280">
        <v>-24</v>
      </c>
      <c r="D280" s="1" t="s">
        <v>343</v>
      </c>
      <c r="E280">
        <v>240</v>
      </c>
      <c r="F280">
        <v>43</v>
      </c>
      <c r="G280" t="s">
        <v>36</v>
      </c>
      <c r="H280" t="s">
        <v>28</v>
      </c>
      <c r="I280">
        <v>12</v>
      </c>
      <c r="J280" t="s">
        <v>20</v>
      </c>
      <c r="K280" t="s">
        <v>21</v>
      </c>
      <c r="L280" t="s">
        <v>22</v>
      </c>
      <c r="M280">
        <v>-4</v>
      </c>
      <c r="N280">
        <v>82</v>
      </c>
      <c r="O280">
        <f>Data[[#This Row],[Revenue]]-Data[[#This Row],[Cogs]]</f>
        <v>48</v>
      </c>
      <c r="P280" t="s">
        <v>48</v>
      </c>
      <c r="Q280">
        <v>10</v>
      </c>
      <c r="R280">
        <v>30</v>
      </c>
      <c r="S280">
        <v>20</v>
      </c>
      <c r="T280">
        <v>40</v>
      </c>
      <c r="U280">
        <v>46</v>
      </c>
      <c r="V280" t="s">
        <v>24</v>
      </c>
    </row>
    <row r="281" spans="1:22" x14ac:dyDescent="0.25">
      <c r="A281">
        <v>505</v>
      </c>
      <c r="B281">
        <v>21</v>
      </c>
      <c r="C281">
        <v>-9</v>
      </c>
      <c r="D281" s="1" t="s">
        <v>344</v>
      </c>
      <c r="E281">
        <v>846</v>
      </c>
      <c r="F281">
        <v>31</v>
      </c>
      <c r="G281" t="s">
        <v>36</v>
      </c>
      <c r="H281" t="s">
        <v>26</v>
      </c>
      <c r="I281">
        <v>5</v>
      </c>
      <c r="J281" t="s">
        <v>20</v>
      </c>
      <c r="K281" t="s">
        <v>21</v>
      </c>
      <c r="L281" t="s">
        <v>58</v>
      </c>
      <c r="M281">
        <v>21</v>
      </c>
      <c r="N281">
        <v>55</v>
      </c>
      <c r="O281">
        <f>Data[[#This Row],[Revenue]]-Data[[#This Row],[Cogs]]</f>
        <v>34</v>
      </c>
      <c r="P281" t="s">
        <v>97</v>
      </c>
      <c r="Q281">
        <v>10</v>
      </c>
      <c r="R281">
        <v>30</v>
      </c>
      <c r="S281">
        <v>30</v>
      </c>
      <c r="T281">
        <v>40</v>
      </c>
      <c r="U281">
        <v>17</v>
      </c>
      <c r="V281" t="s">
        <v>24</v>
      </c>
    </row>
    <row r="282" spans="1:22" x14ac:dyDescent="0.25">
      <c r="A282">
        <v>971</v>
      </c>
      <c r="B282">
        <v>25</v>
      </c>
      <c r="C282">
        <v>-5</v>
      </c>
      <c r="D282" s="1" t="s">
        <v>345</v>
      </c>
      <c r="E282">
        <v>820</v>
      </c>
      <c r="F282">
        <v>36</v>
      </c>
      <c r="G282" t="s">
        <v>36</v>
      </c>
      <c r="H282" t="s">
        <v>33</v>
      </c>
      <c r="I282">
        <v>7</v>
      </c>
      <c r="J282" t="s">
        <v>20</v>
      </c>
      <c r="K282" t="s">
        <v>21</v>
      </c>
      <c r="L282" t="s">
        <v>58</v>
      </c>
      <c r="M282">
        <v>25</v>
      </c>
      <c r="N282">
        <v>65</v>
      </c>
      <c r="O282">
        <f>Data[[#This Row],[Revenue]]-Data[[#This Row],[Cogs]]</f>
        <v>40</v>
      </c>
      <c r="P282" t="s">
        <v>56</v>
      </c>
      <c r="Q282">
        <v>10</v>
      </c>
      <c r="R282">
        <v>30</v>
      </c>
      <c r="S282">
        <v>30</v>
      </c>
      <c r="T282">
        <v>40</v>
      </c>
      <c r="U282">
        <v>19</v>
      </c>
      <c r="V282" t="s">
        <v>24</v>
      </c>
    </row>
    <row r="283" spans="1:22" x14ac:dyDescent="0.25">
      <c r="A283">
        <v>314</v>
      </c>
      <c r="B283">
        <v>34</v>
      </c>
      <c r="C283">
        <v>-14</v>
      </c>
      <c r="D283" s="1" t="s">
        <v>346</v>
      </c>
      <c r="E283">
        <v>240</v>
      </c>
      <c r="F283">
        <v>43</v>
      </c>
      <c r="G283" t="s">
        <v>36</v>
      </c>
      <c r="H283" t="s">
        <v>19</v>
      </c>
      <c r="I283">
        <v>12</v>
      </c>
      <c r="J283" t="s">
        <v>20</v>
      </c>
      <c r="K283" t="s">
        <v>29</v>
      </c>
      <c r="L283" t="s">
        <v>34</v>
      </c>
      <c r="M283">
        <v>-4</v>
      </c>
      <c r="N283">
        <v>82</v>
      </c>
      <c r="O283">
        <f>Data[[#This Row],[Revenue]]-Data[[#This Row],[Cogs]]</f>
        <v>48</v>
      </c>
      <c r="P283" t="s">
        <v>59</v>
      </c>
      <c r="Q283">
        <v>10</v>
      </c>
      <c r="R283">
        <v>30</v>
      </c>
      <c r="S283">
        <v>10</v>
      </c>
      <c r="T283">
        <v>40</v>
      </c>
      <c r="U283">
        <v>46</v>
      </c>
      <c r="V283" t="s">
        <v>32</v>
      </c>
    </row>
    <row r="284" spans="1:22" x14ac:dyDescent="0.25">
      <c r="A284">
        <v>603</v>
      </c>
      <c r="B284">
        <v>21</v>
      </c>
      <c r="C284">
        <v>-9</v>
      </c>
      <c r="D284" s="1" t="s">
        <v>347</v>
      </c>
      <c r="E284">
        <v>846</v>
      </c>
      <c r="F284">
        <v>31</v>
      </c>
      <c r="G284" t="s">
        <v>36</v>
      </c>
      <c r="H284" t="s">
        <v>28</v>
      </c>
      <c r="I284">
        <v>5</v>
      </c>
      <c r="J284" t="s">
        <v>20</v>
      </c>
      <c r="K284" t="s">
        <v>29</v>
      </c>
      <c r="L284" t="s">
        <v>30</v>
      </c>
      <c r="M284">
        <v>21</v>
      </c>
      <c r="N284">
        <v>55</v>
      </c>
      <c r="O284">
        <f>Data[[#This Row],[Revenue]]-Data[[#This Row],[Cogs]]</f>
        <v>34</v>
      </c>
      <c r="P284" t="s">
        <v>48</v>
      </c>
      <c r="Q284">
        <v>20</v>
      </c>
      <c r="R284">
        <v>30</v>
      </c>
      <c r="S284">
        <v>30</v>
      </c>
      <c r="T284">
        <v>50</v>
      </c>
      <c r="U284">
        <v>17</v>
      </c>
      <c r="V284" t="s">
        <v>32</v>
      </c>
    </row>
    <row r="285" spans="1:22" x14ac:dyDescent="0.25">
      <c r="A285">
        <v>435</v>
      </c>
      <c r="B285">
        <v>39</v>
      </c>
      <c r="C285">
        <v>1</v>
      </c>
      <c r="D285" s="1" t="s">
        <v>348</v>
      </c>
      <c r="E285">
        <v>244</v>
      </c>
      <c r="F285">
        <v>53</v>
      </c>
      <c r="G285" t="s">
        <v>36</v>
      </c>
      <c r="H285" t="s">
        <v>33</v>
      </c>
      <c r="I285">
        <v>12</v>
      </c>
      <c r="J285" t="s">
        <v>20</v>
      </c>
      <c r="K285" t="s">
        <v>29</v>
      </c>
      <c r="L285" t="s">
        <v>67</v>
      </c>
      <c r="M285">
        <v>21</v>
      </c>
      <c r="N285">
        <v>98</v>
      </c>
      <c r="O285">
        <f>Data[[#This Row],[Revenue]]-Data[[#This Row],[Cogs]]</f>
        <v>59</v>
      </c>
      <c r="P285" t="s">
        <v>46</v>
      </c>
      <c r="Q285">
        <v>10</v>
      </c>
      <c r="R285">
        <v>30</v>
      </c>
      <c r="S285">
        <v>20</v>
      </c>
      <c r="T285">
        <v>40</v>
      </c>
      <c r="U285">
        <v>39</v>
      </c>
      <c r="V285" t="s">
        <v>32</v>
      </c>
    </row>
    <row r="286" spans="1:22" x14ac:dyDescent="0.25">
      <c r="A286">
        <v>509</v>
      </c>
      <c r="B286">
        <v>46</v>
      </c>
      <c r="C286">
        <v>16</v>
      </c>
      <c r="D286" s="1" t="s">
        <v>349</v>
      </c>
      <c r="E286">
        <v>449</v>
      </c>
      <c r="F286">
        <v>67</v>
      </c>
      <c r="G286" t="s">
        <v>36</v>
      </c>
      <c r="H286" t="s">
        <v>33</v>
      </c>
      <c r="I286">
        <v>14</v>
      </c>
      <c r="J286" t="s">
        <v>20</v>
      </c>
      <c r="K286" t="s">
        <v>29</v>
      </c>
      <c r="L286" t="s">
        <v>67</v>
      </c>
      <c r="M286">
        <v>46</v>
      </c>
      <c r="N286">
        <v>120</v>
      </c>
      <c r="O286">
        <f>Data[[#This Row],[Revenue]]-Data[[#This Row],[Cogs]]</f>
        <v>74</v>
      </c>
      <c r="P286" t="s">
        <v>64</v>
      </c>
      <c r="Q286">
        <v>20</v>
      </c>
      <c r="R286">
        <v>30</v>
      </c>
      <c r="S286">
        <v>30</v>
      </c>
      <c r="T286">
        <v>50</v>
      </c>
      <c r="U286">
        <v>36</v>
      </c>
      <c r="V286" t="s">
        <v>32</v>
      </c>
    </row>
    <row r="287" spans="1:22" x14ac:dyDescent="0.25">
      <c r="A287">
        <v>775</v>
      </c>
      <c r="B287">
        <v>22</v>
      </c>
      <c r="C287">
        <v>5</v>
      </c>
      <c r="D287" s="1" t="s">
        <v>350</v>
      </c>
      <c r="E287">
        <v>802</v>
      </c>
      <c r="F287">
        <v>34</v>
      </c>
      <c r="G287" t="s">
        <v>36</v>
      </c>
      <c r="H287" t="s">
        <v>33</v>
      </c>
      <c r="I287">
        <v>6</v>
      </c>
      <c r="J287" t="s">
        <v>37</v>
      </c>
      <c r="K287" t="s">
        <v>38</v>
      </c>
      <c r="L287" t="s">
        <v>39</v>
      </c>
      <c r="M287">
        <v>25</v>
      </c>
      <c r="N287">
        <v>60</v>
      </c>
      <c r="O287">
        <f>Data[[#This Row],[Revenue]]-Data[[#This Row],[Cogs]]</f>
        <v>38</v>
      </c>
      <c r="P287" t="s">
        <v>45</v>
      </c>
      <c r="Q287">
        <v>20</v>
      </c>
      <c r="R287">
        <v>30</v>
      </c>
      <c r="S287">
        <v>20</v>
      </c>
      <c r="T287">
        <v>50</v>
      </c>
      <c r="U287">
        <v>17</v>
      </c>
      <c r="V287" t="s">
        <v>24</v>
      </c>
    </row>
    <row r="288" spans="1:22" x14ac:dyDescent="0.25">
      <c r="A288">
        <v>505</v>
      </c>
      <c r="B288">
        <v>34</v>
      </c>
      <c r="C288">
        <v>4</v>
      </c>
      <c r="D288" s="1" t="s">
        <v>351</v>
      </c>
      <c r="E288">
        <v>-522</v>
      </c>
      <c r="F288">
        <v>42</v>
      </c>
      <c r="G288" t="s">
        <v>36</v>
      </c>
      <c r="H288" t="s">
        <v>26</v>
      </c>
      <c r="I288">
        <v>12</v>
      </c>
      <c r="J288" t="s">
        <v>37</v>
      </c>
      <c r="K288" t="s">
        <v>38</v>
      </c>
      <c r="L288" t="s">
        <v>52</v>
      </c>
      <c r="M288">
        <v>-6</v>
      </c>
      <c r="N288">
        <v>81</v>
      </c>
      <c r="O288">
        <f>Data[[#This Row],[Revenue]]-Data[[#This Row],[Cogs]]</f>
        <v>47</v>
      </c>
      <c r="P288" t="s">
        <v>97</v>
      </c>
      <c r="Q288">
        <v>20</v>
      </c>
      <c r="R288">
        <v>30</v>
      </c>
      <c r="S288">
        <v>-10</v>
      </c>
      <c r="T288">
        <v>50</v>
      </c>
      <c r="U288">
        <v>46</v>
      </c>
      <c r="V288" t="s">
        <v>32</v>
      </c>
    </row>
    <row r="289" spans="1:22" x14ac:dyDescent="0.25">
      <c r="A289">
        <v>425</v>
      </c>
      <c r="B289">
        <v>22</v>
      </c>
      <c r="C289">
        <v>-4</v>
      </c>
      <c r="D289" s="1" t="s">
        <v>352</v>
      </c>
      <c r="E289">
        <v>570</v>
      </c>
      <c r="F289">
        <v>30</v>
      </c>
      <c r="G289" t="s">
        <v>36</v>
      </c>
      <c r="H289" t="s">
        <v>33</v>
      </c>
      <c r="I289">
        <v>7</v>
      </c>
      <c r="J289" t="s">
        <v>37</v>
      </c>
      <c r="K289" t="s">
        <v>38</v>
      </c>
      <c r="L289" t="s">
        <v>52</v>
      </c>
      <c r="M289">
        <v>16</v>
      </c>
      <c r="N289">
        <v>55</v>
      </c>
      <c r="O289">
        <f>Data[[#This Row],[Revenue]]-Data[[#This Row],[Cogs]]</f>
        <v>33</v>
      </c>
      <c r="P289" t="s">
        <v>64</v>
      </c>
      <c r="Q289">
        <v>20</v>
      </c>
      <c r="R289">
        <v>30</v>
      </c>
      <c r="S289">
        <v>20</v>
      </c>
      <c r="T289">
        <v>50</v>
      </c>
      <c r="U289">
        <v>19</v>
      </c>
      <c r="V289" t="s">
        <v>32</v>
      </c>
    </row>
    <row r="290" spans="1:22" x14ac:dyDescent="0.25">
      <c r="A290">
        <v>603</v>
      </c>
      <c r="B290">
        <v>33</v>
      </c>
      <c r="C290">
        <v>-6</v>
      </c>
      <c r="D290" s="1" t="s">
        <v>353</v>
      </c>
      <c r="E290">
        <v>243</v>
      </c>
      <c r="F290">
        <v>41</v>
      </c>
      <c r="G290" t="s">
        <v>36</v>
      </c>
      <c r="H290" t="s">
        <v>28</v>
      </c>
      <c r="I290">
        <v>12</v>
      </c>
      <c r="J290" t="s">
        <v>20</v>
      </c>
      <c r="K290" t="s">
        <v>21</v>
      </c>
      <c r="L290" t="s">
        <v>22</v>
      </c>
      <c r="M290">
        <v>-6</v>
      </c>
      <c r="N290">
        <v>79</v>
      </c>
      <c r="O290">
        <f>Data[[#This Row],[Revenue]]-Data[[#This Row],[Cogs]]</f>
        <v>46</v>
      </c>
      <c r="P290" t="s">
        <v>48</v>
      </c>
      <c r="Q290">
        <v>20</v>
      </c>
      <c r="R290">
        <v>30</v>
      </c>
      <c r="S290">
        <v>0</v>
      </c>
      <c r="T290">
        <v>50</v>
      </c>
      <c r="U290">
        <v>45</v>
      </c>
      <c r="V290" t="s">
        <v>24</v>
      </c>
    </row>
    <row r="291" spans="1:22" x14ac:dyDescent="0.25">
      <c r="A291">
        <v>505</v>
      </c>
      <c r="B291">
        <v>29</v>
      </c>
      <c r="C291">
        <v>-3</v>
      </c>
      <c r="D291" s="1" t="s">
        <v>354</v>
      </c>
      <c r="E291">
        <v>1003</v>
      </c>
      <c r="F291">
        <v>35</v>
      </c>
      <c r="G291" t="s">
        <v>36</v>
      </c>
      <c r="H291" t="s">
        <v>26</v>
      </c>
      <c r="I291">
        <v>8</v>
      </c>
      <c r="J291" t="s">
        <v>20</v>
      </c>
      <c r="K291" t="s">
        <v>21</v>
      </c>
      <c r="L291" t="s">
        <v>22</v>
      </c>
      <c r="M291">
        <v>7</v>
      </c>
      <c r="N291">
        <v>68</v>
      </c>
      <c r="O291">
        <f>Data[[#This Row],[Revenue]]-Data[[#This Row],[Cogs]]</f>
        <v>39</v>
      </c>
      <c r="P291" t="s">
        <v>97</v>
      </c>
      <c r="Q291">
        <v>20</v>
      </c>
      <c r="R291">
        <v>30</v>
      </c>
      <c r="S291">
        <v>10</v>
      </c>
      <c r="T291">
        <v>50</v>
      </c>
      <c r="U291">
        <v>30</v>
      </c>
      <c r="V291" t="s">
        <v>24</v>
      </c>
    </row>
    <row r="292" spans="1:22" x14ac:dyDescent="0.25">
      <c r="A292">
        <v>541</v>
      </c>
      <c r="B292">
        <v>25</v>
      </c>
      <c r="C292">
        <v>8</v>
      </c>
      <c r="D292" s="1" t="s">
        <v>355</v>
      </c>
      <c r="E292">
        <v>823</v>
      </c>
      <c r="F292">
        <v>38</v>
      </c>
      <c r="G292" t="s">
        <v>36</v>
      </c>
      <c r="H292" t="s">
        <v>33</v>
      </c>
      <c r="I292">
        <v>7</v>
      </c>
      <c r="J292" t="s">
        <v>20</v>
      </c>
      <c r="K292" t="s">
        <v>21</v>
      </c>
      <c r="L292" t="s">
        <v>58</v>
      </c>
      <c r="M292">
        <v>28</v>
      </c>
      <c r="N292">
        <v>67</v>
      </c>
      <c r="O292">
        <f>Data[[#This Row],[Revenue]]-Data[[#This Row],[Cogs]]</f>
        <v>42</v>
      </c>
      <c r="P292" t="s">
        <v>56</v>
      </c>
      <c r="Q292">
        <v>20</v>
      </c>
      <c r="R292">
        <v>30</v>
      </c>
      <c r="S292">
        <v>20</v>
      </c>
      <c r="T292">
        <v>50</v>
      </c>
      <c r="U292">
        <v>19</v>
      </c>
      <c r="V292" t="s">
        <v>24</v>
      </c>
    </row>
    <row r="293" spans="1:22" x14ac:dyDescent="0.25">
      <c r="A293">
        <v>603</v>
      </c>
      <c r="B293">
        <v>15</v>
      </c>
      <c r="C293">
        <v>-8</v>
      </c>
      <c r="D293" s="1" t="s">
        <v>356</v>
      </c>
      <c r="E293">
        <v>848</v>
      </c>
      <c r="F293">
        <v>24</v>
      </c>
      <c r="G293" t="s">
        <v>36</v>
      </c>
      <c r="H293" t="s">
        <v>28</v>
      </c>
      <c r="I293">
        <v>4</v>
      </c>
      <c r="J293" t="s">
        <v>20</v>
      </c>
      <c r="K293" t="s">
        <v>29</v>
      </c>
      <c r="L293" t="s">
        <v>30</v>
      </c>
      <c r="M293">
        <v>12</v>
      </c>
      <c r="N293">
        <v>42</v>
      </c>
      <c r="O293">
        <f>Data[[#This Row],[Revenue]]-Data[[#This Row],[Cogs]]</f>
        <v>27</v>
      </c>
      <c r="P293" t="s">
        <v>48</v>
      </c>
      <c r="Q293">
        <v>10</v>
      </c>
      <c r="R293">
        <v>30</v>
      </c>
      <c r="S293">
        <v>20</v>
      </c>
      <c r="T293">
        <v>40</v>
      </c>
      <c r="U293">
        <v>16</v>
      </c>
      <c r="V293" t="s">
        <v>32</v>
      </c>
    </row>
    <row r="294" spans="1:22" x14ac:dyDescent="0.25">
      <c r="A294">
        <v>503</v>
      </c>
      <c r="B294">
        <v>32</v>
      </c>
      <c r="C294">
        <v>12</v>
      </c>
      <c r="D294" s="1" t="s">
        <v>357</v>
      </c>
      <c r="E294">
        <v>482</v>
      </c>
      <c r="F294">
        <v>48</v>
      </c>
      <c r="G294" t="s">
        <v>36</v>
      </c>
      <c r="H294" t="s">
        <v>33</v>
      </c>
      <c r="I294">
        <v>8</v>
      </c>
      <c r="J294" t="s">
        <v>20</v>
      </c>
      <c r="K294" t="s">
        <v>29</v>
      </c>
      <c r="L294" t="s">
        <v>30</v>
      </c>
      <c r="M294">
        <v>42</v>
      </c>
      <c r="N294">
        <v>85</v>
      </c>
      <c r="O294">
        <f>Data[[#This Row],[Revenue]]-Data[[#This Row],[Cogs]]</f>
        <v>53</v>
      </c>
      <c r="P294" t="s">
        <v>56</v>
      </c>
      <c r="Q294">
        <v>20</v>
      </c>
      <c r="R294">
        <v>30</v>
      </c>
      <c r="S294">
        <v>30</v>
      </c>
      <c r="T294">
        <v>50</v>
      </c>
      <c r="U294">
        <v>20</v>
      </c>
      <c r="V294" t="s">
        <v>32</v>
      </c>
    </row>
    <row r="295" spans="1:22" x14ac:dyDescent="0.25">
      <c r="A295">
        <v>435</v>
      </c>
      <c r="B295">
        <v>35</v>
      </c>
      <c r="C295">
        <v>3</v>
      </c>
      <c r="D295" s="1" t="s">
        <v>358</v>
      </c>
      <c r="E295">
        <v>248</v>
      </c>
      <c r="F295">
        <v>47</v>
      </c>
      <c r="G295" t="s">
        <v>36</v>
      </c>
      <c r="H295" t="s">
        <v>33</v>
      </c>
      <c r="I295">
        <v>11</v>
      </c>
      <c r="J295" t="s">
        <v>20</v>
      </c>
      <c r="K295" t="s">
        <v>29</v>
      </c>
      <c r="L295" t="s">
        <v>67</v>
      </c>
      <c r="M295">
        <v>13</v>
      </c>
      <c r="N295">
        <v>87</v>
      </c>
      <c r="O295">
        <f>Data[[#This Row],[Revenue]]-Data[[#This Row],[Cogs]]</f>
        <v>52</v>
      </c>
      <c r="P295" t="s">
        <v>46</v>
      </c>
      <c r="Q295">
        <v>20</v>
      </c>
      <c r="R295">
        <v>30</v>
      </c>
      <c r="S295">
        <v>10</v>
      </c>
      <c r="T295">
        <v>50</v>
      </c>
      <c r="U295">
        <v>38</v>
      </c>
      <c r="V295" t="s">
        <v>32</v>
      </c>
    </row>
    <row r="296" spans="1:22" x14ac:dyDescent="0.25">
      <c r="A296">
        <v>435</v>
      </c>
      <c r="B296">
        <v>34</v>
      </c>
      <c r="C296">
        <v>-4</v>
      </c>
      <c r="D296" s="1" t="s">
        <v>359</v>
      </c>
      <c r="E296">
        <v>211</v>
      </c>
      <c r="F296">
        <v>42</v>
      </c>
      <c r="G296" t="s">
        <v>36</v>
      </c>
      <c r="H296" t="s">
        <v>33</v>
      </c>
      <c r="I296">
        <v>12</v>
      </c>
      <c r="J296" t="s">
        <v>20</v>
      </c>
      <c r="K296" t="s">
        <v>29</v>
      </c>
      <c r="L296" t="s">
        <v>34</v>
      </c>
      <c r="M296">
        <v>-4</v>
      </c>
      <c r="N296">
        <v>81</v>
      </c>
      <c r="O296">
        <f>Data[[#This Row],[Revenue]]-Data[[#This Row],[Cogs]]</f>
        <v>47</v>
      </c>
      <c r="P296" t="s">
        <v>46</v>
      </c>
      <c r="Q296">
        <v>20</v>
      </c>
      <c r="R296">
        <v>30</v>
      </c>
      <c r="S296">
        <v>0</v>
      </c>
      <c r="T296">
        <v>50</v>
      </c>
      <c r="U296">
        <v>45</v>
      </c>
      <c r="V296" t="s">
        <v>32</v>
      </c>
    </row>
    <row r="297" spans="1:22" x14ac:dyDescent="0.25">
      <c r="A297">
        <v>713</v>
      </c>
      <c r="B297">
        <v>52</v>
      </c>
      <c r="C297">
        <v>-44</v>
      </c>
      <c r="D297" s="1" t="s">
        <v>360</v>
      </c>
      <c r="E297">
        <v>405</v>
      </c>
      <c r="F297">
        <v>71</v>
      </c>
      <c r="G297" t="s">
        <v>18</v>
      </c>
      <c r="H297" t="s">
        <v>26</v>
      </c>
      <c r="I297">
        <v>17</v>
      </c>
      <c r="J297" t="s">
        <v>20</v>
      </c>
      <c r="K297" t="s">
        <v>21</v>
      </c>
      <c r="L297" t="s">
        <v>58</v>
      </c>
      <c r="M297">
        <v>26</v>
      </c>
      <c r="N297">
        <v>123</v>
      </c>
      <c r="O297">
        <f>Data[[#This Row],[Revenue]]-Data[[#This Row],[Cogs]]</f>
        <v>71</v>
      </c>
      <c r="P297" t="s">
        <v>27</v>
      </c>
      <c r="Q297">
        <v>30</v>
      </c>
      <c r="R297">
        <v>80</v>
      </c>
      <c r="S297">
        <v>70</v>
      </c>
      <c r="T297">
        <v>110</v>
      </c>
      <c r="U297">
        <v>45</v>
      </c>
      <c r="V297" t="s">
        <v>24</v>
      </c>
    </row>
    <row r="298" spans="1:22" x14ac:dyDescent="0.25">
      <c r="A298">
        <v>217</v>
      </c>
      <c r="B298">
        <v>76</v>
      </c>
      <c r="C298">
        <v>-2</v>
      </c>
      <c r="D298" s="1" t="s">
        <v>361</v>
      </c>
      <c r="E298">
        <v>580</v>
      </c>
      <c r="F298">
        <v>111</v>
      </c>
      <c r="G298" t="s">
        <v>18</v>
      </c>
      <c r="H298" t="s">
        <v>19</v>
      </c>
      <c r="I298">
        <v>21</v>
      </c>
      <c r="J298" t="s">
        <v>20</v>
      </c>
      <c r="K298" t="s">
        <v>29</v>
      </c>
      <c r="L298" t="s">
        <v>30</v>
      </c>
      <c r="M298">
        <v>78</v>
      </c>
      <c r="N298">
        <v>187</v>
      </c>
      <c r="O298">
        <f>Data[[#This Row],[Revenue]]-Data[[#This Row],[Cogs]]</f>
        <v>111</v>
      </c>
      <c r="P298" t="s">
        <v>78</v>
      </c>
      <c r="Q298">
        <v>50</v>
      </c>
      <c r="R298">
        <v>80</v>
      </c>
      <c r="S298">
        <v>80</v>
      </c>
      <c r="T298">
        <v>130</v>
      </c>
      <c r="U298">
        <v>33</v>
      </c>
      <c r="V298" t="s">
        <v>32</v>
      </c>
    </row>
    <row r="299" spans="1:22" x14ac:dyDescent="0.25">
      <c r="A299">
        <v>847</v>
      </c>
      <c r="B299">
        <v>72</v>
      </c>
      <c r="C299">
        <v>5</v>
      </c>
      <c r="D299" s="1" t="s">
        <v>362</v>
      </c>
      <c r="E299">
        <v>650</v>
      </c>
      <c r="F299">
        <v>110</v>
      </c>
      <c r="G299" t="s">
        <v>18</v>
      </c>
      <c r="H299" t="s">
        <v>19</v>
      </c>
      <c r="I299">
        <v>23</v>
      </c>
      <c r="J299" t="s">
        <v>20</v>
      </c>
      <c r="K299" t="s">
        <v>29</v>
      </c>
      <c r="L299" t="s">
        <v>67</v>
      </c>
      <c r="M299">
        <v>55</v>
      </c>
      <c r="N299">
        <v>182</v>
      </c>
      <c r="O299">
        <f>Data[[#This Row],[Revenue]]-Data[[#This Row],[Cogs]]</f>
        <v>110</v>
      </c>
      <c r="P299" t="s">
        <v>78</v>
      </c>
      <c r="Q299">
        <v>50</v>
      </c>
      <c r="R299">
        <v>80</v>
      </c>
      <c r="S299">
        <v>50</v>
      </c>
      <c r="T299">
        <v>130</v>
      </c>
      <c r="U299">
        <v>55</v>
      </c>
      <c r="V299" t="s">
        <v>32</v>
      </c>
    </row>
    <row r="300" spans="1:22" x14ac:dyDescent="0.25">
      <c r="A300">
        <v>660</v>
      </c>
      <c r="B300">
        <v>65</v>
      </c>
      <c r="C300">
        <v>-35</v>
      </c>
      <c r="D300" s="1" t="s">
        <v>363</v>
      </c>
      <c r="E300">
        <v>1053</v>
      </c>
      <c r="F300">
        <v>77</v>
      </c>
      <c r="G300" t="s">
        <v>36</v>
      </c>
      <c r="H300" t="s">
        <v>19</v>
      </c>
      <c r="I300">
        <v>20</v>
      </c>
      <c r="J300" t="s">
        <v>37</v>
      </c>
      <c r="K300" t="s">
        <v>42</v>
      </c>
      <c r="L300" t="s">
        <v>43</v>
      </c>
      <c r="M300">
        <v>35</v>
      </c>
      <c r="N300">
        <v>142</v>
      </c>
      <c r="O300">
        <f>Data[[#This Row],[Revenue]]-Data[[#This Row],[Cogs]]</f>
        <v>77</v>
      </c>
      <c r="P300" t="s">
        <v>59</v>
      </c>
      <c r="Q300">
        <v>50</v>
      </c>
      <c r="R300">
        <v>80</v>
      </c>
      <c r="S300">
        <v>70</v>
      </c>
      <c r="T300">
        <v>130</v>
      </c>
      <c r="U300">
        <v>42</v>
      </c>
      <c r="V300" t="s">
        <v>24</v>
      </c>
    </row>
    <row r="301" spans="1:22" x14ac:dyDescent="0.25">
      <c r="A301">
        <v>660</v>
      </c>
      <c r="B301">
        <v>32</v>
      </c>
      <c r="C301">
        <v>-52</v>
      </c>
      <c r="D301" s="1" t="s">
        <v>364</v>
      </c>
      <c r="E301">
        <v>833</v>
      </c>
      <c r="F301">
        <v>47</v>
      </c>
      <c r="G301" t="s">
        <v>36</v>
      </c>
      <c r="H301" t="s">
        <v>19</v>
      </c>
      <c r="I301">
        <v>8</v>
      </c>
      <c r="J301" t="s">
        <v>37</v>
      </c>
      <c r="K301" t="s">
        <v>38</v>
      </c>
      <c r="L301" t="s">
        <v>39</v>
      </c>
      <c r="M301">
        <v>28</v>
      </c>
      <c r="N301">
        <v>79</v>
      </c>
      <c r="O301">
        <f>Data[[#This Row],[Revenue]]-Data[[#This Row],[Cogs]]</f>
        <v>47</v>
      </c>
      <c r="P301" t="s">
        <v>59</v>
      </c>
      <c r="Q301">
        <v>30</v>
      </c>
      <c r="R301">
        <v>80</v>
      </c>
      <c r="S301">
        <v>80</v>
      </c>
      <c r="T301">
        <v>110</v>
      </c>
      <c r="U301">
        <v>19</v>
      </c>
      <c r="V301" t="s">
        <v>24</v>
      </c>
    </row>
    <row r="302" spans="1:22" x14ac:dyDescent="0.25">
      <c r="A302">
        <v>405</v>
      </c>
      <c r="B302">
        <v>82</v>
      </c>
      <c r="C302">
        <v>5</v>
      </c>
      <c r="D302" s="1" t="s">
        <v>365</v>
      </c>
      <c r="E302">
        <v>788</v>
      </c>
      <c r="F302">
        <v>123</v>
      </c>
      <c r="G302" t="s">
        <v>36</v>
      </c>
      <c r="H302" t="s">
        <v>26</v>
      </c>
      <c r="I302">
        <v>27</v>
      </c>
      <c r="J302" t="s">
        <v>37</v>
      </c>
      <c r="K302" t="s">
        <v>38</v>
      </c>
      <c r="L302" t="s">
        <v>39</v>
      </c>
      <c r="M302">
        <v>65</v>
      </c>
      <c r="N302">
        <v>205</v>
      </c>
      <c r="O302">
        <f>Data[[#This Row],[Revenue]]-Data[[#This Row],[Cogs]]</f>
        <v>123</v>
      </c>
      <c r="P302" t="s">
        <v>44</v>
      </c>
      <c r="Q302">
        <v>50</v>
      </c>
      <c r="R302">
        <v>80</v>
      </c>
      <c r="S302">
        <v>60</v>
      </c>
      <c r="T302">
        <v>130</v>
      </c>
      <c r="U302">
        <v>58</v>
      </c>
      <c r="V302" t="s">
        <v>24</v>
      </c>
    </row>
    <row r="303" spans="1:22" x14ac:dyDescent="0.25">
      <c r="A303">
        <v>715</v>
      </c>
      <c r="B303">
        <v>56</v>
      </c>
      <c r="C303">
        <v>-35</v>
      </c>
      <c r="D303" s="1" t="s">
        <v>366</v>
      </c>
      <c r="E303">
        <v>385</v>
      </c>
      <c r="F303">
        <v>70</v>
      </c>
      <c r="G303" t="s">
        <v>36</v>
      </c>
      <c r="H303" t="s">
        <v>19</v>
      </c>
      <c r="I303">
        <v>21</v>
      </c>
      <c r="J303" t="s">
        <v>37</v>
      </c>
      <c r="K303" t="s">
        <v>42</v>
      </c>
      <c r="L303" t="s">
        <v>47</v>
      </c>
      <c r="M303">
        <v>15</v>
      </c>
      <c r="N303">
        <v>126</v>
      </c>
      <c r="O303">
        <f>Data[[#This Row],[Revenue]]-Data[[#This Row],[Cogs]]</f>
        <v>70</v>
      </c>
      <c r="P303" t="s">
        <v>61</v>
      </c>
      <c r="Q303">
        <v>40</v>
      </c>
      <c r="R303">
        <v>80</v>
      </c>
      <c r="S303">
        <v>50</v>
      </c>
      <c r="T303">
        <v>120</v>
      </c>
      <c r="U303">
        <v>55</v>
      </c>
      <c r="V303" t="s">
        <v>32</v>
      </c>
    </row>
    <row r="304" spans="1:22" x14ac:dyDescent="0.25">
      <c r="A304">
        <v>405</v>
      </c>
      <c r="B304">
        <v>91</v>
      </c>
      <c r="C304">
        <v>6</v>
      </c>
      <c r="D304" s="1" t="s">
        <v>367</v>
      </c>
      <c r="E304">
        <v>-1785</v>
      </c>
      <c r="F304">
        <v>127</v>
      </c>
      <c r="G304" t="s">
        <v>36</v>
      </c>
      <c r="H304" t="s">
        <v>26</v>
      </c>
      <c r="I304">
        <v>28</v>
      </c>
      <c r="J304" t="s">
        <v>37</v>
      </c>
      <c r="K304" t="s">
        <v>38</v>
      </c>
      <c r="L304" t="s">
        <v>52</v>
      </c>
      <c r="M304">
        <v>76</v>
      </c>
      <c r="N304">
        <v>218</v>
      </c>
      <c r="O304">
        <f>Data[[#This Row],[Revenue]]-Data[[#This Row],[Cogs]]</f>
        <v>127</v>
      </c>
      <c r="P304" t="s">
        <v>44</v>
      </c>
      <c r="Q304">
        <v>50</v>
      </c>
      <c r="R304">
        <v>80</v>
      </c>
      <c r="S304">
        <v>70</v>
      </c>
      <c r="T304">
        <v>130</v>
      </c>
      <c r="U304">
        <v>51</v>
      </c>
      <c r="V304" t="s">
        <v>32</v>
      </c>
    </row>
    <row r="305" spans="1:22" x14ac:dyDescent="0.25">
      <c r="A305">
        <v>414</v>
      </c>
      <c r="B305">
        <v>60</v>
      </c>
      <c r="C305">
        <v>-23</v>
      </c>
      <c r="D305" s="1" t="s">
        <v>368</v>
      </c>
      <c r="E305">
        <v>329</v>
      </c>
      <c r="F305">
        <v>99</v>
      </c>
      <c r="G305" t="s">
        <v>36</v>
      </c>
      <c r="H305" t="s">
        <v>19</v>
      </c>
      <c r="I305">
        <v>18</v>
      </c>
      <c r="J305" t="s">
        <v>20</v>
      </c>
      <c r="K305" t="s">
        <v>21</v>
      </c>
      <c r="L305" t="s">
        <v>58</v>
      </c>
      <c r="M305">
        <v>57</v>
      </c>
      <c r="N305">
        <v>159</v>
      </c>
      <c r="O305">
        <f>Data[[#This Row],[Revenue]]-Data[[#This Row],[Cogs]]</f>
        <v>99</v>
      </c>
      <c r="P305" t="s">
        <v>61</v>
      </c>
      <c r="Q305">
        <v>40</v>
      </c>
      <c r="R305">
        <v>80</v>
      </c>
      <c r="S305">
        <v>80</v>
      </c>
      <c r="T305">
        <v>120</v>
      </c>
      <c r="U305">
        <v>42</v>
      </c>
      <c r="V305" t="s">
        <v>24</v>
      </c>
    </row>
    <row r="306" spans="1:22" x14ac:dyDescent="0.25">
      <c r="A306">
        <v>419</v>
      </c>
      <c r="B306">
        <v>55</v>
      </c>
      <c r="C306">
        <v>-24</v>
      </c>
      <c r="D306" s="1" t="s">
        <v>369</v>
      </c>
      <c r="E306">
        <v>410</v>
      </c>
      <c r="F306">
        <v>69</v>
      </c>
      <c r="G306" t="s">
        <v>18</v>
      </c>
      <c r="H306" t="s">
        <v>19</v>
      </c>
      <c r="I306">
        <v>20</v>
      </c>
      <c r="J306" t="s">
        <v>37</v>
      </c>
      <c r="K306" t="s">
        <v>38</v>
      </c>
      <c r="L306" t="s">
        <v>39</v>
      </c>
      <c r="M306">
        <v>16</v>
      </c>
      <c r="N306">
        <v>124</v>
      </c>
      <c r="O306">
        <f>Data[[#This Row],[Revenue]]-Data[[#This Row],[Cogs]]</f>
        <v>69</v>
      </c>
      <c r="P306" t="s">
        <v>152</v>
      </c>
      <c r="Q306">
        <v>70</v>
      </c>
      <c r="R306">
        <v>80</v>
      </c>
      <c r="S306">
        <v>40</v>
      </c>
      <c r="T306">
        <v>150</v>
      </c>
      <c r="U306">
        <v>53</v>
      </c>
      <c r="V306" t="s">
        <v>24</v>
      </c>
    </row>
    <row r="307" spans="1:22" x14ac:dyDescent="0.25">
      <c r="A307">
        <v>330</v>
      </c>
      <c r="B307">
        <v>59</v>
      </c>
      <c r="C307">
        <v>-17</v>
      </c>
      <c r="D307" s="1" t="s">
        <v>370</v>
      </c>
      <c r="E307">
        <v>411</v>
      </c>
      <c r="F307">
        <v>79</v>
      </c>
      <c r="G307" t="s">
        <v>18</v>
      </c>
      <c r="H307" t="s">
        <v>19</v>
      </c>
      <c r="I307">
        <v>19</v>
      </c>
      <c r="J307" t="s">
        <v>37</v>
      </c>
      <c r="K307" t="s">
        <v>42</v>
      </c>
      <c r="L307" t="s">
        <v>47</v>
      </c>
      <c r="M307">
        <v>33</v>
      </c>
      <c r="N307">
        <v>138</v>
      </c>
      <c r="O307">
        <f>Data[[#This Row],[Revenue]]-Data[[#This Row],[Cogs]]</f>
        <v>79</v>
      </c>
      <c r="P307" t="s">
        <v>152</v>
      </c>
      <c r="Q307">
        <v>50</v>
      </c>
      <c r="R307">
        <v>80</v>
      </c>
      <c r="S307">
        <v>50</v>
      </c>
      <c r="T307">
        <v>130</v>
      </c>
      <c r="U307">
        <v>46</v>
      </c>
      <c r="V307" t="s">
        <v>32</v>
      </c>
    </row>
    <row r="308" spans="1:22" x14ac:dyDescent="0.25">
      <c r="A308">
        <v>650</v>
      </c>
      <c r="B308">
        <v>75</v>
      </c>
      <c r="C308">
        <v>19</v>
      </c>
      <c r="D308" s="1" t="s">
        <v>371</v>
      </c>
      <c r="E308">
        <v>659</v>
      </c>
      <c r="F308">
        <v>114</v>
      </c>
      <c r="G308" t="s">
        <v>18</v>
      </c>
      <c r="H308" t="s">
        <v>33</v>
      </c>
      <c r="I308">
        <v>24</v>
      </c>
      <c r="J308" t="s">
        <v>20</v>
      </c>
      <c r="K308" t="s">
        <v>29</v>
      </c>
      <c r="L308" t="s">
        <v>34</v>
      </c>
      <c r="M308">
        <v>59</v>
      </c>
      <c r="N308">
        <v>189</v>
      </c>
      <c r="O308">
        <f>Data[[#This Row],[Revenue]]-Data[[#This Row],[Cogs]]</f>
        <v>114</v>
      </c>
      <c r="P308" t="s">
        <v>35</v>
      </c>
      <c r="Q308">
        <v>50</v>
      </c>
      <c r="R308">
        <v>80</v>
      </c>
      <c r="S308">
        <v>40</v>
      </c>
      <c r="T308">
        <v>130</v>
      </c>
      <c r="U308">
        <v>55</v>
      </c>
      <c r="V308" t="s">
        <v>32</v>
      </c>
    </row>
    <row r="309" spans="1:22" x14ac:dyDescent="0.25">
      <c r="A309">
        <v>314</v>
      </c>
      <c r="B309">
        <v>69</v>
      </c>
      <c r="C309">
        <v>-2</v>
      </c>
      <c r="D309" s="1" t="s">
        <v>372</v>
      </c>
      <c r="E309">
        <v>1060</v>
      </c>
      <c r="F309">
        <v>81</v>
      </c>
      <c r="G309" t="s">
        <v>36</v>
      </c>
      <c r="H309" t="s">
        <v>19</v>
      </c>
      <c r="I309">
        <v>21</v>
      </c>
      <c r="J309" t="s">
        <v>37</v>
      </c>
      <c r="K309" t="s">
        <v>42</v>
      </c>
      <c r="L309" t="s">
        <v>43</v>
      </c>
      <c r="M309">
        <v>38</v>
      </c>
      <c r="N309">
        <v>150</v>
      </c>
      <c r="O309">
        <f>Data[[#This Row],[Revenue]]-Data[[#This Row],[Cogs]]</f>
        <v>81</v>
      </c>
      <c r="P309" t="s">
        <v>59</v>
      </c>
      <c r="Q309">
        <v>60</v>
      </c>
      <c r="R309">
        <v>80</v>
      </c>
      <c r="S309">
        <v>40</v>
      </c>
      <c r="T309">
        <v>140</v>
      </c>
      <c r="U309">
        <v>43</v>
      </c>
      <c r="V309" t="s">
        <v>24</v>
      </c>
    </row>
    <row r="310" spans="1:22" x14ac:dyDescent="0.25">
      <c r="A310">
        <v>503</v>
      </c>
      <c r="B310">
        <v>46</v>
      </c>
      <c r="C310">
        <v>-18</v>
      </c>
      <c r="D310" s="1" t="s">
        <v>373</v>
      </c>
      <c r="E310">
        <v>424</v>
      </c>
      <c r="F310">
        <v>68</v>
      </c>
      <c r="G310" t="s">
        <v>36</v>
      </c>
      <c r="H310" t="s">
        <v>33</v>
      </c>
      <c r="I310">
        <v>14</v>
      </c>
      <c r="J310" t="s">
        <v>37</v>
      </c>
      <c r="K310" t="s">
        <v>42</v>
      </c>
      <c r="L310" t="s">
        <v>43</v>
      </c>
      <c r="M310">
        <v>32</v>
      </c>
      <c r="N310">
        <v>114</v>
      </c>
      <c r="O310">
        <f>Data[[#This Row],[Revenue]]-Data[[#This Row],[Cogs]]</f>
        <v>68</v>
      </c>
      <c r="P310" t="s">
        <v>56</v>
      </c>
      <c r="Q310">
        <v>50</v>
      </c>
      <c r="R310">
        <v>80</v>
      </c>
      <c r="S310">
        <v>50</v>
      </c>
      <c r="T310">
        <v>130</v>
      </c>
      <c r="U310">
        <v>36</v>
      </c>
      <c r="V310" t="s">
        <v>24</v>
      </c>
    </row>
    <row r="311" spans="1:22" x14ac:dyDescent="0.25">
      <c r="A311">
        <v>206</v>
      </c>
      <c r="B311">
        <v>75</v>
      </c>
      <c r="C311">
        <v>5</v>
      </c>
      <c r="D311" s="1" t="s">
        <v>374</v>
      </c>
      <c r="E311">
        <v>1063</v>
      </c>
      <c r="F311">
        <v>89</v>
      </c>
      <c r="G311" t="s">
        <v>36</v>
      </c>
      <c r="H311" t="s">
        <v>33</v>
      </c>
      <c r="I311">
        <v>23</v>
      </c>
      <c r="J311" t="s">
        <v>37</v>
      </c>
      <c r="K311" t="s">
        <v>38</v>
      </c>
      <c r="L311" t="s">
        <v>39</v>
      </c>
      <c r="M311">
        <v>45</v>
      </c>
      <c r="N311">
        <v>164</v>
      </c>
      <c r="O311">
        <f>Data[[#This Row],[Revenue]]-Data[[#This Row],[Cogs]]</f>
        <v>89</v>
      </c>
      <c r="P311" t="s">
        <v>64</v>
      </c>
      <c r="Q311">
        <v>70</v>
      </c>
      <c r="R311">
        <v>80</v>
      </c>
      <c r="S311">
        <v>40</v>
      </c>
      <c r="T311">
        <v>150</v>
      </c>
      <c r="U311">
        <v>44</v>
      </c>
      <c r="V311" t="s">
        <v>24</v>
      </c>
    </row>
    <row r="312" spans="1:22" x14ac:dyDescent="0.25">
      <c r="A312">
        <v>203</v>
      </c>
      <c r="B312">
        <v>61</v>
      </c>
      <c r="C312">
        <v>-8</v>
      </c>
      <c r="D312" s="1" t="s">
        <v>375</v>
      </c>
      <c r="E312">
        <v>613</v>
      </c>
      <c r="F312">
        <v>86</v>
      </c>
      <c r="G312" t="s">
        <v>36</v>
      </c>
      <c r="H312" t="s">
        <v>28</v>
      </c>
      <c r="I312">
        <v>55</v>
      </c>
      <c r="J312" t="s">
        <v>37</v>
      </c>
      <c r="K312" t="s">
        <v>38</v>
      </c>
      <c r="L312" t="s">
        <v>50</v>
      </c>
      <c r="M312">
        <v>2</v>
      </c>
      <c r="N312">
        <v>147</v>
      </c>
      <c r="O312">
        <f>Data[[#This Row],[Revenue]]-Data[[#This Row],[Cogs]]</f>
        <v>86</v>
      </c>
      <c r="P312" t="s">
        <v>41</v>
      </c>
      <c r="Q312">
        <v>60</v>
      </c>
      <c r="R312">
        <v>80</v>
      </c>
      <c r="S312">
        <v>10</v>
      </c>
      <c r="T312">
        <v>140</v>
      </c>
      <c r="U312">
        <v>84</v>
      </c>
      <c r="V312" t="s">
        <v>32</v>
      </c>
    </row>
    <row r="313" spans="1:22" x14ac:dyDescent="0.25">
      <c r="A313">
        <v>503</v>
      </c>
      <c r="B313">
        <v>47</v>
      </c>
      <c r="C313">
        <v>-27</v>
      </c>
      <c r="D313" s="1" t="s">
        <v>376</v>
      </c>
      <c r="E313">
        <v>521</v>
      </c>
      <c r="F313">
        <v>65</v>
      </c>
      <c r="G313" t="s">
        <v>36</v>
      </c>
      <c r="H313" t="s">
        <v>33</v>
      </c>
      <c r="I313">
        <v>42</v>
      </c>
      <c r="J313" t="s">
        <v>37</v>
      </c>
      <c r="K313" t="s">
        <v>42</v>
      </c>
      <c r="L313" t="s">
        <v>47</v>
      </c>
      <c r="M313">
        <v>-7</v>
      </c>
      <c r="N313">
        <v>112</v>
      </c>
      <c r="O313">
        <f>Data[[#This Row],[Revenue]]-Data[[#This Row],[Cogs]]</f>
        <v>65</v>
      </c>
      <c r="P313" t="s">
        <v>56</v>
      </c>
      <c r="Q313">
        <v>50</v>
      </c>
      <c r="R313">
        <v>80</v>
      </c>
      <c r="S313">
        <v>20</v>
      </c>
      <c r="T313">
        <v>130</v>
      </c>
      <c r="U313">
        <v>72</v>
      </c>
      <c r="V313" t="s">
        <v>32</v>
      </c>
    </row>
    <row r="314" spans="1:22" x14ac:dyDescent="0.25">
      <c r="A314">
        <v>801</v>
      </c>
      <c r="B314">
        <v>49</v>
      </c>
      <c r="C314">
        <v>-29</v>
      </c>
      <c r="D314" s="1" t="s">
        <v>377</v>
      </c>
      <c r="E314">
        <v>392</v>
      </c>
      <c r="F314">
        <v>65</v>
      </c>
      <c r="G314" t="s">
        <v>36</v>
      </c>
      <c r="H314" t="s">
        <v>33</v>
      </c>
      <c r="I314">
        <v>16</v>
      </c>
      <c r="J314" t="s">
        <v>37</v>
      </c>
      <c r="K314" t="s">
        <v>42</v>
      </c>
      <c r="L314" t="s">
        <v>49</v>
      </c>
      <c r="M314">
        <v>21</v>
      </c>
      <c r="N314">
        <v>114</v>
      </c>
      <c r="O314">
        <f>Data[[#This Row],[Revenue]]-Data[[#This Row],[Cogs]]</f>
        <v>65</v>
      </c>
      <c r="P314" t="s">
        <v>46</v>
      </c>
      <c r="Q314">
        <v>50</v>
      </c>
      <c r="R314">
        <v>80</v>
      </c>
      <c r="S314">
        <v>50</v>
      </c>
      <c r="T314">
        <v>130</v>
      </c>
      <c r="U314">
        <v>44</v>
      </c>
      <c r="V314" t="s">
        <v>32</v>
      </c>
    </row>
    <row r="315" spans="1:22" x14ac:dyDescent="0.25">
      <c r="A315">
        <v>509</v>
      </c>
      <c r="B315">
        <v>65</v>
      </c>
      <c r="C315">
        <v>-7</v>
      </c>
      <c r="D315" s="1" t="s">
        <v>378</v>
      </c>
      <c r="E315">
        <v>403</v>
      </c>
      <c r="F315">
        <v>80</v>
      </c>
      <c r="G315" t="s">
        <v>36</v>
      </c>
      <c r="H315" t="s">
        <v>33</v>
      </c>
      <c r="I315">
        <v>24</v>
      </c>
      <c r="J315" t="s">
        <v>37</v>
      </c>
      <c r="K315" t="s">
        <v>38</v>
      </c>
      <c r="L315" t="s">
        <v>50</v>
      </c>
      <c r="M315">
        <v>23</v>
      </c>
      <c r="N315">
        <v>145</v>
      </c>
      <c r="O315">
        <f>Data[[#This Row],[Revenue]]-Data[[#This Row],[Cogs]]</f>
        <v>80</v>
      </c>
      <c r="P315" t="s">
        <v>64</v>
      </c>
      <c r="Q315">
        <v>60</v>
      </c>
      <c r="R315">
        <v>80</v>
      </c>
      <c r="S315">
        <v>30</v>
      </c>
      <c r="T315">
        <v>140</v>
      </c>
      <c r="U315">
        <v>57</v>
      </c>
      <c r="V315" t="s">
        <v>32</v>
      </c>
    </row>
    <row r="316" spans="1:22" x14ac:dyDescent="0.25">
      <c r="A316">
        <v>985</v>
      </c>
      <c r="B316">
        <v>68</v>
      </c>
      <c r="C316">
        <v>-4</v>
      </c>
      <c r="D316" s="1" t="s">
        <v>379</v>
      </c>
      <c r="E316">
        <v>619</v>
      </c>
      <c r="F316">
        <v>85</v>
      </c>
      <c r="G316" t="s">
        <v>36</v>
      </c>
      <c r="H316" t="s">
        <v>26</v>
      </c>
      <c r="I316">
        <v>25</v>
      </c>
      <c r="J316" t="s">
        <v>20</v>
      </c>
      <c r="K316" t="s">
        <v>21</v>
      </c>
      <c r="L316" t="s">
        <v>22</v>
      </c>
      <c r="M316">
        <v>26</v>
      </c>
      <c r="N316">
        <v>153</v>
      </c>
      <c r="O316">
        <f>Data[[#This Row],[Revenue]]-Data[[#This Row],[Cogs]]</f>
        <v>85</v>
      </c>
      <c r="P316" t="s">
        <v>53</v>
      </c>
      <c r="Q316">
        <v>60</v>
      </c>
      <c r="R316">
        <v>80</v>
      </c>
      <c r="S316">
        <v>30</v>
      </c>
      <c r="T316">
        <v>140</v>
      </c>
      <c r="U316">
        <v>59</v>
      </c>
      <c r="V316" t="s">
        <v>24</v>
      </c>
    </row>
    <row r="317" spans="1:22" x14ac:dyDescent="0.25">
      <c r="A317">
        <v>432</v>
      </c>
      <c r="B317">
        <v>76</v>
      </c>
      <c r="C317">
        <v>36</v>
      </c>
      <c r="D317" s="1" t="s">
        <v>380</v>
      </c>
      <c r="E317">
        <v>580</v>
      </c>
      <c r="F317">
        <v>111</v>
      </c>
      <c r="G317" t="s">
        <v>18</v>
      </c>
      <c r="H317" t="s">
        <v>26</v>
      </c>
      <c r="I317">
        <v>21</v>
      </c>
      <c r="J317" t="s">
        <v>37</v>
      </c>
      <c r="K317" t="s">
        <v>38</v>
      </c>
      <c r="L317" t="s">
        <v>39</v>
      </c>
      <c r="M317">
        <v>116</v>
      </c>
      <c r="N317">
        <v>199</v>
      </c>
      <c r="O317">
        <f>Data[[#This Row],[Revenue]]-Data[[#This Row],[Cogs]]</f>
        <v>123</v>
      </c>
      <c r="P317" t="s">
        <v>27</v>
      </c>
      <c r="Q317">
        <v>40</v>
      </c>
      <c r="R317">
        <v>80</v>
      </c>
      <c r="S317">
        <v>80</v>
      </c>
      <c r="T317">
        <v>120</v>
      </c>
      <c r="U317">
        <v>33</v>
      </c>
      <c r="V317" t="s">
        <v>24</v>
      </c>
    </row>
    <row r="318" spans="1:22" x14ac:dyDescent="0.25">
      <c r="A318">
        <v>325</v>
      </c>
      <c r="B318">
        <v>52</v>
      </c>
      <c r="C318">
        <v>-31</v>
      </c>
      <c r="D318" s="1" t="s">
        <v>381</v>
      </c>
      <c r="E318">
        <v>405</v>
      </c>
      <c r="F318">
        <v>71</v>
      </c>
      <c r="G318" t="s">
        <v>18</v>
      </c>
      <c r="H318" t="s">
        <v>26</v>
      </c>
      <c r="I318">
        <v>17</v>
      </c>
      <c r="J318" t="s">
        <v>20</v>
      </c>
      <c r="K318" t="s">
        <v>21</v>
      </c>
      <c r="L318" t="s">
        <v>58</v>
      </c>
      <c r="M318">
        <v>39</v>
      </c>
      <c r="N318">
        <v>131</v>
      </c>
      <c r="O318">
        <f>Data[[#This Row],[Revenue]]-Data[[#This Row],[Cogs]]</f>
        <v>79</v>
      </c>
      <c r="P318" t="s">
        <v>27</v>
      </c>
      <c r="Q318">
        <v>30</v>
      </c>
      <c r="R318">
        <v>80</v>
      </c>
      <c r="S318">
        <v>70</v>
      </c>
      <c r="T318">
        <v>110</v>
      </c>
      <c r="U318">
        <v>45</v>
      </c>
      <c r="V318" t="s">
        <v>24</v>
      </c>
    </row>
    <row r="319" spans="1:22" x14ac:dyDescent="0.25">
      <c r="A319">
        <v>815</v>
      </c>
      <c r="B319">
        <v>76</v>
      </c>
      <c r="C319">
        <v>36</v>
      </c>
      <c r="D319" s="1" t="s">
        <v>382</v>
      </c>
      <c r="E319">
        <v>580</v>
      </c>
      <c r="F319">
        <v>111</v>
      </c>
      <c r="G319" t="s">
        <v>18</v>
      </c>
      <c r="H319" t="s">
        <v>19</v>
      </c>
      <c r="I319">
        <v>21</v>
      </c>
      <c r="J319" t="s">
        <v>20</v>
      </c>
      <c r="K319" t="s">
        <v>29</v>
      </c>
      <c r="L319" t="s">
        <v>30</v>
      </c>
      <c r="M319">
        <v>116</v>
      </c>
      <c r="N319">
        <v>199</v>
      </c>
      <c r="O319">
        <f>Data[[#This Row],[Revenue]]-Data[[#This Row],[Cogs]]</f>
        <v>123</v>
      </c>
      <c r="P319" t="s">
        <v>78</v>
      </c>
      <c r="Q319">
        <v>50</v>
      </c>
      <c r="R319">
        <v>80</v>
      </c>
      <c r="S319">
        <v>80</v>
      </c>
      <c r="T319">
        <v>130</v>
      </c>
      <c r="U319">
        <v>33</v>
      </c>
      <c r="V319" t="s">
        <v>32</v>
      </c>
    </row>
    <row r="320" spans="1:22" x14ac:dyDescent="0.25">
      <c r="A320">
        <v>815</v>
      </c>
      <c r="B320">
        <v>72</v>
      </c>
      <c r="C320">
        <v>32</v>
      </c>
      <c r="D320" s="1" t="s">
        <v>383</v>
      </c>
      <c r="E320">
        <v>650</v>
      </c>
      <c r="F320">
        <v>110</v>
      </c>
      <c r="G320" t="s">
        <v>18</v>
      </c>
      <c r="H320" t="s">
        <v>19</v>
      </c>
      <c r="I320">
        <v>23</v>
      </c>
      <c r="J320" t="s">
        <v>20</v>
      </c>
      <c r="K320" t="s">
        <v>29</v>
      </c>
      <c r="L320" t="s">
        <v>67</v>
      </c>
      <c r="M320">
        <v>82</v>
      </c>
      <c r="N320">
        <v>194</v>
      </c>
      <c r="O320">
        <f>Data[[#This Row],[Revenue]]-Data[[#This Row],[Cogs]]</f>
        <v>122</v>
      </c>
      <c r="P320" t="s">
        <v>78</v>
      </c>
      <c r="Q320">
        <v>50</v>
      </c>
      <c r="R320">
        <v>80</v>
      </c>
      <c r="S320">
        <v>50</v>
      </c>
      <c r="T320">
        <v>130</v>
      </c>
      <c r="U320">
        <v>55</v>
      </c>
      <c r="V320" t="s">
        <v>32</v>
      </c>
    </row>
    <row r="321" spans="1:22" x14ac:dyDescent="0.25">
      <c r="A321">
        <v>636</v>
      </c>
      <c r="B321">
        <v>65</v>
      </c>
      <c r="C321">
        <v>-18</v>
      </c>
      <c r="D321" s="1" t="s">
        <v>384</v>
      </c>
      <c r="E321">
        <v>1053</v>
      </c>
      <c r="F321">
        <v>77</v>
      </c>
      <c r="G321" t="s">
        <v>36</v>
      </c>
      <c r="H321" t="s">
        <v>19</v>
      </c>
      <c r="I321">
        <v>20</v>
      </c>
      <c r="J321" t="s">
        <v>37</v>
      </c>
      <c r="K321" t="s">
        <v>42</v>
      </c>
      <c r="L321" t="s">
        <v>43</v>
      </c>
      <c r="M321">
        <v>52</v>
      </c>
      <c r="N321">
        <v>151</v>
      </c>
      <c r="O321">
        <f>Data[[#This Row],[Revenue]]-Data[[#This Row],[Cogs]]</f>
        <v>86</v>
      </c>
      <c r="P321" t="s">
        <v>59</v>
      </c>
      <c r="Q321">
        <v>50</v>
      </c>
      <c r="R321">
        <v>80</v>
      </c>
      <c r="S321">
        <v>70</v>
      </c>
      <c r="T321">
        <v>130</v>
      </c>
      <c r="U321">
        <v>42</v>
      </c>
      <c r="V321" t="s">
        <v>24</v>
      </c>
    </row>
    <row r="322" spans="1:22" x14ac:dyDescent="0.25">
      <c r="A322">
        <v>417</v>
      </c>
      <c r="B322">
        <v>32</v>
      </c>
      <c r="C322">
        <v>-38</v>
      </c>
      <c r="D322" s="1" t="s">
        <v>385</v>
      </c>
      <c r="E322">
        <v>833</v>
      </c>
      <c r="F322">
        <v>47</v>
      </c>
      <c r="G322" t="s">
        <v>36</v>
      </c>
      <c r="H322" t="s">
        <v>19</v>
      </c>
      <c r="I322">
        <v>8</v>
      </c>
      <c r="J322" t="s">
        <v>37</v>
      </c>
      <c r="K322" t="s">
        <v>38</v>
      </c>
      <c r="L322" t="s">
        <v>39</v>
      </c>
      <c r="M322">
        <v>42</v>
      </c>
      <c r="N322">
        <v>84</v>
      </c>
      <c r="O322">
        <f>Data[[#This Row],[Revenue]]-Data[[#This Row],[Cogs]]</f>
        <v>52</v>
      </c>
      <c r="P322" t="s">
        <v>59</v>
      </c>
      <c r="Q322">
        <v>30</v>
      </c>
      <c r="R322">
        <v>80</v>
      </c>
      <c r="S322">
        <v>80</v>
      </c>
      <c r="T322">
        <v>110</v>
      </c>
      <c r="U322">
        <v>19</v>
      </c>
      <c r="V322" t="s">
        <v>24</v>
      </c>
    </row>
    <row r="323" spans="1:22" x14ac:dyDescent="0.25">
      <c r="A323">
        <v>405</v>
      </c>
      <c r="B323">
        <v>82</v>
      </c>
      <c r="C323">
        <v>36</v>
      </c>
      <c r="D323" s="1" t="s">
        <v>386</v>
      </c>
      <c r="E323">
        <v>788</v>
      </c>
      <c r="F323">
        <v>123</v>
      </c>
      <c r="G323" t="s">
        <v>36</v>
      </c>
      <c r="H323" t="s">
        <v>26</v>
      </c>
      <c r="I323">
        <v>27</v>
      </c>
      <c r="J323" t="s">
        <v>37</v>
      </c>
      <c r="K323" t="s">
        <v>38</v>
      </c>
      <c r="L323" t="s">
        <v>39</v>
      </c>
      <c r="M323">
        <v>96</v>
      </c>
      <c r="N323">
        <v>218</v>
      </c>
      <c r="O323">
        <f>Data[[#This Row],[Revenue]]-Data[[#This Row],[Cogs]]</f>
        <v>136</v>
      </c>
      <c r="P323" t="s">
        <v>44</v>
      </c>
      <c r="Q323">
        <v>50</v>
      </c>
      <c r="R323">
        <v>80</v>
      </c>
      <c r="S323">
        <v>60</v>
      </c>
      <c r="T323">
        <v>130</v>
      </c>
      <c r="U323">
        <v>58</v>
      </c>
      <c r="V323" t="s">
        <v>24</v>
      </c>
    </row>
    <row r="324" spans="1:22" x14ac:dyDescent="0.25">
      <c r="A324">
        <v>414</v>
      </c>
      <c r="B324">
        <v>56</v>
      </c>
      <c r="C324">
        <v>-28</v>
      </c>
      <c r="D324" s="1" t="s">
        <v>387</v>
      </c>
      <c r="E324">
        <v>385</v>
      </c>
      <c r="F324">
        <v>70</v>
      </c>
      <c r="G324" t="s">
        <v>36</v>
      </c>
      <c r="H324" t="s">
        <v>19</v>
      </c>
      <c r="I324">
        <v>21</v>
      </c>
      <c r="J324" t="s">
        <v>37</v>
      </c>
      <c r="K324" t="s">
        <v>42</v>
      </c>
      <c r="L324" t="s">
        <v>47</v>
      </c>
      <c r="M324">
        <v>22</v>
      </c>
      <c r="N324">
        <v>134</v>
      </c>
      <c r="O324">
        <f>Data[[#This Row],[Revenue]]-Data[[#This Row],[Cogs]]</f>
        <v>78</v>
      </c>
      <c r="P324" t="s">
        <v>61</v>
      </c>
      <c r="Q324">
        <v>40</v>
      </c>
      <c r="R324">
        <v>80</v>
      </c>
      <c r="S324">
        <v>50</v>
      </c>
      <c r="T324">
        <v>120</v>
      </c>
      <c r="U324">
        <v>55</v>
      </c>
      <c r="V324" t="s">
        <v>32</v>
      </c>
    </row>
    <row r="325" spans="1:22" x14ac:dyDescent="0.25">
      <c r="A325">
        <v>405</v>
      </c>
      <c r="B325">
        <v>91</v>
      </c>
      <c r="C325">
        <v>43</v>
      </c>
      <c r="D325" s="1" t="s">
        <v>388</v>
      </c>
      <c r="E325">
        <v>-1785</v>
      </c>
      <c r="F325">
        <v>127</v>
      </c>
      <c r="G325" t="s">
        <v>36</v>
      </c>
      <c r="H325" t="s">
        <v>26</v>
      </c>
      <c r="I325">
        <v>28</v>
      </c>
      <c r="J325" t="s">
        <v>37</v>
      </c>
      <c r="K325" t="s">
        <v>38</v>
      </c>
      <c r="L325" t="s">
        <v>52</v>
      </c>
      <c r="M325">
        <v>113</v>
      </c>
      <c r="N325">
        <v>232</v>
      </c>
      <c r="O325">
        <f>Data[[#This Row],[Revenue]]-Data[[#This Row],[Cogs]]</f>
        <v>141</v>
      </c>
      <c r="P325" t="s">
        <v>44</v>
      </c>
      <c r="Q325">
        <v>50</v>
      </c>
      <c r="R325">
        <v>80</v>
      </c>
      <c r="S325">
        <v>70</v>
      </c>
      <c r="T325">
        <v>130</v>
      </c>
      <c r="U325">
        <v>51</v>
      </c>
      <c r="V325" t="s">
        <v>32</v>
      </c>
    </row>
    <row r="326" spans="1:22" x14ac:dyDescent="0.25">
      <c r="A326">
        <v>715</v>
      </c>
      <c r="B326">
        <v>60</v>
      </c>
      <c r="C326">
        <v>5</v>
      </c>
      <c r="D326" s="1" t="s">
        <v>389</v>
      </c>
      <c r="E326">
        <v>329</v>
      </c>
      <c r="F326">
        <v>99</v>
      </c>
      <c r="G326" t="s">
        <v>36</v>
      </c>
      <c r="H326" t="s">
        <v>19</v>
      </c>
      <c r="I326">
        <v>18</v>
      </c>
      <c r="J326" t="s">
        <v>20</v>
      </c>
      <c r="K326" t="s">
        <v>21</v>
      </c>
      <c r="L326" t="s">
        <v>58</v>
      </c>
      <c r="M326">
        <v>85</v>
      </c>
      <c r="N326">
        <v>169</v>
      </c>
      <c r="O326">
        <f>Data[[#This Row],[Revenue]]-Data[[#This Row],[Cogs]]</f>
        <v>109</v>
      </c>
      <c r="P326" t="s">
        <v>61</v>
      </c>
      <c r="Q326">
        <v>40</v>
      </c>
      <c r="R326">
        <v>80</v>
      </c>
      <c r="S326">
        <v>80</v>
      </c>
      <c r="T326">
        <v>120</v>
      </c>
      <c r="U326">
        <v>42</v>
      </c>
      <c r="V326" t="s">
        <v>24</v>
      </c>
    </row>
    <row r="327" spans="1:22" x14ac:dyDescent="0.25">
      <c r="A327">
        <v>937</v>
      </c>
      <c r="B327">
        <v>55</v>
      </c>
      <c r="C327">
        <v>-16</v>
      </c>
      <c r="D327" s="1" t="s">
        <v>390</v>
      </c>
      <c r="E327">
        <v>410</v>
      </c>
      <c r="F327">
        <v>69</v>
      </c>
      <c r="G327" t="s">
        <v>18</v>
      </c>
      <c r="H327" t="s">
        <v>19</v>
      </c>
      <c r="I327">
        <v>20</v>
      </c>
      <c r="J327" t="s">
        <v>37</v>
      </c>
      <c r="K327" t="s">
        <v>38</v>
      </c>
      <c r="L327" t="s">
        <v>39</v>
      </c>
      <c r="M327">
        <v>24</v>
      </c>
      <c r="N327">
        <v>132</v>
      </c>
      <c r="O327">
        <f>Data[[#This Row],[Revenue]]-Data[[#This Row],[Cogs]]</f>
        <v>77</v>
      </c>
      <c r="P327" t="s">
        <v>152</v>
      </c>
      <c r="Q327">
        <v>70</v>
      </c>
      <c r="R327">
        <v>80</v>
      </c>
      <c r="S327">
        <v>40</v>
      </c>
      <c r="T327">
        <v>150</v>
      </c>
      <c r="U327">
        <v>53</v>
      </c>
      <c r="V327" t="s">
        <v>24</v>
      </c>
    </row>
    <row r="328" spans="1:22" x14ac:dyDescent="0.25">
      <c r="A328">
        <v>234</v>
      </c>
      <c r="B328">
        <v>59</v>
      </c>
      <c r="C328">
        <v>-1</v>
      </c>
      <c r="D328" s="1" t="s">
        <v>391</v>
      </c>
      <c r="E328">
        <v>411</v>
      </c>
      <c r="F328">
        <v>79</v>
      </c>
      <c r="G328" t="s">
        <v>18</v>
      </c>
      <c r="H328" t="s">
        <v>19</v>
      </c>
      <c r="I328">
        <v>19</v>
      </c>
      <c r="J328" t="s">
        <v>37</v>
      </c>
      <c r="K328" t="s">
        <v>42</v>
      </c>
      <c r="L328" t="s">
        <v>47</v>
      </c>
      <c r="M328">
        <v>49</v>
      </c>
      <c r="N328">
        <v>147</v>
      </c>
      <c r="O328">
        <f>Data[[#This Row],[Revenue]]-Data[[#This Row],[Cogs]]</f>
        <v>88</v>
      </c>
      <c r="P328" t="s">
        <v>152</v>
      </c>
      <c r="Q328">
        <v>50</v>
      </c>
      <c r="R328">
        <v>80</v>
      </c>
      <c r="S328">
        <v>50</v>
      </c>
      <c r="T328">
        <v>130</v>
      </c>
      <c r="U328">
        <v>46</v>
      </c>
      <c r="V328" t="s">
        <v>32</v>
      </c>
    </row>
    <row r="329" spans="1:22" x14ac:dyDescent="0.25">
      <c r="A329">
        <v>209</v>
      </c>
      <c r="B329">
        <v>75</v>
      </c>
      <c r="C329">
        <v>48</v>
      </c>
      <c r="D329" s="1" t="s">
        <v>392</v>
      </c>
      <c r="E329">
        <v>659</v>
      </c>
      <c r="F329">
        <v>114</v>
      </c>
      <c r="G329" t="s">
        <v>18</v>
      </c>
      <c r="H329" t="s">
        <v>33</v>
      </c>
      <c r="I329">
        <v>24</v>
      </c>
      <c r="J329" t="s">
        <v>20</v>
      </c>
      <c r="K329" t="s">
        <v>29</v>
      </c>
      <c r="L329" t="s">
        <v>34</v>
      </c>
      <c r="M329">
        <v>88</v>
      </c>
      <c r="N329">
        <v>201</v>
      </c>
      <c r="O329">
        <f>Data[[#This Row],[Revenue]]-Data[[#This Row],[Cogs]]</f>
        <v>126</v>
      </c>
      <c r="P329" t="s">
        <v>35</v>
      </c>
      <c r="Q329">
        <v>50</v>
      </c>
      <c r="R329">
        <v>80</v>
      </c>
      <c r="S329">
        <v>40</v>
      </c>
      <c r="T329">
        <v>130</v>
      </c>
      <c r="U329">
        <v>55</v>
      </c>
      <c r="V329" t="s">
        <v>32</v>
      </c>
    </row>
    <row r="330" spans="1:22" x14ac:dyDescent="0.25">
      <c r="A330">
        <v>417</v>
      </c>
      <c r="B330">
        <v>69</v>
      </c>
      <c r="C330">
        <v>16</v>
      </c>
      <c r="D330" s="1" t="s">
        <v>393</v>
      </c>
      <c r="E330">
        <v>1060</v>
      </c>
      <c r="F330">
        <v>81</v>
      </c>
      <c r="G330" t="s">
        <v>36</v>
      </c>
      <c r="H330" t="s">
        <v>19</v>
      </c>
      <c r="I330">
        <v>21</v>
      </c>
      <c r="J330" t="s">
        <v>37</v>
      </c>
      <c r="K330" t="s">
        <v>42</v>
      </c>
      <c r="L330" t="s">
        <v>43</v>
      </c>
      <c r="M330">
        <v>56</v>
      </c>
      <c r="N330">
        <v>160</v>
      </c>
      <c r="O330">
        <f>Data[[#This Row],[Revenue]]-Data[[#This Row],[Cogs]]</f>
        <v>91</v>
      </c>
      <c r="P330" t="s">
        <v>59</v>
      </c>
      <c r="Q330">
        <v>60</v>
      </c>
      <c r="R330">
        <v>80</v>
      </c>
      <c r="S330">
        <v>40</v>
      </c>
      <c r="T330">
        <v>140</v>
      </c>
      <c r="U330">
        <v>43</v>
      </c>
      <c r="V330" t="s">
        <v>24</v>
      </c>
    </row>
    <row r="331" spans="1:22" x14ac:dyDescent="0.25">
      <c r="A331">
        <v>503</v>
      </c>
      <c r="B331">
        <v>46</v>
      </c>
      <c r="C331">
        <v>-3</v>
      </c>
      <c r="D331" s="1" t="s">
        <v>394</v>
      </c>
      <c r="E331">
        <v>424</v>
      </c>
      <c r="F331">
        <v>68</v>
      </c>
      <c r="G331" t="s">
        <v>36</v>
      </c>
      <c r="H331" t="s">
        <v>33</v>
      </c>
      <c r="I331">
        <v>14</v>
      </c>
      <c r="J331" t="s">
        <v>37</v>
      </c>
      <c r="K331" t="s">
        <v>42</v>
      </c>
      <c r="L331" t="s">
        <v>43</v>
      </c>
      <c r="M331">
        <v>47</v>
      </c>
      <c r="N331">
        <v>121</v>
      </c>
      <c r="O331">
        <f>Data[[#This Row],[Revenue]]-Data[[#This Row],[Cogs]]</f>
        <v>75</v>
      </c>
      <c r="P331" t="s">
        <v>56</v>
      </c>
      <c r="Q331">
        <v>50</v>
      </c>
      <c r="R331">
        <v>80</v>
      </c>
      <c r="S331">
        <v>50</v>
      </c>
      <c r="T331">
        <v>130</v>
      </c>
      <c r="U331">
        <v>36</v>
      </c>
      <c r="V331" t="s">
        <v>24</v>
      </c>
    </row>
    <row r="332" spans="1:22" x14ac:dyDescent="0.25">
      <c r="A332">
        <v>541</v>
      </c>
      <c r="B332">
        <v>41</v>
      </c>
      <c r="C332">
        <v>-13</v>
      </c>
      <c r="D332" s="1" t="s">
        <v>395</v>
      </c>
      <c r="E332">
        <v>435</v>
      </c>
      <c r="F332">
        <v>60</v>
      </c>
      <c r="G332" t="s">
        <v>36</v>
      </c>
      <c r="H332" t="s">
        <v>33</v>
      </c>
      <c r="I332">
        <v>13</v>
      </c>
      <c r="J332" t="s">
        <v>37</v>
      </c>
      <c r="K332" t="s">
        <v>42</v>
      </c>
      <c r="L332" t="s">
        <v>43</v>
      </c>
      <c r="M332">
        <v>37</v>
      </c>
      <c r="N332">
        <v>108</v>
      </c>
      <c r="O332">
        <f>Data[[#This Row],[Revenue]]-Data[[#This Row],[Cogs]]</f>
        <v>67</v>
      </c>
      <c r="P332" t="s">
        <v>56</v>
      </c>
      <c r="Q332">
        <v>40</v>
      </c>
      <c r="R332">
        <v>80</v>
      </c>
      <c r="S332">
        <v>50</v>
      </c>
      <c r="T332">
        <v>120</v>
      </c>
      <c r="U332">
        <v>35</v>
      </c>
      <c r="V332" t="s">
        <v>24</v>
      </c>
    </row>
    <row r="333" spans="1:22" x14ac:dyDescent="0.25">
      <c r="A333">
        <v>920</v>
      </c>
      <c r="B333">
        <v>65</v>
      </c>
      <c r="C333">
        <v>3</v>
      </c>
      <c r="D333" s="1" t="s">
        <v>396</v>
      </c>
      <c r="E333">
        <v>403</v>
      </c>
      <c r="F333">
        <v>80</v>
      </c>
      <c r="G333" t="s">
        <v>36</v>
      </c>
      <c r="H333" t="s">
        <v>19</v>
      </c>
      <c r="I333">
        <v>24</v>
      </c>
      <c r="J333" t="s">
        <v>37</v>
      </c>
      <c r="K333" t="s">
        <v>42</v>
      </c>
      <c r="L333" t="s">
        <v>47</v>
      </c>
      <c r="M333">
        <v>33</v>
      </c>
      <c r="N333">
        <v>155</v>
      </c>
      <c r="O333">
        <f>Data[[#This Row],[Revenue]]-Data[[#This Row],[Cogs]]</f>
        <v>90</v>
      </c>
      <c r="P333" t="s">
        <v>61</v>
      </c>
      <c r="Q333">
        <v>60</v>
      </c>
      <c r="R333">
        <v>80</v>
      </c>
      <c r="S333">
        <v>30</v>
      </c>
      <c r="T333">
        <v>140</v>
      </c>
      <c r="U333">
        <v>58</v>
      </c>
      <c r="V333" t="s">
        <v>32</v>
      </c>
    </row>
    <row r="334" spans="1:22" x14ac:dyDescent="0.25">
      <c r="A334">
        <v>541</v>
      </c>
      <c r="B334">
        <v>47</v>
      </c>
      <c r="C334">
        <v>-30</v>
      </c>
      <c r="D334" s="1" t="s">
        <v>397</v>
      </c>
      <c r="E334">
        <v>521</v>
      </c>
      <c r="F334">
        <v>65</v>
      </c>
      <c r="G334" t="s">
        <v>36</v>
      </c>
      <c r="H334" t="s">
        <v>33</v>
      </c>
      <c r="I334">
        <v>42</v>
      </c>
      <c r="J334" t="s">
        <v>37</v>
      </c>
      <c r="K334" t="s">
        <v>42</v>
      </c>
      <c r="L334" t="s">
        <v>47</v>
      </c>
      <c r="M334">
        <v>-10</v>
      </c>
      <c r="N334">
        <v>119</v>
      </c>
      <c r="O334">
        <f>Data[[#This Row],[Revenue]]-Data[[#This Row],[Cogs]]</f>
        <v>72</v>
      </c>
      <c r="P334" t="s">
        <v>56</v>
      </c>
      <c r="Q334">
        <v>50</v>
      </c>
      <c r="R334">
        <v>80</v>
      </c>
      <c r="S334">
        <v>20</v>
      </c>
      <c r="T334">
        <v>130</v>
      </c>
      <c r="U334">
        <v>72</v>
      </c>
      <c r="V334" t="s">
        <v>32</v>
      </c>
    </row>
    <row r="335" spans="1:22" x14ac:dyDescent="0.25">
      <c r="A335">
        <v>435</v>
      </c>
      <c r="B335">
        <v>49</v>
      </c>
      <c r="C335">
        <v>-19</v>
      </c>
      <c r="D335" s="1" t="s">
        <v>398</v>
      </c>
      <c r="E335">
        <v>392</v>
      </c>
      <c r="F335">
        <v>65</v>
      </c>
      <c r="G335" t="s">
        <v>36</v>
      </c>
      <c r="H335" t="s">
        <v>33</v>
      </c>
      <c r="I335">
        <v>16</v>
      </c>
      <c r="J335" t="s">
        <v>37</v>
      </c>
      <c r="K335" t="s">
        <v>42</v>
      </c>
      <c r="L335" t="s">
        <v>49</v>
      </c>
      <c r="M335">
        <v>31</v>
      </c>
      <c r="N335">
        <v>121</v>
      </c>
      <c r="O335">
        <f>Data[[#This Row],[Revenue]]-Data[[#This Row],[Cogs]]</f>
        <v>72</v>
      </c>
      <c r="P335" t="s">
        <v>46</v>
      </c>
      <c r="Q335">
        <v>50</v>
      </c>
      <c r="R335">
        <v>80</v>
      </c>
      <c r="S335">
        <v>50</v>
      </c>
      <c r="T335">
        <v>130</v>
      </c>
      <c r="U335">
        <v>44</v>
      </c>
      <c r="V335" t="s">
        <v>32</v>
      </c>
    </row>
    <row r="336" spans="1:22" x14ac:dyDescent="0.25">
      <c r="A336">
        <v>509</v>
      </c>
      <c r="B336">
        <v>65</v>
      </c>
      <c r="C336">
        <v>4</v>
      </c>
      <c r="D336" s="1" t="s">
        <v>399</v>
      </c>
      <c r="E336">
        <v>403</v>
      </c>
      <c r="F336">
        <v>80</v>
      </c>
      <c r="G336" t="s">
        <v>36</v>
      </c>
      <c r="H336" t="s">
        <v>33</v>
      </c>
      <c r="I336">
        <v>24</v>
      </c>
      <c r="J336" t="s">
        <v>37</v>
      </c>
      <c r="K336" t="s">
        <v>38</v>
      </c>
      <c r="L336" t="s">
        <v>50</v>
      </c>
      <c r="M336">
        <v>34</v>
      </c>
      <c r="N336">
        <v>155</v>
      </c>
      <c r="O336">
        <f>Data[[#This Row],[Revenue]]-Data[[#This Row],[Cogs]]</f>
        <v>90</v>
      </c>
      <c r="P336" t="s">
        <v>64</v>
      </c>
      <c r="Q336">
        <v>60</v>
      </c>
      <c r="R336">
        <v>80</v>
      </c>
      <c r="S336">
        <v>30</v>
      </c>
      <c r="T336">
        <v>140</v>
      </c>
      <c r="U336">
        <v>57</v>
      </c>
      <c r="V336" t="s">
        <v>32</v>
      </c>
    </row>
    <row r="337" spans="1:22" x14ac:dyDescent="0.25">
      <c r="A337">
        <v>318</v>
      </c>
      <c r="B337">
        <v>68</v>
      </c>
      <c r="C337">
        <v>9</v>
      </c>
      <c r="D337" s="1" t="s">
        <v>400</v>
      </c>
      <c r="E337">
        <v>619</v>
      </c>
      <c r="F337">
        <v>85</v>
      </c>
      <c r="G337" t="s">
        <v>36</v>
      </c>
      <c r="H337" t="s">
        <v>26</v>
      </c>
      <c r="I337">
        <v>25</v>
      </c>
      <c r="J337" t="s">
        <v>20</v>
      </c>
      <c r="K337" t="s">
        <v>21</v>
      </c>
      <c r="L337" t="s">
        <v>22</v>
      </c>
      <c r="M337">
        <v>39</v>
      </c>
      <c r="N337">
        <v>163</v>
      </c>
      <c r="O337">
        <f>Data[[#This Row],[Revenue]]-Data[[#This Row],[Cogs]]</f>
        <v>95</v>
      </c>
      <c r="P337" t="s">
        <v>53</v>
      </c>
      <c r="Q337">
        <v>60</v>
      </c>
      <c r="R337">
        <v>80</v>
      </c>
      <c r="S337">
        <v>30</v>
      </c>
      <c r="T337">
        <v>140</v>
      </c>
      <c r="U337">
        <v>59</v>
      </c>
      <c r="V337" t="s">
        <v>24</v>
      </c>
    </row>
    <row r="338" spans="1:22" x14ac:dyDescent="0.25">
      <c r="A338">
        <v>214</v>
      </c>
      <c r="B338">
        <v>39</v>
      </c>
      <c r="C338">
        <v>-54</v>
      </c>
      <c r="D338" s="1" t="s">
        <v>401</v>
      </c>
      <c r="E338">
        <v>541</v>
      </c>
      <c r="F338">
        <v>51</v>
      </c>
      <c r="G338" t="s">
        <v>18</v>
      </c>
      <c r="H338" t="s">
        <v>26</v>
      </c>
      <c r="I338">
        <v>12</v>
      </c>
      <c r="J338" t="s">
        <v>37</v>
      </c>
      <c r="K338" t="s">
        <v>42</v>
      </c>
      <c r="L338" t="s">
        <v>43</v>
      </c>
      <c r="M338">
        <v>26</v>
      </c>
      <c r="N338">
        <v>90</v>
      </c>
      <c r="O338">
        <f>Data[[#This Row],[Revenue]]-Data[[#This Row],[Cogs]]</f>
        <v>51</v>
      </c>
      <c r="P338" t="s">
        <v>27</v>
      </c>
      <c r="Q338">
        <v>40</v>
      </c>
      <c r="R338">
        <v>90</v>
      </c>
      <c r="S338">
        <v>80</v>
      </c>
      <c r="T338">
        <v>130</v>
      </c>
      <c r="U338">
        <v>25</v>
      </c>
      <c r="V338" t="s">
        <v>24</v>
      </c>
    </row>
    <row r="339" spans="1:22" x14ac:dyDescent="0.25">
      <c r="A339">
        <v>936</v>
      </c>
      <c r="B339">
        <v>239</v>
      </c>
      <c r="C339">
        <v>-155</v>
      </c>
      <c r="D339" s="1" t="s">
        <v>402</v>
      </c>
      <c r="E339">
        <v>1246</v>
      </c>
      <c r="F339">
        <v>281</v>
      </c>
      <c r="G339" t="s">
        <v>18</v>
      </c>
      <c r="H339" t="s">
        <v>26</v>
      </c>
      <c r="I339">
        <v>74</v>
      </c>
      <c r="J339" t="s">
        <v>37</v>
      </c>
      <c r="K339" t="s">
        <v>42</v>
      </c>
      <c r="L339" t="s">
        <v>49</v>
      </c>
      <c r="M339">
        <v>185</v>
      </c>
      <c r="N339">
        <v>520</v>
      </c>
      <c r="O339">
        <f>Data[[#This Row],[Revenue]]-Data[[#This Row],[Cogs]]</f>
        <v>281</v>
      </c>
      <c r="P339" t="s">
        <v>27</v>
      </c>
      <c r="Q339">
        <v>350</v>
      </c>
      <c r="R339">
        <v>420</v>
      </c>
      <c r="S339">
        <v>340</v>
      </c>
      <c r="T339">
        <v>770</v>
      </c>
      <c r="U339">
        <v>96</v>
      </c>
      <c r="V339" t="s">
        <v>32</v>
      </c>
    </row>
    <row r="340" spans="1:22" x14ac:dyDescent="0.25">
      <c r="A340">
        <v>210</v>
      </c>
      <c r="B340">
        <v>123</v>
      </c>
      <c r="C340">
        <v>33</v>
      </c>
      <c r="D340" s="1" t="s">
        <v>403</v>
      </c>
      <c r="E340">
        <v>915</v>
      </c>
      <c r="F340">
        <v>179</v>
      </c>
      <c r="G340" t="s">
        <v>18</v>
      </c>
      <c r="H340" t="s">
        <v>26</v>
      </c>
      <c r="I340">
        <v>34</v>
      </c>
      <c r="J340" t="s">
        <v>37</v>
      </c>
      <c r="K340" t="s">
        <v>38</v>
      </c>
      <c r="L340" t="s">
        <v>50</v>
      </c>
      <c r="M340">
        <v>133</v>
      </c>
      <c r="N340">
        <v>302</v>
      </c>
      <c r="O340">
        <f>Data[[#This Row],[Revenue]]-Data[[#This Row],[Cogs]]</f>
        <v>179</v>
      </c>
      <c r="P340" t="s">
        <v>27</v>
      </c>
      <c r="Q340">
        <v>70</v>
      </c>
      <c r="R340">
        <v>120</v>
      </c>
      <c r="S340">
        <v>100</v>
      </c>
      <c r="T340">
        <v>190</v>
      </c>
      <c r="U340">
        <v>46</v>
      </c>
      <c r="V340" t="s">
        <v>32</v>
      </c>
    </row>
    <row r="341" spans="1:22" x14ac:dyDescent="0.25">
      <c r="A341">
        <v>225</v>
      </c>
      <c r="B341">
        <v>48</v>
      </c>
      <c r="C341">
        <v>-35</v>
      </c>
      <c r="D341" s="1" t="s">
        <v>404</v>
      </c>
      <c r="E341">
        <v>851</v>
      </c>
      <c r="F341">
        <v>70</v>
      </c>
      <c r="G341" t="s">
        <v>36</v>
      </c>
      <c r="H341" t="s">
        <v>26</v>
      </c>
      <c r="I341">
        <v>13</v>
      </c>
      <c r="J341" t="s">
        <v>37</v>
      </c>
      <c r="K341" t="s">
        <v>42</v>
      </c>
      <c r="L341" t="s">
        <v>43</v>
      </c>
      <c r="M341">
        <v>45</v>
      </c>
      <c r="N341">
        <v>118</v>
      </c>
      <c r="O341">
        <f>Data[[#This Row],[Revenue]]-Data[[#This Row],[Cogs]]</f>
        <v>70</v>
      </c>
      <c r="P341" t="s">
        <v>53</v>
      </c>
      <c r="Q341">
        <v>70</v>
      </c>
      <c r="R341">
        <v>90</v>
      </c>
      <c r="S341">
        <v>80</v>
      </c>
      <c r="T341">
        <v>160</v>
      </c>
      <c r="U341">
        <v>25</v>
      </c>
      <c r="V341" t="s">
        <v>24</v>
      </c>
    </row>
    <row r="342" spans="1:22" x14ac:dyDescent="0.25">
      <c r="A342">
        <v>225</v>
      </c>
      <c r="B342">
        <v>48</v>
      </c>
      <c r="C342">
        <v>-33</v>
      </c>
      <c r="D342" s="1" t="s">
        <v>405</v>
      </c>
      <c r="E342">
        <v>829</v>
      </c>
      <c r="F342">
        <v>71</v>
      </c>
      <c r="G342" t="s">
        <v>36</v>
      </c>
      <c r="H342" t="s">
        <v>26</v>
      </c>
      <c r="I342">
        <v>13</v>
      </c>
      <c r="J342" t="s">
        <v>37</v>
      </c>
      <c r="K342" t="s">
        <v>42</v>
      </c>
      <c r="L342" t="s">
        <v>49</v>
      </c>
      <c r="M342">
        <v>47</v>
      </c>
      <c r="N342">
        <v>119</v>
      </c>
      <c r="O342">
        <f>Data[[#This Row],[Revenue]]-Data[[#This Row],[Cogs]]</f>
        <v>71</v>
      </c>
      <c r="P342" t="s">
        <v>53</v>
      </c>
      <c r="Q342">
        <v>70</v>
      </c>
      <c r="R342">
        <v>90</v>
      </c>
      <c r="S342">
        <v>80</v>
      </c>
      <c r="T342">
        <v>160</v>
      </c>
      <c r="U342">
        <v>24</v>
      </c>
      <c r="V342" t="s">
        <v>32</v>
      </c>
    </row>
    <row r="343" spans="1:22" x14ac:dyDescent="0.25">
      <c r="A343">
        <v>505</v>
      </c>
      <c r="B343">
        <v>45</v>
      </c>
      <c r="C343">
        <v>-57</v>
      </c>
      <c r="D343" s="1" t="s">
        <v>406</v>
      </c>
      <c r="E343">
        <v>447</v>
      </c>
      <c r="F343">
        <v>69</v>
      </c>
      <c r="G343" t="s">
        <v>36</v>
      </c>
      <c r="H343" t="s">
        <v>26</v>
      </c>
      <c r="I343">
        <v>14</v>
      </c>
      <c r="J343" t="s">
        <v>37</v>
      </c>
      <c r="K343" t="s">
        <v>42</v>
      </c>
      <c r="L343" t="s">
        <v>49</v>
      </c>
      <c r="M343">
        <v>23</v>
      </c>
      <c r="N343">
        <v>114</v>
      </c>
      <c r="O343">
        <f>Data[[#This Row],[Revenue]]-Data[[#This Row],[Cogs]]</f>
        <v>69</v>
      </c>
      <c r="P343" t="s">
        <v>97</v>
      </c>
      <c r="Q343">
        <v>50</v>
      </c>
      <c r="R343">
        <v>110</v>
      </c>
      <c r="S343">
        <v>80</v>
      </c>
      <c r="T343">
        <v>160</v>
      </c>
      <c r="U343">
        <v>46</v>
      </c>
      <c r="V343" t="s">
        <v>32</v>
      </c>
    </row>
    <row r="344" spans="1:22" x14ac:dyDescent="0.25">
      <c r="A344">
        <v>918</v>
      </c>
      <c r="B344">
        <v>90</v>
      </c>
      <c r="C344">
        <v>-66</v>
      </c>
      <c r="D344" s="1" t="s">
        <v>407</v>
      </c>
      <c r="E344">
        <v>572</v>
      </c>
      <c r="F344">
        <v>115</v>
      </c>
      <c r="G344" t="s">
        <v>36</v>
      </c>
      <c r="H344" t="s">
        <v>26</v>
      </c>
      <c r="I344">
        <v>29</v>
      </c>
      <c r="J344" t="s">
        <v>37</v>
      </c>
      <c r="K344" t="s">
        <v>42</v>
      </c>
      <c r="L344" t="s">
        <v>49</v>
      </c>
      <c r="M344">
        <v>74</v>
      </c>
      <c r="N344">
        <v>205</v>
      </c>
      <c r="O344">
        <f>Data[[#This Row],[Revenue]]-Data[[#This Row],[Cogs]]</f>
        <v>115</v>
      </c>
      <c r="P344" t="s">
        <v>44</v>
      </c>
      <c r="Q344">
        <v>130</v>
      </c>
      <c r="R344">
        <v>160</v>
      </c>
      <c r="S344">
        <v>140</v>
      </c>
      <c r="T344">
        <v>290</v>
      </c>
      <c r="U344">
        <v>41</v>
      </c>
      <c r="V344" t="s">
        <v>32</v>
      </c>
    </row>
    <row r="345" spans="1:22" x14ac:dyDescent="0.25">
      <c r="A345">
        <v>505</v>
      </c>
      <c r="B345">
        <v>25</v>
      </c>
      <c r="C345">
        <v>-22</v>
      </c>
      <c r="D345" s="1" t="s">
        <v>408</v>
      </c>
      <c r="E345">
        <v>-466</v>
      </c>
      <c r="F345">
        <v>31</v>
      </c>
      <c r="G345" t="s">
        <v>36</v>
      </c>
      <c r="H345" t="s">
        <v>26</v>
      </c>
      <c r="I345">
        <v>9</v>
      </c>
      <c r="J345" t="s">
        <v>37</v>
      </c>
      <c r="K345" t="s">
        <v>38</v>
      </c>
      <c r="L345" t="s">
        <v>52</v>
      </c>
      <c r="M345">
        <v>-12</v>
      </c>
      <c r="N345">
        <v>56</v>
      </c>
      <c r="O345">
        <f>Data[[#This Row],[Revenue]]-Data[[#This Row],[Cogs]]</f>
        <v>31</v>
      </c>
      <c r="P345" t="s">
        <v>97</v>
      </c>
      <c r="Q345">
        <v>10</v>
      </c>
      <c r="R345">
        <v>20</v>
      </c>
      <c r="S345">
        <v>10</v>
      </c>
      <c r="T345">
        <v>30</v>
      </c>
      <c r="U345">
        <v>43</v>
      </c>
      <c r="V345" t="s">
        <v>32</v>
      </c>
    </row>
    <row r="346" spans="1:22" x14ac:dyDescent="0.25">
      <c r="A346">
        <v>225</v>
      </c>
      <c r="B346">
        <v>103</v>
      </c>
      <c r="C346">
        <v>-23</v>
      </c>
      <c r="D346" s="1" t="s">
        <v>409</v>
      </c>
      <c r="E346">
        <v>564</v>
      </c>
      <c r="F346">
        <v>133</v>
      </c>
      <c r="G346" t="s">
        <v>36</v>
      </c>
      <c r="H346" t="s">
        <v>26</v>
      </c>
      <c r="I346">
        <v>33</v>
      </c>
      <c r="J346" t="s">
        <v>20</v>
      </c>
      <c r="K346" t="s">
        <v>21</v>
      </c>
      <c r="L346" t="s">
        <v>58</v>
      </c>
      <c r="M346">
        <v>87</v>
      </c>
      <c r="N346">
        <v>236</v>
      </c>
      <c r="O346">
        <f>Data[[#This Row],[Revenue]]-Data[[#This Row],[Cogs]]</f>
        <v>133</v>
      </c>
      <c r="P346" t="s">
        <v>53</v>
      </c>
      <c r="Q346">
        <v>80</v>
      </c>
      <c r="R346">
        <v>130</v>
      </c>
      <c r="S346">
        <v>110</v>
      </c>
      <c r="T346">
        <v>210</v>
      </c>
      <c r="U346">
        <v>46</v>
      </c>
      <c r="V346" t="s">
        <v>24</v>
      </c>
    </row>
    <row r="347" spans="1:22" x14ac:dyDescent="0.25">
      <c r="A347">
        <v>504</v>
      </c>
      <c r="B347">
        <v>79</v>
      </c>
      <c r="C347">
        <v>-26</v>
      </c>
      <c r="D347" s="1" t="s">
        <v>410</v>
      </c>
      <c r="E347">
        <v>593</v>
      </c>
      <c r="F347">
        <v>98</v>
      </c>
      <c r="G347" t="s">
        <v>36</v>
      </c>
      <c r="H347" t="s">
        <v>26</v>
      </c>
      <c r="I347">
        <v>30</v>
      </c>
      <c r="J347" t="s">
        <v>20</v>
      </c>
      <c r="K347" t="s">
        <v>21</v>
      </c>
      <c r="L347" t="s">
        <v>22</v>
      </c>
      <c r="M347">
        <v>34</v>
      </c>
      <c r="N347">
        <v>177</v>
      </c>
      <c r="O347">
        <f>Data[[#This Row],[Revenue]]-Data[[#This Row],[Cogs]]</f>
        <v>98</v>
      </c>
      <c r="P347" t="s">
        <v>53</v>
      </c>
      <c r="Q347">
        <v>60</v>
      </c>
      <c r="R347">
        <v>90</v>
      </c>
      <c r="S347">
        <v>60</v>
      </c>
      <c r="T347">
        <v>150</v>
      </c>
      <c r="U347">
        <v>64</v>
      </c>
      <c r="V347" t="s">
        <v>24</v>
      </c>
    </row>
    <row r="348" spans="1:22" x14ac:dyDescent="0.25">
      <c r="A348">
        <v>405</v>
      </c>
      <c r="B348">
        <v>96</v>
      </c>
      <c r="C348">
        <v>-23</v>
      </c>
      <c r="D348" s="1" t="s">
        <v>411</v>
      </c>
      <c r="E348">
        <v>683</v>
      </c>
      <c r="F348">
        <v>134</v>
      </c>
      <c r="G348" t="s">
        <v>36</v>
      </c>
      <c r="H348" t="s">
        <v>26</v>
      </c>
      <c r="I348">
        <v>87</v>
      </c>
      <c r="J348" t="s">
        <v>20</v>
      </c>
      <c r="K348" t="s">
        <v>21</v>
      </c>
      <c r="L348" t="s">
        <v>22</v>
      </c>
      <c r="M348">
        <v>17</v>
      </c>
      <c r="N348">
        <v>230</v>
      </c>
      <c r="O348">
        <f>Data[[#This Row],[Revenue]]-Data[[#This Row],[Cogs]]</f>
        <v>134</v>
      </c>
      <c r="P348" t="s">
        <v>44</v>
      </c>
      <c r="Q348">
        <v>80</v>
      </c>
      <c r="R348">
        <v>120</v>
      </c>
      <c r="S348">
        <v>40</v>
      </c>
      <c r="T348">
        <v>200</v>
      </c>
      <c r="U348">
        <v>117</v>
      </c>
      <c r="V348" t="s">
        <v>24</v>
      </c>
    </row>
    <row r="349" spans="1:22" x14ac:dyDescent="0.25">
      <c r="A349">
        <v>956</v>
      </c>
      <c r="B349">
        <v>225</v>
      </c>
      <c r="C349">
        <v>-56</v>
      </c>
      <c r="D349" s="1" t="s">
        <v>412</v>
      </c>
      <c r="E349">
        <v>1272</v>
      </c>
      <c r="F349">
        <v>265</v>
      </c>
      <c r="G349" t="s">
        <v>18</v>
      </c>
      <c r="H349" t="s">
        <v>26</v>
      </c>
      <c r="I349">
        <v>69</v>
      </c>
      <c r="J349" t="s">
        <v>37</v>
      </c>
      <c r="K349" t="s">
        <v>42</v>
      </c>
      <c r="L349" t="s">
        <v>49</v>
      </c>
      <c r="M349">
        <v>174</v>
      </c>
      <c r="N349">
        <v>490</v>
      </c>
      <c r="O349">
        <f>Data[[#This Row],[Revenue]]-Data[[#This Row],[Cogs]]</f>
        <v>265</v>
      </c>
      <c r="P349" t="s">
        <v>27</v>
      </c>
      <c r="Q349">
        <v>260</v>
      </c>
      <c r="R349">
        <v>320</v>
      </c>
      <c r="S349">
        <v>230</v>
      </c>
      <c r="T349">
        <v>580</v>
      </c>
      <c r="U349">
        <v>91</v>
      </c>
      <c r="V349" t="s">
        <v>32</v>
      </c>
    </row>
    <row r="350" spans="1:22" x14ac:dyDescent="0.25">
      <c r="A350">
        <v>405</v>
      </c>
      <c r="B350">
        <v>88</v>
      </c>
      <c r="C350">
        <v>12</v>
      </c>
      <c r="D350" s="1" t="s">
        <v>413</v>
      </c>
      <c r="E350">
        <v>817</v>
      </c>
      <c r="F350">
        <v>133</v>
      </c>
      <c r="G350" t="s">
        <v>36</v>
      </c>
      <c r="H350" t="s">
        <v>26</v>
      </c>
      <c r="I350">
        <v>29</v>
      </c>
      <c r="J350" t="s">
        <v>37</v>
      </c>
      <c r="K350" t="s">
        <v>38</v>
      </c>
      <c r="L350" t="s">
        <v>39</v>
      </c>
      <c r="M350">
        <v>72</v>
      </c>
      <c r="N350">
        <v>221</v>
      </c>
      <c r="O350">
        <f>Data[[#This Row],[Revenue]]-Data[[#This Row],[Cogs]]</f>
        <v>133</v>
      </c>
      <c r="P350" t="s">
        <v>44</v>
      </c>
      <c r="Q350">
        <v>60</v>
      </c>
      <c r="R350">
        <v>110</v>
      </c>
      <c r="S350">
        <v>60</v>
      </c>
      <c r="T350">
        <v>170</v>
      </c>
      <c r="U350">
        <v>61</v>
      </c>
      <c r="V350" t="s">
        <v>24</v>
      </c>
    </row>
    <row r="351" spans="1:22" x14ac:dyDescent="0.25">
      <c r="A351">
        <v>318</v>
      </c>
      <c r="B351">
        <v>49</v>
      </c>
      <c r="C351">
        <v>-24</v>
      </c>
      <c r="D351" s="1" t="s">
        <v>414</v>
      </c>
      <c r="E351">
        <v>845</v>
      </c>
      <c r="F351">
        <v>71</v>
      </c>
      <c r="G351" t="s">
        <v>36</v>
      </c>
      <c r="H351" t="s">
        <v>26</v>
      </c>
      <c r="I351">
        <v>13</v>
      </c>
      <c r="J351" t="s">
        <v>37</v>
      </c>
      <c r="K351" t="s">
        <v>42</v>
      </c>
      <c r="L351" t="s">
        <v>49</v>
      </c>
      <c r="M351">
        <v>46</v>
      </c>
      <c r="N351">
        <v>120</v>
      </c>
      <c r="O351">
        <f>Data[[#This Row],[Revenue]]-Data[[#This Row],[Cogs]]</f>
        <v>71</v>
      </c>
      <c r="P351" t="s">
        <v>53</v>
      </c>
      <c r="Q351">
        <v>50</v>
      </c>
      <c r="R351">
        <v>90</v>
      </c>
      <c r="S351">
        <v>70</v>
      </c>
      <c r="T351">
        <v>140</v>
      </c>
      <c r="U351">
        <v>25</v>
      </c>
      <c r="V351" t="s">
        <v>32</v>
      </c>
    </row>
    <row r="352" spans="1:22" x14ac:dyDescent="0.25">
      <c r="A352">
        <v>505</v>
      </c>
      <c r="B352">
        <v>48</v>
      </c>
      <c r="C352">
        <v>-23</v>
      </c>
      <c r="D352" s="1" t="s">
        <v>415</v>
      </c>
      <c r="E352">
        <v>462</v>
      </c>
      <c r="F352">
        <v>74</v>
      </c>
      <c r="G352" t="s">
        <v>36</v>
      </c>
      <c r="H352" t="s">
        <v>26</v>
      </c>
      <c r="I352">
        <v>15</v>
      </c>
      <c r="J352" t="s">
        <v>37</v>
      </c>
      <c r="K352" t="s">
        <v>42</v>
      </c>
      <c r="L352" t="s">
        <v>49</v>
      </c>
      <c r="M352">
        <v>27</v>
      </c>
      <c r="N352">
        <v>122</v>
      </c>
      <c r="O352">
        <f>Data[[#This Row],[Revenue]]-Data[[#This Row],[Cogs]]</f>
        <v>74</v>
      </c>
      <c r="P352" t="s">
        <v>97</v>
      </c>
      <c r="Q352">
        <v>50</v>
      </c>
      <c r="R352">
        <v>90</v>
      </c>
      <c r="S352">
        <v>50</v>
      </c>
      <c r="T352">
        <v>140</v>
      </c>
      <c r="U352">
        <v>47</v>
      </c>
      <c r="V352" t="s">
        <v>32</v>
      </c>
    </row>
    <row r="353" spans="1:22" x14ac:dyDescent="0.25">
      <c r="A353">
        <v>405</v>
      </c>
      <c r="B353">
        <v>81</v>
      </c>
      <c r="C353">
        <v>-34</v>
      </c>
      <c r="D353" s="1" t="s">
        <v>416</v>
      </c>
      <c r="E353">
        <v>551</v>
      </c>
      <c r="F353">
        <v>104</v>
      </c>
      <c r="G353" t="s">
        <v>36</v>
      </c>
      <c r="H353" t="s">
        <v>26</v>
      </c>
      <c r="I353">
        <v>26</v>
      </c>
      <c r="J353" t="s">
        <v>37</v>
      </c>
      <c r="K353" t="s">
        <v>42</v>
      </c>
      <c r="L353" t="s">
        <v>49</v>
      </c>
      <c r="M353">
        <v>66</v>
      </c>
      <c r="N353">
        <v>185</v>
      </c>
      <c r="O353">
        <f>Data[[#This Row],[Revenue]]-Data[[#This Row],[Cogs]]</f>
        <v>104</v>
      </c>
      <c r="P353" t="s">
        <v>44</v>
      </c>
      <c r="Q353">
        <v>90</v>
      </c>
      <c r="R353">
        <v>130</v>
      </c>
      <c r="S353">
        <v>100</v>
      </c>
      <c r="T353">
        <v>220</v>
      </c>
      <c r="U353">
        <v>38</v>
      </c>
      <c r="V353" t="s">
        <v>32</v>
      </c>
    </row>
    <row r="354" spans="1:22" x14ac:dyDescent="0.25">
      <c r="A354">
        <v>505</v>
      </c>
      <c r="B354">
        <v>20</v>
      </c>
      <c r="C354">
        <v>-5</v>
      </c>
      <c r="D354" s="1" t="s">
        <v>417</v>
      </c>
      <c r="E354">
        <v>-598</v>
      </c>
      <c r="F354">
        <v>25</v>
      </c>
      <c r="G354" t="s">
        <v>36</v>
      </c>
      <c r="H354" t="s">
        <v>26</v>
      </c>
      <c r="I354">
        <v>7</v>
      </c>
      <c r="J354" t="s">
        <v>37</v>
      </c>
      <c r="K354" t="s">
        <v>38</v>
      </c>
      <c r="L354" t="s">
        <v>52</v>
      </c>
      <c r="M354">
        <v>-15</v>
      </c>
      <c r="N354">
        <v>45</v>
      </c>
      <c r="O354">
        <f>Data[[#This Row],[Revenue]]-Data[[#This Row],[Cogs]]</f>
        <v>25</v>
      </c>
      <c r="P354" t="s">
        <v>97</v>
      </c>
      <c r="Q354">
        <v>10</v>
      </c>
      <c r="R354">
        <v>20</v>
      </c>
      <c r="S354">
        <v>-10</v>
      </c>
      <c r="T354">
        <v>30</v>
      </c>
      <c r="U354">
        <v>40</v>
      </c>
      <c r="V354" t="s">
        <v>32</v>
      </c>
    </row>
    <row r="355" spans="1:22" x14ac:dyDescent="0.25">
      <c r="A355">
        <v>918</v>
      </c>
      <c r="B355">
        <v>134</v>
      </c>
      <c r="C355">
        <v>31</v>
      </c>
      <c r="D355" s="1" t="s">
        <v>418</v>
      </c>
      <c r="E355">
        <v>-2248</v>
      </c>
      <c r="F355">
        <v>186</v>
      </c>
      <c r="G355" t="s">
        <v>36</v>
      </c>
      <c r="H355" t="s">
        <v>26</v>
      </c>
      <c r="I355">
        <v>41</v>
      </c>
      <c r="J355" t="s">
        <v>37</v>
      </c>
      <c r="K355" t="s">
        <v>38</v>
      </c>
      <c r="L355" t="s">
        <v>52</v>
      </c>
      <c r="M355">
        <v>121</v>
      </c>
      <c r="N355">
        <v>320</v>
      </c>
      <c r="O355">
        <f>Data[[#This Row],[Revenue]]-Data[[#This Row],[Cogs]]</f>
        <v>186</v>
      </c>
      <c r="P355" t="s">
        <v>44</v>
      </c>
      <c r="Q355">
        <v>100</v>
      </c>
      <c r="R355">
        <v>140</v>
      </c>
      <c r="S355">
        <v>90</v>
      </c>
      <c r="T355">
        <v>240</v>
      </c>
      <c r="U355">
        <v>65</v>
      </c>
      <c r="V355" t="s">
        <v>32</v>
      </c>
    </row>
    <row r="356" spans="1:22" x14ac:dyDescent="0.25">
      <c r="A356">
        <v>225</v>
      </c>
      <c r="B356">
        <v>94</v>
      </c>
      <c r="C356">
        <v>7</v>
      </c>
      <c r="D356" s="1" t="s">
        <v>419</v>
      </c>
      <c r="E356">
        <v>540</v>
      </c>
      <c r="F356">
        <v>120</v>
      </c>
      <c r="G356" t="s">
        <v>36</v>
      </c>
      <c r="H356" t="s">
        <v>26</v>
      </c>
      <c r="I356">
        <v>31</v>
      </c>
      <c r="J356" t="s">
        <v>20</v>
      </c>
      <c r="K356" t="s">
        <v>21</v>
      </c>
      <c r="L356" t="s">
        <v>58</v>
      </c>
      <c r="M356">
        <v>77</v>
      </c>
      <c r="N356">
        <v>214</v>
      </c>
      <c r="O356">
        <f>Data[[#This Row],[Revenue]]-Data[[#This Row],[Cogs]]</f>
        <v>120</v>
      </c>
      <c r="P356" t="s">
        <v>53</v>
      </c>
      <c r="Q356">
        <v>80</v>
      </c>
      <c r="R356">
        <v>110</v>
      </c>
      <c r="S356">
        <v>70</v>
      </c>
      <c r="T356">
        <v>190</v>
      </c>
      <c r="U356">
        <v>43</v>
      </c>
      <c r="V356" t="s">
        <v>24</v>
      </c>
    </row>
    <row r="357" spans="1:22" x14ac:dyDescent="0.25">
      <c r="A357">
        <v>505</v>
      </c>
      <c r="B357">
        <v>16</v>
      </c>
      <c r="C357">
        <v>-1</v>
      </c>
      <c r="D357" s="1" t="s">
        <v>420</v>
      </c>
      <c r="E357">
        <v>851</v>
      </c>
      <c r="F357">
        <v>25</v>
      </c>
      <c r="G357" t="s">
        <v>36</v>
      </c>
      <c r="H357" t="s">
        <v>26</v>
      </c>
      <c r="I357">
        <v>4</v>
      </c>
      <c r="J357" t="s">
        <v>20</v>
      </c>
      <c r="K357" t="s">
        <v>21</v>
      </c>
      <c r="L357" t="s">
        <v>58</v>
      </c>
      <c r="M357">
        <v>9</v>
      </c>
      <c r="N357">
        <v>41</v>
      </c>
      <c r="O357">
        <f>Data[[#This Row],[Revenue]]-Data[[#This Row],[Cogs]]</f>
        <v>25</v>
      </c>
      <c r="P357" t="s">
        <v>97</v>
      </c>
      <c r="Q357">
        <v>10</v>
      </c>
      <c r="R357">
        <v>20</v>
      </c>
      <c r="S357">
        <v>10</v>
      </c>
      <c r="T357">
        <v>30</v>
      </c>
      <c r="U357">
        <v>16</v>
      </c>
      <c r="V357" t="s">
        <v>24</v>
      </c>
    </row>
    <row r="358" spans="1:22" x14ac:dyDescent="0.25">
      <c r="A358">
        <v>580</v>
      </c>
      <c r="B358">
        <v>105</v>
      </c>
      <c r="C358">
        <v>-10</v>
      </c>
      <c r="D358" s="1" t="s">
        <v>421</v>
      </c>
      <c r="E358">
        <v>716</v>
      </c>
      <c r="F358">
        <v>145</v>
      </c>
      <c r="G358" t="s">
        <v>36</v>
      </c>
      <c r="H358" t="s">
        <v>26</v>
      </c>
      <c r="I358">
        <v>95</v>
      </c>
      <c r="J358" t="s">
        <v>20</v>
      </c>
      <c r="K358" t="s">
        <v>21</v>
      </c>
      <c r="L358" t="s">
        <v>22</v>
      </c>
      <c r="M358">
        <v>20</v>
      </c>
      <c r="N358">
        <v>250</v>
      </c>
      <c r="O358">
        <f>Data[[#This Row],[Revenue]]-Data[[#This Row],[Cogs]]</f>
        <v>145</v>
      </c>
      <c r="P358" t="s">
        <v>44</v>
      </c>
      <c r="Q358">
        <v>90</v>
      </c>
      <c r="R358">
        <v>140</v>
      </c>
      <c r="S358">
        <v>30</v>
      </c>
      <c r="T358">
        <v>230</v>
      </c>
      <c r="U358">
        <v>125</v>
      </c>
      <c r="V358" t="s">
        <v>24</v>
      </c>
    </row>
    <row r="359" spans="1:22" x14ac:dyDescent="0.25">
      <c r="A359">
        <v>281</v>
      </c>
      <c r="B359">
        <v>39</v>
      </c>
      <c r="C359">
        <v>-41</v>
      </c>
      <c r="D359" s="1" t="s">
        <v>422</v>
      </c>
      <c r="E359">
        <v>541</v>
      </c>
      <c r="F359">
        <v>51</v>
      </c>
      <c r="G359" t="s">
        <v>18</v>
      </c>
      <c r="H359" t="s">
        <v>26</v>
      </c>
      <c r="I359">
        <v>12</v>
      </c>
      <c r="J359" t="s">
        <v>37</v>
      </c>
      <c r="K359" t="s">
        <v>42</v>
      </c>
      <c r="L359" t="s">
        <v>43</v>
      </c>
      <c r="M359">
        <v>39</v>
      </c>
      <c r="N359">
        <v>96</v>
      </c>
      <c r="O359">
        <f>Data[[#This Row],[Revenue]]-Data[[#This Row],[Cogs]]</f>
        <v>57</v>
      </c>
      <c r="P359" t="s">
        <v>27</v>
      </c>
      <c r="Q359">
        <v>40</v>
      </c>
      <c r="R359">
        <v>90</v>
      </c>
      <c r="S359">
        <v>80</v>
      </c>
      <c r="T359">
        <v>130</v>
      </c>
      <c r="U359">
        <v>25</v>
      </c>
      <c r="V359" t="s">
        <v>24</v>
      </c>
    </row>
    <row r="360" spans="1:22" x14ac:dyDescent="0.25">
      <c r="A360">
        <v>432</v>
      </c>
      <c r="B360">
        <v>239</v>
      </c>
      <c r="C360">
        <v>-65</v>
      </c>
      <c r="D360" s="1" t="s">
        <v>423</v>
      </c>
      <c r="E360">
        <v>1246</v>
      </c>
      <c r="F360">
        <v>281</v>
      </c>
      <c r="G360" t="s">
        <v>18</v>
      </c>
      <c r="H360" t="s">
        <v>26</v>
      </c>
      <c r="I360">
        <v>74</v>
      </c>
      <c r="J360" t="s">
        <v>37</v>
      </c>
      <c r="K360" t="s">
        <v>42</v>
      </c>
      <c r="L360" t="s">
        <v>49</v>
      </c>
      <c r="M360">
        <v>275</v>
      </c>
      <c r="N360">
        <v>554</v>
      </c>
      <c r="O360">
        <f>Data[[#This Row],[Revenue]]-Data[[#This Row],[Cogs]]</f>
        <v>315</v>
      </c>
      <c r="P360" t="s">
        <v>27</v>
      </c>
      <c r="Q360">
        <v>350</v>
      </c>
      <c r="R360">
        <v>420</v>
      </c>
      <c r="S360">
        <v>340</v>
      </c>
      <c r="T360">
        <v>770</v>
      </c>
      <c r="U360">
        <v>96</v>
      </c>
      <c r="V360" t="s">
        <v>32</v>
      </c>
    </row>
    <row r="361" spans="1:22" x14ac:dyDescent="0.25">
      <c r="A361">
        <v>817</v>
      </c>
      <c r="B361">
        <v>123</v>
      </c>
      <c r="C361">
        <v>97</v>
      </c>
      <c r="D361" s="1" t="s">
        <v>424</v>
      </c>
      <c r="E361">
        <v>915</v>
      </c>
      <c r="F361">
        <v>179</v>
      </c>
      <c r="G361" t="s">
        <v>18</v>
      </c>
      <c r="H361" t="s">
        <v>26</v>
      </c>
      <c r="I361">
        <v>34</v>
      </c>
      <c r="J361" t="s">
        <v>37</v>
      </c>
      <c r="K361" t="s">
        <v>38</v>
      </c>
      <c r="L361" t="s">
        <v>50</v>
      </c>
      <c r="M361">
        <v>197</v>
      </c>
      <c r="N361">
        <v>322</v>
      </c>
      <c r="O361">
        <f>Data[[#This Row],[Revenue]]-Data[[#This Row],[Cogs]]</f>
        <v>199</v>
      </c>
      <c r="P361" t="s">
        <v>27</v>
      </c>
      <c r="Q361">
        <v>70</v>
      </c>
      <c r="R361">
        <v>120</v>
      </c>
      <c r="S361">
        <v>100</v>
      </c>
      <c r="T361">
        <v>190</v>
      </c>
      <c r="U361">
        <v>46</v>
      </c>
      <c r="V361" t="s">
        <v>32</v>
      </c>
    </row>
    <row r="362" spans="1:22" x14ac:dyDescent="0.25">
      <c r="A362">
        <v>985</v>
      </c>
      <c r="B362">
        <v>48</v>
      </c>
      <c r="C362">
        <v>-13</v>
      </c>
      <c r="D362" s="1" t="s">
        <v>425</v>
      </c>
      <c r="E362">
        <v>851</v>
      </c>
      <c r="F362">
        <v>70</v>
      </c>
      <c r="G362" t="s">
        <v>36</v>
      </c>
      <c r="H362" t="s">
        <v>26</v>
      </c>
      <c r="I362">
        <v>13</v>
      </c>
      <c r="J362" t="s">
        <v>37</v>
      </c>
      <c r="K362" t="s">
        <v>42</v>
      </c>
      <c r="L362" t="s">
        <v>43</v>
      </c>
      <c r="M362">
        <v>67</v>
      </c>
      <c r="N362">
        <v>126</v>
      </c>
      <c r="O362">
        <f>Data[[#This Row],[Revenue]]-Data[[#This Row],[Cogs]]</f>
        <v>78</v>
      </c>
      <c r="P362" t="s">
        <v>53</v>
      </c>
      <c r="Q362">
        <v>70</v>
      </c>
      <c r="R362">
        <v>90</v>
      </c>
      <c r="S362">
        <v>80</v>
      </c>
      <c r="T362">
        <v>160</v>
      </c>
      <c r="U362">
        <v>25</v>
      </c>
      <c r="V362" t="s">
        <v>24</v>
      </c>
    </row>
    <row r="363" spans="1:22" x14ac:dyDescent="0.25">
      <c r="A363">
        <v>337</v>
      </c>
      <c r="B363">
        <v>48</v>
      </c>
      <c r="C363">
        <v>-10</v>
      </c>
      <c r="D363" s="1" t="s">
        <v>426</v>
      </c>
      <c r="E363">
        <v>829</v>
      </c>
      <c r="F363">
        <v>71</v>
      </c>
      <c r="G363" t="s">
        <v>36</v>
      </c>
      <c r="H363" t="s">
        <v>26</v>
      </c>
      <c r="I363">
        <v>13</v>
      </c>
      <c r="J363" t="s">
        <v>37</v>
      </c>
      <c r="K363" t="s">
        <v>42</v>
      </c>
      <c r="L363" t="s">
        <v>49</v>
      </c>
      <c r="M363">
        <v>70</v>
      </c>
      <c r="N363">
        <v>127</v>
      </c>
      <c r="O363">
        <f>Data[[#This Row],[Revenue]]-Data[[#This Row],[Cogs]]</f>
        <v>79</v>
      </c>
      <c r="P363" t="s">
        <v>53</v>
      </c>
      <c r="Q363">
        <v>70</v>
      </c>
      <c r="R363">
        <v>90</v>
      </c>
      <c r="S363">
        <v>80</v>
      </c>
      <c r="T363">
        <v>160</v>
      </c>
      <c r="U363">
        <v>24</v>
      </c>
      <c r="V363" t="s">
        <v>32</v>
      </c>
    </row>
    <row r="364" spans="1:22" x14ac:dyDescent="0.25">
      <c r="A364">
        <v>505</v>
      </c>
      <c r="B364">
        <v>45</v>
      </c>
      <c r="C364">
        <v>-46</v>
      </c>
      <c r="D364" s="1" t="s">
        <v>427</v>
      </c>
      <c r="E364">
        <v>447</v>
      </c>
      <c r="F364">
        <v>69</v>
      </c>
      <c r="G364" t="s">
        <v>36</v>
      </c>
      <c r="H364" t="s">
        <v>26</v>
      </c>
      <c r="I364">
        <v>14</v>
      </c>
      <c r="J364" t="s">
        <v>37</v>
      </c>
      <c r="K364" t="s">
        <v>42</v>
      </c>
      <c r="L364" t="s">
        <v>49</v>
      </c>
      <c r="M364">
        <v>34</v>
      </c>
      <c r="N364">
        <v>121</v>
      </c>
      <c r="O364">
        <f>Data[[#This Row],[Revenue]]-Data[[#This Row],[Cogs]]</f>
        <v>76</v>
      </c>
      <c r="P364" t="s">
        <v>97</v>
      </c>
      <c r="Q364">
        <v>50</v>
      </c>
      <c r="R364">
        <v>110</v>
      </c>
      <c r="S364">
        <v>80</v>
      </c>
      <c r="T364">
        <v>160</v>
      </c>
      <c r="U364">
        <v>46</v>
      </c>
      <c r="V364" t="s">
        <v>32</v>
      </c>
    </row>
    <row r="365" spans="1:22" x14ac:dyDescent="0.25">
      <c r="A365">
        <v>918</v>
      </c>
      <c r="B365">
        <v>90</v>
      </c>
      <c r="C365">
        <v>-30</v>
      </c>
      <c r="D365" s="1" t="s">
        <v>428</v>
      </c>
      <c r="E365">
        <v>572</v>
      </c>
      <c r="F365">
        <v>115</v>
      </c>
      <c r="G365" t="s">
        <v>36</v>
      </c>
      <c r="H365" t="s">
        <v>26</v>
      </c>
      <c r="I365">
        <v>29</v>
      </c>
      <c r="J365" t="s">
        <v>37</v>
      </c>
      <c r="K365" t="s">
        <v>42</v>
      </c>
      <c r="L365" t="s">
        <v>49</v>
      </c>
      <c r="M365">
        <v>110</v>
      </c>
      <c r="N365">
        <v>218</v>
      </c>
      <c r="O365">
        <f>Data[[#This Row],[Revenue]]-Data[[#This Row],[Cogs]]</f>
        <v>128</v>
      </c>
      <c r="P365" t="s">
        <v>44</v>
      </c>
      <c r="Q365">
        <v>130</v>
      </c>
      <c r="R365">
        <v>160</v>
      </c>
      <c r="S365">
        <v>140</v>
      </c>
      <c r="T365">
        <v>290</v>
      </c>
      <c r="U365">
        <v>41</v>
      </c>
      <c r="V365" t="s">
        <v>32</v>
      </c>
    </row>
    <row r="366" spans="1:22" x14ac:dyDescent="0.25">
      <c r="A366">
        <v>505</v>
      </c>
      <c r="B366">
        <v>25</v>
      </c>
      <c r="C366">
        <v>-28</v>
      </c>
      <c r="D366" s="1" t="s">
        <v>429</v>
      </c>
      <c r="E366">
        <v>-466</v>
      </c>
      <c r="F366">
        <v>31</v>
      </c>
      <c r="G366" t="s">
        <v>36</v>
      </c>
      <c r="H366" t="s">
        <v>26</v>
      </c>
      <c r="I366">
        <v>9</v>
      </c>
      <c r="J366" t="s">
        <v>37</v>
      </c>
      <c r="K366" t="s">
        <v>38</v>
      </c>
      <c r="L366" t="s">
        <v>52</v>
      </c>
      <c r="M366">
        <v>-18</v>
      </c>
      <c r="N366">
        <v>60</v>
      </c>
      <c r="O366">
        <f>Data[[#This Row],[Revenue]]-Data[[#This Row],[Cogs]]</f>
        <v>35</v>
      </c>
      <c r="P366" t="s">
        <v>97</v>
      </c>
      <c r="Q366">
        <v>10</v>
      </c>
      <c r="R366">
        <v>20</v>
      </c>
      <c r="S366">
        <v>10</v>
      </c>
      <c r="T366">
        <v>30</v>
      </c>
      <c r="U366">
        <v>43</v>
      </c>
      <c r="V366" t="s">
        <v>32</v>
      </c>
    </row>
    <row r="367" spans="1:22" x14ac:dyDescent="0.25">
      <c r="A367">
        <v>318</v>
      </c>
      <c r="B367">
        <v>103</v>
      </c>
      <c r="C367">
        <v>19</v>
      </c>
      <c r="D367" s="1" t="s">
        <v>430</v>
      </c>
      <c r="E367">
        <v>564</v>
      </c>
      <c r="F367">
        <v>133</v>
      </c>
      <c r="G367" t="s">
        <v>36</v>
      </c>
      <c r="H367" t="s">
        <v>26</v>
      </c>
      <c r="I367">
        <v>33</v>
      </c>
      <c r="J367" t="s">
        <v>20</v>
      </c>
      <c r="K367" t="s">
        <v>21</v>
      </c>
      <c r="L367" t="s">
        <v>58</v>
      </c>
      <c r="M367">
        <v>129</v>
      </c>
      <c r="N367">
        <v>251</v>
      </c>
      <c r="O367">
        <f>Data[[#This Row],[Revenue]]-Data[[#This Row],[Cogs]]</f>
        <v>148</v>
      </c>
      <c r="P367" t="s">
        <v>53</v>
      </c>
      <c r="Q367">
        <v>80</v>
      </c>
      <c r="R367">
        <v>130</v>
      </c>
      <c r="S367">
        <v>110</v>
      </c>
      <c r="T367">
        <v>210</v>
      </c>
      <c r="U367">
        <v>46</v>
      </c>
      <c r="V367" t="s">
        <v>24</v>
      </c>
    </row>
    <row r="368" spans="1:22" x14ac:dyDescent="0.25">
      <c r="A368">
        <v>225</v>
      </c>
      <c r="B368">
        <v>79</v>
      </c>
      <c r="C368">
        <v>-10</v>
      </c>
      <c r="D368" s="1" t="s">
        <v>431</v>
      </c>
      <c r="E368">
        <v>593</v>
      </c>
      <c r="F368">
        <v>98</v>
      </c>
      <c r="G368" t="s">
        <v>36</v>
      </c>
      <c r="H368" t="s">
        <v>26</v>
      </c>
      <c r="I368">
        <v>30</v>
      </c>
      <c r="J368" t="s">
        <v>20</v>
      </c>
      <c r="K368" t="s">
        <v>21</v>
      </c>
      <c r="L368" t="s">
        <v>22</v>
      </c>
      <c r="M368">
        <v>50</v>
      </c>
      <c r="N368">
        <v>189</v>
      </c>
      <c r="O368">
        <f>Data[[#This Row],[Revenue]]-Data[[#This Row],[Cogs]]</f>
        <v>110</v>
      </c>
      <c r="P368" t="s">
        <v>53</v>
      </c>
      <c r="Q368">
        <v>60</v>
      </c>
      <c r="R368">
        <v>90</v>
      </c>
      <c r="S368">
        <v>60</v>
      </c>
      <c r="T368">
        <v>150</v>
      </c>
      <c r="U368">
        <v>64</v>
      </c>
      <c r="V368" t="s">
        <v>24</v>
      </c>
    </row>
    <row r="369" spans="1:22" x14ac:dyDescent="0.25">
      <c r="A369">
        <v>254</v>
      </c>
      <c r="B369">
        <v>123</v>
      </c>
      <c r="C369">
        <v>87</v>
      </c>
      <c r="D369" s="1" t="s">
        <v>432</v>
      </c>
      <c r="E369">
        <v>959</v>
      </c>
      <c r="F369">
        <v>179</v>
      </c>
      <c r="G369" t="s">
        <v>18</v>
      </c>
      <c r="H369" t="s">
        <v>26</v>
      </c>
      <c r="I369">
        <v>34</v>
      </c>
      <c r="J369" t="s">
        <v>37</v>
      </c>
      <c r="K369" t="s">
        <v>38</v>
      </c>
      <c r="L369" t="s">
        <v>50</v>
      </c>
      <c r="M369">
        <v>197</v>
      </c>
      <c r="N369">
        <v>322</v>
      </c>
      <c r="O369">
        <f>Data[[#This Row],[Revenue]]-Data[[#This Row],[Cogs]]</f>
        <v>199</v>
      </c>
      <c r="P369" t="s">
        <v>27</v>
      </c>
      <c r="Q369">
        <v>90</v>
      </c>
      <c r="R369">
        <v>140</v>
      </c>
      <c r="S369">
        <v>110</v>
      </c>
      <c r="T369">
        <v>230</v>
      </c>
      <c r="U369">
        <v>46</v>
      </c>
      <c r="V369" t="s">
        <v>32</v>
      </c>
    </row>
    <row r="370" spans="1:22" x14ac:dyDescent="0.25">
      <c r="A370">
        <v>505</v>
      </c>
      <c r="B370">
        <v>92</v>
      </c>
      <c r="C370">
        <v>-16</v>
      </c>
      <c r="D370" s="1" t="s">
        <v>433</v>
      </c>
      <c r="E370">
        <v>1898</v>
      </c>
      <c r="F370">
        <v>68</v>
      </c>
      <c r="G370" t="s">
        <v>36</v>
      </c>
      <c r="H370" t="s">
        <v>26</v>
      </c>
      <c r="I370">
        <v>28</v>
      </c>
      <c r="J370" t="s">
        <v>37</v>
      </c>
      <c r="K370" t="s">
        <v>42</v>
      </c>
      <c r="L370" t="s">
        <v>43</v>
      </c>
      <c r="M370">
        <v>24</v>
      </c>
      <c r="N370">
        <v>171</v>
      </c>
      <c r="O370">
        <f>Data[[#This Row],[Revenue]]-Data[[#This Row],[Cogs]]</f>
        <v>79</v>
      </c>
      <c r="P370" t="s">
        <v>97</v>
      </c>
      <c r="Q370">
        <v>100</v>
      </c>
      <c r="R370">
        <v>90</v>
      </c>
      <c r="S370">
        <v>40</v>
      </c>
      <c r="T370">
        <v>190</v>
      </c>
      <c r="U370">
        <v>52</v>
      </c>
      <c r="V370" t="s">
        <v>24</v>
      </c>
    </row>
    <row r="371" spans="1:22" x14ac:dyDescent="0.25">
      <c r="A371">
        <v>918</v>
      </c>
      <c r="B371">
        <v>88</v>
      </c>
      <c r="C371">
        <v>47</v>
      </c>
      <c r="D371" s="1" t="s">
        <v>434</v>
      </c>
      <c r="E371">
        <v>817</v>
      </c>
      <c r="F371">
        <v>133</v>
      </c>
      <c r="G371" t="s">
        <v>36</v>
      </c>
      <c r="H371" t="s">
        <v>26</v>
      </c>
      <c r="I371">
        <v>29</v>
      </c>
      <c r="J371" t="s">
        <v>37</v>
      </c>
      <c r="K371" t="s">
        <v>38</v>
      </c>
      <c r="L371" t="s">
        <v>39</v>
      </c>
      <c r="M371">
        <v>107</v>
      </c>
      <c r="N371">
        <v>236</v>
      </c>
      <c r="O371">
        <f>Data[[#This Row],[Revenue]]-Data[[#This Row],[Cogs]]</f>
        <v>148</v>
      </c>
      <c r="P371" t="s">
        <v>44</v>
      </c>
      <c r="Q371">
        <v>60</v>
      </c>
      <c r="R371">
        <v>110</v>
      </c>
      <c r="S371">
        <v>60</v>
      </c>
      <c r="T371">
        <v>170</v>
      </c>
      <c r="U371">
        <v>61</v>
      </c>
      <c r="V371" t="s">
        <v>24</v>
      </c>
    </row>
    <row r="372" spans="1:22" x14ac:dyDescent="0.25">
      <c r="A372">
        <v>985</v>
      </c>
      <c r="B372">
        <v>49</v>
      </c>
      <c r="C372">
        <v>-2</v>
      </c>
      <c r="D372" s="1" t="s">
        <v>435</v>
      </c>
      <c r="E372">
        <v>845</v>
      </c>
      <c r="F372">
        <v>71</v>
      </c>
      <c r="G372" t="s">
        <v>36</v>
      </c>
      <c r="H372" t="s">
        <v>26</v>
      </c>
      <c r="I372">
        <v>13</v>
      </c>
      <c r="J372" t="s">
        <v>37</v>
      </c>
      <c r="K372" t="s">
        <v>42</v>
      </c>
      <c r="L372" t="s">
        <v>49</v>
      </c>
      <c r="M372">
        <v>68</v>
      </c>
      <c r="N372">
        <v>128</v>
      </c>
      <c r="O372">
        <f>Data[[#This Row],[Revenue]]-Data[[#This Row],[Cogs]]</f>
        <v>79</v>
      </c>
      <c r="P372" t="s">
        <v>53</v>
      </c>
      <c r="Q372">
        <v>50</v>
      </c>
      <c r="R372">
        <v>90</v>
      </c>
      <c r="S372">
        <v>70</v>
      </c>
      <c r="T372">
        <v>140</v>
      </c>
      <c r="U372">
        <v>25</v>
      </c>
      <c r="V372" t="s">
        <v>32</v>
      </c>
    </row>
    <row r="373" spans="1:22" x14ac:dyDescent="0.25">
      <c r="A373">
        <v>505</v>
      </c>
      <c r="B373">
        <v>48</v>
      </c>
      <c r="C373">
        <v>-10</v>
      </c>
      <c r="D373" s="1" t="s">
        <v>436</v>
      </c>
      <c r="E373">
        <v>462</v>
      </c>
      <c r="F373">
        <v>74</v>
      </c>
      <c r="G373" t="s">
        <v>36</v>
      </c>
      <c r="H373" t="s">
        <v>26</v>
      </c>
      <c r="I373">
        <v>15</v>
      </c>
      <c r="J373" t="s">
        <v>37</v>
      </c>
      <c r="K373" t="s">
        <v>42</v>
      </c>
      <c r="L373" t="s">
        <v>49</v>
      </c>
      <c r="M373">
        <v>40</v>
      </c>
      <c r="N373">
        <v>130</v>
      </c>
      <c r="O373">
        <f>Data[[#This Row],[Revenue]]-Data[[#This Row],[Cogs]]</f>
        <v>82</v>
      </c>
      <c r="P373" t="s">
        <v>97</v>
      </c>
      <c r="Q373">
        <v>50</v>
      </c>
      <c r="R373">
        <v>90</v>
      </c>
      <c r="S373">
        <v>50</v>
      </c>
      <c r="T373">
        <v>140</v>
      </c>
      <c r="U373">
        <v>47</v>
      </c>
      <c r="V373" t="s">
        <v>32</v>
      </c>
    </row>
    <row r="374" spans="1:22" x14ac:dyDescent="0.25">
      <c r="A374">
        <v>580</v>
      </c>
      <c r="B374">
        <v>81</v>
      </c>
      <c r="C374">
        <v>-2</v>
      </c>
      <c r="D374" s="1" t="s">
        <v>437</v>
      </c>
      <c r="E374">
        <v>551</v>
      </c>
      <c r="F374">
        <v>104</v>
      </c>
      <c r="G374" t="s">
        <v>36</v>
      </c>
      <c r="H374" t="s">
        <v>26</v>
      </c>
      <c r="I374">
        <v>26</v>
      </c>
      <c r="J374" t="s">
        <v>37</v>
      </c>
      <c r="K374" t="s">
        <v>42</v>
      </c>
      <c r="L374" t="s">
        <v>49</v>
      </c>
      <c r="M374">
        <v>98</v>
      </c>
      <c r="N374">
        <v>197</v>
      </c>
      <c r="O374">
        <f>Data[[#This Row],[Revenue]]-Data[[#This Row],[Cogs]]</f>
        <v>116</v>
      </c>
      <c r="P374" t="s">
        <v>44</v>
      </c>
      <c r="Q374">
        <v>90</v>
      </c>
      <c r="R374">
        <v>130</v>
      </c>
      <c r="S374">
        <v>100</v>
      </c>
      <c r="T374">
        <v>220</v>
      </c>
      <c r="U374">
        <v>38</v>
      </c>
      <c r="V374" t="s">
        <v>32</v>
      </c>
    </row>
    <row r="375" spans="1:22" x14ac:dyDescent="0.25">
      <c r="A375">
        <v>505</v>
      </c>
      <c r="B375">
        <v>20</v>
      </c>
      <c r="C375">
        <v>-12</v>
      </c>
      <c r="D375" s="1" t="s">
        <v>438</v>
      </c>
      <c r="E375">
        <v>-598</v>
      </c>
      <c r="F375">
        <v>25</v>
      </c>
      <c r="G375" t="s">
        <v>36</v>
      </c>
      <c r="H375" t="s">
        <v>26</v>
      </c>
      <c r="I375">
        <v>7</v>
      </c>
      <c r="J375" t="s">
        <v>37</v>
      </c>
      <c r="K375" t="s">
        <v>38</v>
      </c>
      <c r="L375" t="s">
        <v>52</v>
      </c>
      <c r="M375">
        <v>-22</v>
      </c>
      <c r="N375">
        <v>48</v>
      </c>
      <c r="O375">
        <f>Data[[#This Row],[Revenue]]-Data[[#This Row],[Cogs]]</f>
        <v>28</v>
      </c>
      <c r="P375" t="s">
        <v>97</v>
      </c>
      <c r="Q375">
        <v>10</v>
      </c>
      <c r="R375">
        <v>20</v>
      </c>
      <c r="S375">
        <v>-10</v>
      </c>
      <c r="T375">
        <v>30</v>
      </c>
      <c r="U375">
        <v>40</v>
      </c>
      <c r="V375" t="s">
        <v>32</v>
      </c>
    </row>
    <row r="376" spans="1:22" x14ac:dyDescent="0.25">
      <c r="A376">
        <v>918</v>
      </c>
      <c r="B376">
        <v>134</v>
      </c>
      <c r="C376">
        <v>90</v>
      </c>
      <c r="D376" s="1" t="s">
        <v>439</v>
      </c>
      <c r="E376">
        <v>-2248</v>
      </c>
      <c r="F376">
        <v>186</v>
      </c>
      <c r="G376" t="s">
        <v>36</v>
      </c>
      <c r="H376" t="s">
        <v>26</v>
      </c>
      <c r="I376">
        <v>41</v>
      </c>
      <c r="J376" t="s">
        <v>37</v>
      </c>
      <c r="K376" t="s">
        <v>38</v>
      </c>
      <c r="L376" t="s">
        <v>52</v>
      </c>
      <c r="M376">
        <v>180</v>
      </c>
      <c r="N376">
        <v>341</v>
      </c>
      <c r="O376">
        <f>Data[[#This Row],[Revenue]]-Data[[#This Row],[Cogs]]</f>
        <v>207</v>
      </c>
      <c r="P376" t="s">
        <v>44</v>
      </c>
      <c r="Q376">
        <v>100</v>
      </c>
      <c r="R376">
        <v>140</v>
      </c>
      <c r="S376">
        <v>90</v>
      </c>
      <c r="T376">
        <v>240</v>
      </c>
      <c r="U376">
        <v>65</v>
      </c>
      <c r="V376" t="s">
        <v>32</v>
      </c>
    </row>
    <row r="377" spans="1:22" x14ac:dyDescent="0.25">
      <c r="A377">
        <v>985</v>
      </c>
      <c r="B377">
        <v>94</v>
      </c>
      <c r="C377">
        <v>44</v>
      </c>
      <c r="D377" s="1" t="s">
        <v>440</v>
      </c>
      <c r="E377">
        <v>540</v>
      </c>
      <c r="F377">
        <v>120</v>
      </c>
      <c r="G377" t="s">
        <v>36</v>
      </c>
      <c r="H377" t="s">
        <v>26</v>
      </c>
      <c r="I377">
        <v>31</v>
      </c>
      <c r="J377" t="s">
        <v>20</v>
      </c>
      <c r="K377" t="s">
        <v>21</v>
      </c>
      <c r="L377" t="s">
        <v>58</v>
      </c>
      <c r="M377">
        <v>114</v>
      </c>
      <c r="N377">
        <v>228</v>
      </c>
      <c r="O377">
        <f>Data[[#This Row],[Revenue]]-Data[[#This Row],[Cogs]]</f>
        <v>134</v>
      </c>
      <c r="P377" t="s">
        <v>53</v>
      </c>
      <c r="Q377">
        <v>80</v>
      </c>
      <c r="R377">
        <v>110</v>
      </c>
      <c r="S377">
        <v>70</v>
      </c>
      <c r="T377">
        <v>190</v>
      </c>
      <c r="U377">
        <v>43</v>
      </c>
      <c r="V377" t="s">
        <v>24</v>
      </c>
    </row>
    <row r="378" spans="1:22" x14ac:dyDescent="0.25">
      <c r="A378">
        <v>505</v>
      </c>
      <c r="B378">
        <v>16</v>
      </c>
      <c r="C378">
        <v>3</v>
      </c>
      <c r="D378" s="1" t="s">
        <v>441</v>
      </c>
      <c r="E378">
        <v>851</v>
      </c>
      <c r="F378">
        <v>25</v>
      </c>
      <c r="G378" t="s">
        <v>36</v>
      </c>
      <c r="H378" t="s">
        <v>26</v>
      </c>
      <c r="I378">
        <v>4</v>
      </c>
      <c r="J378" t="s">
        <v>20</v>
      </c>
      <c r="K378" t="s">
        <v>21</v>
      </c>
      <c r="L378" t="s">
        <v>58</v>
      </c>
      <c r="M378">
        <v>13</v>
      </c>
      <c r="N378">
        <v>44</v>
      </c>
      <c r="O378">
        <f>Data[[#This Row],[Revenue]]-Data[[#This Row],[Cogs]]</f>
        <v>28</v>
      </c>
      <c r="P378" t="s">
        <v>97</v>
      </c>
      <c r="Q378">
        <v>10</v>
      </c>
      <c r="R378">
        <v>20</v>
      </c>
      <c r="S378">
        <v>10</v>
      </c>
      <c r="T378">
        <v>30</v>
      </c>
      <c r="U378">
        <v>16</v>
      </c>
      <c r="V378" t="s">
        <v>24</v>
      </c>
    </row>
    <row r="379" spans="1:22" x14ac:dyDescent="0.25">
      <c r="A379">
        <v>580</v>
      </c>
      <c r="B379">
        <v>105</v>
      </c>
      <c r="C379">
        <v>0</v>
      </c>
      <c r="D379" s="1" t="s">
        <v>442</v>
      </c>
      <c r="E379">
        <v>716</v>
      </c>
      <c r="F379">
        <v>145</v>
      </c>
      <c r="G379" t="s">
        <v>36</v>
      </c>
      <c r="H379" t="s">
        <v>26</v>
      </c>
      <c r="I379">
        <v>95</v>
      </c>
      <c r="J379" t="s">
        <v>20</v>
      </c>
      <c r="K379" t="s">
        <v>21</v>
      </c>
      <c r="L379" t="s">
        <v>22</v>
      </c>
      <c r="M379">
        <v>30</v>
      </c>
      <c r="N379">
        <v>266</v>
      </c>
      <c r="O379">
        <f>Data[[#This Row],[Revenue]]-Data[[#This Row],[Cogs]]</f>
        <v>161</v>
      </c>
      <c r="P379" t="s">
        <v>44</v>
      </c>
      <c r="Q379">
        <v>90</v>
      </c>
      <c r="R379">
        <v>140</v>
      </c>
      <c r="S379">
        <v>30</v>
      </c>
      <c r="T379">
        <v>230</v>
      </c>
      <c r="U379">
        <v>125</v>
      </c>
      <c r="V379" t="s">
        <v>24</v>
      </c>
    </row>
    <row r="380" spans="1:22" x14ac:dyDescent="0.25">
      <c r="A380">
        <v>860</v>
      </c>
      <c r="B380">
        <v>125</v>
      </c>
      <c r="C380">
        <v>-15</v>
      </c>
      <c r="D380" s="1" t="s">
        <v>443</v>
      </c>
      <c r="E380">
        <v>1119</v>
      </c>
      <c r="F380">
        <v>188</v>
      </c>
      <c r="G380" t="s">
        <v>36</v>
      </c>
      <c r="H380" t="s">
        <v>28</v>
      </c>
      <c r="I380">
        <v>41</v>
      </c>
      <c r="J380" t="s">
        <v>37</v>
      </c>
      <c r="K380" t="s">
        <v>42</v>
      </c>
      <c r="L380" t="s">
        <v>49</v>
      </c>
      <c r="M380">
        <v>115</v>
      </c>
      <c r="N380">
        <v>313</v>
      </c>
      <c r="O380">
        <f>Data[[#This Row],[Revenue]]-Data[[#This Row],[Cogs]]</f>
        <v>188</v>
      </c>
      <c r="P380" t="s">
        <v>41</v>
      </c>
      <c r="Q380">
        <v>100</v>
      </c>
      <c r="R380">
        <v>160</v>
      </c>
      <c r="S380">
        <v>130</v>
      </c>
      <c r="T380">
        <v>260</v>
      </c>
      <c r="U380">
        <v>73</v>
      </c>
      <c r="V380" t="s">
        <v>32</v>
      </c>
    </row>
    <row r="381" spans="1:22" x14ac:dyDescent="0.25">
      <c r="A381">
        <v>203</v>
      </c>
      <c r="B381">
        <v>60</v>
      </c>
      <c r="C381">
        <v>-39</v>
      </c>
      <c r="D381" s="1" t="s">
        <v>444</v>
      </c>
      <c r="E381">
        <v>606</v>
      </c>
      <c r="F381">
        <v>84</v>
      </c>
      <c r="G381" t="s">
        <v>36</v>
      </c>
      <c r="H381" t="s">
        <v>28</v>
      </c>
      <c r="I381">
        <v>54</v>
      </c>
      <c r="J381" t="s">
        <v>37</v>
      </c>
      <c r="K381" t="s">
        <v>38</v>
      </c>
      <c r="L381" t="s">
        <v>50</v>
      </c>
      <c r="M381">
        <v>1</v>
      </c>
      <c r="N381">
        <v>144</v>
      </c>
      <c r="O381">
        <f>Data[[#This Row],[Revenue]]-Data[[#This Row],[Cogs]]</f>
        <v>84</v>
      </c>
      <c r="P381" t="s">
        <v>41</v>
      </c>
      <c r="Q381">
        <v>40</v>
      </c>
      <c r="R381">
        <v>90</v>
      </c>
      <c r="S381">
        <v>40</v>
      </c>
      <c r="T381">
        <v>130</v>
      </c>
      <c r="U381">
        <v>83</v>
      </c>
      <c r="V381" t="s">
        <v>32</v>
      </c>
    </row>
    <row r="382" spans="1:22" x14ac:dyDescent="0.25">
      <c r="A382">
        <v>203</v>
      </c>
      <c r="B382">
        <v>130</v>
      </c>
      <c r="C382">
        <v>-8</v>
      </c>
      <c r="D382" s="1" t="s">
        <v>445</v>
      </c>
      <c r="E382">
        <v>1134</v>
      </c>
      <c r="F382">
        <v>195</v>
      </c>
      <c r="G382" t="s">
        <v>36</v>
      </c>
      <c r="H382" t="s">
        <v>28</v>
      </c>
      <c r="I382">
        <v>42</v>
      </c>
      <c r="J382" t="s">
        <v>37</v>
      </c>
      <c r="K382" t="s">
        <v>42</v>
      </c>
      <c r="L382" t="s">
        <v>49</v>
      </c>
      <c r="M382">
        <v>122</v>
      </c>
      <c r="N382">
        <v>325</v>
      </c>
      <c r="O382">
        <f>Data[[#This Row],[Revenue]]-Data[[#This Row],[Cogs]]</f>
        <v>195</v>
      </c>
      <c r="P382" t="s">
        <v>41</v>
      </c>
      <c r="Q382">
        <v>110</v>
      </c>
      <c r="R382">
        <v>180</v>
      </c>
      <c r="S382">
        <v>130</v>
      </c>
      <c r="T382">
        <v>290</v>
      </c>
      <c r="U382">
        <v>73</v>
      </c>
      <c r="V382" t="s">
        <v>32</v>
      </c>
    </row>
    <row r="383" spans="1:22" x14ac:dyDescent="0.25">
      <c r="A383">
        <v>203</v>
      </c>
      <c r="B383">
        <v>115</v>
      </c>
      <c r="C383">
        <v>-5</v>
      </c>
      <c r="D383" s="1" t="s">
        <v>446</v>
      </c>
      <c r="E383">
        <v>1166</v>
      </c>
      <c r="F383">
        <v>174</v>
      </c>
      <c r="G383" t="s">
        <v>36</v>
      </c>
      <c r="H383" t="s">
        <v>28</v>
      </c>
      <c r="I383">
        <v>37</v>
      </c>
      <c r="J383" t="s">
        <v>37</v>
      </c>
      <c r="K383" t="s">
        <v>42</v>
      </c>
      <c r="L383" t="s">
        <v>49</v>
      </c>
      <c r="M383">
        <v>105</v>
      </c>
      <c r="N383">
        <v>289</v>
      </c>
      <c r="O383">
        <f>Data[[#This Row],[Revenue]]-Data[[#This Row],[Cogs]]</f>
        <v>174</v>
      </c>
      <c r="P383" t="s">
        <v>41</v>
      </c>
      <c r="Q383">
        <v>100</v>
      </c>
      <c r="R383">
        <v>160</v>
      </c>
      <c r="S383">
        <v>110</v>
      </c>
      <c r="T383">
        <v>260</v>
      </c>
      <c r="U383">
        <v>69</v>
      </c>
      <c r="V383" t="s">
        <v>32</v>
      </c>
    </row>
    <row r="384" spans="1:22" x14ac:dyDescent="0.25">
      <c r="A384">
        <v>203</v>
      </c>
      <c r="B384">
        <v>125</v>
      </c>
      <c r="C384">
        <v>41</v>
      </c>
      <c r="D384" s="1" t="s">
        <v>447</v>
      </c>
      <c r="E384">
        <v>1119</v>
      </c>
      <c r="F384">
        <v>188</v>
      </c>
      <c r="G384" t="s">
        <v>36</v>
      </c>
      <c r="H384" t="s">
        <v>28</v>
      </c>
      <c r="I384">
        <v>41</v>
      </c>
      <c r="J384" t="s">
        <v>37</v>
      </c>
      <c r="K384" t="s">
        <v>42</v>
      </c>
      <c r="L384" t="s">
        <v>49</v>
      </c>
      <c r="M384">
        <v>171</v>
      </c>
      <c r="N384">
        <v>334</v>
      </c>
      <c r="O384">
        <f>Data[[#This Row],[Revenue]]-Data[[#This Row],[Cogs]]</f>
        <v>209</v>
      </c>
      <c r="P384" t="s">
        <v>41</v>
      </c>
      <c r="Q384">
        <v>100</v>
      </c>
      <c r="R384">
        <v>160</v>
      </c>
      <c r="S384">
        <v>130</v>
      </c>
      <c r="T384">
        <v>260</v>
      </c>
      <c r="U384">
        <v>73</v>
      </c>
      <c r="V384" t="s">
        <v>32</v>
      </c>
    </row>
    <row r="385" spans="1:22" x14ac:dyDescent="0.25">
      <c r="A385">
        <v>959</v>
      </c>
      <c r="B385">
        <v>60</v>
      </c>
      <c r="C385">
        <v>-39</v>
      </c>
      <c r="D385" s="1" t="s">
        <v>448</v>
      </c>
      <c r="E385">
        <v>606</v>
      </c>
      <c r="F385">
        <v>84</v>
      </c>
      <c r="G385" t="s">
        <v>36</v>
      </c>
      <c r="H385" t="s">
        <v>28</v>
      </c>
      <c r="I385">
        <v>54</v>
      </c>
      <c r="J385" t="s">
        <v>37</v>
      </c>
      <c r="K385" t="s">
        <v>38</v>
      </c>
      <c r="L385" t="s">
        <v>50</v>
      </c>
      <c r="M385">
        <v>1</v>
      </c>
      <c r="N385">
        <v>153</v>
      </c>
      <c r="O385">
        <f>Data[[#This Row],[Revenue]]-Data[[#This Row],[Cogs]]</f>
        <v>93</v>
      </c>
      <c r="P385" t="s">
        <v>41</v>
      </c>
      <c r="Q385">
        <v>40</v>
      </c>
      <c r="R385">
        <v>90</v>
      </c>
      <c r="S385">
        <v>40</v>
      </c>
      <c r="T385">
        <v>130</v>
      </c>
      <c r="U385">
        <v>83</v>
      </c>
      <c r="V385" t="s">
        <v>32</v>
      </c>
    </row>
    <row r="386" spans="1:22" x14ac:dyDescent="0.25">
      <c r="A386">
        <v>203</v>
      </c>
      <c r="B386">
        <v>130</v>
      </c>
      <c r="C386">
        <v>51</v>
      </c>
      <c r="D386" s="1" t="s">
        <v>449</v>
      </c>
      <c r="E386">
        <v>1134</v>
      </c>
      <c r="F386">
        <v>195</v>
      </c>
      <c r="G386" t="s">
        <v>36</v>
      </c>
      <c r="H386" t="s">
        <v>28</v>
      </c>
      <c r="I386">
        <v>42</v>
      </c>
      <c r="J386" t="s">
        <v>37</v>
      </c>
      <c r="K386" t="s">
        <v>42</v>
      </c>
      <c r="L386" t="s">
        <v>49</v>
      </c>
      <c r="M386">
        <v>181</v>
      </c>
      <c r="N386">
        <v>346</v>
      </c>
      <c r="O386">
        <f>Data[[#This Row],[Revenue]]-Data[[#This Row],[Cogs]]</f>
        <v>216</v>
      </c>
      <c r="P386" t="s">
        <v>41</v>
      </c>
      <c r="Q386">
        <v>110</v>
      </c>
      <c r="R386">
        <v>180</v>
      </c>
      <c r="S386">
        <v>130</v>
      </c>
      <c r="T386">
        <v>290</v>
      </c>
      <c r="U386">
        <v>73</v>
      </c>
      <c r="V386" t="s">
        <v>32</v>
      </c>
    </row>
    <row r="387" spans="1:22" x14ac:dyDescent="0.25">
      <c r="A387">
        <v>315</v>
      </c>
      <c r="B387">
        <v>239</v>
      </c>
      <c r="C387">
        <v>-70</v>
      </c>
      <c r="D387" s="1" t="s">
        <v>450</v>
      </c>
      <c r="E387">
        <v>4360</v>
      </c>
      <c r="F387">
        <v>-75</v>
      </c>
      <c r="G387" t="s">
        <v>18</v>
      </c>
      <c r="H387" t="s">
        <v>28</v>
      </c>
      <c r="I387">
        <v>74</v>
      </c>
      <c r="J387" t="s">
        <v>20</v>
      </c>
      <c r="K387" t="s">
        <v>21</v>
      </c>
      <c r="L387" t="s">
        <v>25</v>
      </c>
      <c r="M387">
        <v>-170</v>
      </c>
      <c r="N387">
        <v>164</v>
      </c>
      <c r="O387">
        <f>Data[[#This Row],[Revenue]]-Data[[#This Row],[Cogs]]</f>
        <v>-75</v>
      </c>
      <c r="P387" t="s">
        <v>273</v>
      </c>
      <c r="Q387">
        <v>130</v>
      </c>
      <c r="R387">
        <v>-50</v>
      </c>
      <c r="S387">
        <v>-100</v>
      </c>
      <c r="T387">
        <v>80</v>
      </c>
      <c r="U387">
        <v>95</v>
      </c>
      <c r="V387" t="s">
        <v>24</v>
      </c>
    </row>
    <row r="388" spans="1:22" x14ac:dyDescent="0.25">
      <c r="A388">
        <v>516</v>
      </c>
      <c r="B388">
        <v>108</v>
      </c>
      <c r="C388">
        <v>-25</v>
      </c>
      <c r="D388" s="1" t="s">
        <v>451</v>
      </c>
      <c r="E388">
        <v>971</v>
      </c>
      <c r="F388">
        <v>157</v>
      </c>
      <c r="G388" t="s">
        <v>18</v>
      </c>
      <c r="H388" t="s">
        <v>28</v>
      </c>
      <c r="I388">
        <v>30</v>
      </c>
      <c r="J388" t="s">
        <v>20</v>
      </c>
      <c r="K388" t="s">
        <v>29</v>
      </c>
      <c r="L388" t="s">
        <v>30</v>
      </c>
      <c r="M388">
        <v>115</v>
      </c>
      <c r="N388">
        <v>265</v>
      </c>
      <c r="O388">
        <f>Data[[#This Row],[Revenue]]-Data[[#This Row],[Cogs]]</f>
        <v>157</v>
      </c>
      <c r="P388" t="s">
        <v>273</v>
      </c>
      <c r="Q388">
        <v>110</v>
      </c>
      <c r="R388">
        <v>170</v>
      </c>
      <c r="S388">
        <v>140</v>
      </c>
      <c r="T388">
        <v>280</v>
      </c>
      <c r="U388">
        <v>42</v>
      </c>
      <c r="V388" t="s">
        <v>32</v>
      </c>
    </row>
    <row r="389" spans="1:22" x14ac:dyDescent="0.25">
      <c r="A389">
        <v>716</v>
      </c>
      <c r="B389">
        <v>123</v>
      </c>
      <c r="C389">
        <v>-26</v>
      </c>
      <c r="D389" s="1" t="s">
        <v>452</v>
      </c>
      <c r="E389">
        <v>915</v>
      </c>
      <c r="F389">
        <v>179</v>
      </c>
      <c r="G389" t="s">
        <v>18</v>
      </c>
      <c r="H389" t="s">
        <v>28</v>
      </c>
      <c r="I389">
        <v>34</v>
      </c>
      <c r="J389" t="s">
        <v>20</v>
      </c>
      <c r="K389" t="s">
        <v>29</v>
      </c>
      <c r="L389" t="s">
        <v>67</v>
      </c>
      <c r="M389">
        <v>134</v>
      </c>
      <c r="N389">
        <v>302</v>
      </c>
      <c r="O389">
        <f>Data[[#This Row],[Revenue]]-Data[[#This Row],[Cogs]]</f>
        <v>179</v>
      </c>
      <c r="P389" t="s">
        <v>273</v>
      </c>
      <c r="Q389">
        <v>130</v>
      </c>
      <c r="R389">
        <v>190</v>
      </c>
      <c r="S389">
        <v>160</v>
      </c>
      <c r="T389">
        <v>320</v>
      </c>
      <c r="U389">
        <v>45</v>
      </c>
      <c r="V389" t="s">
        <v>32</v>
      </c>
    </row>
    <row r="390" spans="1:22" x14ac:dyDescent="0.25">
      <c r="A390">
        <v>518</v>
      </c>
      <c r="B390">
        <v>76</v>
      </c>
      <c r="C390">
        <v>-22</v>
      </c>
      <c r="D390" s="1" t="s">
        <v>453</v>
      </c>
      <c r="E390">
        <v>580</v>
      </c>
      <c r="F390">
        <v>111</v>
      </c>
      <c r="G390" t="s">
        <v>18</v>
      </c>
      <c r="H390" t="s">
        <v>28</v>
      </c>
      <c r="I390">
        <v>21</v>
      </c>
      <c r="J390" t="s">
        <v>20</v>
      </c>
      <c r="K390" t="s">
        <v>29</v>
      </c>
      <c r="L390" t="s">
        <v>34</v>
      </c>
      <c r="M390">
        <v>78</v>
      </c>
      <c r="N390">
        <v>187</v>
      </c>
      <c r="O390">
        <f>Data[[#This Row],[Revenue]]-Data[[#This Row],[Cogs]]</f>
        <v>111</v>
      </c>
      <c r="P390" t="s">
        <v>273</v>
      </c>
      <c r="Q390">
        <v>80</v>
      </c>
      <c r="R390">
        <v>120</v>
      </c>
      <c r="S390">
        <v>100</v>
      </c>
      <c r="T390">
        <v>200</v>
      </c>
      <c r="U390">
        <v>33</v>
      </c>
      <c r="V390" t="s">
        <v>32</v>
      </c>
    </row>
    <row r="391" spans="1:22" x14ac:dyDescent="0.25">
      <c r="A391">
        <v>772</v>
      </c>
      <c r="B391">
        <v>102</v>
      </c>
      <c r="C391">
        <v>-1</v>
      </c>
      <c r="D391" s="1" t="s">
        <v>454</v>
      </c>
      <c r="E391">
        <v>666</v>
      </c>
      <c r="F391">
        <v>143</v>
      </c>
      <c r="G391" t="s">
        <v>18</v>
      </c>
      <c r="H391" t="s">
        <v>28</v>
      </c>
      <c r="I391">
        <v>31</v>
      </c>
      <c r="J391" t="s">
        <v>37</v>
      </c>
      <c r="K391" t="s">
        <v>42</v>
      </c>
      <c r="L391" t="s">
        <v>43</v>
      </c>
      <c r="M391">
        <v>89</v>
      </c>
      <c r="N391">
        <v>245</v>
      </c>
      <c r="O391">
        <f>Data[[#This Row],[Revenue]]-Data[[#This Row],[Cogs]]</f>
        <v>143</v>
      </c>
      <c r="P391" t="s">
        <v>31</v>
      </c>
      <c r="Q391">
        <v>90</v>
      </c>
      <c r="R391">
        <v>130</v>
      </c>
      <c r="S391">
        <v>90</v>
      </c>
      <c r="T391">
        <v>220</v>
      </c>
      <c r="U391">
        <v>54</v>
      </c>
      <c r="V391" t="s">
        <v>24</v>
      </c>
    </row>
    <row r="392" spans="1:22" x14ac:dyDescent="0.25">
      <c r="A392">
        <v>561</v>
      </c>
      <c r="B392">
        <v>77</v>
      </c>
      <c r="C392">
        <v>-9</v>
      </c>
      <c r="D392" s="1" t="s">
        <v>455</v>
      </c>
      <c r="E392">
        <v>557</v>
      </c>
      <c r="F392">
        <v>103</v>
      </c>
      <c r="G392" t="s">
        <v>18</v>
      </c>
      <c r="H392" t="s">
        <v>28</v>
      </c>
      <c r="I392">
        <v>25</v>
      </c>
      <c r="J392" t="s">
        <v>37</v>
      </c>
      <c r="K392" t="s">
        <v>38</v>
      </c>
      <c r="L392" t="s">
        <v>39</v>
      </c>
      <c r="M392">
        <v>51</v>
      </c>
      <c r="N392">
        <v>180</v>
      </c>
      <c r="O392">
        <f>Data[[#This Row],[Revenue]]-Data[[#This Row],[Cogs]]</f>
        <v>103</v>
      </c>
      <c r="P392" t="s">
        <v>31</v>
      </c>
      <c r="Q392">
        <v>70</v>
      </c>
      <c r="R392">
        <v>100</v>
      </c>
      <c r="S392">
        <v>60</v>
      </c>
      <c r="T392">
        <v>170</v>
      </c>
      <c r="U392">
        <v>52</v>
      </c>
      <c r="V392" t="s">
        <v>24</v>
      </c>
    </row>
    <row r="393" spans="1:22" x14ac:dyDescent="0.25">
      <c r="A393">
        <v>754</v>
      </c>
      <c r="B393">
        <v>78</v>
      </c>
      <c r="C393">
        <v>3</v>
      </c>
      <c r="D393" s="1" t="s">
        <v>456</v>
      </c>
      <c r="E393">
        <v>798</v>
      </c>
      <c r="F393">
        <v>119</v>
      </c>
      <c r="G393" t="s">
        <v>18</v>
      </c>
      <c r="H393" t="s">
        <v>28</v>
      </c>
      <c r="I393">
        <v>25</v>
      </c>
      <c r="J393" t="s">
        <v>37</v>
      </c>
      <c r="K393" t="s">
        <v>42</v>
      </c>
      <c r="L393" t="s">
        <v>49</v>
      </c>
      <c r="M393">
        <v>63</v>
      </c>
      <c r="N393">
        <v>197</v>
      </c>
      <c r="O393">
        <f>Data[[#This Row],[Revenue]]-Data[[#This Row],[Cogs]]</f>
        <v>119</v>
      </c>
      <c r="P393" t="s">
        <v>31</v>
      </c>
      <c r="Q393">
        <v>70</v>
      </c>
      <c r="R393">
        <v>100</v>
      </c>
      <c r="S393">
        <v>60</v>
      </c>
      <c r="T393">
        <v>170</v>
      </c>
      <c r="U393">
        <v>56</v>
      </c>
      <c r="V393" t="s">
        <v>32</v>
      </c>
    </row>
    <row r="394" spans="1:22" x14ac:dyDescent="0.25">
      <c r="A394">
        <v>978</v>
      </c>
      <c r="B394">
        <v>75</v>
      </c>
      <c r="C394">
        <v>24</v>
      </c>
      <c r="D394" s="1" t="s">
        <v>457</v>
      </c>
      <c r="E394">
        <v>-3287</v>
      </c>
      <c r="F394">
        <v>379</v>
      </c>
      <c r="G394" t="s">
        <v>18</v>
      </c>
      <c r="H394" t="s">
        <v>28</v>
      </c>
      <c r="I394">
        <v>24</v>
      </c>
      <c r="J394" t="s">
        <v>37</v>
      </c>
      <c r="K394" t="s">
        <v>42</v>
      </c>
      <c r="L394" t="s">
        <v>49</v>
      </c>
      <c r="M394">
        <v>324</v>
      </c>
      <c r="N394">
        <v>454</v>
      </c>
      <c r="O394">
        <f>Data[[#This Row],[Revenue]]-Data[[#This Row],[Cogs]]</f>
        <v>379</v>
      </c>
      <c r="P394" t="s">
        <v>73</v>
      </c>
      <c r="Q394">
        <v>60</v>
      </c>
      <c r="R394">
        <v>340</v>
      </c>
      <c r="S394">
        <v>300</v>
      </c>
      <c r="T394">
        <v>400</v>
      </c>
      <c r="U394">
        <v>55</v>
      </c>
      <c r="V394" t="s">
        <v>32</v>
      </c>
    </row>
    <row r="395" spans="1:22" x14ac:dyDescent="0.25">
      <c r="A395">
        <v>347</v>
      </c>
      <c r="B395">
        <v>249</v>
      </c>
      <c r="C395">
        <v>6</v>
      </c>
      <c r="D395" s="1" t="s">
        <v>458</v>
      </c>
      <c r="E395">
        <v>2580</v>
      </c>
      <c r="F395">
        <v>374</v>
      </c>
      <c r="G395" t="s">
        <v>18</v>
      </c>
      <c r="H395" t="s">
        <v>28</v>
      </c>
      <c r="I395">
        <v>87</v>
      </c>
      <c r="J395" t="s">
        <v>37</v>
      </c>
      <c r="K395" t="s">
        <v>42</v>
      </c>
      <c r="L395" t="s">
        <v>49</v>
      </c>
      <c r="M395">
        <v>236</v>
      </c>
      <c r="N395">
        <v>623</v>
      </c>
      <c r="O395">
        <f>Data[[#This Row],[Revenue]]-Data[[#This Row],[Cogs]]</f>
        <v>374</v>
      </c>
      <c r="P395" t="s">
        <v>273</v>
      </c>
      <c r="Q395">
        <v>220</v>
      </c>
      <c r="R395">
        <v>340</v>
      </c>
      <c r="S395">
        <v>230</v>
      </c>
      <c r="T395">
        <v>560</v>
      </c>
      <c r="U395">
        <v>138</v>
      </c>
      <c r="V395" t="s">
        <v>32</v>
      </c>
    </row>
    <row r="396" spans="1:22" x14ac:dyDescent="0.25">
      <c r="A396">
        <v>754</v>
      </c>
      <c r="B396">
        <v>94</v>
      </c>
      <c r="C396">
        <v>-5</v>
      </c>
      <c r="D396" s="1" t="s">
        <v>459</v>
      </c>
      <c r="E396">
        <v>694</v>
      </c>
      <c r="F396">
        <v>130</v>
      </c>
      <c r="G396" t="s">
        <v>18</v>
      </c>
      <c r="H396" t="s">
        <v>28</v>
      </c>
      <c r="I396">
        <v>85</v>
      </c>
      <c r="J396" t="s">
        <v>37</v>
      </c>
      <c r="K396" t="s">
        <v>38</v>
      </c>
      <c r="L396" t="s">
        <v>50</v>
      </c>
      <c r="M396">
        <v>15</v>
      </c>
      <c r="N396">
        <v>224</v>
      </c>
      <c r="O396">
        <f>Data[[#This Row],[Revenue]]-Data[[#This Row],[Cogs]]</f>
        <v>130</v>
      </c>
      <c r="P396" t="s">
        <v>31</v>
      </c>
      <c r="Q396">
        <v>90</v>
      </c>
      <c r="R396">
        <v>120</v>
      </c>
      <c r="S396">
        <v>20</v>
      </c>
      <c r="T396">
        <v>210</v>
      </c>
      <c r="U396">
        <v>115</v>
      </c>
      <c r="V396" t="s">
        <v>32</v>
      </c>
    </row>
    <row r="397" spans="1:22" x14ac:dyDescent="0.25">
      <c r="A397">
        <v>347</v>
      </c>
      <c r="B397">
        <v>121</v>
      </c>
      <c r="C397">
        <v>-12</v>
      </c>
      <c r="D397" s="1" t="s">
        <v>460</v>
      </c>
      <c r="E397">
        <v>3385</v>
      </c>
      <c r="F397">
        <v>-60</v>
      </c>
      <c r="G397" t="s">
        <v>18</v>
      </c>
      <c r="H397" t="s">
        <v>28</v>
      </c>
      <c r="I397">
        <v>109</v>
      </c>
      <c r="J397" t="s">
        <v>37</v>
      </c>
      <c r="K397" t="s">
        <v>38</v>
      </c>
      <c r="L397" t="s">
        <v>50</v>
      </c>
      <c r="M397">
        <v>-202</v>
      </c>
      <c r="N397">
        <v>61</v>
      </c>
      <c r="O397">
        <f>Data[[#This Row],[Revenue]]-Data[[#This Row],[Cogs]]</f>
        <v>-60</v>
      </c>
      <c r="P397" t="s">
        <v>273</v>
      </c>
      <c r="Q397">
        <v>110</v>
      </c>
      <c r="R397">
        <v>-60</v>
      </c>
      <c r="S397">
        <v>-190</v>
      </c>
      <c r="T397">
        <v>50</v>
      </c>
      <c r="U397">
        <v>142</v>
      </c>
      <c r="V397" t="s">
        <v>32</v>
      </c>
    </row>
    <row r="398" spans="1:22" x14ac:dyDescent="0.25">
      <c r="A398">
        <v>508</v>
      </c>
      <c r="B398">
        <v>181</v>
      </c>
      <c r="C398">
        <v>-12</v>
      </c>
      <c r="D398" s="1" t="s">
        <v>461</v>
      </c>
      <c r="E398">
        <v>1283</v>
      </c>
      <c r="F398">
        <v>182</v>
      </c>
      <c r="G398" t="s">
        <v>18</v>
      </c>
      <c r="H398" t="s">
        <v>28</v>
      </c>
      <c r="I398">
        <v>50</v>
      </c>
      <c r="J398" t="s">
        <v>37</v>
      </c>
      <c r="K398" t="s">
        <v>38</v>
      </c>
      <c r="L398" t="s">
        <v>217</v>
      </c>
      <c r="M398">
        <v>108</v>
      </c>
      <c r="N398">
        <v>363</v>
      </c>
      <c r="O398">
        <f>Data[[#This Row],[Revenue]]-Data[[#This Row],[Cogs]]</f>
        <v>182</v>
      </c>
      <c r="P398" t="s">
        <v>73</v>
      </c>
      <c r="Q398">
        <v>170</v>
      </c>
      <c r="R398">
        <v>180</v>
      </c>
      <c r="S398">
        <v>120</v>
      </c>
      <c r="T398">
        <v>350</v>
      </c>
      <c r="U398">
        <v>74</v>
      </c>
      <c r="V398" t="s">
        <v>32</v>
      </c>
    </row>
    <row r="399" spans="1:22" x14ac:dyDescent="0.25">
      <c r="A399">
        <v>646</v>
      </c>
      <c r="B399">
        <v>211</v>
      </c>
      <c r="C399">
        <v>-9</v>
      </c>
      <c r="D399" s="1" t="s">
        <v>462</v>
      </c>
      <c r="E399">
        <v>933</v>
      </c>
      <c r="F399">
        <v>464</v>
      </c>
      <c r="G399" t="s">
        <v>18</v>
      </c>
      <c r="H399" t="s">
        <v>28</v>
      </c>
      <c r="I399">
        <v>59</v>
      </c>
      <c r="J399" t="s">
        <v>37</v>
      </c>
      <c r="K399" t="s">
        <v>38</v>
      </c>
      <c r="L399" t="s">
        <v>217</v>
      </c>
      <c r="M399">
        <v>381</v>
      </c>
      <c r="N399">
        <v>675</v>
      </c>
      <c r="O399">
        <f>Data[[#This Row],[Revenue]]-Data[[#This Row],[Cogs]]</f>
        <v>464</v>
      </c>
      <c r="P399" t="s">
        <v>273</v>
      </c>
      <c r="Q399">
        <v>200</v>
      </c>
      <c r="R399">
        <v>460</v>
      </c>
      <c r="S399">
        <v>390</v>
      </c>
      <c r="T399">
        <v>660</v>
      </c>
      <c r="U399">
        <v>83</v>
      </c>
      <c r="V399" t="s">
        <v>32</v>
      </c>
    </row>
    <row r="400" spans="1:22" x14ac:dyDescent="0.25">
      <c r="A400">
        <v>561</v>
      </c>
      <c r="B400">
        <v>22</v>
      </c>
      <c r="C400">
        <v>1</v>
      </c>
      <c r="D400" s="1" t="s">
        <v>463</v>
      </c>
      <c r="E400">
        <v>570</v>
      </c>
      <c r="F400">
        <v>30</v>
      </c>
      <c r="G400" t="s">
        <v>18</v>
      </c>
      <c r="H400" t="s">
        <v>28</v>
      </c>
      <c r="I400">
        <v>7</v>
      </c>
      <c r="J400" t="s">
        <v>20</v>
      </c>
      <c r="K400" t="s">
        <v>21</v>
      </c>
      <c r="L400" t="s">
        <v>58</v>
      </c>
      <c r="M400">
        <v>11</v>
      </c>
      <c r="N400">
        <v>52</v>
      </c>
      <c r="O400">
        <f>Data[[#This Row],[Revenue]]-Data[[#This Row],[Cogs]]</f>
        <v>30</v>
      </c>
      <c r="P400" t="s">
        <v>31</v>
      </c>
      <c r="Q400">
        <v>10</v>
      </c>
      <c r="R400">
        <v>20</v>
      </c>
      <c r="S400">
        <v>10</v>
      </c>
      <c r="T400">
        <v>30</v>
      </c>
      <c r="U400">
        <v>19</v>
      </c>
      <c r="V400" t="s">
        <v>24</v>
      </c>
    </row>
    <row r="401" spans="1:22" x14ac:dyDescent="0.25">
      <c r="A401">
        <v>631</v>
      </c>
      <c r="B401">
        <v>245</v>
      </c>
      <c r="C401">
        <v>64</v>
      </c>
      <c r="D401" s="1" t="s">
        <v>464</v>
      </c>
      <c r="E401">
        <v>1704</v>
      </c>
      <c r="F401">
        <v>331</v>
      </c>
      <c r="G401" t="s">
        <v>18</v>
      </c>
      <c r="H401" t="s">
        <v>28</v>
      </c>
      <c r="I401">
        <v>93</v>
      </c>
      <c r="J401" t="s">
        <v>20</v>
      </c>
      <c r="K401" t="s">
        <v>21</v>
      </c>
      <c r="L401" t="s">
        <v>22</v>
      </c>
      <c r="M401">
        <v>204</v>
      </c>
      <c r="N401">
        <v>576</v>
      </c>
      <c r="O401">
        <f>Data[[#This Row],[Revenue]]-Data[[#This Row],[Cogs]]</f>
        <v>331</v>
      </c>
      <c r="P401" t="s">
        <v>273</v>
      </c>
      <c r="Q401">
        <v>180</v>
      </c>
      <c r="R401">
        <v>240</v>
      </c>
      <c r="S401">
        <v>140</v>
      </c>
      <c r="T401">
        <v>420</v>
      </c>
      <c r="U401">
        <v>127</v>
      </c>
      <c r="V401" t="s">
        <v>24</v>
      </c>
    </row>
    <row r="402" spans="1:22" x14ac:dyDescent="0.25">
      <c r="A402">
        <v>914</v>
      </c>
      <c r="B402">
        <v>225</v>
      </c>
      <c r="C402">
        <v>-36</v>
      </c>
      <c r="D402" s="1" t="s">
        <v>465</v>
      </c>
      <c r="E402">
        <v>4742</v>
      </c>
      <c r="F402">
        <v>-65</v>
      </c>
      <c r="G402" t="s">
        <v>18</v>
      </c>
      <c r="H402" t="s">
        <v>28</v>
      </c>
      <c r="I402">
        <v>69</v>
      </c>
      <c r="J402" t="s">
        <v>20</v>
      </c>
      <c r="K402" t="s">
        <v>21</v>
      </c>
      <c r="L402" t="s">
        <v>25</v>
      </c>
      <c r="M402">
        <v>-156</v>
      </c>
      <c r="N402">
        <v>160</v>
      </c>
      <c r="O402">
        <f>Data[[#This Row],[Revenue]]-Data[[#This Row],[Cogs]]</f>
        <v>-65</v>
      </c>
      <c r="P402" t="s">
        <v>273</v>
      </c>
      <c r="Q402">
        <v>160</v>
      </c>
      <c r="R402">
        <v>-50</v>
      </c>
      <c r="S402">
        <v>-120</v>
      </c>
      <c r="T402">
        <v>110</v>
      </c>
      <c r="U402">
        <v>91</v>
      </c>
      <c r="V402" t="s">
        <v>24</v>
      </c>
    </row>
    <row r="403" spans="1:22" x14ac:dyDescent="0.25">
      <c r="A403">
        <v>518</v>
      </c>
      <c r="B403">
        <v>81</v>
      </c>
      <c r="C403">
        <v>-6</v>
      </c>
      <c r="D403" s="1" t="s">
        <v>466</v>
      </c>
      <c r="E403">
        <v>984</v>
      </c>
      <c r="F403">
        <v>117</v>
      </c>
      <c r="G403" t="s">
        <v>18</v>
      </c>
      <c r="H403" t="s">
        <v>28</v>
      </c>
      <c r="I403">
        <v>22</v>
      </c>
      <c r="J403" t="s">
        <v>20</v>
      </c>
      <c r="K403" t="s">
        <v>29</v>
      </c>
      <c r="L403" t="s">
        <v>30</v>
      </c>
      <c r="M403">
        <v>84</v>
      </c>
      <c r="N403">
        <v>198</v>
      </c>
      <c r="O403">
        <f>Data[[#This Row],[Revenue]]-Data[[#This Row],[Cogs]]</f>
        <v>117</v>
      </c>
      <c r="P403" t="s">
        <v>273</v>
      </c>
      <c r="Q403">
        <v>80</v>
      </c>
      <c r="R403">
        <v>120</v>
      </c>
      <c r="S403">
        <v>90</v>
      </c>
      <c r="T403">
        <v>200</v>
      </c>
      <c r="U403">
        <v>33</v>
      </c>
      <c r="V403" t="s">
        <v>32</v>
      </c>
    </row>
    <row r="404" spans="1:22" x14ac:dyDescent="0.25">
      <c r="A404">
        <v>315</v>
      </c>
      <c r="B404">
        <v>118</v>
      </c>
      <c r="C404">
        <v>-3</v>
      </c>
      <c r="D404" s="1" t="s">
        <v>467</v>
      </c>
      <c r="E404">
        <v>930</v>
      </c>
      <c r="F404">
        <v>172</v>
      </c>
      <c r="G404" t="s">
        <v>18</v>
      </c>
      <c r="H404" t="s">
        <v>28</v>
      </c>
      <c r="I404">
        <v>33</v>
      </c>
      <c r="J404" t="s">
        <v>20</v>
      </c>
      <c r="K404" t="s">
        <v>29</v>
      </c>
      <c r="L404" t="s">
        <v>67</v>
      </c>
      <c r="M404">
        <v>127</v>
      </c>
      <c r="N404">
        <v>290</v>
      </c>
      <c r="O404">
        <f>Data[[#This Row],[Revenue]]-Data[[#This Row],[Cogs]]</f>
        <v>172</v>
      </c>
      <c r="P404" t="s">
        <v>273</v>
      </c>
      <c r="Q404">
        <v>120</v>
      </c>
      <c r="R404">
        <v>170</v>
      </c>
      <c r="S404">
        <v>130</v>
      </c>
      <c r="T404">
        <v>290</v>
      </c>
      <c r="U404">
        <v>45</v>
      </c>
      <c r="V404" t="s">
        <v>32</v>
      </c>
    </row>
    <row r="405" spans="1:22" x14ac:dyDescent="0.25">
      <c r="A405">
        <v>813</v>
      </c>
      <c r="B405">
        <v>134</v>
      </c>
      <c r="C405">
        <v>12</v>
      </c>
      <c r="D405" s="1" t="s">
        <v>468</v>
      </c>
      <c r="E405">
        <v>690</v>
      </c>
      <c r="F405">
        <v>186</v>
      </c>
      <c r="G405" t="s">
        <v>18</v>
      </c>
      <c r="H405" t="s">
        <v>28</v>
      </c>
      <c r="I405">
        <v>41</v>
      </c>
      <c r="J405" t="s">
        <v>37</v>
      </c>
      <c r="K405" t="s">
        <v>42</v>
      </c>
      <c r="L405" t="s">
        <v>43</v>
      </c>
      <c r="M405">
        <v>122</v>
      </c>
      <c r="N405">
        <v>320</v>
      </c>
      <c r="O405">
        <f>Data[[#This Row],[Revenue]]-Data[[#This Row],[Cogs]]</f>
        <v>186</v>
      </c>
      <c r="P405" t="s">
        <v>31</v>
      </c>
      <c r="Q405">
        <v>120</v>
      </c>
      <c r="R405">
        <v>160</v>
      </c>
      <c r="S405">
        <v>110</v>
      </c>
      <c r="T405">
        <v>280</v>
      </c>
      <c r="U405">
        <v>64</v>
      </c>
      <c r="V405" t="s">
        <v>24</v>
      </c>
    </row>
    <row r="406" spans="1:22" x14ac:dyDescent="0.25">
      <c r="A406">
        <v>772</v>
      </c>
      <c r="B406">
        <v>91</v>
      </c>
      <c r="C406">
        <v>23</v>
      </c>
      <c r="D406" s="1" t="s">
        <v>469</v>
      </c>
      <c r="E406">
        <v>656</v>
      </c>
      <c r="F406">
        <v>127</v>
      </c>
      <c r="G406" t="s">
        <v>18</v>
      </c>
      <c r="H406" t="s">
        <v>28</v>
      </c>
      <c r="I406">
        <v>28</v>
      </c>
      <c r="J406" t="s">
        <v>37</v>
      </c>
      <c r="K406" t="s">
        <v>42</v>
      </c>
      <c r="L406" t="s">
        <v>43</v>
      </c>
      <c r="M406">
        <v>113</v>
      </c>
      <c r="N406">
        <v>232</v>
      </c>
      <c r="O406">
        <f>Data[[#This Row],[Revenue]]-Data[[#This Row],[Cogs]]</f>
        <v>141</v>
      </c>
      <c r="P406" t="s">
        <v>31</v>
      </c>
      <c r="Q406">
        <v>70</v>
      </c>
      <c r="R406">
        <v>110</v>
      </c>
      <c r="S406">
        <v>90</v>
      </c>
      <c r="T406">
        <v>180</v>
      </c>
      <c r="U406">
        <v>51</v>
      </c>
      <c r="V406" t="s">
        <v>24</v>
      </c>
    </row>
    <row r="407" spans="1:22" x14ac:dyDescent="0.25">
      <c r="A407">
        <v>321</v>
      </c>
      <c r="B407">
        <v>86</v>
      </c>
      <c r="C407">
        <v>-1</v>
      </c>
      <c r="D407" s="1" t="s">
        <v>470</v>
      </c>
      <c r="E407">
        <v>547</v>
      </c>
      <c r="F407">
        <v>116</v>
      </c>
      <c r="G407" t="s">
        <v>18</v>
      </c>
      <c r="H407" t="s">
        <v>28</v>
      </c>
      <c r="I407">
        <v>28</v>
      </c>
      <c r="J407" t="s">
        <v>37</v>
      </c>
      <c r="K407" t="s">
        <v>38</v>
      </c>
      <c r="L407" t="s">
        <v>39</v>
      </c>
      <c r="M407">
        <v>89</v>
      </c>
      <c r="N407">
        <v>215</v>
      </c>
      <c r="O407">
        <f>Data[[#This Row],[Revenue]]-Data[[#This Row],[Cogs]]</f>
        <v>129</v>
      </c>
      <c r="P407" t="s">
        <v>31</v>
      </c>
      <c r="Q407">
        <v>70</v>
      </c>
      <c r="R407">
        <v>110</v>
      </c>
      <c r="S407">
        <v>90</v>
      </c>
      <c r="T407">
        <v>180</v>
      </c>
      <c r="U407">
        <v>56</v>
      </c>
      <c r="V407" t="s">
        <v>24</v>
      </c>
    </row>
    <row r="408" spans="1:22" x14ac:dyDescent="0.25">
      <c r="A408">
        <v>954</v>
      </c>
      <c r="B408">
        <v>82</v>
      </c>
      <c r="C408">
        <v>5</v>
      </c>
      <c r="D408" s="1" t="s">
        <v>471</v>
      </c>
      <c r="E408">
        <v>788</v>
      </c>
      <c r="F408">
        <v>123</v>
      </c>
      <c r="G408" t="s">
        <v>18</v>
      </c>
      <c r="H408" t="s">
        <v>28</v>
      </c>
      <c r="I408">
        <v>27</v>
      </c>
      <c r="J408" t="s">
        <v>37</v>
      </c>
      <c r="K408" t="s">
        <v>42</v>
      </c>
      <c r="L408" t="s">
        <v>49</v>
      </c>
      <c r="M408">
        <v>95</v>
      </c>
      <c r="N408">
        <v>218</v>
      </c>
      <c r="O408">
        <f>Data[[#This Row],[Revenue]]-Data[[#This Row],[Cogs]]</f>
        <v>136</v>
      </c>
      <c r="P408" t="s">
        <v>31</v>
      </c>
      <c r="Q408">
        <v>60</v>
      </c>
      <c r="R408">
        <v>110</v>
      </c>
      <c r="S408">
        <v>90</v>
      </c>
      <c r="T408">
        <v>170</v>
      </c>
      <c r="U408">
        <v>59</v>
      </c>
      <c r="V408" t="s">
        <v>32</v>
      </c>
    </row>
    <row r="409" spans="1:22" x14ac:dyDescent="0.25">
      <c r="A409">
        <v>857</v>
      </c>
      <c r="B409">
        <v>72</v>
      </c>
      <c r="C409">
        <v>186</v>
      </c>
      <c r="D409" s="1" t="s">
        <v>472</v>
      </c>
      <c r="E409">
        <v>-3004</v>
      </c>
      <c r="F409">
        <v>402</v>
      </c>
      <c r="G409" t="s">
        <v>18</v>
      </c>
      <c r="H409" t="s">
        <v>28</v>
      </c>
      <c r="I409">
        <v>23</v>
      </c>
      <c r="J409" t="s">
        <v>37</v>
      </c>
      <c r="K409" t="s">
        <v>42</v>
      </c>
      <c r="L409" t="s">
        <v>49</v>
      </c>
      <c r="M409">
        <v>516</v>
      </c>
      <c r="N409">
        <v>505</v>
      </c>
      <c r="O409">
        <f>Data[[#This Row],[Revenue]]-Data[[#This Row],[Cogs]]</f>
        <v>433</v>
      </c>
      <c r="P409" t="s">
        <v>73</v>
      </c>
      <c r="Q409">
        <v>50</v>
      </c>
      <c r="R409">
        <v>350</v>
      </c>
      <c r="S409">
        <v>330</v>
      </c>
      <c r="T409">
        <v>400</v>
      </c>
      <c r="U409">
        <v>54</v>
      </c>
      <c r="V409" t="s">
        <v>32</v>
      </c>
    </row>
    <row r="410" spans="1:22" x14ac:dyDescent="0.25">
      <c r="A410">
        <v>716</v>
      </c>
      <c r="B410">
        <v>260</v>
      </c>
      <c r="C410">
        <v>137</v>
      </c>
      <c r="D410" s="1" t="s">
        <v>473</v>
      </c>
      <c r="E410">
        <v>2548</v>
      </c>
      <c r="F410">
        <v>390</v>
      </c>
      <c r="G410" t="s">
        <v>18</v>
      </c>
      <c r="H410" t="s">
        <v>28</v>
      </c>
      <c r="I410">
        <v>91</v>
      </c>
      <c r="J410" t="s">
        <v>37</v>
      </c>
      <c r="K410" t="s">
        <v>42</v>
      </c>
      <c r="L410" t="s">
        <v>49</v>
      </c>
      <c r="M410">
        <v>367</v>
      </c>
      <c r="N410">
        <v>693</v>
      </c>
      <c r="O410">
        <f>Data[[#This Row],[Revenue]]-Data[[#This Row],[Cogs]]</f>
        <v>433</v>
      </c>
      <c r="P410" t="s">
        <v>273</v>
      </c>
      <c r="Q410">
        <v>210</v>
      </c>
      <c r="R410">
        <v>330</v>
      </c>
      <c r="S410">
        <v>230</v>
      </c>
      <c r="T410">
        <v>540</v>
      </c>
      <c r="U410">
        <v>143</v>
      </c>
      <c r="V410" t="s">
        <v>32</v>
      </c>
    </row>
    <row r="411" spans="1:22" x14ac:dyDescent="0.25">
      <c r="A411">
        <v>727</v>
      </c>
      <c r="B411">
        <v>96</v>
      </c>
      <c r="C411">
        <v>-23</v>
      </c>
      <c r="D411" s="1" t="s">
        <v>474</v>
      </c>
      <c r="E411">
        <v>683</v>
      </c>
      <c r="F411">
        <v>134</v>
      </c>
      <c r="G411" t="s">
        <v>18</v>
      </c>
      <c r="H411" t="s">
        <v>28</v>
      </c>
      <c r="I411">
        <v>87</v>
      </c>
      <c r="J411" t="s">
        <v>37</v>
      </c>
      <c r="K411" t="s">
        <v>38</v>
      </c>
      <c r="L411" t="s">
        <v>50</v>
      </c>
      <c r="M411">
        <v>27</v>
      </c>
      <c r="N411">
        <v>245</v>
      </c>
      <c r="O411">
        <f>Data[[#This Row],[Revenue]]-Data[[#This Row],[Cogs]]</f>
        <v>149</v>
      </c>
      <c r="P411" t="s">
        <v>31</v>
      </c>
      <c r="Q411">
        <v>80</v>
      </c>
      <c r="R411">
        <v>130</v>
      </c>
      <c r="S411">
        <v>50</v>
      </c>
      <c r="T411">
        <v>210</v>
      </c>
      <c r="U411">
        <v>116</v>
      </c>
      <c r="V411" t="s">
        <v>32</v>
      </c>
    </row>
    <row r="412" spans="1:22" x14ac:dyDescent="0.25">
      <c r="A412">
        <v>914</v>
      </c>
      <c r="B412">
        <v>125</v>
      </c>
      <c r="C412">
        <v>-130</v>
      </c>
      <c r="D412" s="1" t="s">
        <v>475</v>
      </c>
      <c r="E412">
        <v>3142</v>
      </c>
      <c r="F412">
        <v>-56</v>
      </c>
      <c r="G412" t="s">
        <v>18</v>
      </c>
      <c r="H412" t="s">
        <v>28</v>
      </c>
      <c r="I412">
        <v>113</v>
      </c>
      <c r="J412" t="s">
        <v>37</v>
      </c>
      <c r="K412" t="s">
        <v>38</v>
      </c>
      <c r="L412" t="s">
        <v>50</v>
      </c>
      <c r="M412">
        <v>-300</v>
      </c>
      <c r="N412">
        <v>74</v>
      </c>
      <c r="O412">
        <f>Data[[#This Row],[Revenue]]-Data[[#This Row],[Cogs]]</f>
        <v>-51</v>
      </c>
      <c r="P412" t="s">
        <v>273</v>
      </c>
      <c r="Q412">
        <v>110</v>
      </c>
      <c r="R412">
        <v>-60</v>
      </c>
      <c r="S412">
        <v>-170</v>
      </c>
      <c r="T412">
        <v>50</v>
      </c>
      <c r="U412">
        <v>146</v>
      </c>
      <c r="V412" t="s">
        <v>32</v>
      </c>
    </row>
    <row r="413" spans="1:22" x14ac:dyDescent="0.25">
      <c r="A413">
        <v>508</v>
      </c>
      <c r="B413">
        <v>161</v>
      </c>
      <c r="C413">
        <v>17</v>
      </c>
      <c r="D413" s="1" t="s">
        <v>476</v>
      </c>
      <c r="E413">
        <v>1267</v>
      </c>
      <c r="F413">
        <v>161</v>
      </c>
      <c r="G413" t="s">
        <v>18</v>
      </c>
      <c r="H413" t="s">
        <v>28</v>
      </c>
      <c r="I413">
        <v>45</v>
      </c>
      <c r="J413" t="s">
        <v>37</v>
      </c>
      <c r="K413" t="s">
        <v>38</v>
      </c>
      <c r="L413" t="s">
        <v>217</v>
      </c>
      <c r="M413">
        <v>137</v>
      </c>
      <c r="N413">
        <v>343</v>
      </c>
      <c r="O413">
        <f>Data[[#This Row],[Revenue]]-Data[[#This Row],[Cogs]]</f>
        <v>182</v>
      </c>
      <c r="P413" t="s">
        <v>73</v>
      </c>
      <c r="Q413">
        <v>140</v>
      </c>
      <c r="R413">
        <v>160</v>
      </c>
      <c r="S413">
        <v>120</v>
      </c>
      <c r="T413">
        <v>300</v>
      </c>
      <c r="U413">
        <v>69</v>
      </c>
      <c r="V413" t="s">
        <v>32</v>
      </c>
    </row>
    <row r="414" spans="1:22" x14ac:dyDescent="0.25">
      <c r="A414">
        <v>212</v>
      </c>
      <c r="B414">
        <v>239</v>
      </c>
      <c r="C414">
        <v>196</v>
      </c>
      <c r="D414" s="1" t="s">
        <v>477</v>
      </c>
      <c r="E414">
        <v>1197</v>
      </c>
      <c r="F414">
        <v>526</v>
      </c>
      <c r="G414" t="s">
        <v>18</v>
      </c>
      <c r="H414" t="s">
        <v>28</v>
      </c>
      <c r="I414">
        <v>66</v>
      </c>
      <c r="J414" t="s">
        <v>37</v>
      </c>
      <c r="K414" t="s">
        <v>38</v>
      </c>
      <c r="L414" t="s">
        <v>217</v>
      </c>
      <c r="M414">
        <v>646</v>
      </c>
      <c r="N414">
        <v>815</v>
      </c>
      <c r="O414">
        <f>Data[[#This Row],[Revenue]]-Data[[#This Row],[Cogs]]</f>
        <v>576</v>
      </c>
      <c r="P414" t="s">
        <v>273</v>
      </c>
      <c r="Q414">
        <v>210</v>
      </c>
      <c r="R414">
        <v>510</v>
      </c>
      <c r="S414">
        <v>450</v>
      </c>
      <c r="T414">
        <v>720</v>
      </c>
      <c r="U414">
        <v>91</v>
      </c>
      <c r="V414" t="s">
        <v>32</v>
      </c>
    </row>
    <row r="415" spans="1:22" x14ac:dyDescent="0.25">
      <c r="A415">
        <v>904</v>
      </c>
      <c r="B415">
        <v>22</v>
      </c>
      <c r="C415">
        <v>-5</v>
      </c>
      <c r="D415" s="1" t="s">
        <v>478</v>
      </c>
      <c r="E415">
        <v>573</v>
      </c>
      <c r="F415">
        <v>29</v>
      </c>
      <c r="G415" t="s">
        <v>18</v>
      </c>
      <c r="H415" t="s">
        <v>28</v>
      </c>
      <c r="I415">
        <v>7</v>
      </c>
      <c r="J415" t="s">
        <v>20</v>
      </c>
      <c r="K415" t="s">
        <v>21</v>
      </c>
      <c r="L415" t="s">
        <v>58</v>
      </c>
      <c r="M415">
        <v>15</v>
      </c>
      <c r="N415">
        <v>54</v>
      </c>
      <c r="O415">
        <f>Data[[#This Row],[Revenue]]-Data[[#This Row],[Cogs]]</f>
        <v>32</v>
      </c>
      <c r="P415" t="s">
        <v>31</v>
      </c>
      <c r="Q415">
        <v>0</v>
      </c>
      <c r="R415">
        <v>20</v>
      </c>
      <c r="S415">
        <v>20</v>
      </c>
      <c r="T415">
        <v>20</v>
      </c>
      <c r="U415">
        <v>19</v>
      </c>
      <c r="V415" t="s">
        <v>24</v>
      </c>
    </row>
    <row r="416" spans="1:22" x14ac:dyDescent="0.25">
      <c r="A416">
        <v>585</v>
      </c>
      <c r="B416">
        <v>255</v>
      </c>
      <c r="C416">
        <v>121</v>
      </c>
      <c r="D416" s="1" t="s">
        <v>479</v>
      </c>
      <c r="E416">
        <v>1622</v>
      </c>
      <c r="F416">
        <v>258</v>
      </c>
      <c r="G416" t="s">
        <v>18</v>
      </c>
      <c r="H416" t="s">
        <v>28</v>
      </c>
      <c r="I416">
        <v>96</v>
      </c>
      <c r="J416" t="s">
        <v>20</v>
      </c>
      <c r="K416" t="s">
        <v>21</v>
      </c>
      <c r="L416" t="s">
        <v>22</v>
      </c>
      <c r="M416">
        <v>191</v>
      </c>
      <c r="N416">
        <v>547</v>
      </c>
      <c r="O416">
        <f>Data[[#This Row],[Revenue]]-Data[[#This Row],[Cogs]]</f>
        <v>292</v>
      </c>
      <c r="P416" t="s">
        <v>273</v>
      </c>
      <c r="Q416">
        <v>140</v>
      </c>
      <c r="R416">
        <v>150</v>
      </c>
      <c r="S416">
        <v>70</v>
      </c>
      <c r="T416">
        <v>290</v>
      </c>
      <c r="U416">
        <v>129</v>
      </c>
      <c r="V416" t="s">
        <v>24</v>
      </c>
    </row>
    <row r="417" spans="1:22" x14ac:dyDescent="0.25">
      <c r="A417">
        <v>631</v>
      </c>
      <c r="B417">
        <v>239</v>
      </c>
      <c r="C417">
        <v>-152</v>
      </c>
      <c r="D417" s="1" t="s">
        <v>480</v>
      </c>
      <c r="E417">
        <v>4360</v>
      </c>
      <c r="F417">
        <v>-75</v>
      </c>
      <c r="G417" t="s">
        <v>18</v>
      </c>
      <c r="H417" t="s">
        <v>28</v>
      </c>
      <c r="I417">
        <v>74</v>
      </c>
      <c r="J417" t="s">
        <v>20</v>
      </c>
      <c r="K417" t="s">
        <v>21</v>
      </c>
      <c r="L417" t="s">
        <v>25</v>
      </c>
      <c r="M417">
        <v>-252</v>
      </c>
      <c r="N417">
        <v>175</v>
      </c>
      <c r="O417">
        <f>Data[[#This Row],[Revenue]]-Data[[#This Row],[Cogs]]</f>
        <v>-64</v>
      </c>
      <c r="P417" t="s">
        <v>273</v>
      </c>
      <c r="Q417">
        <v>130</v>
      </c>
      <c r="R417">
        <v>-50</v>
      </c>
      <c r="S417">
        <v>-100</v>
      </c>
      <c r="T417">
        <v>80</v>
      </c>
      <c r="U417">
        <v>95</v>
      </c>
      <c r="V417" t="s">
        <v>24</v>
      </c>
    </row>
    <row r="418" spans="1:22" x14ac:dyDescent="0.25">
      <c r="A418">
        <v>585</v>
      </c>
      <c r="B418">
        <v>108</v>
      </c>
      <c r="C418">
        <v>31</v>
      </c>
      <c r="D418" s="1" t="s">
        <v>481</v>
      </c>
      <c r="E418">
        <v>971</v>
      </c>
      <c r="F418">
        <v>157</v>
      </c>
      <c r="G418" t="s">
        <v>18</v>
      </c>
      <c r="H418" t="s">
        <v>28</v>
      </c>
      <c r="I418">
        <v>30</v>
      </c>
      <c r="J418" t="s">
        <v>20</v>
      </c>
      <c r="K418" t="s">
        <v>29</v>
      </c>
      <c r="L418" t="s">
        <v>30</v>
      </c>
      <c r="M418">
        <v>171</v>
      </c>
      <c r="N418">
        <v>282</v>
      </c>
      <c r="O418">
        <f>Data[[#This Row],[Revenue]]-Data[[#This Row],[Cogs]]</f>
        <v>174</v>
      </c>
      <c r="P418" t="s">
        <v>273</v>
      </c>
      <c r="Q418">
        <v>110</v>
      </c>
      <c r="R418">
        <v>170</v>
      </c>
      <c r="S418">
        <v>140</v>
      </c>
      <c r="T418">
        <v>280</v>
      </c>
      <c r="U418">
        <v>42</v>
      </c>
      <c r="V418" t="s">
        <v>32</v>
      </c>
    </row>
    <row r="419" spans="1:22" x14ac:dyDescent="0.25">
      <c r="A419">
        <v>718</v>
      </c>
      <c r="B419">
        <v>123</v>
      </c>
      <c r="C419">
        <v>39</v>
      </c>
      <c r="D419" s="1" t="s">
        <v>482</v>
      </c>
      <c r="E419">
        <v>915</v>
      </c>
      <c r="F419">
        <v>179</v>
      </c>
      <c r="G419" t="s">
        <v>18</v>
      </c>
      <c r="H419" t="s">
        <v>28</v>
      </c>
      <c r="I419">
        <v>34</v>
      </c>
      <c r="J419" t="s">
        <v>20</v>
      </c>
      <c r="K419" t="s">
        <v>29</v>
      </c>
      <c r="L419" t="s">
        <v>67</v>
      </c>
      <c r="M419">
        <v>199</v>
      </c>
      <c r="N419">
        <v>322</v>
      </c>
      <c r="O419">
        <f>Data[[#This Row],[Revenue]]-Data[[#This Row],[Cogs]]</f>
        <v>199</v>
      </c>
      <c r="P419" t="s">
        <v>273</v>
      </c>
      <c r="Q419">
        <v>130</v>
      </c>
      <c r="R419">
        <v>190</v>
      </c>
      <c r="S419">
        <v>160</v>
      </c>
      <c r="T419">
        <v>320</v>
      </c>
      <c r="U419">
        <v>45</v>
      </c>
      <c r="V419" t="s">
        <v>32</v>
      </c>
    </row>
    <row r="420" spans="1:22" x14ac:dyDescent="0.25">
      <c r="A420">
        <v>607</v>
      </c>
      <c r="B420">
        <v>76</v>
      </c>
      <c r="C420">
        <v>16</v>
      </c>
      <c r="D420" s="1" t="s">
        <v>483</v>
      </c>
      <c r="E420">
        <v>580</v>
      </c>
      <c r="F420">
        <v>111</v>
      </c>
      <c r="G420" t="s">
        <v>18</v>
      </c>
      <c r="H420" t="s">
        <v>28</v>
      </c>
      <c r="I420">
        <v>21</v>
      </c>
      <c r="J420" t="s">
        <v>20</v>
      </c>
      <c r="K420" t="s">
        <v>29</v>
      </c>
      <c r="L420" t="s">
        <v>34</v>
      </c>
      <c r="M420">
        <v>116</v>
      </c>
      <c r="N420">
        <v>199</v>
      </c>
      <c r="O420">
        <f>Data[[#This Row],[Revenue]]-Data[[#This Row],[Cogs]]</f>
        <v>123</v>
      </c>
      <c r="P420" t="s">
        <v>273</v>
      </c>
      <c r="Q420">
        <v>80</v>
      </c>
      <c r="R420">
        <v>120</v>
      </c>
      <c r="S420">
        <v>100</v>
      </c>
      <c r="T420">
        <v>200</v>
      </c>
      <c r="U420">
        <v>33</v>
      </c>
      <c r="V420" t="s">
        <v>32</v>
      </c>
    </row>
    <row r="421" spans="1:22" x14ac:dyDescent="0.25">
      <c r="A421">
        <v>904</v>
      </c>
      <c r="B421">
        <v>102</v>
      </c>
      <c r="C421">
        <v>42</v>
      </c>
      <c r="D421" s="1" t="s">
        <v>484</v>
      </c>
      <c r="E421">
        <v>666</v>
      </c>
      <c r="F421">
        <v>143</v>
      </c>
      <c r="G421" t="s">
        <v>18</v>
      </c>
      <c r="H421" t="s">
        <v>28</v>
      </c>
      <c r="I421">
        <v>31</v>
      </c>
      <c r="J421" t="s">
        <v>37</v>
      </c>
      <c r="K421" t="s">
        <v>42</v>
      </c>
      <c r="L421" t="s">
        <v>43</v>
      </c>
      <c r="M421">
        <v>132</v>
      </c>
      <c r="N421">
        <v>261</v>
      </c>
      <c r="O421">
        <f>Data[[#This Row],[Revenue]]-Data[[#This Row],[Cogs]]</f>
        <v>159</v>
      </c>
      <c r="P421" t="s">
        <v>31</v>
      </c>
      <c r="Q421">
        <v>90</v>
      </c>
      <c r="R421">
        <v>130</v>
      </c>
      <c r="S421">
        <v>90</v>
      </c>
      <c r="T421">
        <v>220</v>
      </c>
      <c r="U421">
        <v>54</v>
      </c>
      <c r="V421" t="s">
        <v>24</v>
      </c>
    </row>
    <row r="422" spans="1:22" x14ac:dyDescent="0.25">
      <c r="A422">
        <v>772</v>
      </c>
      <c r="B422">
        <v>77</v>
      </c>
      <c r="C422">
        <v>16</v>
      </c>
      <c r="D422" s="1" t="s">
        <v>485</v>
      </c>
      <c r="E422">
        <v>557</v>
      </c>
      <c r="F422">
        <v>103</v>
      </c>
      <c r="G422" t="s">
        <v>18</v>
      </c>
      <c r="H422" t="s">
        <v>28</v>
      </c>
      <c r="I422">
        <v>25</v>
      </c>
      <c r="J422" t="s">
        <v>37</v>
      </c>
      <c r="K422" t="s">
        <v>38</v>
      </c>
      <c r="L422" t="s">
        <v>39</v>
      </c>
      <c r="M422">
        <v>76</v>
      </c>
      <c r="N422">
        <v>192</v>
      </c>
      <c r="O422">
        <f>Data[[#This Row],[Revenue]]-Data[[#This Row],[Cogs]]</f>
        <v>115</v>
      </c>
      <c r="P422" t="s">
        <v>31</v>
      </c>
      <c r="Q422">
        <v>70</v>
      </c>
      <c r="R422">
        <v>100</v>
      </c>
      <c r="S422">
        <v>60</v>
      </c>
      <c r="T422">
        <v>170</v>
      </c>
      <c r="U422">
        <v>52</v>
      </c>
      <c r="V422" t="s">
        <v>24</v>
      </c>
    </row>
    <row r="423" spans="1:22" x14ac:dyDescent="0.25">
      <c r="A423">
        <v>786</v>
      </c>
      <c r="B423">
        <v>78</v>
      </c>
      <c r="C423">
        <v>33</v>
      </c>
      <c r="D423" s="1" t="s">
        <v>486</v>
      </c>
      <c r="E423">
        <v>798</v>
      </c>
      <c r="F423">
        <v>119</v>
      </c>
      <c r="G423" t="s">
        <v>18</v>
      </c>
      <c r="H423" t="s">
        <v>28</v>
      </c>
      <c r="I423">
        <v>25</v>
      </c>
      <c r="J423" t="s">
        <v>37</v>
      </c>
      <c r="K423" t="s">
        <v>42</v>
      </c>
      <c r="L423" t="s">
        <v>49</v>
      </c>
      <c r="M423">
        <v>93</v>
      </c>
      <c r="N423">
        <v>210</v>
      </c>
      <c r="O423">
        <f>Data[[#This Row],[Revenue]]-Data[[#This Row],[Cogs]]</f>
        <v>132</v>
      </c>
      <c r="P423" t="s">
        <v>31</v>
      </c>
      <c r="Q423">
        <v>70</v>
      </c>
      <c r="R423">
        <v>100</v>
      </c>
      <c r="S423">
        <v>60</v>
      </c>
      <c r="T423">
        <v>170</v>
      </c>
      <c r="U423">
        <v>56</v>
      </c>
      <c r="V423" t="s">
        <v>32</v>
      </c>
    </row>
    <row r="424" spans="1:22" x14ac:dyDescent="0.25">
      <c r="A424">
        <v>857</v>
      </c>
      <c r="B424">
        <v>75</v>
      </c>
      <c r="C424">
        <v>181</v>
      </c>
      <c r="D424" s="1" t="s">
        <v>487</v>
      </c>
      <c r="E424">
        <v>-3287</v>
      </c>
      <c r="F424">
        <v>379</v>
      </c>
      <c r="G424" t="s">
        <v>18</v>
      </c>
      <c r="H424" t="s">
        <v>28</v>
      </c>
      <c r="I424">
        <v>24</v>
      </c>
      <c r="J424" t="s">
        <v>37</v>
      </c>
      <c r="K424" t="s">
        <v>42</v>
      </c>
      <c r="L424" t="s">
        <v>49</v>
      </c>
      <c r="M424">
        <v>481</v>
      </c>
      <c r="N424">
        <v>484</v>
      </c>
      <c r="O424">
        <f>Data[[#This Row],[Revenue]]-Data[[#This Row],[Cogs]]</f>
        <v>409</v>
      </c>
      <c r="P424" t="s">
        <v>73</v>
      </c>
      <c r="Q424">
        <v>60</v>
      </c>
      <c r="R424">
        <v>340</v>
      </c>
      <c r="S424">
        <v>300</v>
      </c>
      <c r="T424">
        <v>400</v>
      </c>
      <c r="U424">
        <v>55</v>
      </c>
      <c r="V424" t="s">
        <v>32</v>
      </c>
    </row>
    <row r="425" spans="1:22" x14ac:dyDescent="0.25">
      <c r="A425">
        <v>407</v>
      </c>
      <c r="B425">
        <v>88</v>
      </c>
      <c r="C425">
        <v>28</v>
      </c>
      <c r="D425" s="1" t="s">
        <v>488</v>
      </c>
      <c r="E425">
        <v>817</v>
      </c>
      <c r="F425">
        <v>133</v>
      </c>
      <c r="G425" t="s">
        <v>18</v>
      </c>
      <c r="H425" t="s">
        <v>28</v>
      </c>
      <c r="I425">
        <v>29</v>
      </c>
      <c r="J425" t="s">
        <v>37</v>
      </c>
      <c r="K425" t="s">
        <v>42</v>
      </c>
      <c r="L425" t="s">
        <v>49</v>
      </c>
      <c r="M425">
        <v>108</v>
      </c>
      <c r="N425">
        <v>236</v>
      </c>
      <c r="O425">
        <f>Data[[#This Row],[Revenue]]-Data[[#This Row],[Cogs]]</f>
        <v>148</v>
      </c>
      <c r="P425" t="s">
        <v>31</v>
      </c>
      <c r="Q425">
        <v>70</v>
      </c>
      <c r="R425">
        <v>120</v>
      </c>
      <c r="S425">
        <v>80</v>
      </c>
      <c r="T425">
        <v>190</v>
      </c>
      <c r="U425">
        <v>60</v>
      </c>
      <c r="V425" t="s">
        <v>32</v>
      </c>
    </row>
    <row r="426" spans="1:22" x14ac:dyDescent="0.25">
      <c r="A426">
        <v>351</v>
      </c>
      <c r="B426">
        <v>67</v>
      </c>
      <c r="C426">
        <v>219</v>
      </c>
      <c r="D426" s="1" t="s">
        <v>489</v>
      </c>
      <c r="E426">
        <v>-3534</v>
      </c>
      <c r="F426">
        <v>443</v>
      </c>
      <c r="G426" t="s">
        <v>18</v>
      </c>
      <c r="H426" t="s">
        <v>28</v>
      </c>
      <c r="I426">
        <v>22</v>
      </c>
      <c r="J426" t="s">
        <v>37</v>
      </c>
      <c r="K426" t="s">
        <v>42</v>
      </c>
      <c r="L426" t="s">
        <v>49</v>
      </c>
      <c r="M426">
        <v>579</v>
      </c>
      <c r="N426">
        <v>543</v>
      </c>
      <c r="O426">
        <f>Data[[#This Row],[Revenue]]-Data[[#This Row],[Cogs]]</f>
        <v>476</v>
      </c>
      <c r="P426" t="s">
        <v>73</v>
      </c>
      <c r="Q426">
        <v>60</v>
      </c>
      <c r="R426">
        <v>390</v>
      </c>
      <c r="S426">
        <v>360</v>
      </c>
      <c r="T426">
        <v>450</v>
      </c>
      <c r="U426">
        <v>53</v>
      </c>
      <c r="V426" t="s">
        <v>32</v>
      </c>
    </row>
    <row r="427" spans="1:22" x14ac:dyDescent="0.25">
      <c r="A427">
        <v>315</v>
      </c>
      <c r="B427">
        <v>279</v>
      </c>
      <c r="C427">
        <v>152</v>
      </c>
      <c r="D427" s="1" t="s">
        <v>490</v>
      </c>
      <c r="E427">
        <v>2642</v>
      </c>
      <c r="F427">
        <v>420</v>
      </c>
      <c r="G427" t="s">
        <v>18</v>
      </c>
      <c r="H427" t="s">
        <v>28</v>
      </c>
      <c r="I427">
        <v>97</v>
      </c>
      <c r="J427" t="s">
        <v>37</v>
      </c>
      <c r="K427" t="s">
        <v>42</v>
      </c>
      <c r="L427" t="s">
        <v>49</v>
      </c>
      <c r="M427">
        <v>402</v>
      </c>
      <c r="N427">
        <v>745</v>
      </c>
      <c r="O427">
        <f>Data[[#This Row],[Revenue]]-Data[[#This Row],[Cogs]]</f>
        <v>466</v>
      </c>
      <c r="P427" t="s">
        <v>273</v>
      </c>
      <c r="Q427">
        <v>250</v>
      </c>
      <c r="R427">
        <v>370</v>
      </c>
      <c r="S427">
        <v>250</v>
      </c>
      <c r="T427">
        <v>620</v>
      </c>
      <c r="U427">
        <v>149</v>
      </c>
      <c r="V427" t="s">
        <v>32</v>
      </c>
    </row>
    <row r="428" spans="1:22" x14ac:dyDescent="0.25">
      <c r="A428">
        <v>305</v>
      </c>
      <c r="B428">
        <v>105</v>
      </c>
      <c r="C428">
        <v>1</v>
      </c>
      <c r="D428" s="1" t="s">
        <v>491</v>
      </c>
      <c r="E428">
        <v>716</v>
      </c>
      <c r="F428">
        <v>145</v>
      </c>
      <c r="G428" t="s">
        <v>18</v>
      </c>
      <c r="H428" t="s">
        <v>28</v>
      </c>
      <c r="I428">
        <v>95</v>
      </c>
      <c r="J428" t="s">
        <v>37</v>
      </c>
      <c r="K428" t="s">
        <v>38</v>
      </c>
      <c r="L428" t="s">
        <v>50</v>
      </c>
      <c r="M428">
        <v>31</v>
      </c>
      <c r="N428">
        <v>266</v>
      </c>
      <c r="O428">
        <f>Data[[#This Row],[Revenue]]-Data[[#This Row],[Cogs]]</f>
        <v>161</v>
      </c>
      <c r="P428" t="s">
        <v>31</v>
      </c>
      <c r="Q428">
        <v>100</v>
      </c>
      <c r="R428">
        <v>140</v>
      </c>
      <c r="S428">
        <v>30</v>
      </c>
      <c r="T428">
        <v>240</v>
      </c>
      <c r="U428">
        <v>124</v>
      </c>
      <c r="V428" t="s">
        <v>32</v>
      </c>
    </row>
    <row r="429" spans="1:22" x14ac:dyDescent="0.25">
      <c r="A429">
        <v>845</v>
      </c>
      <c r="B429">
        <v>135</v>
      </c>
      <c r="C429">
        <v>-122</v>
      </c>
      <c r="D429" s="1" t="s">
        <v>492</v>
      </c>
      <c r="E429">
        <v>3641</v>
      </c>
      <c r="F429">
        <v>-69</v>
      </c>
      <c r="G429" t="s">
        <v>18</v>
      </c>
      <c r="H429" t="s">
        <v>28</v>
      </c>
      <c r="I429">
        <v>122</v>
      </c>
      <c r="J429" t="s">
        <v>37</v>
      </c>
      <c r="K429" t="s">
        <v>38</v>
      </c>
      <c r="L429" t="s">
        <v>50</v>
      </c>
      <c r="M429">
        <v>-332</v>
      </c>
      <c r="N429">
        <v>70</v>
      </c>
      <c r="O429">
        <f>Data[[#This Row],[Revenue]]-Data[[#This Row],[Cogs]]</f>
        <v>-65</v>
      </c>
      <c r="P429" t="s">
        <v>273</v>
      </c>
      <c r="Q429">
        <v>130</v>
      </c>
      <c r="R429">
        <v>-70</v>
      </c>
      <c r="S429">
        <v>-210</v>
      </c>
      <c r="T429">
        <v>60</v>
      </c>
      <c r="U429">
        <v>155</v>
      </c>
      <c r="V429" t="s">
        <v>32</v>
      </c>
    </row>
    <row r="430" spans="1:22" x14ac:dyDescent="0.25">
      <c r="A430">
        <v>857</v>
      </c>
      <c r="B430">
        <v>153</v>
      </c>
      <c r="C430">
        <v>49</v>
      </c>
      <c r="D430" s="1" t="s">
        <v>493</v>
      </c>
      <c r="E430">
        <v>1319</v>
      </c>
      <c r="F430">
        <v>153</v>
      </c>
      <c r="G430" t="s">
        <v>18</v>
      </c>
      <c r="H430" t="s">
        <v>28</v>
      </c>
      <c r="I430">
        <v>42</v>
      </c>
      <c r="J430" t="s">
        <v>37</v>
      </c>
      <c r="K430" t="s">
        <v>38</v>
      </c>
      <c r="L430" t="s">
        <v>217</v>
      </c>
      <c r="M430">
        <v>129</v>
      </c>
      <c r="N430">
        <v>326</v>
      </c>
      <c r="O430">
        <f>Data[[#This Row],[Revenue]]-Data[[#This Row],[Cogs]]</f>
        <v>173</v>
      </c>
      <c r="P430" t="s">
        <v>73</v>
      </c>
      <c r="Q430">
        <v>150</v>
      </c>
      <c r="R430">
        <v>140</v>
      </c>
      <c r="S430">
        <v>80</v>
      </c>
      <c r="T430">
        <v>290</v>
      </c>
      <c r="U430">
        <v>66</v>
      </c>
      <c r="V430" t="s">
        <v>32</v>
      </c>
    </row>
    <row r="431" spans="1:22" x14ac:dyDescent="0.25">
      <c r="A431">
        <v>518</v>
      </c>
      <c r="B431">
        <v>250</v>
      </c>
      <c r="C431">
        <v>143</v>
      </c>
      <c r="D431" s="1" t="s">
        <v>494</v>
      </c>
      <c r="E431">
        <v>723</v>
      </c>
      <c r="F431">
        <v>407</v>
      </c>
      <c r="G431" t="s">
        <v>18</v>
      </c>
      <c r="H431" t="s">
        <v>28</v>
      </c>
      <c r="I431">
        <v>70</v>
      </c>
      <c r="J431" t="s">
        <v>37</v>
      </c>
      <c r="K431" t="s">
        <v>38</v>
      </c>
      <c r="L431" t="s">
        <v>217</v>
      </c>
      <c r="M431">
        <v>463</v>
      </c>
      <c r="N431">
        <v>700</v>
      </c>
      <c r="O431">
        <f>Data[[#This Row],[Revenue]]-Data[[#This Row],[Cogs]]</f>
        <v>450</v>
      </c>
      <c r="P431" t="s">
        <v>273</v>
      </c>
      <c r="Q431">
        <v>240</v>
      </c>
      <c r="R431">
        <v>400</v>
      </c>
      <c r="S431">
        <v>320</v>
      </c>
      <c r="T431">
        <v>640</v>
      </c>
      <c r="U431">
        <v>95</v>
      </c>
      <c r="V431" t="s">
        <v>32</v>
      </c>
    </row>
    <row r="432" spans="1:22" x14ac:dyDescent="0.25">
      <c r="A432">
        <v>631</v>
      </c>
      <c r="B432">
        <v>294</v>
      </c>
      <c r="C432">
        <v>249</v>
      </c>
      <c r="D432" s="1" t="s">
        <v>495</v>
      </c>
      <c r="E432">
        <v>1727</v>
      </c>
      <c r="F432">
        <v>453</v>
      </c>
      <c r="G432" t="s">
        <v>18</v>
      </c>
      <c r="H432" t="s">
        <v>28</v>
      </c>
      <c r="I432">
        <v>111</v>
      </c>
      <c r="J432" t="s">
        <v>20</v>
      </c>
      <c r="K432" t="s">
        <v>21</v>
      </c>
      <c r="L432" t="s">
        <v>22</v>
      </c>
      <c r="M432">
        <v>459</v>
      </c>
      <c r="N432">
        <v>796</v>
      </c>
      <c r="O432">
        <f>Data[[#This Row],[Revenue]]-Data[[#This Row],[Cogs]]</f>
        <v>502</v>
      </c>
      <c r="P432" t="s">
        <v>273</v>
      </c>
      <c r="Q432">
        <v>220</v>
      </c>
      <c r="R432">
        <v>320</v>
      </c>
      <c r="S432">
        <v>210</v>
      </c>
      <c r="T432">
        <v>540</v>
      </c>
      <c r="U432">
        <v>144</v>
      </c>
      <c r="V432" t="s">
        <v>24</v>
      </c>
    </row>
    <row r="433" spans="1:22" x14ac:dyDescent="0.25">
      <c r="A433">
        <v>716</v>
      </c>
      <c r="B433">
        <v>241</v>
      </c>
      <c r="C433">
        <v>-130</v>
      </c>
      <c r="D433" s="1" t="s">
        <v>496</v>
      </c>
      <c r="E433">
        <v>5121</v>
      </c>
      <c r="F433">
        <v>-93</v>
      </c>
      <c r="G433" t="s">
        <v>18</v>
      </c>
      <c r="H433" t="s">
        <v>28</v>
      </c>
      <c r="I433">
        <v>74</v>
      </c>
      <c r="J433" t="s">
        <v>20</v>
      </c>
      <c r="K433" t="s">
        <v>21</v>
      </c>
      <c r="L433" t="s">
        <v>25</v>
      </c>
      <c r="M433">
        <v>-280</v>
      </c>
      <c r="N433">
        <v>158</v>
      </c>
      <c r="O433">
        <f>Data[[#This Row],[Revenue]]-Data[[#This Row],[Cogs]]</f>
        <v>-83</v>
      </c>
      <c r="P433" t="s">
        <v>273</v>
      </c>
      <c r="Q433">
        <v>180</v>
      </c>
      <c r="R433">
        <v>-80</v>
      </c>
      <c r="S433">
        <v>-150</v>
      </c>
      <c r="T433">
        <v>100</v>
      </c>
      <c r="U433">
        <v>96</v>
      </c>
      <c r="V433" t="s">
        <v>24</v>
      </c>
    </row>
    <row r="434" spans="1:22" x14ac:dyDescent="0.25">
      <c r="A434">
        <v>718</v>
      </c>
      <c r="B434">
        <v>86</v>
      </c>
      <c r="C434">
        <v>42</v>
      </c>
      <c r="D434" s="1" t="s">
        <v>497</v>
      </c>
      <c r="E434">
        <v>1003</v>
      </c>
      <c r="F434">
        <v>124</v>
      </c>
      <c r="G434" t="s">
        <v>18</v>
      </c>
      <c r="H434" t="s">
        <v>28</v>
      </c>
      <c r="I434">
        <v>24</v>
      </c>
      <c r="J434" t="s">
        <v>20</v>
      </c>
      <c r="K434" t="s">
        <v>29</v>
      </c>
      <c r="L434" t="s">
        <v>30</v>
      </c>
      <c r="M434">
        <v>132</v>
      </c>
      <c r="N434">
        <v>224</v>
      </c>
      <c r="O434">
        <f>Data[[#This Row],[Revenue]]-Data[[#This Row],[Cogs]]</f>
        <v>138</v>
      </c>
      <c r="P434" t="s">
        <v>273</v>
      </c>
      <c r="Q434">
        <v>90</v>
      </c>
      <c r="R434">
        <v>120</v>
      </c>
      <c r="S434">
        <v>90</v>
      </c>
      <c r="T434">
        <v>210</v>
      </c>
      <c r="U434">
        <v>35</v>
      </c>
      <c r="V434" t="s">
        <v>32</v>
      </c>
    </row>
    <row r="435" spans="1:22" x14ac:dyDescent="0.25">
      <c r="A435">
        <v>518</v>
      </c>
      <c r="B435">
        <v>123</v>
      </c>
      <c r="C435">
        <v>47</v>
      </c>
      <c r="D435" s="1" t="s">
        <v>498</v>
      </c>
      <c r="E435">
        <v>959</v>
      </c>
      <c r="F435">
        <v>179</v>
      </c>
      <c r="G435" t="s">
        <v>18</v>
      </c>
      <c r="H435" t="s">
        <v>28</v>
      </c>
      <c r="I435">
        <v>34</v>
      </c>
      <c r="J435" t="s">
        <v>20</v>
      </c>
      <c r="K435" t="s">
        <v>29</v>
      </c>
      <c r="L435" t="s">
        <v>67</v>
      </c>
      <c r="M435">
        <v>197</v>
      </c>
      <c r="N435">
        <v>322</v>
      </c>
      <c r="O435">
        <f>Data[[#This Row],[Revenue]]-Data[[#This Row],[Cogs]]</f>
        <v>199</v>
      </c>
      <c r="P435" t="s">
        <v>273</v>
      </c>
      <c r="Q435">
        <v>120</v>
      </c>
      <c r="R435">
        <v>190</v>
      </c>
      <c r="S435">
        <v>150</v>
      </c>
      <c r="T435">
        <v>310</v>
      </c>
      <c r="U435">
        <v>46</v>
      </c>
      <c r="V435" t="s">
        <v>32</v>
      </c>
    </row>
    <row r="436" spans="1:22" x14ac:dyDescent="0.25">
      <c r="A436">
        <v>719</v>
      </c>
      <c r="B436">
        <v>108</v>
      </c>
      <c r="C436">
        <v>-34</v>
      </c>
      <c r="D436" s="1" t="s">
        <v>499</v>
      </c>
      <c r="E436">
        <v>971</v>
      </c>
      <c r="F436">
        <v>157</v>
      </c>
      <c r="G436" t="s">
        <v>18</v>
      </c>
      <c r="H436" t="s">
        <v>19</v>
      </c>
      <c r="I436">
        <v>30</v>
      </c>
      <c r="J436" t="s">
        <v>37</v>
      </c>
      <c r="K436" t="s">
        <v>42</v>
      </c>
      <c r="L436" t="s">
        <v>43</v>
      </c>
      <c r="M436">
        <v>116</v>
      </c>
      <c r="N436">
        <v>265</v>
      </c>
      <c r="O436">
        <f>Data[[#This Row],[Revenue]]-Data[[#This Row],[Cogs]]</f>
        <v>157</v>
      </c>
      <c r="P436" t="s">
        <v>23</v>
      </c>
      <c r="Q436">
        <v>100</v>
      </c>
      <c r="R436">
        <v>160</v>
      </c>
      <c r="S436">
        <v>150</v>
      </c>
      <c r="T436">
        <v>260</v>
      </c>
      <c r="U436">
        <v>41</v>
      </c>
      <c r="V436" t="s">
        <v>24</v>
      </c>
    </row>
    <row r="437" spans="1:22" x14ac:dyDescent="0.25">
      <c r="A437">
        <v>815</v>
      </c>
      <c r="B437">
        <v>122</v>
      </c>
      <c r="C437">
        <v>-45</v>
      </c>
      <c r="D437" s="1" t="s">
        <v>500</v>
      </c>
      <c r="E437">
        <v>789</v>
      </c>
      <c r="F437">
        <v>176</v>
      </c>
      <c r="G437" t="s">
        <v>18</v>
      </c>
      <c r="H437" t="s">
        <v>19</v>
      </c>
      <c r="I437">
        <v>39</v>
      </c>
      <c r="J437" t="s">
        <v>37</v>
      </c>
      <c r="K437" t="s">
        <v>42</v>
      </c>
      <c r="L437" t="s">
        <v>43</v>
      </c>
      <c r="M437">
        <v>115</v>
      </c>
      <c r="N437">
        <v>298</v>
      </c>
      <c r="O437">
        <f>Data[[#This Row],[Revenue]]-Data[[#This Row],[Cogs]]</f>
        <v>176</v>
      </c>
      <c r="P437" t="s">
        <v>78</v>
      </c>
      <c r="Q437">
        <v>110</v>
      </c>
      <c r="R437">
        <v>190</v>
      </c>
      <c r="S437">
        <v>160</v>
      </c>
      <c r="T437">
        <v>300</v>
      </c>
      <c r="U437">
        <v>61</v>
      </c>
      <c r="V437" t="s">
        <v>24</v>
      </c>
    </row>
    <row r="438" spans="1:22" x14ac:dyDescent="0.25">
      <c r="A438">
        <v>303</v>
      </c>
      <c r="B438">
        <v>72</v>
      </c>
      <c r="C438">
        <v>-74</v>
      </c>
      <c r="D438" s="1" t="s">
        <v>501</v>
      </c>
      <c r="E438">
        <v>650</v>
      </c>
      <c r="F438">
        <v>110</v>
      </c>
      <c r="G438" t="s">
        <v>18</v>
      </c>
      <c r="H438" t="s">
        <v>19</v>
      </c>
      <c r="I438">
        <v>23</v>
      </c>
      <c r="J438" t="s">
        <v>37</v>
      </c>
      <c r="K438" t="s">
        <v>38</v>
      </c>
      <c r="L438" t="s">
        <v>39</v>
      </c>
      <c r="M438">
        <v>56</v>
      </c>
      <c r="N438">
        <v>182</v>
      </c>
      <c r="O438">
        <f>Data[[#This Row],[Revenue]]-Data[[#This Row],[Cogs]]</f>
        <v>110</v>
      </c>
      <c r="P438" t="s">
        <v>23</v>
      </c>
      <c r="Q438">
        <v>100</v>
      </c>
      <c r="R438">
        <v>160</v>
      </c>
      <c r="S438">
        <v>130</v>
      </c>
      <c r="T438">
        <v>260</v>
      </c>
      <c r="U438">
        <v>54</v>
      </c>
      <c r="V438" t="s">
        <v>24</v>
      </c>
    </row>
    <row r="439" spans="1:22" x14ac:dyDescent="0.25">
      <c r="A439">
        <v>312</v>
      </c>
      <c r="B439">
        <v>239</v>
      </c>
      <c r="C439">
        <v>-151</v>
      </c>
      <c r="D439" s="1" t="s">
        <v>502</v>
      </c>
      <c r="E439">
        <v>1755</v>
      </c>
      <c r="F439">
        <v>239</v>
      </c>
      <c r="G439" t="s">
        <v>18</v>
      </c>
      <c r="H439" t="s">
        <v>19</v>
      </c>
      <c r="I439">
        <v>66</v>
      </c>
      <c r="J439" t="s">
        <v>37</v>
      </c>
      <c r="K439" t="s">
        <v>38</v>
      </c>
      <c r="L439" t="s">
        <v>39</v>
      </c>
      <c r="M439">
        <v>149</v>
      </c>
      <c r="N439">
        <v>478</v>
      </c>
      <c r="O439">
        <f>Data[[#This Row],[Revenue]]-Data[[#This Row],[Cogs]]</f>
        <v>239</v>
      </c>
      <c r="P439" t="s">
        <v>78</v>
      </c>
      <c r="Q439">
        <v>340</v>
      </c>
      <c r="R439">
        <v>370</v>
      </c>
      <c r="S439">
        <v>300</v>
      </c>
      <c r="T439">
        <v>710</v>
      </c>
      <c r="U439">
        <v>90</v>
      </c>
      <c r="V439" t="s">
        <v>24</v>
      </c>
    </row>
    <row r="440" spans="1:22" x14ac:dyDescent="0.25">
      <c r="A440">
        <v>614</v>
      </c>
      <c r="B440">
        <v>54</v>
      </c>
      <c r="C440">
        <v>-58</v>
      </c>
      <c r="D440" s="1" t="s">
        <v>503</v>
      </c>
      <c r="E440">
        <v>404</v>
      </c>
      <c r="F440">
        <v>66</v>
      </c>
      <c r="G440" t="s">
        <v>18</v>
      </c>
      <c r="H440" t="s">
        <v>19</v>
      </c>
      <c r="I440">
        <v>20</v>
      </c>
      <c r="J440" t="s">
        <v>37</v>
      </c>
      <c r="K440" t="s">
        <v>38</v>
      </c>
      <c r="L440" t="s">
        <v>39</v>
      </c>
      <c r="M440">
        <v>12</v>
      </c>
      <c r="N440">
        <v>120</v>
      </c>
      <c r="O440">
        <f>Data[[#This Row],[Revenue]]-Data[[#This Row],[Cogs]]</f>
        <v>66</v>
      </c>
      <c r="P440" t="s">
        <v>152</v>
      </c>
      <c r="Q440">
        <v>70</v>
      </c>
      <c r="R440">
        <v>100</v>
      </c>
      <c r="S440">
        <v>70</v>
      </c>
      <c r="T440">
        <v>170</v>
      </c>
      <c r="U440">
        <v>54</v>
      </c>
      <c r="V440" t="s">
        <v>24</v>
      </c>
    </row>
    <row r="441" spans="1:22" x14ac:dyDescent="0.25">
      <c r="A441">
        <v>970</v>
      </c>
      <c r="B441">
        <v>123</v>
      </c>
      <c r="C441">
        <v>-27</v>
      </c>
      <c r="D441" s="1" t="s">
        <v>504</v>
      </c>
      <c r="E441">
        <v>915</v>
      </c>
      <c r="F441">
        <v>179</v>
      </c>
      <c r="G441" t="s">
        <v>18</v>
      </c>
      <c r="H441" t="s">
        <v>19</v>
      </c>
      <c r="I441">
        <v>34</v>
      </c>
      <c r="J441" t="s">
        <v>37</v>
      </c>
      <c r="K441" t="s">
        <v>42</v>
      </c>
      <c r="L441" t="s">
        <v>47</v>
      </c>
      <c r="M441">
        <v>133</v>
      </c>
      <c r="N441">
        <v>302</v>
      </c>
      <c r="O441">
        <f>Data[[#This Row],[Revenue]]-Data[[#This Row],[Cogs]]</f>
        <v>179</v>
      </c>
      <c r="P441" t="s">
        <v>23</v>
      </c>
      <c r="Q441">
        <v>120</v>
      </c>
      <c r="R441">
        <v>180</v>
      </c>
      <c r="S441">
        <v>160</v>
      </c>
      <c r="T441">
        <v>300</v>
      </c>
      <c r="U441">
        <v>46</v>
      </c>
      <c r="V441" t="s">
        <v>32</v>
      </c>
    </row>
    <row r="442" spans="1:22" x14ac:dyDescent="0.25">
      <c r="A442">
        <v>815</v>
      </c>
      <c r="B442">
        <v>154</v>
      </c>
      <c r="C442">
        <v>-40</v>
      </c>
      <c r="D442" s="1" t="s">
        <v>505</v>
      </c>
      <c r="E442">
        <v>1132</v>
      </c>
      <c r="F442">
        <v>213</v>
      </c>
      <c r="G442" t="s">
        <v>18</v>
      </c>
      <c r="H442" t="s">
        <v>19</v>
      </c>
      <c r="I442">
        <v>50</v>
      </c>
      <c r="J442" t="s">
        <v>37</v>
      </c>
      <c r="K442" t="s">
        <v>42</v>
      </c>
      <c r="L442" t="s">
        <v>49</v>
      </c>
      <c r="M442">
        <v>120</v>
      </c>
      <c r="N442">
        <v>367</v>
      </c>
      <c r="O442">
        <f>Data[[#This Row],[Revenue]]-Data[[#This Row],[Cogs]]</f>
        <v>213</v>
      </c>
      <c r="P442" t="s">
        <v>78</v>
      </c>
      <c r="Q442">
        <v>150</v>
      </c>
      <c r="R442">
        <v>220</v>
      </c>
      <c r="S442">
        <v>160</v>
      </c>
      <c r="T442">
        <v>370</v>
      </c>
      <c r="U442">
        <v>93</v>
      </c>
      <c r="V442" t="s">
        <v>32</v>
      </c>
    </row>
    <row r="443" spans="1:22" x14ac:dyDescent="0.25">
      <c r="A443">
        <v>715</v>
      </c>
      <c r="B443">
        <v>96</v>
      </c>
      <c r="C443">
        <v>-42</v>
      </c>
      <c r="D443" s="1" t="s">
        <v>506</v>
      </c>
      <c r="E443">
        <v>683</v>
      </c>
      <c r="F443">
        <v>134</v>
      </c>
      <c r="G443" t="s">
        <v>36</v>
      </c>
      <c r="H443" t="s">
        <v>19</v>
      </c>
      <c r="I443">
        <v>87</v>
      </c>
      <c r="J443" t="s">
        <v>37</v>
      </c>
      <c r="K443" t="s">
        <v>42</v>
      </c>
      <c r="L443" t="s">
        <v>49</v>
      </c>
      <c r="M443">
        <v>18</v>
      </c>
      <c r="N443">
        <v>230</v>
      </c>
      <c r="O443">
        <f>Data[[#This Row],[Revenue]]-Data[[#This Row],[Cogs]]</f>
        <v>134</v>
      </c>
      <c r="P443" t="s">
        <v>61</v>
      </c>
      <c r="Q443">
        <v>90</v>
      </c>
      <c r="R443">
        <v>140</v>
      </c>
      <c r="S443">
        <v>60</v>
      </c>
      <c r="T443">
        <v>230</v>
      </c>
      <c r="U443">
        <v>116</v>
      </c>
      <c r="V443" t="s">
        <v>32</v>
      </c>
    </row>
    <row r="444" spans="1:22" x14ac:dyDescent="0.25">
      <c r="A444">
        <v>314</v>
      </c>
      <c r="B444">
        <v>40</v>
      </c>
      <c r="C444">
        <v>-54</v>
      </c>
      <c r="D444" s="1" t="s">
        <v>507</v>
      </c>
      <c r="E444">
        <v>881</v>
      </c>
      <c r="F444">
        <v>59</v>
      </c>
      <c r="G444" t="s">
        <v>36</v>
      </c>
      <c r="H444" t="s">
        <v>19</v>
      </c>
      <c r="I444">
        <v>11</v>
      </c>
      <c r="J444" t="s">
        <v>37</v>
      </c>
      <c r="K444" t="s">
        <v>38</v>
      </c>
      <c r="L444" t="s">
        <v>50</v>
      </c>
      <c r="M444">
        <v>36</v>
      </c>
      <c r="N444">
        <v>99</v>
      </c>
      <c r="O444">
        <f>Data[[#This Row],[Revenue]]-Data[[#This Row],[Cogs]]</f>
        <v>59</v>
      </c>
      <c r="P444" t="s">
        <v>59</v>
      </c>
      <c r="Q444">
        <v>50</v>
      </c>
      <c r="R444">
        <v>90</v>
      </c>
      <c r="S444">
        <v>90</v>
      </c>
      <c r="T444">
        <v>140</v>
      </c>
      <c r="U444">
        <v>23</v>
      </c>
      <c r="V444" t="s">
        <v>32</v>
      </c>
    </row>
    <row r="445" spans="1:22" x14ac:dyDescent="0.25">
      <c r="A445">
        <v>608</v>
      </c>
      <c r="B445">
        <v>80</v>
      </c>
      <c r="C445">
        <v>-72</v>
      </c>
      <c r="D445" s="1" t="s">
        <v>508</v>
      </c>
      <c r="E445">
        <v>1055</v>
      </c>
      <c r="F445">
        <v>94</v>
      </c>
      <c r="G445" t="s">
        <v>36</v>
      </c>
      <c r="H445" t="s">
        <v>19</v>
      </c>
      <c r="I445">
        <v>24</v>
      </c>
      <c r="J445" t="s">
        <v>37</v>
      </c>
      <c r="K445" t="s">
        <v>38</v>
      </c>
      <c r="L445" t="s">
        <v>50</v>
      </c>
      <c r="M445">
        <v>48</v>
      </c>
      <c r="N445">
        <v>174</v>
      </c>
      <c r="O445">
        <f>Data[[#This Row],[Revenue]]-Data[[#This Row],[Cogs]]</f>
        <v>94</v>
      </c>
      <c r="P445" t="s">
        <v>61</v>
      </c>
      <c r="Q445">
        <v>110</v>
      </c>
      <c r="R445">
        <v>140</v>
      </c>
      <c r="S445">
        <v>120</v>
      </c>
      <c r="T445">
        <v>250</v>
      </c>
      <c r="U445">
        <v>46</v>
      </c>
      <c r="V445" t="s">
        <v>32</v>
      </c>
    </row>
    <row r="446" spans="1:22" x14ac:dyDescent="0.25">
      <c r="A446">
        <v>712</v>
      </c>
      <c r="B446">
        <v>257</v>
      </c>
      <c r="C446">
        <v>14</v>
      </c>
      <c r="D446" s="1" t="s">
        <v>509</v>
      </c>
      <c r="E446">
        <v>1662</v>
      </c>
      <c r="F446">
        <v>341</v>
      </c>
      <c r="G446" t="s">
        <v>36</v>
      </c>
      <c r="H446" t="s">
        <v>19</v>
      </c>
      <c r="I446">
        <v>84</v>
      </c>
      <c r="J446" t="s">
        <v>20</v>
      </c>
      <c r="K446" t="s">
        <v>21</v>
      </c>
      <c r="L446" t="s">
        <v>58</v>
      </c>
      <c r="M446">
        <v>224</v>
      </c>
      <c r="N446">
        <v>598</v>
      </c>
      <c r="O446">
        <f>Data[[#This Row],[Revenue]]-Data[[#This Row],[Cogs]]</f>
        <v>341</v>
      </c>
      <c r="P446" t="s">
        <v>40</v>
      </c>
      <c r="Q446">
        <v>200</v>
      </c>
      <c r="R446">
        <v>280</v>
      </c>
      <c r="S446">
        <v>210</v>
      </c>
      <c r="T446">
        <v>480</v>
      </c>
      <c r="U446">
        <v>117</v>
      </c>
      <c r="V446" t="s">
        <v>24</v>
      </c>
    </row>
    <row r="447" spans="1:22" x14ac:dyDescent="0.25">
      <c r="A447">
        <v>641</v>
      </c>
      <c r="B447">
        <v>122</v>
      </c>
      <c r="C447">
        <v>-16</v>
      </c>
      <c r="D447" s="1" t="s">
        <v>510</v>
      </c>
      <c r="E447">
        <v>789</v>
      </c>
      <c r="F447">
        <v>176</v>
      </c>
      <c r="G447" t="s">
        <v>36</v>
      </c>
      <c r="H447" t="s">
        <v>19</v>
      </c>
      <c r="I447">
        <v>39</v>
      </c>
      <c r="J447" t="s">
        <v>20</v>
      </c>
      <c r="K447" t="s">
        <v>21</v>
      </c>
      <c r="L447" t="s">
        <v>22</v>
      </c>
      <c r="M447">
        <v>114</v>
      </c>
      <c r="N447">
        <v>298</v>
      </c>
      <c r="O447">
        <f>Data[[#This Row],[Revenue]]-Data[[#This Row],[Cogs]]</f>
        <v>176</v>
      </c>
      <c r="P447" t="s">
        <v>40</v>
      </c>
      <c r="Q447">
        <v>90</v>
      </c>
      <c r="R447">
        <v>150</v>
      </c>
      <c r="S447">
        <v>130</v>
      </c>
      <c r="T447">
        <v>240</v>
      </c>
      <c r="U447">
        <v>62</v>
      </c>
      <c r="V447" t="s">
        <v>24</v>
      </c>
    </row>
    <row r="448" spans="1:22" x14ac:dyDescent="0.25">
      <c r="A448">
        <v>573</v>
      </c>
      <c r="B448">
        <v>86</v>
      </c>
      <c r="C448">
        <v>-36</v>
      </c>
      <c r="D448" s="1" t="s">
        <v>511</v>
      </c>
      <c r="E448">
        <v>1698</v>
      </c>
      <c r="F448">
        <v>23</v>
      </c>
      <c r="G448" t="s">
        <v>36</v>
      </c>
      <c r="H448" t="s">
        <v>19</v>
      </c>
      <c r="I448">
        <v>26</v>
      </c>
      <c r="J448" t="s">
        <v>20</v>
      </c>
      <c r="K448" t="s">
        <v>21</v>
      </c>
      <c r="L448" t="s">
        <v>22</v>
      </c>
      <c r="M448">
        <v>-26</v>
      </c>
      <c r="N448">
        <v>109</v>
      </c>
      <c r="O448">
        <f>Data[[#This Row],[Revenue]]-Data[[#This Row],[Cogs]]</f>
        <v>23</v>
      </c>
      <c r="P448" t="s">
        <v>59</v>
      </c>
      <c r="Q448">
        <v>60</v>
      </c>
      <c r="R448">
        <v>20</v>
      </c>
      <c r="S448">
        <v>10</v>
      </c>
      <c r="T448">
        <v>80</v>
      </c>
      <c r="U448">
        <v>49</v>
      </c>
      <c r="V448" t="s">
        <v>24</v>
      </c>
    </row>
    <row r="449" spans="1:22" x14ac:dyDescent="0.25">
      <c r="A449">
        <v>563</v>
      </c>
      <c r="B449">
        <v>239</v>
      </c>
      <c r="C449">
        <v>39</v>
      </c>
      <c r="D449" s="1" t="s">
        <v>512</v>
      </c>
      <c r="E449">
        <v>1755</v>
      </c>
      <c r="F449">
        <v>239</v>
      </c>
      <c r="G449" t="s">
        <v>36</v>
      </c>
      <c r="H449" t="s">
        <v>19</v>
      </c>
      <c r="I449">
        <v>66</v>
      </c>
      <c r="J449" t="s">
        <v>20</v>
      </c>
      <c r="K449" t="s">
        <v>29</v>
      </c>
      <c r="L449" t="s">
        <v>30</v>
      </c>
      <c r="M449">
        <v>149</v>
      </c>
      <c r="N449">
        <v>478</v>
      </c>
      <c r="O449">
        <f>Data[[#This Row],[Revenue]]-Data[[#This Row],[Cogs]]</f>
        <v>239</v>
      </c>
      <c r="P449" t="s">
        <v>40</v>
      </c>
      <c r="Q449">
        <v>170</v>
      </c>
      <c r="R449">
        <v>170</v>
      </c>
      <c r="S449">
        <v>110</v>
      </c>
      <c r="T449">
        <v>340</v>
      </c>
      <c r="U449">
        <v>90</v>
      </c>
      <c r="V449" t="s">
        <v>32</v>
      </c>
    </row>
    <row r="450" spans="1:22" x14ac:dyDescent="0.25">
      <c r="A450">
        <v>563</v>
      </c>
      <c r="B450">
        <v>255</v>
      </c>
      <c r="C450">
        <v>53</v>
      </c>
      <c r="D450" s="1" t="s">
        <v>513</v>
      </c>
      <c r="E450">
        <v>1756</v>
      </c>
      <c r="F450">
        <v>312</v>
      </c>
      <c r="G450" t="s">
        <v>36</v>
      </c>
      <c r="H450" t="s">
        <v>19</v>
      </c>
      <c r="I450">
        <v>96</v>
      </c>
      <c r="J450" t="s">
        <v>20</v>
      </c>
      <c r="K450" t="s">
        <v>29</v>
      </c>
      <c r="L450" t="s">
        <v>67</v>
      </c>
      <c r="M450">
        <v>183</v>
      </c>
      <c r="N450">
        <v>567</v>
      </c>
      <c r="O450">
        <f>Data[[#This Row],[Revenue]]-Data[[#This Row],[Cogs]]</f>
        <v>312</v>
      </c>
      <c r="P450" t="s">
        <v>40</v>
      </c>
      <c r="Q450">
        <v>170</v>
      </c>
      <c r="R450">
        <v>230</v>
      </c>
      <c r="S450">
        <v>130</v>
      </c>
      <c r="T450">
        <v>400</v>
      </c>
      <c r="U450">
        <v>129</v>
      </c>
      <c r="V450" t="s">
        <v>32</v>
      </c>
    </row>
    <row r="451" spans="1:22" x14ac:dyDescent="0.25">
      <c r="A451">
        <v>417</v>
      </c>
      <c r="B451">
        <v>25</v>
      </c>
      <c r="C451">
        <v>-11</v>
      </c>
      <c r="D451" s="1" t="s">
        <v>514</v>
      </c>
      <c r="E451">
        <v>209</v>
      </c>
      <c r="F451">
        <v>31</v>
      </c>
      <c r="G451" t="s">
        <v>36</v>
      </c>
      <c r="H451" t="s">
        <v>19</v>
      </c>
      <c r="I451">
        <v>9</v>
      </c>
      <c r="J451" t="s">
        <v>20</v>
      </c>
      <c r="K451" t="s">
        <v>29</v>
      </c>
      <c r="L451" t="s">
        <v>67</v>
      </c>
      <c r="M451">
        <v>-11</v>
      </c>
      <c r="N451">
        <v>56</v>
      </c>
      <c r="O451">
        <f>Data[[#This Row],[Revenue]]-Data[[#This Row],[Cogs]]</f>
        <v>31</v>
      </c>
      <c r="P451" t="s">
        <v>59</v>
      </c>
      <c r="Q451">
        <v>10</v>
      </c>
      <c r="R451">
        <v>20</v>
      </c>
      <c r="S451">
        <v>0</v>
      </c>
      <c r="T451">
        <v>30</v>
      </c>
      <c r="U451">
        <v>42</v>
      </c>
      <c r="V451" t="s">
        <v>32</v>
      </c>
    </row>
    <row r="452" spans="1:22" x14ac:dyDescent="0.25">
      <c r="A452">
        <v>970</v>
      </c>
      <c r="B452">
        <v>81</v>
      </c>
      <c r="C452">
        <v>4</v>
      </c>
      <c r="D452" s="1" t="s">
        <v>515</v>
      </c>
      <c r="E452">
        <v>984</v>
      </c>
      <c r="F452">
        <v>117</v>
      </c>
      <c r="G452" t="s">
        <v>18</v>
      </c>
      <c r="H452" t="s">
        <v>19</v>
      </c>
      <c r="I452">
        <v>22</v>
      </c>
      <c r="J452" t="s">
        <v>37</v>
      </c>
      <c r="K452" t="s">
        <v>42</v>
      </c>
      <c r="L452" t="s">
        <v>43</v>
      </c>
      <c r="M452">
        <v>84</v>
      </c>
      <c r="N452">
        <v>198</v>
      </c>
      <c r="O452">
        <f>Data[[#This Row],[Revenue]]-Data[[#This Row],[Cogs]]</f>
        <v>117</v>
      </c>
      <c r="P452" t="s">
        <v>23</v>
      </c>
      <c r="Q452">
        <v>80</v>
      </c>
      <c r="R452">
        <v>110</v>
      </c>
      <c r="S452">
        <v>80</v>
      </c>
      <c r="T452">
        <v>190</v>
      </c>
      <c r="U452">
        <v>33</v>
      </c>
      <c r="V452" t="s">
        <v>24</v>
      </c>
    </row>
    <row r="453" spans="1:22" x14ac:dyDescent="0.25">
      <c r="A453">
        <v>815</v>
      </c>
      <c r="B453">
        <v>113</v>
      </c>
      <c r="C453">
        <v>-4</v>
      </c>
      <c r="D453" s="1" t="s">
        <v>516</v>
      </c>
      <c r="E453">
        <v>803</v>
      </c>
      <c r="F453">
        <v>165</v>
      </c>
      <c r="G453" t="s">
        <v>18</v>
      </c>
      <c r="H453" t="s">
        <v>19</v>
      </c>
      <c r="I453">
        <v>36</v>
      </c>
      <c r="J453" t="s">
        <v>37</v>
      </c>
      <c r="K453" t="s">
        <v>42</v>
      </c>
      <c r="L453" t="s">
        <v>43</v>
      </c>
      <c r="M453">
        <v>106</v>
      </c>
      <c r="N453">
        <v>278</v>
      </c>
      <c r="O453">
        <f>Data[[#This Row],[Revenue]]-Data[[#This Row],[Cogs]]</f>
        <v>165</v>
      </c>
      <c r="P453" t="s">
        <v>78</v>
      </c>
      <c r="Q453">
        <v>110</v>
      </c>
      <c r="R453">
        <v>160</v>
      </c>
      <c r="S453">
        <v>110</v>
      </c>
      <c r="T453">
        <v>270</v>
      </c>
      <c r="U453">
        <v>59</v>
      </c>
      <c r="V453" t="s">
        <v>24</v>
      </c>
    </row>
    <row r="454" spans="1:22" x14ac:dyDescent="0.25">
      <c r="A454">
        <v>303</v>
      </c>
      <c r="B454">
        <v>75</v>
      </c>
      <c r="C454">
        <v>-42</v>
      </c>
      <c r="D454" s="1" t="s">
        <v>517</v>
      </c>
      <c r="E454">
        <v>659</v>
      </c>
      <c r="F454">
        <v>114</v>
      </c>
      <c r="G454" t="s">
        <v>18</v>
      </c>
      <c r="H454" t="s">
        <v>19</v>
      </c>
      <c r="I454">
        <v>24</v>
      </c>
      <c r="J454" t="s">
        <v>37</v>
      </c>
      <c r="K454" t="s">
        <v>38</v>
      </c>
      <c r="L454" t="s">
        <v>39</v>
      </c>
      <c r="M454">
        <v>58</v>
      </c>
      <c r="N454">
        <v>189</v>
      </c>
      <c r="O454">
        <f>Data[[#This Row],[Revenue]]-Data[[#This Row],[Cogs]]</f>
        <v>114</v>
      </c>
      <c r="P454" t="s">
        <v>23</v>
      </c>
      <c r="Q454">
        <v>90</v>
      </c>
      <c r="R454">
        <v>150</v>
      </c>
      <c r="S454">
        <v>100</v>
      </c>
      <c r="T454">
        <v>240</v>
      </c>
      <c r="U454">
        <v>56</v>
      </c>
      <c r="V454" t="s">
        <v>24</v>
      </c>
    </row>
    <row r="455" spans="1:22" x14ac:dyDescent="0.25">
      <c r="A455">
        <v>847</v>
      </c>
      <c r="B455">
        <v>211</v>
      </c>
      <c r="C455">
        <v>-71</v>
      </c>
      <c r="D455" s="1" t="s">
        <v>518</v>
      </c>
      <c r="E455">
        <v>1778</v>
      </c>
      <c r="F455">
        <v>212</v>
      </c>
      <c r="G455" t="s">
        <v>18</v>
      </c>
      <c r="H455" t="s">
        <v>19</v>
      </c>
      <c r="I455">
        <v>59</v>
      </c>
      <c r="J455" t="s">
        <v>37</v>
      </c>
      <c r="K455" t="s">
        <v>38</v>
      </c>
      <c r="L455" t="s">
        <v>39</v>
      </c>
      <c r="M455">
        <v>129</v>
      </c>
      <c r="N455">
        <v>423</v>
      </c>
      <c r="O455">
        <f>Data[[#This Row],[Revenue]]-Data[[#This Row],[Cogs]]</f>
        <v>212</v>
      </c>
      <c r="P455" t="s">
        <v>78</v>
      </c>
      <c r="Q455">
        <v>270</v>
      </c>
      <c r="R455">
        <v>270</v>
      </c>
      <c r="S455">
        <v>200</v>
      </c>
      <c r="T455">
        <v>540</v>
      </c>
      <c r="U455">
        <v>83</v>
      </c>
      <c r="V455" t="s">
        <v>24</v>
      </c>
    </row>
    <row r="456" spans="1:22" x14ac:dyDescent="0.25">
      <c r="A456">
        <v>970</v>
      </c>
      <c r="B456">
        <v>118</v>
      </c>
      <c r="C456">
        <v>-2</v>
      </c>
      <c r="D456" s="1" t="s">
        <v>519</v>
      </c>
      <c r="E456">
        <v>930</v>
      </c>
      <c r="F456">
        <v>172</v>
      </c>
      <c r="G456" t="s">
        <v>18</v>
      </c>
      <c r="H456" t="s">
        <v>19</v>
      </c>
      <c r="I456">
        <v>33</v>
      </c>
      <c r="J456" t="s">
        <v>37</v>
      </c>
      <c r="K456" t="s">
        <v>42</v>
      </c>
      <c r="L456" t="s">
        <v>47</v>
      </c>
      <c r="M456">
        <v>128</v>
      </c>
      <c r="N456">
        <v>290</v>
      </c>
      <c r="O456">
        <f>Data[[#This Row],[Revenue]]-Data[[#This Row],[Cogs]]</f>
        <v>172</v>
      </c>
      <c r="P456" t="s">
        <v>23</v>
      </c>
      <c r="Q456">
        <v>110</v>
      </c>
      <c r="R456">
        <v>170</v>
      </c>
      <c r="S456">
        <v>130</v>
      </c>
      <c r="T456">
        <v>280</v>
      </c>
      <c r="U456">
        <v>44</v>
      </c>
      <c r="V456" t="s">
        <v>32</v>
      </c>
    </row>
    <row r="457" spans="1:22" x14ac:dyDescent="0.25">
      <c r="A457">
        <v>815</v>
      </c>
      <c r="B457">
        <v>173</v>
      </c>
      <c r="C457">
        <v>-1</v>
      </c>
      <c r="D457" s="1" t="s">
        <v>520</v>
      </c>
      <c r="E457">
        <v>1150</v>
      </c>
      <c r="F457">
        <v>239</v>
      </c>
      <c r="G457" t="s">
        <v>18</v>
      </c>
      <c r="H457" t="s">
        <v>19</v>
      </c>
      <c r="I457">
        <v>57</v>
      </c>
      <c r="J457" t="s">
        <v>37</v>
      </c>
      <c r="K457" t="s">
        <v>42</v>
      </c>
      <c r="L457" t="s">
        <v>49</v>
      </c>
      <c r="M457">
        <v>139</v>
      </c>
      <c r="N457">
        <v>412</v>
      </c>
      <c r="O457">
        <f>Data[[#This Row],[Revenue]]-Data[[#This Row],[Cogs]]</f>
        <v>239</v>
      </c>
      <c r="P457" t="s">
        <v>78</v>
      </c>
      <c r="Q457">
        <v>170</v>
      </c>
      <c r="R457">
        <v>230</v>
      </c>
      <c r="S457">
        <v>140</v>
      </c>
      <c r="T457">
        <v>400</v>
      </c>
      <c r="U457">
        <v>100</v>
      </c>
      <c r="V457" t="s">
        <v>32</v>
      </c>
    </row>
    <row r="458" spans="1:22" x14ac:dyDescent="0.25">
      <c r="A458">
        <v>303</v>
      </c>
      <c r="B458">
        <v>50</v>
      </c>
      <c r="C458">
        <v>-22</v>
      </c>
      <c r="D458" s="1" t="s">
        <v>521</v>
      </c>
      <c r="E458">
        <v>589</v>
      </c>
      <c r="F458">
        <v>73</v>
      </c>
      <c r="G458" t="s">
        <v>18</v>
      </c>
      <c r="H458" t="s">
        <v>19</v>
      </c>
      <c r="I458">
        <v>14</v>
      </c>
      <c r="J458" t="s">
        <v>37</v>
      </c>
      <c r="K458" t="s">
        <v>38</v>
      </c>
      <c r="L458" t="s">
        <v>50</v>
      </c>
      <c r="M458">
        <v>48</v>
      </c>
      <c r="N458">
        <v>123</v>
      </c>
      <c r="O458">
        <f>Data[[#This Row],[Revenue]]-Data[[#This Row],[Cogs]]</f>
        <v>73</v>
      </c>
      <c r="P458" t="s">
        <v>23</v>
      </c>
      <c r="Q458">
        <v>60</v>
      </c>
      <c r="R458">
        <v>90</v>
      </c>
      <c r="S458">
        <v>70</v>
      </c>
      <c r="T458">
        <v>150</v>
      </c>
      <c r="U458">
        <v>25</v>
      </c>
      <c r="V458" t="s">
        <v>32</v>
      </c>
    </row>
    <row r="459" spans="1:22" x14ac:dyDescent="0.25">
      <c r="A459">
        <v>224</v>
      </c>
      <c r="B459">
        <v>228</v>
      </c>
      <c r="C459">
        <v>-94</v>
      </c>
      <c r="D459" s="1" t="s">
        <v>522</v>
      </c>
      <c r="E459">
        <v>1691</v>
      </c>
      <c r="F459">
        <v>304</v>
      </c>
      <c r="G459" t="s">
        <v>18</v>
      </c>
      <c r="H459" t="s">
        <v>19</v>
      </c>
      <c r="I459">
        <v>75</v>
      </c>
      <c r="J459" t="s">
        <v>37</v>
      </c>
      <c r="K459" t="s">
        <v>38</v>
      </c>
      <c r="L459" t="s">
        <v>50</v>
      </c>
      <c r="M459">
        <v>196</v>
      </c>
      <c r="N459">
        <v>532</v>
      </c>
      <c r="O459">
        <f>Data[[#This Row],[Revenue]]-Data[[#This Row],[Cogs]]</f>
        <v>304</v>
      </c>
      <c r="P459" t="s">
        <v>78</v>
      </c>
      <c r="Q459">
        <v>290</v>
      </c>
      <c r="R459">
        <v>390</v>
      </c>
      <c r="S459">
        <v>290</v>
      </c>
      <c r="T459">
        <v>680</v>
      </c>
      <c r="U459">
        <v>108</v>
      </c>
      <c r="V459" t="s">
        <v>32</v>
      </c>
    </row>
    <row r="460" spans="1:22" x14ac:dyDescent="0.25">
      <c r="A460">
        <v>440</v>
      </c>
      <c r="B460">
        <v>181</v>
      </c>
      <c r="C460">
        <v>-63</v>
      </c>
      <c r="D460" s="1" t="s">
        <v>523</v>
      </c>
      <c r="E460">
        <v>1283</v>
      </c>
      <c r="F460">
        <v>182</v>
      </c>
      <c r="G460" t="s">
        <v>18</v>
      </c>
      <c r="H460" t="s">
        <v>19</v>
      </c>
      <c r="I460">
        <v>50</v>
      </c>
      <c r="J460" t="s">
        <v>37</v>
      </c>
      <c r="K460" t="s">
        <v>38</v>
      </c>
      <c r="L460" t="s">
        <v>50</v>
      </c>
      <c r="M460">
        <v>107</v>
      </c>
      <c r="N460">
        <v>363</v>
      </c>
      <c r="O460">
        <f>Data[[#This Row],[Revenue]]-Data[[#This Row],[Cogs]]</f>
        <v>182</v>
      </c>
      <c r="P460" t="s">
        <v>152</v>
      </c>
      <c r="Q460">
        <v>230</v>
      </c>
      <c r="R460">
        <v>230</v>
      </c>
      <c r="S460">
        <v>170</v>
      </c>
      <c r="T460">
        <v>460</v>
      </c>
      <c r="U460">
        <v>75</v>
      </c>
      <c r="V460" t="s">
        <v>32</v>
      </c>
    </row>
    <row r="461" spans="1:22" x14ac:dyDescent="0.25">
      <c r="A461">
        <v>970</v>
      </c>
      <c r="B461">
        <v>181</v>
      </c>
      <c r="C461">
        <v>7</v>
      </c>
      <c r="D461" s="1" t="s">
        <v>524</v>
      </c>
      <c r="E461">
        <v>1283</v>
      </c>
      <c r="F461">
        <v>182</v>
      </c>
      <c r="G461" t="s">
        <v>18</v>
      </c>
      <c r="H461" t="s">
        <v>19</v>
      </c>
      <c r="I461">
        <v>50</v>
      </c>
      <c r="J461" t="s">
        <v>20</v>
      </c>
      <c r="K461" t="s">
        <v>21</v>
      </c>
      <c r="L461" t="s">
        <v>58</v>
      </c>
      <c r="M461">
        <v>107</v>
      </c>
      <c r="N461">
        <v>363</v>
      </c>
      <c r="O461">
        <f>Data[[#This Row],[Revenue]]-Data[[#This Row],[Cogs]]</f>
        <v>182</v>
      </c>
      <c r="P461" t="s">
        <v>23</v>
      </c>
      <c r="Q461">
        <v>170</v>
      </c>
      <c r="R461">
        <v>160</v>
      </c>
      <c r="S461">
        <v>100</v>
      </c>
      <c r="T461">
        <v>330</v>
      </c>
      <c r="U461">
        <v>75</v>
      </c>
      <c r="V461" t="s">
        <v>24</v>
      </c>
    </row>
    <row r="462" spans="1:22" x14ac:dyDescent="0.25">
      <c r="A462">
        <v>920</v>
      </c>
      <c r="B462">
        <v>75</v>
      </c>
      <c r="C462">
        <v>-25</v>
      </c>
      <c r="D462" s="1" t="s">
        <v>525</v>
      </c>
      <c r="E462">
        <v>1063</v>
      </c>
      <c r="F462">
        <v>89</v>
      </c>
      <c r="G462" t="s">
        <v>36</v>
      </c>
      <c r="H462" t="s">
        <v>19</v>
      </c>
      <c r="I462">
        <v>23</v>
      </c>
      <c r="J462" t="s">
        <v>37</v>
      </c>
      <c r="K462" t="s">
        <v>38</v>
      </c>
      <c r="L462" t="s">
        <v>50</v>
      </c>
      <c r="M462">
        <v>45</v>
      </c>
      <c r="N462">
        <v>164</v>
      </c>
      <c r="O462">
        <f>Data[[#This Row],[Revenue]]-Data[[#This Row],[Cogs]]</f>
        <v>89</v>
      </c>
      <c r="P462" t="s">
        <v>61</v>
      </c>
      <c r="Q462">
        <v>90</v>
      </c>
      <c r="R462">
        <v>110</v>
      </c>
      <c r="S462">
        <v>70</v>
      </c>
      <c r="T462">
        <v>200</v>
      </c>
      <c r="U462">
        <v>44</v>
      </c>
      <c r="V462" t="s">
        <v>32</v>
      </c>
    </row>
    <row r="463" spans="1:22" x14ac:dyDescent="0.25">
      <c r="A463">
        <v>712</v>
      </c>
      <c r="B463">
        <v>228</v>
      </c>
      <c r="C463">
        <v>16</v>
      </c>
      <c r="D463" s="1" t="s">
        <v>526</v>
      </c>
      <c r="E463">
        <v>1691</v>
      </c>
      <c r="F463">
        <v>304</v>
      </c>
      <c r="G463" t="s">
        <v>36</v>
      </c>
      <c r="H463" t="s">
        <v>19</v>
      </c>
      <c r="I463">
        <v>75</v>
      </c>
      <c r="J463" t="s">
        <v>20</v>
      </c>
      <c r="K463" t="s">
        <v>21</v>
      </c>
      <c r="L463" t="s">
        <v>58</v>
      </c>
      <c r="M463">
        <v>196</v>
      </c>
      <c r="N463">
        <v>532</v>
      </c>
      <c r="O463">
        <f>Data[[#This Row],[Revenue]]-Data[[#This Row],[Cogs]]</f>
        <v>304</v>
      </c>
      <c r="P463" t="s">
        <v>40</v>
      </c>
      <c r="Q463">
        <v>210</v>
      </c>
      <c r="R463">
        <v>280</v>
      </c>
      <c r="S463">
        <v>180</v>
      </c>
      <c r="T463">
        <v>490</v>
      </c>
      <c r="U463">
        <v>108</v>
      </c>
      <c r="V463" t="s">
        <v>24</v>
      </c>
    </row>
    <row r="464" spans="1:22" x14ac:dyDescent="0.25">
      <c r="A464">
        <v>712</v>
      </c>
      <c r="B464">
        <v>113</v>
      </c>
      <c r="C464">
        <v>7</v>
      </c>
      <c r="D464" s="1" t="s">
        <v>527</v>
      </c>
      <c r="E464">
        <v>803</v>
      </c>
      <c r="F464">
        <v>165</v>
      </c>
      <c r="G464" t="s">
        <v>36</v>
      </c>
      <c r="H464" t="s">
        <v>19</v>
      </c>
      <c r="I464">
        <v>36</v>
      </c>
      <c r="J464" t="s">
        <v>20</v>
      </c>
      <c r="K464" t="s">
        <v>21</v>
      </c>
      <c r="L464" t="s">
        <v>22</v>
      </c>
      <c r="M464">
        <v>107</v>
      </c>
      <c r="N464">
        <v>278</v>
      </c>
      <c r="O464">
        <f>Data[[#This Row],[Revenue]]-Data[[#This Row],[Cogs]]</f>
        <v>165</v>
      </c>
      <c r="P464" t="s">
        <v>40</v>
      </c>
      <c r="Q464">
        <v>100</v>
      </c>
      <c r="R464">
        <v>150</v>
      </c>
      <c r="S464">
        <v>100</v>
      </c>
      <c r="T464">
        <v>250</v>
      </c>
      <c r="U464">
        <v>58</v>
      </c>
      <c r="V464" t="s">
        <v>24</v>
      </c>
    </row>
    <row r="465" spans="1:22" x14ac:dyDescent="0.25">
      <c r="A465">
        <v>712</v>
      </c>
      <c r="B465">
        <v>211</v>
      </c>
      <c r="C465">
        <v>19</v>
      </c>
      <c r="D465" s="1" t="s">
        <v>528</v>
      </c>
      <c r="E465">
        <v>1778</v>
      </c>
      <c r="F465">
        <v>212</v>
      </c>
      <c r="G465" t="s">
        <v>36</v>
      </c>
      <c r="H465" t="s">
        <v>19</v>
      </c>
      <c r="I465">
        <v>59</v>
      </c>
      <c r="J465" t="s">
        <v>20</v>
      </c>
      <c r="K465" t="s">
        <v>29</v>
      </c>
      <c r="L465" t="s">
        <v>30</v>
      </c>
      <c r="M465">
        <v>129</v>
      </c>
      <c r="N465">
        <v>423</v>
      </c>
      <c r="O465">
        <f>Data[[#This Row],[Revenue]]-Data[[#This Row],[Cogs]]</f>
        <v>212</v>
      </c>
      <c r="P465" t="s">
        <v>40</v>
      </c>
      <c r="Q465">
        <v>170</v>
      </c>
      <c r="R465">
        <v>180</v>
      </c>
      <c r="S465">
        <v>110</v>
      </c>
      <c r="T465">
        <v>350</v>
      </c>
      <c r="U465">
        <v>83</v>
      </c>
      <c r="V465" t="s">
        <v>32</v>
      </c>
    </row>
    <row r="466" spans="1:22" x14ac:dyDescent="0.25">
      <c r="A466">
        <v>319</v>
      </c>
      <c r="B466">
        <v>245</v>
      </c>
      <c r="C466">
        <v>43</v>
      </c>
      <c r="D466" s="1" t="s">
        <v>529</v>
      </c>
      <c r="E466">
        <v>1784</v>
      </c>
      <c r="F466">
        <v>300</v>
      </c>
      <c r="G466" t="s">
        <v>36</v>
      </c>
      <c r="H466" t="s">
        <v>19</v>
      </c>
      <c r="I466">
        <v>93</v>
      </c>
      <c r="J466" t="s">
        <v>20</v>
      </c>
      <c r="K466" t="s">
        <v>29</v>
      </c>
      <c r="L466" t="s">
        <v>67</v>
      </c>
      <c r="M466">
        <v>173</v>
      </c>
      <c r="N466">
        <v>545</v>
      </c>
      <c r="O466">
        <f>Data[[#This Row],[Revenue]]-Data[[#This Row],[Cogs]]</f>
        <v>300</v>
      </c>
      <c r="P466" t="s">
        <v>40</v>
      </c>
      <c r="Q466">
        <v>200</v>
      </c>
      <c r="R466">
        <v>250</v>
      </c>
      <c r="S466">
        <v>130</v>
      </c>
      <c r="T466">
        <v>450</v>
      </c>
      <c r="U466">
        <v>127</v>
      </c>
      <c r="V466" t="s">
        <v>32</v>
      </c>
    </row>
    <row r="467" spans="1:22" x14ac:dyDescent="0.25">
      <c r="A467">
        <v>720</v>
      </c>
      <c r="B467">
        <v>86</v>
      </c>
      <c r="C467">
        <v>-2</v>
      </c>
      <c r="D467" s="1" t="s">
        <v>530</v>
      </c>
      <c r="E467">
        <v>1003</v>
      </c>
      <c r="F467">
        <v>124</v>
      </c>
      <c r="G467" t="s">
        <v>18</v>
      </c>
      <c r="H467" t="s">
        <v>19</v>
      </c>
      <c r="I467">
        <v>24</v>
      </c>
      <c r="J467" t="s">
        <v>37</v>
      </c>
      <c r="K467" t="s">
        <v>42</v>
      </c>
      <c r="L467" t="s">
        <v>43</v>
      </c>
      <c r="M467">
        <v>88</v>
      </c>
      <c r="N467">
        <v>210</v>
      </c>
      <c r="O467">
        <f>Data[[#This Row],[Revenue]]-Data[[#This Row],[Cogs]]</f>
        <v>124</v>
      </c>
      <c r="P467" t="s">
        <v>23</v>
      </c>
      <c r="Q467">
        <v>80</v>
      </c>
      <c r="R467">
        <v>120</v>
      </c>
      <c r="S467">
        <v>90</v>
      </c>
      <c r="T467">
        <v>200</v>
      </c>
      <c r="U467">
        <v>36</v>
      </c>
      <c r="V467" t="s">
        <v>24</v>
      </c>
    </row>
    <row r="468" spans="1:22" x14ac:dyDescent="0.25">
      <c r="A468">
        <v>630</v>
      </c>
      <c r="B468">
        <v>127</v>
      </c>
      <c r="C468">
        <v>-8</v>
      </c>
      <c r="D468" s="1" t="s">
        <v>531</v>
      </c>
      <c r="E468">
        <v>830</v>
      </c>
      <c r="F468">
        <v>185</v>
      </c>
      <c r="G468" t="s">
        <v>18</v>
      </c>
      <c r="H468" t="s">
        <v>19</v>
      </c>
      <c r="I468">
        <v>40</v>
      </c>
      <c r="J468" t="s">
        <v>37</v>
      </c>
      <c r="K468" t="s">
        <v>42</v>
      </c>
      <c r="L468" t="s">
        <v>43</v>
      </c>
      <c r="M468">
        <v>122</v>
      </c>
      <c r="N468">
        <v>312</v>
      </c>
      <c r="O468">
        <f>Data[[#This Row],[Revenue]]-Data[[#This Row],[Cogs]]</f>
        <v>185</v>
      </c>
      <c r="P468" t="s">
        <v>78</v>
      </c>
      <c r="Q468">
        <v>120</v>
      </c>
      <c r="R468">
        <v>180</v>
      </c>
      <c r="S468">
        <v>130</v>
      </c>
      <c r="T468">
        <v>300</v>
      </c>
      <c r="U468">
        <v>63</v>
      </c>
      <c r="V468" t="s">
        <v>24</v>
      </c>
    </row>
    <row r="469" spans="1:22" x14ac:dyDescent="0.25">
      <c r="A469">
        <v>970</v>
      </c>
      <c r="B469">
        <v>67</v>
      </c>
      <c r="C469">
        <v>-33</v>
      </c>
      <c r="D469" s="1" t="s">
        <v>532</v>
      </c>
      <c r="E469">
        <v>677</v>
      </c>
      <c r="F469">
        <v>101</v>
      </c>
      <c r="G469" t="s">
        <v>18</v>
      </c>
      <c r="H469" t="s">
        <v>19</v>
      </c>
      <c r="I469">
        <v>22</v>
      </c>
      <c r="J469" t="s">
        <v>37</v>
      </c>
      <c r="K469" t="s">
        <v>38</v>
      </c>
      <c r="L469" t="s">
        <v>39</v>
      </c>
      <c r="M469">
        <v>47</v>
      </c>
      <c r="N469">
        <v>168</v>
      </c>
      <c r="O469">
        <f>Data[[#This Row],[Revenue]]-Data[[#This Row],[Cogs]]</f>
        <v>101</v>
      </c>
      <c r="P469" t="s">
        <v>23</v>
      </c>
      <c r="Q469">
        <v>80</v>
      </c>
      <c r="R469">
        <v>130</v>
      </c>
      <c r="S469">
        <v>80</v>
      </c>
      <c r="T469">
        <v>210</v>
      </c>
      <c r="U469">
        <v>54</v>
      </c>
      <c r="V469" t="s">
        <v>24</v>
      </c>
    </row>
    <row r="470" spans="1:22" x14ac:dyDescent="0.25">
      <c r="A470">
        <v>630</v>
      </c>
      <c r="B470">
        <v>250</v>
      </c>
      <c r="C470">
        <v>-83</v>
      </c>
      <c r="D470" s="1" t="s">
        <v>533</v>
      </c>
      <c r="E470">
        <v>1820</v>
      </c>
      <c r="F470">
        <v>251</v>
      </c>
      <c r="G470" t="s">
        <v>18</v>
      </c>
      <c r="H470" t="s">
        <v>19</v>
      </c>
      <c r="I470">
        <v>70</v>
      </c>
      <c r="J470" t="s">
        <v>37</v>
      </c>
      <c r="K470" t="s">
        <v>38</v>
      </c>
      <c r="L470" t="s">
        <v>39</v>
      </c>
      <c r="M470">
        <v>157</v>
      </c>
      <c r="N470">
        <v>501</v>
      </c>
      <c r="O470">
        <f>Data[[#This Row],[Revenue]]-Data[[#This Row],[Cogs]]</f>
        <v>251</v>
      </c>
      <c r="P470" t="s">
        <v>78</v>
      </c>
      <c r="Q470">
        <v>320</v>
      </c>
      <c r="R470">
        <v>320</v>
      </c>
      <c r="S470">
        <v>240</v>
      </c>
      <c r="T470">
        <v>640</v>
      </c>
      <c r="U470">
        <v>94</v>
      </c>
      <c r="V470" t="s">
        <v>24</v>
      </c>
    </row>
    <row r="471" spans="1:22" x14ac:dyDescent="0.25">
      <c r="A471">
        <v>719</v>
      </c>
      <c r="B471">
        <v>123</v>
      </c>
      <c r="C471">
        <v>4</v>
      </c>
      <c r="D471" s="1" t="s">
        <v>534</v>
      </c>
      <c r="E471">
        <v>959</v>
      </c>
      <c r="F471">
        <v>179</v>
      </c>
      <c r="G471" t="s">
        <v>18</v>
      </c>
      <c r="H471" t="s">
        <v>19</v>
      </c>
      <c r="I471">
        <v>34</v>
      </c>
      <c r="J471" t="s">
        <v>37</v>
      </c>
      <c r="K471" t="s">
        <v>42</v>
      </c>
      <c r="L471" t="s">
        <v>47</v>
      </c>
      <c r="M471">
        <v>134</v>
      </c>
      <c r="N471">
        <v>302</v>
      </c>
      <c r="O471">
        <f>Data[[#This Row],[Revenue]]-Data[[#This Row],[Cogs]]</f>
        <v>179</v>
      </c>
      <c r="P471" t="s">
        <v>23</v>
      </c>
      <c r="Q471">
        <v>120</v>
      </c>
      <c r="R471">
        <v>170</v>
      </c>
      <c r="S471">
        <v>130</v>
      </c>
      <c r="T471">
        <v>290</v>
      </c>
      <c r="U471">
        <v>45</v>
      </c>
      <c r="V471" t="s">
        <v>32</v>
      </c>
    </row>
    <row r="472" spans="1:22" x14ac:dyDescent="0.25">
      <c r="A472">
        <v>847</v>
      </c>
      <c r="B472">
        <v>224</v>
      </c>
      <c r="C472">
        <v>4</v>
      </c>
      <c r="D472" s="1" t="s">
        <v>535</v>
      </c>
      <c r="E472">
        <v>1191</v>
      </c>
      <c r="F472">
        <v>310</v>
      </c>
      <c r="G472" t="s">
        <v>18</v>
      </c>
      <c r="H472" t="s">
        <v>19</v>
      </c>
      <c r="I472">
        <v>73</v>
      </c>
      <c r="J472" t="s">
        <v>37</v>
      </c>
      <c r="K472" t="s">
        <v>42</v>
      </c>
      <c r="L472" t="s">
        <v>49</v>
      </c>
      <c r="M472">
        <v>194</v>
      </c>
      <c r="N472">
        <v>534</v>
      </c>
      <c r="O472">
        <f>Data[[#This Row],[Revenue]]-Data[[#This Row],[Cogs]]</f>
        <v>310</v>
      </c>
      <c r="P472" t="s">
        <v>78</v>
      </c>
      <c r="Q472">
        <v>220</v>
      </c>
      <c r="R472">
        <v>300</v>
      </c>
      <c r="S472">
        <v>190</v>
      </c>
      <c r="T472">
        <v>520</v>
      </c>
      <c r="U472">
        <v>116</v>
      </c>
      <c r="V472" t="s">
        <v>32</v>
      </c>
    </row>
    <row r="473" spans="1:22" x14ac:dyDescent="0.25">
      <c r="A473">
        <v>970</v>
      </c>
      <c r="B473">
        <v>54</v>
      </c>
      <c r="C473">
        <v>-37</v>
      </c>
      <c r="D473" s="1" t="s">
        <v>536</v>
      </c>
      <c r="E473">
        <v>601</v>
      </c>
      <c r="F473">
        <v>79</v>
      </c>
      <c r="G473" t="s">
        <v>18</v>
      </c>
      <c r="H473" t="s">
        <v>19</v>
      </c>
      <c r="I473">
        <v>15</v>
      </c>
      <c r="J473" t="s">
        <v>37</v>
      </c>
      <c r="K473" t="s">
        <v>38</v>
      </c>
      <c r="L473" t="s">
        <v>50</v>
      </c>
      <c r="M473">
        <v>53</v>
      </c>
      <c r="N473">
        <v>133</v>
      </c>
      <c r="O473">
        <f>Data[[#This Row],[Revenue]]-Data[[#This Row],[Cogs]]</f>
        <v>79</v>
      </c>
      <c r="P473" t="s">
        <v>23</v>
      </c>
      <c r="Q473">
        <v>60</v>
      </c>
      <c r="R473">
        <v>110</v>
      </c>
      <c r="S473">
        <v>90</v>
      </c>
      <c r="T473">
        <v>170</v>
      </c>
      <c r="U473">
        <v>26</v>
      </c>
      <c r="V473" t="s">
        <v>32</v>
      </c>
    </row>
    <row r="474" spans="1:22" x14ac:dyDescent="0.25">
      <c r="A474">
        <v>815</v>
      </c>
      <c r="B474">
        <v>247</v>
      </c>
      <c r="C474">
        <v>-104</v>
      </c>
      <c r="D474" s="1" t="s">
        <v>537</v>
      </c>
      <c r="E474">
        <v>1744</v>
      </c>
      <c r="F474">
        <v>329</v>
      </c>
      <c r="G474" t="s">
        <v>18</v>
      </c>
      <c r="H474" t="s">
        <v>19</v>
      </c>
      <c r="I474">
        <v>81</v>
      </c>
      <c r="J474" t="s">
        <v>37</v>
      </c>
      <c r="K474" t="s">
        <v>38</v>
      </c>
      <c r="L474" t="s">
        <v>50</v>
      </c>
      <c r="M474">
        <v>216</v>
      </c>
      <c r="N474">
        <v>576</v>
      </c>
      <c r="O474">
        <f>Data[[#This Row],[Revenue]]-Data[[#This Row],[Cogs]]</f>
        <v>329</v>
      </c>
      <c r="P474" t="s">
        <v>78</v>
      </c>
      <c r="Q474">
        <v>310</v>
      </c>
      <c r="R474">
        <v>420</v>
      </c>
      <c r="S474">
        <v>320</v>
      </c>
      <c r="T474">
        <v>730</v>
      </c>
      <c r="U474">
        <v>113</v>
      </c>
      <c r="V474" t="s">
        <v>32</v>
      </c>
    </row>
    <row r="475" spans="1:22" x14ac:dyDescent="0.25">
      <c r="A475">
        <v>740</v>
      </c>
      <c r="B475">
        <v>153</v>
      </c>
      <c r="C475">
        <v>-53</v>
      </c>
      <c r="D475" s="1" t="s">
        <v>538</v>
      </c>
      <c r="E475">
        <v>1319</v>
      </c>
      <c r="F475">
        <v>153</v>
      </c>
      <c r="G475" t="s">
        <v>18</v>
      </c>
      <c r="H475" t="s">
        <v>19</v>
      </c>
      <c r="I475">
        <v>42</v>
      </c>
      <c r="J475" t="s">
        <v>37</v>
      </c>
      <c r="K475" t="s">
        <v>38</v>
      </c>
      <c r="L475" t="s">
        <v>50</v>
      </c>
      <c r="M475">
        <v>87</v>
      </c>
      <c r="N475">
        <v>306</v>
      </c>
      <c r="O475">
        <f>Data[[#This Row],[Revenue]]-Data[[#This Row],[Cogs]]</f>
        <v>153</v>
      </c>
      <c r="P475" t="s">
        <v>152</v>
      </c>
      <c r="Q475">
        <v>190</v>
      </c>
      <c r="R475">
        <v>200</v>
      </c>
      <c r="S475">
        <v>140</v>
      </c>
      <c r="T475">
        <v>390</v>
      </c>
      <c r="U475">
        <v>66</v>
      </c>
      <c r="V475" t="s">
        <v>32</v>
      </c>
    </row>
    <row r="476" spans="1:22" x14ac:dyDescent="0.25">
      <c r="A476">
        <v>303</v>
      </c>
      <c r="B476">
        <v>153</v>
      </c>
      <c r="C476">
        <v>7</v>
      </c>
      <c r="D476" s="1" t="s">
        <v>539</v>
      </c>
      <c r="E476">
        <v>1319</v>
      </c>
      <c r="F476">
        <v>153</v>
      </c>
      <c r="G476" t="s">
        <v>18</v>
      </c>
      <c r="H476" t="s">
        <v>19</v>
      </c>
      <c r="I476">
        <v>42</v>
      </c>
      <c r="J476" t="s">
        <v>20</v>
      </c>
      <c r="K476" t="s">
        <v>21</v>
      </c>
      <c r="L476" t="s">
        <v>58</v>
      </c>
      <c r="M476">
        <v>87</v>
      </c>
      <c r="N476">
        <v>306</v>
      </c>
      <c r="O476">
        <f>Data[[#This Row],[Revenue]]-Data[[#This Row],[Cogs]]</f>
        <v>153</v>
      </c>
      <c r="P476" t="s">
        <v>23</v>
      </c>
      <c r="Q476">
        <v>140</v>
      </c>
      <c r="R476">
        <v>140</v>
      </c>
      <c r="S476">
        <v>80</v>
      </c>
      <c r="T476">
        <v>280</v>
      </c>
      <c r="U476">
        <v>66</v>
      </c>
      <c r="V476" t="s">
        <v>24</v>
      </c>
    </row>
    <row r="477" spans="1:22" x14ac:dyDescent="0.25">
      <c r="A477">
        <v>309</v>
      </c>
      <c r="B477">
        <v>123</v>
      </c>
      <c r="C477">
        <v>3</v>
      </c>
      <c r="D477" s="1" t="s">
        <v>540</v>
      </c>
      <c r="E477">
        <v>959</v>
      </c>
      <c r="F477">
        <v>179</v>
      </c>
      <c r="G477" t="s">
        <v>18</v>
      </c>
      <c r="H477" t="s">
        <v>19</v>
      </c>
      <c r="I477">
        <v>34</v>
      </c>
      <c r="J477" t="s">
        <v>20</v>
      </c>
      <c r="K477" t="s">
        <v>21</v>
      </c>
      <c r="L477" t="s">
        <v>58</v>
      </c>
      <c r="M477">
        <v>133</v>
      </c>
      <c r="N477">
        <v>302</v>
      </c>
      <c r="O477">
        <f>Data[[#This Row],[Revenue]]-Data[[#This Row],[Cogs]]</f>
        <v>179</v>
      </c>
      <c r="P477" t="s">
        <v>78</v>
      </c>
      <c r="Q477">
        <v>110</v>
      </c>
      <c r="R477">
        <v>170</v>
      </c>
      <c r="S477">
        <v>130</v>
      </c>
      <c r="T477">
        <v>280</v>
      </c>
      <c r="U477">
        <v>46</v>
      </c>
      <c r="V477" t="s">
        <v>24</v>
      </c>
    </row>
    <row r="478" spans="1:22" x14ac:dyDescent="0.25">
      <c r="A478">
        <v>630</v>
      </c>
      <c r="B478">
        <v>86</v>
      </c>
      <c r="C478">
        <v>8</v>
      </c>
      <c r="D478" s="1" t="s">
        <v>541</v>
      </c>
      <c r="E478">
        <v>1003</v>
      </c>
      <c r="F478">
        <v>124</v>
      </c>
      <c r="G478" t="s">
        <v>18</v>
      </c>
      <c r="H478" t="s">
        <v>19</v>
      </c>
      <c r="I478">
        <v>24</v>
      </c>
      <c r="J478" t="s">
        <v>20</v>
      </c>
      <c r="K478" t="s">
        <v>21</v>
      </c>
      <c r="L478" t="s">
        <v>25</v>
      </c>
      <c r="M478">
        <v>88</v>
      </c>
      <c r="N478">
        <v>210</v>
      </c>
      <c r="O478">
        <f>Data[[#This Row],[Revenue]]-Data[[#This Row],[Cogs]]</f>
        <v>124</v>
      </c>
      <c r="P478" t="s">
        <v>78</v>
      </c>
      <c r="Q478">
        <v>80</v>
      </c>
      <c r="R478">
        <v>110</v>
      </c>
      <c r="S478">
        <v>80</v>
      </c>
      <c r="T478">
        <v>190</v>
      </c>
      <c r="U478">
        <v>36</v>
      </c>
      <c r="V478" t="s">
        <v>24</v>
      </c>
    </row>
    <row r="479" spans="1:22" x14ac:dyDescent="0.25">
      <c r="A479">
        <v>513</v>
      </c>
      <c r="B479">
        <v>88</v>
      </c>
      <c r="C479">
        <v>2</v>
      </c>
      <c r="D479" s="1" t="s">
        <v>542</v>
      </c>
      <c r="E479">
        <v>817</v>
      </c>
      <c r="F479">
        <v>133</v>
      </c>
      <c r="G479" t="s">
        <v>18</v>
      </c>
      <c r="H479" t="s">
        <v>19</v>
      </c>
      <c r="I479">
        <v>29</v>
      </c>
      <c r="J479" t="s">
        <v>20</v>
      </c>
      <c r="K479" t="s">
        <v>29</v>
      </c>
      <c r="L479" t="s">
        <v>30</v>
      </c>
      <c r="M479">
        <v>72</v>
      </c>
      <c r="N479">
        <v>221</v>
      </c>
      <c r="O479">
        <f>Data[[#This Row],[Revenue]]-Data[[#This Row],[Cogs]]</f>
        <v>133</v>
      </c>
      <c r="P479" t="s">
        <v>152</v>
      </c>
      <c r="Q479">
        <v>70</v>
      </c>
      <c r="R479">
        <v>110</v>
      </c>
      <c r="S479">
        <v>70</v>
      </c>
      <c r="T479">
        <v>180</v>
      </c>
      <c r="U479">
        <v>61</v>
      </c>
      <c r="V479" t="s">
        <v>32</v>
      </c>
    </row>
    <row r="480" spans="1:22" x14ac:dyDescent="0.25">
      <c r="A480">
        <v>573</v>
      </c>
      <c r="B480">
        <v>20</v>
      </c>
      <c r="C480">
        <v>-6</v>
      </c>
      <c r="D480" s="1" t="s">
        <v>543</v>
      </c>
      <c r="E480">
        <v>218</v>
      </c>
      <c r="F480">
        <v>25</v>
      </c>
      <c r="G480" t="s">
        <v>36</v>
      </c>
      <c r="H480" t="s">
        <v>19</v>
      </c>
      <c r="I480">
        <v>7</v>
      </c>
      <c r="J480" t="s">
        <v>20</v>
      </c>
      <c r="K480" t="s">
        <v>29</v>
      </c>
      <c r="L480" t="s">
        <v>67</v>
      </c>
      <c r="M480">
        <v>-16</v>
      </c>
      <c r="N480">
        <v>45</v>
      </c>
      <c r="O480">
        <f>Data[[#This Row],[Revenue]]-Data[[#This Row],[Cogs]]</f>
        <v>25</v>
      </c>
      <c r="P480" t="s">
        <v>59</v>
      </c>
      <c r="Q480">
        <v>10</v>
      </c>
      <c r="R480">
        <v>20</v>
      </c>
      <c r="S480">
        <v>-10</v>
      </c>
      <c r="T480">
        <v>30</v>
      </c>
      <c r="U480">
        <v>41</v>
      </c>
      <c r="V480" t="s">
        <v>32</v>
      </c>
    </row>
    <row r="481" spans="1:22" x14ac:dyDescent="0.25">
      <c r="A481">
        <v>719</v>
      </c>
      <c r="B481">
        <v>108</v>
      </c>
      <c r="C481">
        <v>22</v>
      </c>
      <c r="D481" s="1" t="s">
        <v>544</v>
      </c>
      <c r="E481">
        <v>971</v>
      </c>
      <c r="F481">
        <v>157</v>
      </c>
      <c r="G481" t="s">
        <v>18</v>
      </c>
      <c r="H481" t="s">
        <v>19</v>
      </c>
      <c r="I481">
        <v>30</v>
      </c>
      <c r="J481" t="s">
        <v>37</v>
      </c>
      <c r="K481" t="s">
        <v>42</v>
      </c>
      <c r="L481" t="s">
        <v>43</v>
      </c>
      <c r="M481">
        <v>172</v>
      </c>
      <c r="N481">
        <v>282</v>
      </c>
      <c r="O481">
        <f>Data[[#This Row],[Revenue]]-Data[[#This Row],[Cogs]]</f>
        <v>174</v>
      </c>
      <c r="P481" t="s">
        <v>23</v>
      </c>
      <c r="Q481">
        <v>100</v>
      </c>
      <c r="R481">
        <v>160</v>
      </c>
      <c r="S481">
        <v>150</v>
      </c>
      <c r="T481">
        <v>260</v>
      </c>
      <c r="U481">
        <v>41</v>
      </c>
      <c r="V481" t="s">
        <v>24</v>
      </c>
    </row>
    <row r="482" spans="1:22" x14ac:dyDescent="0.25">
      <c r="A482">
        <v>815</v>
      </c>
      <c r="B482">
        <v>122</v>
      </c>
      <c r="C482">
        <v>11</v>
      </c>
      <c r="D482" s="1" t="s">
        <v>545</v>
      </c>
      <c r="E482">
        <v>789</v>
      </c>
      <c r="F482">
        <v>176</v>
      </c>
      <c r="G482" t="s">
        <v>18</v>
      </c>
      <c r="H482" t="s">
        <v>19</v>
      </c>
      <c r="I482">
        <v>39</v>
      </c>
      <c r="J482" t="s">
        <v>37</v>
      </c>
      <c r="K482" t="s">
        <v>42</v>
      </c>
      <c r="L482" t="s">
        <v>43</v>
      </c>
      <c r="M482">
        <v>171</v>
      </c>
      <c r="N482">
        <v>318</v>
      </c>
      <c r="O482">
        <f>Data[[#This Row],[Revenue]]-Data[[#This Row],[Cogs]]</f>
        <v>196</v>
      </c>
      <c r="P482" t="s">
        <v>78</v>
      </c>
      <c r="Q482">
        <v>110</v>
      </c>
      <c r="R482">
        <v>190</v>
      </c>
      <c r="S482">
        <v>160</v>
      </c>
      <c r="T482">
        <v>300</v>
      </c>
      <c r="U482">
        <v>61</v>
      </c>
      <c r="V482" t="s">
        <v>24</v>
      </c>
    </row>
    <row r="483" spans="1:22" x14ac:dyDescent="0.25">
      <c r="A483">
        <v>970</v>
      </c>
      <c r="B483">
        <v>72</v>
      </c>
      <c r="C483">
        <v>-47</v>
      </c>
      <c r="D483" s="1" t="s">
        <v>546</v>
      </c>
      <c r="E483">
        <v>650</v>
      </c>
      <c r="F483">
        <v>110</v>
      </c>
      <c r="G483" t="s">
        <v>18</v>
      </c>
      <c r="H483" t="s">
        <v>19</v>
      </c>
      <c r="I483">
        <v>23</v>
      </c>
      <c r="J483" t="s">
        <v>37</v>
      </c>
      <c r="K483" t="s">
        <v>38</v>
      </c>
      <c r="L483" t="s">
        <v>39</v>
      </c>
      <c r="M483">
        <v>83</v>
      </c>
      <c r="N483">
        <v>194</v>
      </c>
      <c r="O483">
        <f>Data[[#This Row],[Revenue]]-Data[[#This Row],[Cogs]]</f>
        <v>122</v>
      </c>
      <c r="P483" t="s">
        <v>23</v>
      </c>
      <c r="Q483">
        <v>100</v>
      </c>
      <c r="R483">
        <v>160</v>
      </c>
      <c r="S483">
        <v>130</v>
      </c>
      <c r="T483">
        <v>260</v>
      </c>
      <c r="U483">
        <v>54</v>
      </c>
      <c r="V483" t="s">
        <v>24</v>
      </c>
    </row>
    <row r="484" spans="1:22" x14ac:dyDescent="0.25">
      <c r="A484">
        <v>773</v>
      </c>
      <c r="B484">
        <v>239</v>
      </c>
      <c r="C484">
        <v>-79</v>
      </c>
      <c r="D484" s="1" t="s">
        <v>547</v>
      </c>
      <c r="E484">
        <v>1755</v>
      </c>
      <c r="F484">
        <v>239</v>
      </c>
      <c r="G484" t="s">
        <v>18</v>
      </c>
      <c r="H484" t="s">
        <v>19</v>
      </c>
      <c r="I484">
        <v>66</v>
      </c>
      <c r="J484" t="s">
        <v>37</v>
      </c>
      <c r="K484" t="s">
        <v>38</v>
      </c>
      <c r="L484" t="s">
        <v>39</v>
      </c>
      <c r="M484">
        <v>221</v>
      </c>
      <c r="N484">
        <v>509</v>
      </c>
      <c r="O484">
        <f>Data[[#This Row],[Revenue]]-Data[[#This Row],[Cogs]]</f>
        <v>270</v>
      </c>
      <c r="P484" t="s">
        <v>78</v>
      </c>
      <c r="Q484">
        <v>340</v>
      </c>
      <c r="R484">
        <v>370</v>
      </c>
      <c r="S484">
        <v>300</v>
      </c>
      <c r="T484">
        <v>710</v>
      </c>
      <c r="U484">
        <v>90</v>
      </c>
      <c r="V484" t="s">
        <v>24</v>
      </c>
    </row>
    <row r="485" spans="1:22" x14ac:dyDescent="0.25">
      <c r="A485">
        <v>419</v>
      </c>
      <c r="B485">
        <v>54</v>
      </c>
      <c r="C485">
        <v>-52</v>
      </c>
      <c r="D485" s="1" t="s">
        <v>548</v>
      </c>
      <c r="E485">
        <v>404</v>
      </c>
      <c r="F485">
        <v>66</v>
      </c>
      <c r="G485" t="s">
        <v>18</v>
      </c>
      <c r="H485" t="s">
        <v>19</v>
      </c>
      <c r="I485">
        <v>20</v>
      </c>
      <c r="J485" t="s">
        <v>37</v>
      </c>
      <c r="K485" t="s">
        <v>38</v>
      </c>
      <c r="L485" t="s">
        <v>39</v>
      </c>
      <c r="M485">
        <v>18</v>
      </c>
      <c r="N485">
        <v>128</v>
      </c>
      <c r="O485">
        <f>Data[[#This Row],[Revenue]]-Data[[#This Row],[Cogs]]</f>
        <v>74</v>
      </c>
      <c r="P485" t="s">
        <v>152</v>
      </c>
      <c r="Q485">
        <v>70</v>
      </c>
      <c r="R485">
        <v>100</v>
      </c>
      <c r="S485">
        <v>70</v>
      </c>
      <c r="T485">
        <v>170</v>
      </c>
      <c r="U485">
        <v>54</v>
      </c>
      <c r="V485" t="s">
        <v>24</v>
      </c>
    </row>
    <row r="486" spans="1:22" x14ac:dyDescent="0.25">
      <c r="A486">
        <v>719</v>
      </c>
      <c r="B486">
        <v>123</v>
      </c>
      <c r="C486">
        <v>37</v>
      </c>
      <c r="D486" s="1" t="s">
        <v>549</v>
      </c>
      <c r="E486">
        <v>915</v>
      </c>
      <c r="F486">
        <v>179</v>
      </c>
      <c r="G486" t="s">
        <v>18</v>
      </c>
      <c r="H486" t="s">
        <v>19</v>
      </c>
      <c r="I486">
        <v>34</v>
      </c>
      <c r="J486" t="s">
        <v>37</v>
      </c>
      <c r="K486" t="s">
        <v>42</v>
      </c>
      <c r="L486" t="s">
        <v>47</v>
      </c>
      <c r="M486">
        <v>197</v>
      </c>
      <c r="N486">
        <v>322</v>
      </c>
      <c r="O486">
        <f>Data[[#This Row],[Revenue]]-Data[[#This Row],[Cogs]]</f>
        <v>199</v>
      </c>
      <c r="P486" t="s">
        <v>23</v>
      </c>
      <c r="Q486">
        <v>120</v>
      </c>
      <c r="R486">
        <v>180</v>
      </c>
      <c r="S486">
        <v>160</v>
      </c>
      <c r="T486">
        <v>300</v>
      </c>
      <c r="U486">
        <v>46</v>
      </c>
      <c r="V486" t="s">
        <v>32</v>
      </c>
    </row>
    <row r="487" spans="1:22" x14ac:dyDescent="0.25">
      <c r="A487">
        <v>815</v>
      </c>
      <c r="B487">
        <v>154</v>
      </c>
      <c r="C487">
        <v>18</v>
      </c>
      <c r="D487" s="1" t="s">
        <v>550</v>
      </c>
      <c r="E487">
        <v>1132</v>
      </c>
      <c r="F487">
        <v>213</v>
      </c>
      <c r="G487" t="s">
        <v>18</v>
      </c>
      <c r="H487" t="s">
        <v>19</v>
      </c>
      <c r="I487">
        <v>50</v>
      </c>
      <c r="J487" t="s">
        <v>37</v>
      </c>
      <c r="K487" t="s">
        <v>42</v>
      </c>
      <c r="L487" t="s">
        <v>49</v>
      </c>
      <c r="M487">
        <v>178</v>
      </c>
      <c r="N487">
        <v>391</v>
      </c>
      <c r="O487">
        <f>Data[[#This Row],[Revenue]]-Data[[#This Row],[Cogs]]</f>
        <v>237</v>
      </c>
      <c r="P487" t="s">
        <v>78</v>
      </c>
      <c r="Q487">
        <v>150</v>
      </c>
      <c r="R487">
        <v>220</v>
      </c>
      <c r="S487">
        <v>160</v>
      </c>
      <c r="T487">
        <v>370</v>
      </c>
      <c r="U487">
        <v>93</v>
      </c>
      <c r="V487" t="s">
        <v>32</v>
      </c>
    </row>
    <row r="488" spans="1:22" x14ac:dyDescent="0.25">
      <c r="A488">
        <v>970</v>
      </c>
      <c r="B488">
        <v>76</v>
      </c>
      <c r="C488">
        <v>-53</v>
      </c>
      <c r="D488" s="1" t="s">
        <v>551</v>
      </c>
      <c r="E488">
        <v>580</v>
      </c>
      <c r="F488">
        <v>111</v>
      </c>
      <c r="G488" t="s">
        <v>18</v>
      </c>
      <c r="H488" t="s">
        <v>19</v>
      </c>
      <c r="I488">
        <v>21</v>
      </c>
      <c r="J488" t="s">
        <v>37</v>
      </c>
      <c r="K488" t="s">
        <v>38</v>
      </c>
      <c r="L488" t="s">
        <v>50</v>
      </c>
      <c r="M488">
        <v>117</v>
      </c>
      <c r="N488">
        <v>199</v>
      </c>
      <c r="O488">
        <f>Data[[#This Row],[Revenue]]-Data[[#This Row],[Cogs]]</f>
        <v>123</v>
      </c>
      <c r="P488" t="s">
        <v>23</v>
      </c>
      <c r="Q488">
        <v>100</v>
      </c>
      <c r="R488">
        <v>180</v>
      </c>
      <c r="S488">
        <v>170</v>
      </c>
      <c r="T488">
        <v>280</v>
      </c>
      <c r="U488">
        <v>32</v>
      </c>
      <c r="V488" t="s">
        <v>32</v>
      </c>
    </row>
    <row r="489" spans="1:22" x14ac:dyDescent="0.25">
      <c r="A489">
        <v>312</v>
      </c>
      <c r="B489">
        <v>257</v>
      </c>
      <c r="C489">
        <v>-88</v>
      </c>
      <c r="D489" s="1" t="s">
        <v>552</v>
      </c>
      <c r="E489">
        <v>1662</v>
      </c>
      <c r="F489">
        <v>341</v>
      </c>
      <c r="G489" t="s">
        <v>18</v>
      </c>
      <c r="H489" t="s">
        <v>19</v>
      </c>
      <c r="I489">
        <v>84</v>
      </c>
      <c r="J489" t="s">
        <v>37</v>
      </c>
      <c r="K489" t="s">
        <v>38</v>
      </c>
      <c r="L489" t="s">
        <v>50</v>
      </c>
      <c r="M489">
        <v>332</v>
      </c>
      <c r="N489">
        <v>637</v>
      </c>
      <c r="O489">
        <f>Data[[#This Row],[Revenue]]-Data[[#This Row],[Cogs]]</f>
        <v>380</v>
      </c>
      <c r="P489" t="s">
        <v>78</v>
      </c>
      <c r="Q489">
        <v>370</v>
      </c>
      <c r="R489">
        <v>520</v>
      </c>
      <c r="S489">
        <v>420</v>
      </c>
      <c r="T489">
        <v>890</v>
      </c>
      <c r="U489">
        <v>117</v>
      </c>
      <c r="V489" t="s">
        <v>32</v>
      </c>
    </row>
    <row r="490" spans="1:22" x14ac:dyDescent="0.25">
      <c r="A490">
        <v>513</v>
      </c>
      <c r="B490">
        <v>161</v>
      </c>
      <c r="C490">
        <v>-53</v>
      </c>
      <c r="D490" s="1" t="s">
        <v>553</v>
      </c>
      <c r="E490">
        <v>1267</v>
      </c>
      <c r="F490">
        <v>161</v>
      </c>
      <c r="G490" t="s">
        <v>18</v>
      </c>
      <c r="H490" t="s">
        <v>19</v>
      </c>
      <c r="I490">
        <v>45</v>
      </c>
      <c r="J490" t="s">
        <v>37</v>
      </c>
      <c r="K490" t="s">
        <v>38</v>
      </c>
      <c r="L490" t="s">
        <v>50</v>
      </c>
      <c r="M490">
        <v>137</v>
      </c>
      <c r="N490">
        <v>343</v>
      </c>
      <c r="O490">
        <f>Data[[#This Row],[Revenue]]-Data[[#This Row],[Cogs]]</f>
        <v>182</v>
      </c>
      <c r="P490" t="s">
        <v>152</v>
      </c>
      <c r="Q490">
        <v>230</v>
      </c>
      <c r="R490">
        <v>240</v>
      </c>
      <c r="S490">
        <v>190</v>
      </c>
      <c r="T490">
        <v>470</v>
      </c>
      <c r="U490">
        <v>69</v>
      </c>
      <c r="V490" t="s">
        <v>32</v>
      </c>
    </row>
    <row r="491" spans="1:22" x14ac:dyDescent="0.25">
      <c r="A491">
        <v>720</v>
      </c>
      <c r="B491">
        <v>161</v>
      </c>
      <c r="C491">
        <v>27</v>
      </c>
      <c r="D491" s="1" t="s">
        <v>554</v>
      </c>
      <c r="E491">
        <v>1267</v>
      </c>
      <c r="F491">
        <v>161</v>
      </c>
      <c r="G491" t="s">
        <v>18</v>
      </c>
      <c r="H491" t="s">
        <v>19</v>
      </c>
      <c r="I491">
        <v>45</v>
      </c>
      <c r="J491" t="s">
        <v>20</v>
      </c>
      <c r="K491" t="s">
        <v>21</v>
      </c>
      <c r="L491" t="s">
        <v>58</v>
      </c>
      <c r="M491">
        <v>137</v>
      </c>
      <c r="N491">
        <v>343</v>
      </c>
      <c r="O491">
        <f>Data[[#This Row],[Revenue]]-Data[[#This Row],[Cogs]]</f>
        <v>182</v>
      </c>
      <c r="P491" t="s">
        <v>23</v>
      </c>
      <c r="Q491">
        <v>120</v>
      </c>
      <c r="R491">
        <v>140</v>
      </c>
      <c r="S491">
        <v>110</v>
      </c>
      <c r="T491">
        <v>260</v>
      </c>
      <c r="U491">
        <v>69</v>
      </c>
      <c r="V491" t="s">
        <v>24</v>
      </c>
    </row>
    <row r="492" spans="1:22" x14ac:dyDescent="0.25">
      <c r="A492">
        <v>708</v>
      </c>
      <c r="B492">
        <v>123</v>
      </c>
      <c r="C492">
        <v>57</v>
      </c>
      <c r="D492" s="1" t="s">
        <v>555</v>
      </c>
      <c r="E492">
        <v>915</v>
      </c>
      <c r="F492">
        <v>179</v>
      </c>
      <c r="G492" t="s">
        <v>18</v>
      </c>
      <c r="H492" t="s">
        <v>19</v>
      </c>
      <c r="I492">
        <v>34</v>
      </c>
      <c r="J492" t="s">
        <v>20</v>
      </c>
      <c r="K492" t="s">
        <v>21</v>
      </c>
      <c r="L492" t="s">
        <v>58</v>
      </c>
      <c r="M492">
        <v>197</v>
      </c>
      <c r="N492">
        <v>322</v>
      </c>
      <c r="O492">
        <f>Data[[#This Row],[Revenue]]-Data[[#This Row],[Cogs]]</f>
        <v>199</v>
      </c>
      <c r="P492" t="s">
        <v>78</v>
      </c>
      <c r="Q492">
        <v>90</v>
      </c>
      <c r="R492">
        <v>150</v>
      </c>
      <c r="S492">
        <v>140</v>
      </c>
      <c r="T492">
        <v>240</v>
      </c>
      <c r="U492">
        <v>46</v>
      </c>
      <c r="V492" t="s">
        <v>24</v>
      </c>
    </row>
    <row r="493" spans="1:22" x14ac:dyDescent="0.25">
      <c r="A493">
        <v>815</v>
      </c>
      <c r="B493">
        <v>108</v>
      </c>
      <c r="C493">
        <v>52</v>
      </c>
      <c r="D493" s="1" t="s">
        <v>556</v>
      </c>
      <c r="E493">
        <v>971</v>
      </c>
      <c r="F493">
        <v>157</v>
      </c>
      <c r="G493" t="s">
        <v>18</v>
      </c>
      <c r="H493" t="s">
        <v>19</v>
      </c>
      <c r="I493">
        <v>30</v>
      </c>
      <c r="J493" t="s">
        <v>20</v>
      </c>
      <c r="K493" t="s">
        <v>21</v>
      </c>
      <c r="L493" t="s">
        <v>25</v>
      </c>
      <c r="M493">
        <v>172</v>
      </c>
      <c r="N493">
        <v>282</v>
      </c>
      <c r="O493">
        <f>Data[[#This Row],[Revenue]]-Data[[#This Row],[Cogs]]</f>
        <v>174</v>
      </c>
      <c r="P493" t="s">
        <v>78</v>
      </c>
      <c r="Q493">
        <v>80</v>
      </c>
      <c r="R493">
        <v>130</v>
      </c>
      <c r="S493">
        <v>120</v>
      </c>
      <c r="T493">
        <v>210</v>
      </c>
      <c r="U493">
        <v>41</v>
      </c>
      <c r="V493" t="s">
        <v>24</v>
      </c>
    </row>
    <row r="494" spans="1:22" x14ac:dyDescent="0.25">
      <c r="A494">
        <v>419</v>
      </c>
      <c r="B494">
        <v>82</v>
      </c>
      <c r="C494">
        <v>36</v>
      </c>
      <c r="D494" s="1" t="s">
        <v>557</v>
      </c>
      <c r="E494">
        <v>788</v>
      </c>
      <c r="F494">
        <v>123</v>
      </c>
      <c r="G494" t="s">
        <v>18</v>
      </c>
      <c r="H494" t="s">
        <v>19</v>
      </c>
      <c r="I494">
        <v>27</v>
      </c>
      <c r="J494" t="s">
        <v>20</v>
      </c>
      <c r="K494" t="s">
        <v>29</v>
      </c>
      <c r="L494" t="s">
        <v>30</v>
      </c>
      <c r="M494">
        <v>96</v>
      </c>
      <c r="N494">
        <v>218</v>
      </c>
      <c r="O494">
        <f>Data[[#This Row],[Revenue]]-Data[[#This Row],[Cogs]]</f>
        <v>136</v>
      </c>
      <c r="P494" t="s">
        <v>152</v>
      </c>
      <c r="Q494">
        <v>50</v>
      </c>
      <c r="R494">
        <v>90</v>
      </c>
      <c r="S494">
        <v>60</v>
      </c>
      <c r="T494">
        <v>140</v>
      </c>
      <c r="U494">
        <v>58</v>
      </c>
      <c r="V494" t="s">
        <v>32</v>
      </c>
    </row>
    <row r="495" spans="1:22" x14ac:dyDescent="0.25">
      <c r="A495">
        <v>419</v>
      </c>
      <c r="B495">
        <v>91</v>
      </c>
      <c r="C495">
        <v>33</v>
      </c>
      <c r="D495" s="1" t="s">
        <v>558</v>
      </c>
      <c r="E495">
        <v>656</v>
      </c>
      <c r="F495">
        <v>127</v>
      </c>
      <c r="G495" t="s">
        <v>18</v>
      </c>
      <c r="H495" t="s">
        <v>19</v>
      </c>
      <c r="I495">
        <v>28</v>
      </c>
      <c r="J495" t="s">
        <v>20</v>
      </c>
      <c r="K495" t="s">
        <v>29</v>
      </c>
      <c r="L495" t="s">
        <v>67</v>
      </c>
      <c r="M495">
        <v>113</v>
      </c>
      <c r="N495">
        <v>232</v>
      </c>
      <c r="O495">
        <f>Data[[#This Row],[Revenue]]-Data[[#This Row],[Cogs]]</f>
        <v>141</v>
      </c>
      <c r="P495" t="s">
        <v>152</v>
      </c>
      <c r="Q495">
        <v>50</v>
      </c>
      <c r="R495">
        <v>100</v>
      </c>
      <c r="S495">
        <v>80</v>
      </c>
      <c r="T495">
        <v>150</v>
      </c>
      <c r="U495">
        <v>51</v>
      </c>
      <c r="V495" t="s">
        <v>32</v>
      </c>
    </row>
    <row r="496" spans="1:22" x14ac:dyDescent="0.25">
      <c r="A496">
        <v>970</v>
      </c>
      <c r="B496">
        <v>90</v>
      </c>
      <c r="C496">
        <v>30</v>
      </c>
      <c r="D496" s="1" t="s">
        <v>559</v>
      </c>
      <c r="E496">
        <v>572</v>
      </c>
      <c r="F496">
        <v>115</v>
      </c>
      <c r="G496" t="s">
        <v>18</v>
      </c>
      <c r="H496" t="s">
        <v>19</v>
      </c>
      <c r="I496">
        <v>29</v>
      </c>
      <c r="J496" t="s">
        <v>20</v>
      </c>
      <c r="K496" t="s">
        <v>29</v>
      </c>
      <c r="L496" t="s">
        <v>34</v>
      </c>
      <c r="M496">
        <v>110</v>
      </c>
      <c r="N496">
        <v>218</v>
      </c>
      <c r="O496">
        <f>Data[[#This Row],[Revenue]]-Data[[#This Row],[Cogs]]</f>
        <v>128</v>
      </c>
      <c r="P496" t="s">
        <v>23</v>
      </c>
      <c r="Q496">
        <v>50</v>
      </c>
      <c r="R496">
        <v>90</v>
      </c>
      <c r="S496">
        <v>80</v>
      </c>
      <c r="T496">
        <v>140</v>
      </c>
      <c r="U496">
        <v>41</v>
      </c>
      <c r="V496" t="s">
        <v>32</v>
      </c>
    </row>
    <row r="497" spans="1:22" x14ac:dyDescent="0.25">
      <c r="A497">
        <v>641</v>
      </c>
      <c r="B497">
        <v>10</v>
      </c>
      <c r="C497">
        <v>-13</v>
      </c>
      <c r="D497" s="1" t="s">
        <v>560</v>
      </c>
      <c r="E497">
        <v>598</v>
      </c>
      <c r="F497">
        <v>13</v>
      </c>
      <c r="G497" t="s">
        <v>36</v>
      </c>
      <c r="H497" t="s">
        <v>19</v>
      </c>
      <c r="I497">
        <v>3</v>
      </c>
      <c r="J497" t="s">
        <v>37</v>
      </c>
      <c r="K497" t="s">
        <v>42</v>
      </c>
      <c r="L497" t="s">
        <v>43</v>
      </c>
      <c r="M497">
        <v>-3</v>
      </c>
      <c r="N497">
        <v>25</v>
      </c>
      <c r="O497">
        <f>Data[[#This Row],[Revenue]]-Data[[#This Row],[Cogs]]</f>
        <v>15</v>
      </c>
      <c r="P497" t="s">
        <v>40</v>
      </c>
      <c r="Q497">
        <v>0</v>
      </c>
      <c r="R497">
        <v>10</v>
      </c>
      <c r="S497">
        <v>10</v>
      </c>
      <c r="T497">
        <v>10</v>
      </c>
      <c r="U497">
        <v>15</v>
      </c>
      <c r="V497" t="s">
        <v>24</v>
      </c>
    </row>
    <row r="498" spans="1:22" x14ac:dyDescent="0.25">
      <c r="A498">
        <v>920</v>
      </c>
      <c r="B498">
        <v>86</v>
      </c>
      <c r="C498">
        <v>-9</v>
      </c>
      <c r="D498" s="1" t="s">
        <v>561</v>
      </c>
      <c r="E498">
        <v>547</v>
      </c>
      <c r="F498">
        <v>116</v>
      </c>
      <c r="G498" t="s">
        <v>36</v>
      </c>
      <c r="H498" t="s">
        <v>19</v>
      </c>
      <c r="I498">
        <v>28</v>
      </c>
      <c r="J498" t="s">
        <v>37</v>
      </c>
      <c r="K498" t="s">
        <v>42</v>
      </c>
      <c r="L498" t="s">
        <v>43</v>
      </c>
      <c r="M498">
        <v>91</v>
      </c>
      <c r="N498">
        <v>215</v>
      </c>
      <c r="O498">
        <f>Data[[#This Row],[Revenue]]-Data[[#This Row],[Cogs]]</f>
        <v>129</v>
      </c>
      <c r="P498" t="s">
        <v>61</v>
      </c>
      <c r="Q498">
        <v>80</v>
      </c>
      <c r="R498">
        <v>120</v>
      </c>
      <c r="S498">
        <v>100</v>
      </c>
      <c r="T498">
        <v>200</v>
      </c>
      <c r="U498">
        <v>55</v>
      </c>
      <c r="V498" t="s">
        <v>24</v>
      </c>
    </row>
    <row r="499" spans="1:22" x14ac:dyDescent="0.25">
      <c r="A499">
        <v>970</v>
      </c>
      <c r="B499">
        <v>75</v>
      </c>
      <c r="C499">
        <v>-14</v>
      </c>
      <c r="D499" s="1" t="s">
        <v>562</v>
      </c>
      <c r="E499">
        <v>659</v>
      </c>
      <c r="F499">
        <v>114</v>
      </c>
      <c r="G499" t="s">
        <v>18</v>
      </c>
      <c r="H499" t="s">
        <v>19</v>
      </c>
      <c r="I499">
        <v>24</v>
      </c>
      <c r="J499" t="s">
        <v>37</v>
      </c>
      <c r="K499" t="s">
        <v>38</v>
      </c>
      <c r="L499" t="s">
        <v>39</v>
      </c>
      <c r="M499">
        <v>86</v>
      </c>
      <c r="N499">
        <v>201</v>
      </c>
      <c r="O499">
        <f>Data[[#This Row],[Revenue]]-Data[[#This Row],[Cogs]]</f>
        <v>126</v>
      </c>
      <c r="P499" t="s">
        <v>23</v>
      </c>
      <c r="Q499">
        <v>90</v>
      </c>
      <c r="R499">
        <v>150</v>
      </c>
      <c r="S499">
        <v>100</v>
      </c>
      <c r="T499">
        <v>240</v>
      </c>
      <c r="U499">
        <v>56</v>
      </c>
      <c r="V499" t="s">
        <v>24</v>
      </c>
    </row>
    <row r="500" spans="1:22" x14ac:dyDescent="0.25">
      <c r="A500">
        <v>847</v>
      </c>
      <c r="B500">
        <v>211</v>
      </c>
      <c r="C500">
        <v>-9</v>
      </c>
      <c r="D500" s="1" t="s">
        <v>563</v>
      </c>
      <c r="E500">
        <v>1778</v>
      </c>
      <c r="F500">
        <v>212</v>
      </c>
      <c r="G500" t="s">
        <v>18</v>
      </c>
      <c r="H500" t="s">
        <v>19</v>
      </c>
      <c r="I500">
        <v>59</v>
      </c>
      <c r="J500" t="s">
        <v>37</v>
      </c>
      <c r="K500" t="s">
        <v>38</v>
      </c>
      <c r="L500" t="s">
        <v>39</v>
      </c>
      <c r="M500">
        <v>191</v>
      </c>
      <c r="N500">
        <v>451</v>
      </c>
      <c r="O500">
        <f>Data[[#This Row],[Revenue]]-Data[[#This Row],[Cogs]]</f>
        <v>240</v>
      </c>
      <c r="P500" t="s">
        <v>78</v>
      </c>
      <c r="Q500">
        <v>270</v>
      </c>
      <c r="R500">
        <v>270</v>
      </c>
      <c r="S500">
        <v>200</v>
      </c>
      <c r="T500">
        <v>540</v>
      </c>
      <c r="U500">
        <v>83</v>
      </c>
      <c r="V500" t="s">
        <v>24</v>
      </c>
    </row>
    <row r="501" spans="1:22" x14ac:dyDescent="0.25">
      <c r="A501">
        <v>719</v>
      </c>
      <c r="B501">
        <v>118</v>
      </c>
      <c r="C501">
        <v>60</v>
      </c>
      <c r="D501" s="1" t="s">
        <v>564</v>
      </c>
      <c r="E501">
        <v>930</v>
      </c>
      <c r="F501">
        <v>172</v>
      </c>
      <c r="G501" t="s">
        <v>18</v>
      </c>
      <c r="H501" t="s">
        <v>19</v>
      </c>
      <c r="I501">
        <v>33</v>
      </c>
      <c r="J501" t="s">
        <v>37</v>
      </c>
      <c r="K501" t="s">
        <v>42</v>
      </c>
      <c r="L501" t="s">
        <v>47</v>
      </c>
      <c r="M501">
        <v>190</v>
      </c>
      <c r="N501">
        <v>309</v>
      </c>
      <c r="O501">
        <f>Data[[#This Row],[Revenue]]-Data[[#This Row],[Cogs]]</f>
        <v>191</v>
      </c>
      <c r="P501" t="s">
        <v>23</v>
      </c>
      <c r="Q501">
        <v>110</v>
      </c>
      <c r="R501">
        <v>170</v>
      </c>
      <c r="S501">
        <v>130</v>
      </c>
      <c r="T501">
        <v>280</v>
      </c>
      <c r="U501">
        <v>44</v>
      </c>
      <c r="V501" t="s">
        <v>32</v>
      </c>
    </row>
    <row r="502" spans="1:22" x14ac:dyDescent="0.25">
      <c r="A502">
        <v>815</v>
      </c>
      <c r="B502">
        <v>173</v>
      </c>
      <c r="C502">
        <v>66</v>
      </c>
      <c r="D502" s="1" t="s">
        <v>565</v>
      </c>
      <c r="E502">
        <v>1150</v>
      </c>
      <c r="F502">
        <v>239</v>
      </c>
      <c r="G502" t="s">
        <v>18</v>
      </c>
      <c r="H502" t="s">
        <v>19</v>
      </c>
      <c r="I502">
        <v>57</v>
      </c>
      <c r="J502" t="s">
        <v>37</v>
      </c>
      <c r="K502" t="s">
        <v>42</v>
      </c>
      <c r="L502" t="s">
        <v>49</v>
      </c>
      <c r="M502">
        <v>206</v>
      </c>
      <c r="N502">
        <v>439</v>
      </c>
      <c r="O502">
        <f>Data[[#This Row],[Revenue]]-Data[[#This Row],[Cogs]]</f>
        <v>266</v>
      </c>
      <c r="P502" t="s">
        <v>78</v>
      </c>
      <c r="Q502">
        <v>170</v>
      </c>
      <c r="R502">
        <v>230</v>
      </c>
      <c r="S502">
        <v>140</v>
      </c>
      <c r="T502">
        <v>400</v>
      </c>
      <c r="U502">
        <v>100</v>
      </c>
      <c r="V502" t="s">
        <v>32</v>
      </c>
    </row>
    <row r="503" spans="1:22" x14ac:dyDescent="0.25">
      <c r="A503">
        <v>303</v>
      </c>
      <c r="B503">
        <v>50</v>
      </c>
      <c r="C503">
        <v>1</v>
      </c>
      <c r="D503" s="1" t="s">
        <v>566</v>
      </c>
      <c r="E503">
        <v>589</v>
      </c>
      <c r="F503">
        <v>73</v>
      </c>
      <c r="G503" t="s">
        <v>18</v>
      </c>
      <c r="H503" t="s">
        <v>19</v>
      </c>
      <c r="I503">
        <v>14</v>
      </c>
      <c r="J503" t="s">
        <v>37</v>
      </c>
      <c r="K503" t="s">
        <v>38</v>
      </c>
      <c r="L503" t="s">
        <v>50</v>
      </c>
      <c r="M503">
        <v>71</v>
      </c>
      <c r="N503">
        <v>131</v>
      </c>
      <c r="O503">
        <f>Data[[#This Row],[Revenue]]-Data[[#This Row],[Cogs]]</f>
        <v>81</v>
      </c>
      <c r="P503" t="s">
        <v>23</v>
      </c>
      <c r="Q503">
        <v>60</v>
      </c>
      <c r="R503">
        <v>90</v>
      </c>
      <c r="S503">
        <v>70</v>
      </c>
      <c r="T503">
        <v>150</v>
      </c>
      <c r="U503">
        <v>25</v>
      </c>
      <c r="V503" t="s">
        <v>32</v>
      </c>
    </row>
    <row r="504" spans="1:22" x14ac:dyDescent="0.25">
      <c r="A504">
        <v>630</v>
      </c>
      <c r="B504">
        <v>228</v>
      </c>
      <c r="C504">
        <v>1</v>
      </c>
      <c r="D504" s="1" t="s">
        <v>567</v>
      </c>
      <c r="E504">
        <v>1691</v>
      </c>
      <c r="F504">
        <v>304</v>
      </c>
      <c r="G504" t="s">
        <v>18</v>
      </c>
      <c r="H504" t="s">
        <v>19</v>
      </c>
      <c r="I504">
        <v>75</v>
      </c>
      <c r="J504" t="s">
        <v>37</v>
      </c>
      <c r="K504" t="s">
        <v>38</v>
      </c>
      <c r="L504" t="s">
        <v>50</v>
      </c>
      <c r="M504">
        <v>291</v>
      </c>
      <c r="N504">
        <v>567</v>
      </c>
      <c r="O504">
        <f>Data[[#This Row],[Revenue]]-Data[[#This Row],[Cogs]]</f>
        <v>339</v>
      </c>
      <c r="P504" t="s">
        <v>78</v>
      </c>
      <c r="Q504">
        <v>290</v>
      </c>
      <c r="R504">
        <v>390</v>
      </c>
      <c r="S504">
        <v>290</v>
      </c>
      <c r="T504">
        <v>680</v>
      </c>
      <c r="U504">
        <v>108</v>
      </c>
      <c r="V504" t="s">
        <v>32</v>
      </c>
    </row>
    <row r="505" spans="1:22" x14ac:dyDescent="0.25">
      <c r="A505">
        <v>234</v>
      </c>
      <c r="B505">
        <v>181</v>
      </c>
      <c r="C505">
        <v>-11</v>
      </c>
      <c r="D505" s="1" t="s">
        <v>568</v>
      </c>
      <c r="E505">
        <v>1283</v>
      </c>
      <c r="F505">
        <v>182</v>
      </c>
      <c r="G505" t="s">
        <v>18</v>
      </c>
      <c r="H505" t="s">
        <v>19</v>
      </c>
      <c r="I505">
        <v>50</v>
      </c>
      <c r="J505" t="s">
        <v>37</v>
      </c>
      <c r="K505" t="s">
        <v>38</v>
      </c>
      <c r="L505" t="s">
        <v>50</v>
      </c>
      <c r="M505">
        <v>159</v>
      </c>
      <c r="N505">
        <v>387</v>
      </c>
      <c r="O505">
        <f>Data[[#This Row],[Revenue]]-Data[[#This Row],[Cogs]]</f>
        <v>206</v>
      </c>
      <c r="P505" t="s">
        <v>152</v>
      </c>
      <c r="Q505">
        <v>230</v>
      </c>
      <c r="R505">
        <v>230</v>
      </c>
      <c r="S505">
        <v>170</v>
      </c>
      <c r="T505">
        <v>460</v>
      </c>
      <c r="U505">
        <v>75</v>
      </c>
      <c r="V505" t="s">
        <v>32</v>
      </c>
    </row>
    <row r="506" spans="1:22" x14ac:dyDescent="0.25">
      <c r="A506">
        <v>970</v>
      </c>
      <c r="B506">
        <v>181</v>
      </c>
      <c r="C506">
        <v>59</v>
      </c>
      <c r="D506" s="1" t="s">
        <v>569</v>
      </c>
      <c r="E506">
        <v>1283</v>
      </c>
      <c r="F506">
        <v>182</v>
      </c>
      <c r="G506" t="s">
        <v>18</v>
      </c>
      <c r="H506" t="s">
        <v>19</v>
      </c>
      <c r="I506">
        <v>50</v>
      </c>
      <c r="J506" t="s">
        <v>20</v>
      </c>
      <c r="K506" t="s">
        <v>21</v>
      </c>
      <c r="L506" t="s">
        <v>58</v>
      </c>
      <c r="M506">
        <v>159</v>
      </c>
      <c r="N506">
        <v>387</v>
      </c>
      <c r="O506">
        <f>Data[[#This Row],[Revenue]]-Data[[#This Row],[Cogs]]</f>
        <v>206</v>
      </c>
      <c r="P506" t="s">
        <v>23</v>
      </c>
      <c r="Q506">
        <v>170</v>
      </c>
      <c r="R506">
        <v>160</v>
      </c>
      <c r="S506">
        <v>100</v>
      </c>
      <c r="T506">
        <v>330</v>
      </c>
      <c r="U506">
        <v>75</v>
      </c>
      <c r="V506" t="s">
        <v>24</v>
      </c>
    </row>
    <row r="507" spans="1:22" x14ac:dyDescent="0.25">
      <c r="A507">
        <v>708</v>
      </c>
      <c r="B507">
        <v>118</v>
      </c>
      <c r="C507">
        <v>78</v>
      </c>
      <c r="D507" s="1" t="s">
        <v>570</v>
      </c>
      <c r="E507">
        <v>930</v>
      </c>
      <c r="F507">
        <v>172</v>
      </c>
      <c r="G507" t="s">
        <v>18</v>
      </c>
      <c r="H507" t="s">
        <v>19</v>
      </c>
      <c r="I507">
        <v>33</v>
      </c>
      <c r="J507" t="s">
        <v>20</v>
      </c>
      <c r="K507" t="s">
        <v>21</v>
      </c>
      <c r="L507" t="s">
        <v>58</v>
      </c>
      <c r="M507">
        <v>188</v>
      </c>
      <c r="N507">
        <v>309</v>
      </c>
      <c r="O507">
        <f>Data[[#This Row],[Revenue]]-Data[[#This Row],[Cogs]]</f>
        <v>191</v>
      </c>
      <c r="P507" t="s">
        <v>78</v>
      </c>
      <c r="Q507">
        <v>110</v>
      </c>
      <c r="R507">
        <v>150</v>
      </c>
      <c r="S507">
        <v>110</v>
      </c>
      <c r="T507">
        <v>260</v>
      </c>
      <c r="U507">
        <v>45</v>
      </c>
      <c r="V507" t="s">
        <v>24</v>
      </c>
    </row>
    <row r="508" spans="1:22" x14ac:dyDescent="0.25">
      <c r="A508">
        <v>708</v>
      </c>
      <c r="B508">
        <v>81</v>
      </c>
      <c r="C508">
        <v>45</v>
      </c>
      <c r="D508" s="1" t="s">
        <v>571</v>
      </c>
      <c r="E508">
        <v>984</v>
      </c>
      <c r="F508">
        <v>117</v>
      </c>
      <c r="G508" t="s">
        <v>18</v>
      </c>
      <c r="H508" t="s">
        <v>19</v>
      </c>
      <c r="I508">
        <v>22</v>
      </c>
      <c r="J508" t="s">
        <v>20</v>
      </c>
      <c r="K508" t="s">
        <v>21</v>
      </c>
      <c r="L508" t="s">
        <v>25</v>
      </c>
      <c r="M508">
        <v>125</v>
      </c>
      <c r="N508">
        <v>211</v>
      </c>
      <c r="O508">
        <f>Data[[#This Row],[Revenue]]-Data[[#This Row],[Cogs]]</f>
        <v>130</v>
      </c>
      <c r="P508" t="s">
        <v>78</v>
      </c>
      <c r="Q508">
        <v>70</v>
      </c>
      <c r="R508">
        <v>110</v>
      </c>
      <c r="S508">
        <v>80</v>
      </c>
      <c r="T508">
        <v>180</v>
      </c>
      <c r="U508">
        <v>33</v>
      </c>
      <c r="V508" t="s">
        <v>24</v>
      </c>
    </row>
    <row r="509" spans="1:22" x14ac:dyDescent="0.25">
      <c r="A509">
        <v>614</v>
      </c>
      <c r="B509">
        <v>78</v>
      </c>
      <c r="C509">
        <v>32</v>
      </c>
      <c r="D509" s="1" t="s">
        <v>572</v>
      </c>
      <c r="E509">
        <v>798</v>
      </c>
      <c r="F509">
        <v>119</v>
      </c>
      <c r="G509" t="s">
        <v>18</v>
      </c>
      <c r="H509" t="s">
        <v>19</v>
      </c>
      <c r="I509">
        <v>25</v>
      </c>
      <c r="J509" t="s">
        <v>20</v>
      </c>
      <c r="K509" t="s">
        <v>29</v>
      </c>
      <c r="L509" t="s">
        <v>30</v>
      </c>
      <c r="M509">
        <v>92</v>
      </c>
      <c r="N509">
        <v>210</v>
      </c>
      <c r="O509">
        <f>Data[[#This Row],[Revenue]]-Data[[#This Row],[Cogs]]</f>
        <v>132</v>
      </c>
      <c r="P509" t="s">
        <v>152</v>
      </c>
      <c r="Q509">
        <v>60</v>
      </c>
      <c r="R509">
        <v>100</v>
      </c>
      <c r="S509">
        <v>60</v>
      </c>
      <c r="T509">
        <v>160</v>
      </c>
      <c r="U509">
        <v>57</v>
      </c>
      <c r="V509" t="s">
        <v>32</v>
      </c>
    </row>
    <row r="510" spans="1:22" x14ac:dyDescent="0.25">
      <c r="A510">
        <v>309</v>
      </c>
      <c r="B510">
        <v>75</v>
      </c>
      <c r="C510">
        <v>38</v>
      </c>
      <c r="D510" s="1" t="s">
        <v>573</v>
      </c>
      <c r="E510">
        <v>659</v>
      </c>
      <c r="F510">
        <v>114</v>
      </c>
      <c r="G510" t="s">
        <v>18</v>
      </c>
      <c r="H510" t="s">
        <v>19</v>
      </c>
      <c r="I510">
        <v>24</v>
      </c>
      <c r="J510" t="s">
        <v>20</v>
      </c>
      <c r="K510" t="s">
        <v>29</v>
      </c>
      <c r="L510" t="s">
        <v>67</v>
      </c>
      <c r="M510">
        <v>88</v>
      </c>
      <c r="N510">
        <v>201</v>
      </c>
      <c r="O510">
        <f>Data[[#This Row],[Revenue]]-Data[[#This Row],[Cogs]]</f>
        <v>126</v>
      </c>
      <c r="P510" t="s">
        <v>78</v>
      </c>
      <c r="Q510">
        <v>60</v>
      </c>
      <c r="R510">
        <v>90</v>
      </c>
      <c r="S510">
        <v>50</v>
      </c>
      <c r="T510">
        <v>150</v>
      </c>
      <c r="U510">
        <v>55</v>
      </c>
      <c r="V510" t="s">
        <v>32</v>
      </c>
    </row>
    <row r="511" spans="1:22" x14ac:dyDescent="0.25">
      <c r="A511">
        <v>740</v>
      </c>
      <c r="B511">
        <v>102</v>
      </c>
      <c r="C511">
        <v>62</v>
      </c>
      <c r="D511" s="1" t="s">
        <v>574</v>
      </c>
      <c r="E511">
        <v>666</v>
      </c>
      <c r="F511">
        <v>143</v>
      </c>
      <c r="G511" t="s">
        <v>18</v>
      </c>
      <c r="H511" t="s">
        <v>19</v>
      </c>
      <c r="I511">
        <v>31</v>
      </c>
      <c r="J511" t="s">
        <v>20</v>
      </c>
      <c r="K511" t="s">
        <v>29</v>
      </c>
      <c r="L511" t="s">
        <v>67</v>
      </c>
      <c r="M511">
        <v>132</v>
      </c>
      <c r="N511">
        <v>261</v>
      </c>
      <c r="O511">
        <f>Data[[#This Row],[Revenue]]-Data[[#This Row],[Cogs]]</f>
        <v>159</v>
      </c>
      <c r="P511" t="s">
        <v>152</v>
      </c>
      <c r="Q511">
        <v>80</v>
      </c>
      <c r="R511">
        <v>120</v>
      </c>
      <c r="S511">
        <v>70</v>
      </c>
      <c r="T511">
        <v>200</v>
      </c>
      <c r="U511">
        <v>54</v>
      </c>
      <c r="V511" t="s">
        <v>32</v>
      </c>
    </row>
    <row r="512" spans="1:22" x14ac:dyDescent="0.25">
      <c r="A512">
        <v>970</v>
      </c>
      <c r="B512">
        <v>88</v>
      </c>
      <c r="C512">
        <v>44</v>
      </c>
      <c r="D512" s="1" t="s">
        <v>575</v>
      </c>
      <c r="E512">
        <v>561</v>
      </c>
      <c r="F512">
        <v>112</v>
      </c>
      <c r="G512" t="s">
        <v>18</v>
      </c>
      <c r="H512" t="s">
        <v>19</v>
      </c>
      <c r="I512">
        <v>29</v>
      </c>
      <c r="J512" t="s">
        <v>20</v>
      </c>
      <c r="K512" t="s">
        <v>29</v>
      </c>
      <c r="L512" t="s">
        <v>34</v>
      </c>
      <c r="M512">
        <v>104</v>
      </c>
      <c r="N512">
        <v>213</v>
      </c>
      <c r="O512">
        <f>Data[[#This Row],[Revenue]]-Data[[#This Row],[Cogs]]</f>
        <v>125</v>
      </c>
      <c r="P512" t="s">
        <v>23</v>
      </c>
      <c r="Q512">
        <v>70</v>
      </c>
      <c r="R512">
        <v>90</v>
      </c>
      <c r="S512">
        <v>60</v>
      </c>
      <c r="T512">
        <v>160</v>
      </c>
      <c r="U512">
        <v>42</v>
      </c>
      <c r="V512" t="s">
        <v>32</v>
      </c>
    </row>
    <row r="513" spans="1:22" x14ac:dyDescent="0.25">
      <c r="A513">
        <v>319</v>
      </c>
      <c r="B513">
        <v>10</v>
      </c>
      <c r="C513">
        <v>-14</v>
      </c>
      <c r="D513" s="1" t="s">
        <v>576</v>
      </c>
      <c r="E513">
        <v>596</v>
      </c>
      <c r="F513">
        <v>13</v>
      </c>
      <c r="G513" t="s">
        <v>36</v>
      </c>
      <c r="H513" t="s">
        <v>19</v>
      </c>
      <c r="I513">
        <v>3</v>
      </c>
      <c r="J513" t="s">
        <v>37</v>
      </c>
      <c r="K513" t="s">
        <v>42</v>
      </c>
      <c r="L513" t="s">
        <v>43</v>
      </c>
      <c r="M513">
        <v>-4</v>
      </c>
      <c r="N513">
        <v>25</v>
      </c>
      <c r="O513">
        <f>Data[[#This Row],[Revenue]]-Data[[#This Row],[Cogs]]</f>
        <v>15</v>
      </c>
      <c r="P513" t="s">
        <v>40</v>
      </c>
      <c r="Q513">
        <v>0</v>
      </c>
      <c r="R513">
        <v>20</v>
      </c>
      <c r="S513">
        <v>10</v>
      </c>
      <c r="T513">
        <v>20</v>
      </c>
      <c r="U513">
        <v>16</v>
      </c>
      <c r="V513" t="s">
        <v>24</v>
      </c>
    </row>
    <row r="514" spans="1:22" x14ac:dyDescent="0.25">
      <c r="A514">
        <v>920</v>
      </c>
      <c r="B514">
        <v>77</v>
      </c>
      <c r="C514">
        <v>16</v>
      </c>
      <c r="D514" s="1" t="s">
        <v>577</v>
      </c>
      <c r="E514">
        <v>557</v>
      </c>
      <c r="F514">
        <v>103</v>
      </c>
      <c r="G514" t="s">
        <v>36</v>
      </c>
      <c r="H514" t="s">
        <v>19</v>
      </c>
      <c r="I514">
        <v>25</v>
      </c>
      <c r="J514" t="s">
        <v>37</v>
      </c>
      <c r="K514" t="s">
        <v>42</v>
      </c>
      <c r="L514" t="s">
        <v>43</v>
      </c>
      <c r="M514">
        <v>76</v>
      </c>
      <c r="N514">
        <v>192</v>
      </c>
      <c r="O514">
        <f>Data[[#This Row],[Revenue]]-Data[[#This Row],[Cogs]]</f>
        <v>115</v>
      </c>
      <c r="P514" t="s">
        <v>61</v>
      </c>
      <c r="Q514">
        <v>70</v>
      </c>
      <c r="R514">
        <v>100</v>
      </c>
      <c r="S514">
        <v>60</v>
      </c>
      <c r="T514">
        <v>170</v>
      </c>
      <c r="U514">
        <v>52</v>
      </c>
      <c r="V514" t="s">
        <v>24</v>
      </c>
    </row>
    <row r="515" spans="1:22" x14ac:dyDescent="0.25">
      <c r="A515">
        <v>712</v>
      </c>
      <c r="B515">
        <v>15</v>
      </c>
      <c r="C515">
        <v>2</v>
      </c>
      <c r="D515" s="1" t="s">
        <v>578</v>
      </c>
      <c r="E515">
        <v>848</v>
      </c>
      <c r="F515">
        <v>24</v>
      </c>
      <c r="G515" t="s">
        <v>36</v>
      </c>
      <c r="H515" t="s">
        <v>19</v>
      </c>
      <c r="I515">
        <v>4</v>
      </c>
      <c r="J515" t="s">
        <v>37</v>
      </c>
      <c r="K515" t="s">
        <v>42</v>
      </c>
      <c r="L515" t="s">
        <v>47</v>
      </c>
      <c r="M515">
        <v>12</v>
      </c>
      <c r="N515">
        <v>42</v>
      </c>
      <c r="O515">
        <f>Data[[#This Row],[Revenue]]-Data[[#This Row],[Cogs]]</f>
        <v>27</v>
      </c>
      <c r="P515" t="s">
        <v>40</v>
      </c>
      <c r="Q515">
        <v>10</v>
      </c>
      <c r="R515">
        <v>20</v>
      </c>
      <c r="S515">
        <v>10</v>
      </c>
      <c r="T515">
        <v>30</v>
      </c>
      <c r="U515">
        <v>16</v>
      </c>
      <c r="V515" t="s">
        <v>32</v>
      </c>
    </row>
    <row r="516" spans="1:22" x14ac:dyDescent="0.25">
      <c r="A516">
        <v>573</v>
      </c>
      <c r="B516">
        <v>82</v>
      </c>
      <c r="C516">
        <v>16</v>
      </c>
      <c r="D516" s="1" t="s">
        <v>579</v>
      </c>
      <c r="E516">
        <v>601</v>
      </c>
      <c r="F516">
        <v>102</v>
      </c>
      <c r="G516" t="s">
        <v>36</v>
      </c>
      <c r="H516" t="s">
        <v>19</v>
      </c>
      <c r="I516">
        <v>31</v>
      </c>
      <c r="J516" t="s">
        <v>37</v>
      </c>
      <c r="K516" t="s">
        <v>42</v>
      </c>
      <c r="L516" t="s">
        <v>49</v>
      </c>
      <c r="M516">
        <v>56</v>
      </c>
      <c r="N516">
        <v>196</v>
      </c>
      <c r="O516">
        <f>Data[[#This Row],[Revenue]]-Data[[#This Row],[Cogs]]</f>
        <v>114</v>
      </c>
      <c r="P516" t="s">
        <v>59</v>
      </c>
      <c r="Q516">
        <v>80</v>
      </c>
      <c r="R516">
        <v>100</v>
      </c>
      <c r="S516">
        <v>40</v>
      </c>
      <c r="T516">
        <v>180</v>
      </c>
      <c r="U516">
        <v>64</v>
      </c>
      <c r="V516" t="s">
        <v>32</v>
      </c>
    </row>
    <row r="517" spans="1:22" x14ac:dyDescent="0.25">
      <c r="A517">
        <v>608</v>
      </c>
      <c r="B517">
        <v>94</v>
      </c>
      <c r="C517">
        <v>-6</v>
      </c>
      <c r="D517" s="1" t="s">
        <v>580</v>
      </c>
      <c r="E517">
        <v>694</v>
      </c>
      <c r="F517">
        <v>130</v>
      </c>
      <c r="G517" t="s">
        <v>36</v>
      </c>
      <c r="H517" t="s">
        <v>19</v>
      </c>
      <c r="I517">
        <v>85</v>
      </c>
      <c r="J517" t="s">
        <v>37</v>
      </c>
      <c r="K517" t="s">
        <v>42</v>
      </c>
      <c r="L517" t="s">
        <v>49</v>
      </c>
      <c r="M517">
        <v>24</v>
      </c>
      <c r="N517">
        <v>239</v>
      </c>
      <c r="O517">
        <f>Data[[#This Row],[Revenue]]-Data[[#This Row],[Cogs]]</f>
        <v>145</v>
      </c>
      <c r="P517" t="s">
        <v>61</v>
      </c>
      <c r="Q517">
        <v>90</v>
      </c>
      <c r="R517">
        <v>130</v>
      </c>
      <c r="S517">
        <v>30</v>
      </c>
      <c r="T517">
        <v>220</v>
      </c>
      <c r="U517">
        <v>114</v>
      </c>
      <c r="V517" t="s">
        <v>32</v>
      </c>
    </row>
    <row r="518" spans="1:22" x14ac:dyDescent="0.25">
      <c r="A518">
        <v>970</v>
      </c>
      <c r="B518">
        <v>54</v>
      </c>
      <c r="C518">
        <v>-11</v>
      </c>
      <c r="D518" s="1" t="s">
        <v>581</v>
      </c>
      <c r="E518">
        <v>601</v>
      </c>
      <c r="F518">
        <v>79</v>
      </c>
      <c r="G518" t="s">
        <v>18</v>
      </c>
      <c r="H518" t="s">
        <v>19</v>
      </c>
      <c r="I518">
        <v>15</v>
      </c>
      <c r="J518" t="s">
        <v>37</v>
      </c>
      <c r="K518" t="s">
        <v>38</v>
      </c>
      <c r="L518" t="s">
        <v>50</v>
      </c>
      <c r="M518">
        <v>79</v>
      </c>
      <c r="N518">
        <v>142</v>
      </c>
      <c r="O518">
        <f>Data[[#This Row],[Revenue]]-Data[[#This Row],[Cogs]]</f>
        <v>88</v>
      </c>
      <c r="P518" t="s">
        <v>23</v>
      </c>
      <c r="Q518">
        <v>60</v>
      </c>
      <c r="R518">
        <v>110</v>
      </c>
      <c r="S518">
        <v>90</v>
      </c>
      <c r="T518">
        <v>170</v>
      </c>
      <c r="U518">
        <v>26</v>
      </c>
      <c r="V518" t="s">
        <v>32</v>
      </c>
    </row>
    <row r="519" spans="1:22" x14ac:dyDescent="0.25">
      <c r="A519">
        <v>708</v>
      </c>
      <c r="B519">
        <v>247</v>
      </c>
      <c r="C519">
        <v>1</v>
      </c>
      <c r="D519" s="1" t="s">
        <v>582</v>
      </c>
      <c r="E519">
        <v>1744</v>
      </c>
      <c r="F519">
        <v>329</v>
      </c>
      <c r="G519" t="s">
        <v>18</v>
      </c>
      <c r="H519" t="s">
        <v>19</v>
      </c>
      <c r="I519">
        <v>81</v>
      </c>
      <c r="J519" t="s">
        <v>37</v>
      </c>
      <c r="K519" t="s">
        <v>38</v>
      </c>
      <c r="L519" t="s">
        <v>50</v>
      </c>
      <c r="M519">
        <v>321</v>
      </c>
      <c r="N519">
        <v>614</v>
      </c>
      <c r="O519">
        <f>Data[[#This Row],[Revenue]]-Data[[#This Row],[Cogs]]</f>
        <v>367</v>
      </c>
      <c r="P519" t="s">
        <v>78</v>
      </c>
      <c r="Q519">
        <v>310</v>
      </c>
      <c r="R519">
        <v>420</v>
      </c>
      <c r="S519">
        <v>320</v>
      </c>
      <c r="T519">
        <v>730</v>
      </c>
      <c r="U519">
        <v>113</v>
      </c>
      <c r="V519" t="s">
        <v>32</v>
      </c>
    </row>
    <row r="520" spans="1:22" x14ac:dyDescent="0.25">
      <c r="A520">
        <v>937</v>
      </c>
      <c r="B520">
        <v>153</v>
      </c>
      <c r="C520">
        <v>-11</v>
      </c>
      <c r="D520" s="1" t="s">
        <v>583</v>
      </c>
      <c r="E520">
        <v>1319</v>
      </c>
      <c r="F520">
        <v>153</v>
      </c>
      <c r="G520" t="s">
        <v>18</v>
      </c>
      <c r="H520" t="s">
        <v>19</v>
      </c>
      <c r="I520">
        <v>42</v>
      </c>
      <c r="J520" t="s">
        <v>37</v>
      </c>
      <c r="K520" t="s">
        <v>38</v>
      </c>
      <c r="L520" t="s">
        <v>50</v>
      </c>
      <c r="M520">
        <v>129</v>
      </c>
      <c r="N520">
        <v>326</v>
      </c>
      <c r="O520">
        <f>Data[[#This Row],[Revenue]]-Data[[#This Row],[Cogs]]</f>
        <v>173</v>
      </c>
      <c r="P520" t="s">
        <v>152</v>
      </c>
      <c r="Q520">
        <v>190</v>
      </c>
      <c r="R520">
        <v>200</v>
      </c>
      <c r="S520">
        <v>140</v>
      </c>
      <c r="T520">
        <v>390</v>
      </c>
      <c r="U520">
        <v>66</v>
      </c>
      <c r="V520" t="s">
        <v>32</v>
      </c>
    </row>
    <row r="521" spans="1:22" x14ac:dyDescent="0.25">
      <c r="A521">
        <v>970</v>
      </c>
      <c r="B521">
        <v>153</v>
      </c>
      <c r="C521">
        <v>49</v>
      </c>
      <c r="D521" s="1" t="s">
        <v>584</v>
      </c>
      <c r="E521">
        <v>1319</v>
      </c>
      <c r="F521">
        <v>153</v>
      </c>
      <c r="G521" t="s">
        <v>18</v>
      </c>
      <c r="H521" t="s">
        <v>19</v>
      </c>
      <c r="I521">
        <v>42</v>
      </c>
      <c r="J521" t="s">
        <v>20</v>
      </c>
      <c r="K521" t="s">
        <v>21</v>
      </c>
      <c r="L521" t="s">
        <v>58</v>
      </c>
      <c r="M521">
        <v>129</v>
      </c>
      <c r="N521">
        <v>326</v>
      </c>
      <c r="O521">
        <f>Data[[#This Row],[Revenue]]-Data[[#This Row],[Cogs]]</f>
        <v>173</v>
      </c>
      <c r="P521" t="s">
        <v>23</v>
      </c>
      <c r="Q521">
        <v>140</v>
      </c>
      <c r="R521">
        <v>140</v>
      </c>
      <c r="S521">
        <v>80</v>
      </c>
      <c r="T521">
        <v>280</v>
      </c>
      <c r="U521">
        <v>66</v>
      </c>
      <c r="V521" t="s">
        <v>24</v>
      </c>
    </row>
    <row r="522" spans="1:22" x14ac:dyDescent="0.25">
      <c r="A522">
        <v>618</v>
      </c>
      <c r="B522">
        <v>123</v>
      </c>
      <c r="C522">
        <v>67</v>
      </c>
      <c r="D522" s="1" t="s">
        <v>585</v>
      </c>
      <c r="E522">
        <v>959</v>
      </c>
      <c r="F522">
        <v>179</v>
      </c>
      <c r="G522" t="s">
        <v>18</v>
      </c>
      <c r="H522" t="s">
        <v>19</v>
      </c>
      <c r="I522">
        <v>34</v>
      </c>
      <c r="J522" t="s">
        <v>20</v>
      </c>
      <c r="K522" t="s">
        <v>21</v>
      </c>
      <c r="L522" t="s">
        <v>58</v>
      </c>
      <c r="M522">
        <v>197</v>
      </c>
      <c r="N522">
        <v>322</v>
      </c>
      <c r="O522">
        <f>Data[[#This Row],[Revenue]]-Data[[#This Row],[Cogs]]</f>
        <v>199</v>
      </c>
      <c r="P522" t="s">
        <v>78</v>
      </c>
      <c r="Q522">
        <v>110</v>
      </c>
      <c r="R522">
        <v>170</v>
      </c>
      <c r="S522">
        <v>130</v>
      </c>
      <c r="T522">
        <v>280</v>
      </c>
      <c r="U522">
        <v>46</v>
      </c>
      <c r="V522" t="s">
        <v>24</v>
      </c>
    </row>
    <row r="523" spans="1:22" x14ac:dyDescent="0.25">
      <c r="A523">
        <v>312</v>
      </c>
      <c r="B523">
        <v>86</v>
      </c>
      <c r="C523">
        <v>51</v>
      </c>
      <c r="D523" s="1" t="s">
        <v>586</v>
      </c>
      <c r="E523">
        <v>1003</v>
      </c>
      <c r="F523">
        <v>124</v>
      </c>
      <c r="G523" t="s">
        <v>18</v>
      </c>
      <c r="H523" t="s">
        <v>19</v>
      </c>
      <c r="I523">
        <v>24</v>
      </c>
      <c r="J523" t="s">
        <v>20</v>
      </c>
      <c r="K523" t="s">
        <v>21</v>
      </c>
      <c r="L523" t="s">
        <v>25</v>
      </c>
      <c r="M523">
        <v>131</v>
      </c>
      <c r="N523">
        <v>224</v>
      </c>
      <c r="O523">
        <f>Data[[#This Row],[Revenue]]-Data[[#This Row],[Cogs]]</f>
        <v>138</v>
      </c>
      <c r="P523" t="s">
        <v>78</v>
      </c>
      <c r="Q523">
        <v>80</v>
      </c>
      <c r="R523">
        <v>110</v>
      </c>
      <c r="S523">
        <v>80</v>
      </c>
      <c r="T523">
        <v>190</v>
      </c>
      <c r="U523">
        <v>36</v>
      </c>
      <c r="V523" t="s">
        <v>24</v>
      </c>
    </row>
    <row r="524" spans="1:22" x14ac:dyDescent="0.25">
      <c r="A524">
        <v>513</v>
      </c>
      <c r="B524">
        <v>88</v>
      </c>
      <c r="C524">
        <v>37</v>
      </c>
      <c r="D524" s="1" t="s">
        <v>587</v>
      </c>
      <c r="E524">
        <v>817</v>
      </c>
      <c r="F524">
        <v>133</v>
      </c>
      <c r="G524" t="s">
        <v>18</v>
      </c>
      <c r="H524" t="s">
        <v>19</v>
      </c>
      <c r="I524">
        <v>29</v>
      </c>
      <c r="J524" t="s">
        <v>20</v>
      </c>
      <c r="K524" t="s">
        <v>29</v>
      </c>
      <c r="L524" t="s">
        <v>30</v>
      </c>
      <c r="M524">
        <v>107</v>
      </c>
      <c r="N524">
        <v>236</v>
      </c>
      <c r="O524">
        <f>Data[[#This Row],[Revenue]]-Data[[#This Row],[Cogs]]</f>
        <v>148</v>
      </c>
      <c r="P524" t="s">
        <v>152</v>
      </c>
      <c r="Q524">
        <v>70</v>
      </c>
      <c r="R524">
        <v>110</v>
      </c>
      <c r="S524">
        <v>70</v>
      </c>
      <c r="T524">
        <v>180</v>
      </c>
      <c r="U524">
        <v>61</v>
      </c>
      <c r="V524" t="s">
        <v>32</v>
      </c>
    </row>
    <row r="525" spans="1:22" x14ac:dyDescent="0.25">
      <c r="A525">
        <v>513</v>
      </c>
      <c r="B525">
        <v>134</v>
      </c>
      <c r="C525">
        <v>90</v>
      </c>
      <c r="D525" s="1" t="s">
        <v>588</v>
      </c>
      <c r="E525">
        <v>690</v>
      </c>
      <c r="F525">
        <v>186</v>
      </c>
      <c r="G525" t="s">
        <v>18</v>
      </c>
      <c r="H525" t="s">
        <v>19</v>
      </c>
      <c r="I525">
        <v>41</v>
      </c>
      <c r="J525" t="s">
        <v>20</v>
      </c>
      <c r="K525" t="s">
        <v>29</v>
      </c>
      <c r="L525" t="s">
        <v>67</v>
      </c>
      <c r="M525">
        <v>180</v>
      </c>
      <c r="N525">
        <v>341</v>
      </c>
      <c r="O525">
        <f>Data[[#This Row],[Revenue]]-Data[[#This Row],[Cogs]]</f>
        <v>207</v>
      </c>
      <c r="P525" t="s">
        <v>152</v>
      </c>
      <c r="Q525">
        <v>110</v>
      </c>
      <c r="R525">
        <v>150</v>
      </c>
      <c r="S525">
        <v>90</v>
      </c>
      <c r="T525">
        <v>260</v>
      </c>
      <c r="U525">
        <v>65</v>
      </c>
      <c r="V525" t="s">
        <v>32</v>
      </c>
    </row>
    <row r="526" spans="1:22" x14ac:dyDescent="0.25">
      <c r="A526">
        <v>719</v>
      </c>
      <c r="B526">
        <v>81</v>
      </c>
      <c r="C526">
        <v>38</v>
      </c>
      <c r="D526" s="1" t="s">
        <v>589</v>
      </c>
      <c r="E526">
        <v>551</v>
      </c>
      <c r="F526">
        <v>104</v>
      </c>
      <c r="G526" t="s">
        <v>18</v>
      </c>
      <c r="H526" t="s">
        <v>19</v>
      </c>
      <c r="I526">
        <v>26</v>
      </c>
      <c r="J526" t="s">
        <v>20</v>
      </c>
      <c r="K526" t="s">
        <v>29</v>
      </c>
      <c r="L526" t="s">
        <v>34</v>
      </c>
      <c r="M526">
        <v>98</v>
      </c>
      <c r="N526">
        <v>197</v>
      </c>
      <c r="O526">
        <f>Data[[#This Row],[Revenue]]-Data[[#This Row],[Cogs]]</f>
        <v>116</v>
      </c>
      <c r="P526" t="s">
        <v>23</v>
      </c>
      <c r="Q526">
        <v>60</v>
      </c>
      <c r="R526">
        <v>90</v>
      </c>
      <c r="S526">
        <v>60</v>
      </c>
      <c r="T526">
        <v>150</v>
      </c>
      <c r="U526">
        <v>38</v>
      </c>
      <c r="V526" t="s">
        <v>32</v>
      </c>
    </row>
    <row r="527" spans="1:22" x14ac:dyDescent="0.25">
      <c r="A527">
        <v>712</v>
      </c>
      <c r="B527">
        <v>10</v>
      </c>
      <c r="C527">
        <v>-11</v>
      </c>
      <c r="D527" s="1" t="s">
        <v>590</v>
      </c>
      <c r="E527">
        <v>594</v>
      </c>
      <c r="F527">
        <v>14</v>
      </c>
      <c r="G527" t="s">
        <v>36</v>
      </c>
      <c r="H527" t="s">
        <v>19</v>
      </c>
      <c r="I527">
        <v>3</v>
      </c>
      <c r="J527" t="s">
        <v>37</v>
      </c>
      <c r="K527" t="s">
        <v>42</v>
      </c>
      <c r="L527" t="s">
        <v>43</v>
      </c>
      <c r="M527">
        <v>-1</v>
      </c>
      <c r="N527">
        <v>26</v>
      </c>
      <c r="O527">
        <f>Data[[#This Row],[Revenue]]-Data[[#This Row],[Cogs]]</f>
        <v>16</v>
      </c>
      <c r="P527" t="s">
        <v>40</v>
      </c>
      <c r="Q527">
        <v>0</v>
      </c>
      <c r="R527">
        <v>20</v>
      </c>
      <c r="S527">
        <v>10</v>
      </c>
      <c r="T527">
        <v>20</v>
      </c>
      <c r="U527">
        <v>15</v>
      </c>
      <c r="V527" t="s">
        <v>24</v>
      </c>
    </row>
    <row r="528" spans="1:22" x14ac:dyDescent="0.25">
      <c r="A528">
        <v>414</v>
      </c>
      <c r="B528">
        <v>83</v>
      </c>
      <c r="C528">
        <v>15</v>
      </c>
      <c r="D528" s="1" t="s">
        <v>591</v>
      </c>
      <c r="E528">
        <v>575</v>
      </c>
      <c r="F528">
        <v>112</v>
      </c>
      <c r="G528" t="s">
        <v>36</v>
      </c>
      <c r="H528" t="s">
        <v>19</v>
      </c>
      <c r="I528">
        <v>27</v>
      </c>
      <c r="J528" t="s">
        <v>37</v>
      </c>
      <c r="K528" t="s">
        <v>42</v>
      </c>
      <c r="L528" t="s">
        <v>43</v>
      </c>
      <c r="M528">
        <v>85</v>
      </c>
      <c r="N528">
        <v>208</v>
      </c>
      <c r="O528">
        <f>Data[[#This Row],[Revenue]]-Data[[#This Row],[Cogs]]</f>
        <v>125</v>
      </c>
      <c r="P528" t="s">
        <v>61</v>
      </c>
      <c r="Q528">
        <v>80</v>
      </c>
      <c r="R528">
        <v>110</v>
      </c>
      <c r="S528">
        <v>70</v>
      </c>
      <c r="T528">
        <v>190</v>
      </c>
      <c r="U528">
        <v>55</v>
      </c>
      <c r="V528" t="s">
        <v>24</v>
      </c>
    </row>
    <row r="529" spans="1:22" x14ac:dyDescent="0.25">
      <c r="A529">
        <v>573</v>
      </c>
      <c r="B529">
        <v>68</v>
      </c>
      <c r="C529">
        <v>-1</v>
      </c>
      <c r="D529" s="1" t="s">
        <v>592</v>
      </c>
      <c r="E529">
        <v>619</v>
      </c>
      <c r="F529">
        <v>85</v>
      </c>
      <c r="G529" t="s">
        <v>36</v>
      </c>
      <c r="H529" t="s">
        <v>19</v>
      </c>
      <c r="I529">
        <v>25</v>
      </c>
      <c r="J529" t="s">
        <v>37</v>
      </c>
      <c r="K529" t="s">
        <v>42</v>
      </c>
      <c r="L529" t="s">
        <v>49</v>
      </c>
      <c r="M529">
        <v>39</v>
      </c>
      <c r="N529">
        <v>163</v>
      </c>
      <c r="O529">
        <f>Data[[#This Row],[Revenue]]-Data[[#This Row],[Cogs]]</f>
        <v>95</v>
      </c>
      <c r="P529" t="s">
        <v>59</v>
      </c>
      <c r="Q529">
        <v>60</v>
      </c>
      <c r="R529">
        <v>90</v>
      </c>
      <c r="S529">
        <v>40</v>
      </c>
      <c r="T529">
        <v>150</v>
      </c>
      <c r="U529">
        <v>59</v>
      </c>
      <c r="V529" t="s">
        <v>32</v>
      </c>
    </row>
    <row r="530" spans="1:22" x14ac:dyDescent="0.25">
      <c r="A530">
        <v>262</v>
      </c>
      <c r="B530">
        <v>105</v>
      </c>
      <c r="C530">
        <v>0</v>
      </c>
      <c r="D530" s="1" t="s">
        <v>593</v>
      </c>
      <c r="E530">
        <v>716</v>
      </c>
      <c r="F530">
        <v>145</v>
      </c>
      <c r="G530" t="s">
        <v>36</v>
      </c>
      <c r="H530" t="s">
        <v>19</v>
      </c>
      <c r="I530">
        <v>95</v>
      </c>
      <c r="J530" t="s">
        <v>37</v>
      </c>
      <c r="K530" t="s">
        <v>42</v>
      </c>
      <c r="L530" t="s">
        <v>49</v>
      </c>
      <c r="M530">
        <v>30</v>
      </c>
      <c r="N530">
        <v>266</v>
      </c>
      <c r="O530">
        <f>Data[[#This Row],[Revenue]]-Data[[#This Row],[Cogs]]</f>
        <v>161</v>
      </c>
      <c r="P530" t="s">
        <v>61</v>
      </c>
      <c r="Q530">
        <v>100</v>
      </c>
      <c r="R530">
        <v>140</v>
      </c>
      <c r="S530">
        <v>30</v>
      </c>
      <c r="T530">
        <v>240</v>
      </c>
      <c r="U530">
        <v>125</v>
      </c>
      <c r="V530" t="s">
        <v>32</v>
      </c>
    </row>
    <row r="531" spans="1:22" x14ac:dyDescent="0.25">
      <c r="A531">
        <v>573</v>
      </c>
      <c r="B531">
        <v>50</v>
      </c>
      <c r="C531">
        <v>1</v>
      </c>
      <c r="D531" s="1" t="s">
        <v>594</v>
      </c>
      <c r="E531">
        <v>898</v>
      </c>
      <c r="F531">
        <v>73</v>
      </c>
      <c r="G531" t="s">
        <v>36</v>
      </c>
      <c r="H531" t="s">
        <v>19</v>
      </c>
      <c r="I531">
        <v>14</v>
      </c>
      <c r="J531" t="s">
        <v>37</v>
      </c>
      <c r="K531" t="s">
        <v>38</v>
      </c>
      <c r="L531" t="s">
        <v>50</v>
      </c>
      <c r="M531">
        <v>71</v>
      </c>
      <c r="N531">
        <v>131</v>
      </c>
      <c r="O531">
        <f>Data[[#This Row],[Revenue]]-Data[[#This Row],[Cogs]]</f>
        <v>81</v>
      </c>
      <c r="P531" t="s">
        <v>59</v>
      </c>
      <c r="Q531">
        <v>60</v>
      </c>
      <c r="R531">
        <v>90</v>
      </c>
      <c r="S531">
        <v>70</v>
      </c>
      <c r="T531">
        <v>150</v>
      </c>
      <c r="U531">
        <v>25</v>
      </c>
      <c r="V531" t="s">
        <v>32</v>
      </c>
    </row>
    <row r="532" spans="1:22" x14ac:dyDescent="0.25">
      <c r="A532">
        <v>262</v>
      </c>
      <c r="B532">
        <v>80</v>
      </c>
      <c r="C532">
        <v>-6</v>
      </c>
      <c r="D532" s="1" t="s">
        <v>595</v>
      </c>
      <c r="E532">
        <v>1079</v>
      </c>
      <c r="F532">
        <v>96</v>
      </c>
      <c r="G532" t="s">
        <v>36</v>
      </c>
      <c r="H532" t="s">
        <v>19</v>
      </c>
      <c r="I532">
        <v>24</v>
      </c>
      <c r="J532" t="s">
        <v>37</v>
      </c>
      <c r="K532" t="s">
        <v>38</v>
      </c>
      <c r="L532" t="s">
        <v>50</v>
      </c>
      <c r="M532">
        <v>74</v>
      </c>
      <c r="N532">
        <v>188</v>
      </c>
      <c r="O532">
        <f>Data[[#This Row],[Revenue]]-Data[[#This Row],[Cogs]]</f>
        <v>108</v>
      </c>
      <c r="P532" t="s">
        <v>61</v>
      </c>
      <c r="Q532">
        <v>100</v>
      </c>
      <c r="R532">
        <v>120</v>
      </c>
      <c r="S532">
        <v>80</v>
      </c>
      <c r="T532">
        <v>220</v>
      </c>
      <c r="U532">
        <v>46</v>
      </c>
      <c r="V532" t="s">
        <v>32</v>
      </c>
    </row>
    <row r="533" spans="1:22" x14ac:dyDescent="0.25">
      <c r="A533">
        <v>515</v>
      </c>
      <c r="B533">
        <v>247</v>
      </c>
      <c r="C533">
        <v>121</v>
      </c>
      <c r="D533" s="1" t="s">
        <v>596</v>
      </c>
      <c r="E533">
        <v>1744</v>
      </c>
      <c r="F533">
        <v>329</v>
      </c>
      <c r="G533" t="s">
        <v>36</v>
      </c>
      <c r="H533" t="s">
        <v>19</v>
      </c>
      <c r="I533">
        <v>81</v>
      </c>
      <c r="J533" t="s">
        <v>20</v>
      </c>
      <c r="K533" t="s">
        <v>21</v>
      </c>
      <c r="L533" t="s">
        <v>58</v>
      </c>
      <c r="M533">
        <v>321</v>
      </c>
      <c r="N533">
        <v>614</v>
      </c>
      <c r="O533">
        <f>Data[[#This Row],[Revenue]]-Data[[#This Row],[Cogs]]</f>
        <v>367</v>
      </c>
      <c r="P533" t="s">
        <v>40</v>
      </c>
      <c r="Q533">
        <v>230</v>
      </c>
      <c r="R533">
        <v>300</v>
      </c>
      <c r="S533">
        <v>200</v>
      </c>
      <c r="T533">
        <v>530</v>
      </c>
      <c r="U533">
        <v>113</v>
      </c>
      <c r="V533" t="s">
        <v>24</v>
      </c>
    </row>
    <row r="534" spans="1:22" x14ac:dyDescent="0.25">
      <c r="A534">
        <v>562</v>
      </c>
      <c r="B534">
        <v>123</v>
      </c>
      <c r="C534">
        <v>54</v>
      </c>
      <c r="D534" s="1" t="s">
        <v>597</v>
      </c>
      <c r="E534">
        <v>915</v>
      </c>
      <c r="F534">
        <v>179</v>
      </c>
      <c r="G534" t="s">
        <v>18</v>
      </c>
      <c r="H534" t="s">
        <v>33</v>
      </c>
      <c r="I534">
        <v>34</v>
      </c>
      <c r="J534" t="s">
        <v>20</v>
      </c>
      <c r="K534" t="s">
        <v>29</v>
      </c>
      <c r="L534" t="s">
        <v>30</v>
      </c>
      <c r="M534">
        <v>134</v>
      </c>
      <c r="N534">
        <v>302</v>
      </c>
      <c r="O534">
        <f>Data[[#This Row],[Revenue]]-Data[[#This Row],[Cogs]]</f>
        <v>179</v>
      </c>
      <c r="P534" t="s">
        <v>35</v>
      </c>
      <c r="Q534">
        <v>50</v>
      </c>
      <c r="R534">
        <v>90</v>
      </c>
      <c r="S534">
        <v>80</v>
      </c>
      <c r="T534">
        <v>140</v>
      </c>
      <c r="U534">
        <v>45</v>
      </c>
      <c r="V534" t="s">
        <v>32</v>
      </c>
    </row>
    <row r="535" spans="1:22" x14ac:dyDescent="0.25">
      <c r="A535">
        <v>971</v>
      </c>
      <c r="B535">
        <v>43</v>
      </c>
      <c r="C535">
        <v>-51</v>
      </c>
      <c r="D535" s="1" t="s">
        <v>598</v>
      </c>
      <c r="E535">
        <v>419</v>
      </c>
      <c r="F535">
        <v>64</v>
      </c>
      <c r="G535" t="s">
        <v>36</v>
      </c>
      <c r="H535" t="s">
        <v>33</v>
      </c>
      <c r="I535">
        <v>13</v>
      </c>
      <c r="J535" t="s">
        <v>37</v>
      </c>
      <c r="K535" t="s">
        <v>42</v>
      </c>
      <c r="L535" t="s">
        <v>43</v>
      </c>
      <c r="M535">
        <v>29</v>
      </c>
      <c r="N535">
        <v>107</v>
      </c>
      <c r="O535">
        <f>Data[[#This Row],[Revenue]]-Data[[#This Row],[Cogs]]</f>
        <v>64</v>
      </c>
      <c r="P535" t="s">
        <v>56</v>
      </c>
      <c r="Q535">
        <v>50</v>
      </c>
      <c r="R535">
        <v>100</v>
      </c>
      <c r="S535">
        <v>80</v>
      </c>
      <c r="T535">
        <v>150</v>
      </c>
      <c r="U535">
        <v>35</v>
      </c>
      <c r="V535" t="s">
        <v>24</v>
      </c>
    </row>
    <row r="536" spans="1:22" x14ac:dyDescent="0.25">
      <c r="A536">
        <v>435</v>
      </c>
      <c r="B536">
        <v>79</v>
      </c>
      <c r="C536">
        <v>-86</v>
      </c>
      <c r="D536" s="1" t="s">
        <v>599</v>
      </c>
      <c r="E536">
        <v>593</v>
      </c>
      <c r="F536">
        <v>98</v>
      </c>
      <c r="G536" t="s">
        <v>36</v>
      </c>
      <c r="H536" t="s">
        <v>33</v>
      </c>
      <c r="I536">
        <v>30</v>
      </c>
      <c r="J536" t="s">
        <v>37</v>
      </c>
      <c r="K536" t="s">
        <v>42</v>
      </c>
      <c r="L536" t="s">
        <v>43</v>
      </c>
      <c r="M536">
        <v>34</v>
      </c>
      <c r="N536">
        <v>177</v>
      </c>
      <c r="O536">
        <f>Data[[#This Row],[Revenue]]-Data[[#This Row],[Cogs]]</f>
        <v>98</v>
      </c>
      <c r="P536" t="s">
        <v>46</v>
      </c>
      <c r="Q536">
        <v>100</v>
      </c>
      <c r="R536">
        <v>160</v>
      </c>
      <c r="S536">
        <v>120</v>
      </c>
      <c r="T536">
        <v>260</v>
      </c>
      <c r="U536">
        <v>64</v>
      </c>
      <c r="V536" t="s">
        <v>24</v>
      </c>
    </row>
    <row r="537" spans="1:22" x14ac:dyDescent="0.25">
      <c r="A537">
        <v>425</v>
      </c>
      <c r="B537">
        <v>96</v>
      </c>
      <c r="C537">
        <v>-83</v>
      </c>
      <c r="D537" s="1" t="s">
        <v>600</v>
      </c>
      <c r="E537">
        <v>683</v>
      </c>
      <c r="F537">
        <v>134</v>
      </c>
      <c r="G537" t="s">
        <v>36</v>
      </c>
      <c r="H537" t="s">
        <v>33</v>
      </c>
      <c r="I537">
        <v>87</v>
      </c>
      <c r="J537" t="s">
        <v>37</v>
      </c>
      <c r="K537" t="s">
        <v>42</v>
      </c>
      <c r="L537" t="s">
        <v>43</v>
      </c>
      <c r="M537">
        <v>17</v>
      </c>
      <c r="N537">
        <v>230</v>
      </c>
      <c r="O537">
        <f>Data[[#This Row],[Revenue]]-Data[[#This Row],[Cogs]]</f>
        <v>134</v>
      </c>
      <c r="P537" t="s">
        <v>64</v>
      </c>
      <c r="Q537">
        <v>140</v>
      </c>
      <c r="R537">
        <v>190</v>
      </c>
      <c r="S537">
        <v>100</v>
      </c>
      <c r="T537">
        <v>330</v>
      </c>
      <c r="U537">
        <v>117</v>
      </c>
      <c r="V537" t="s">
        <v>24</v>
      </c>
    </row>
    <row r="538" spans="1:22" x14ac:dyDescent="0.25">
      <c r="A538">
        <v>503</v>
      </c>
      <c r="B538">
        <v>161</v>
      </c>
      <c r="C538">
        <v>-19</v>
      </c>
      <c r="D538" s="1" t="s">
        <v>601</v>
      </c>
      <c r="E538">
        <v>1267</v>
      </c>
      <c r="F538">
        <v>161</v>
      </c>
      <c r="G538" t="s">
        <v>36</v>
      </c>
      <c r="H538" t="s">
        <v>33</v>
      </c>
      <c r="I538">
        <v>45</v>
      </c>
      <c r="J538" t="s">
        <v>37</v>
      </c>
      <c r="K538" t="s">
        <v>38</v>
      </c>
      <c r="L538" t="s">
        <v>39</v>
      </c>
      <c r="M538">
        <v>91</v>
      </c>
      <c r="N538">
        <v>322</v>
      </c>
      <c r="O538">
        <f>Data[[#This Row],[Revenue]]-Data[[#This Row],[Cogs]]</f>
        <v>161</v>
      </c>
      <c r="P538" t="s">
        <v>56</v>
      </c>
      <c r="Q538">
        <v>140</v>
      </c>
      <c r="R538">
        <v>150</v>
      </c>
      <c r="S538">
        <v>110</v>
      </c>
      <c r="T538">
        <v>290</v>
      </c>
      <c r="U538">
        <v>70</v>
      </c>
      <c r="V538" t="s">
        <v>24</v>
      </c>
    </row>
    <row r="539" spans="1:22" x14ac:dyDescent="0.25">
      <c r="A539">
        <v>253</v>
      </c>
      <c r="B539">
        <v>80</v>
      </c>
      <c r="C539">
        <v>-32</v>
      </c>
      <c r="D539" s="1" t="s">
        <v>602</v>
      </c>
      <c r="E539">
        <v>1055</v>
      </c>
      <c r="F539">
        <v>94</v>
      </c>
      <c r="G539" t="s">
        <v>36</v>
      </c>
      <c r="H539" t="s">
        <v>33</v>
      </c>
      <c r="I539">
        <v>24</v>
      </c>
      <c r="J539" t="s">
        <v>37</v>
      </c>
      <c r="K539" t="s">
        <v>38</v>
      </c>
      <c r="L539" t="s">
        <v>39</v>
      </c>
      <c r="M539">
        <v>48</v>
      </c>
      <c r="N539">
        <v>174</v>
      </c>
      <c r="O539">
        <f>Data[[#This Row],[Revenue]]-Data[[#This Row],[Cogs]]</f>
        <v>94</v>
      </c>
      <c r="P539" t="s">
        <v>64</v>
      </c>
      <c r="Q539">
        <v>60</v>
      </c>
      <c r="R539">
        <v>90</v>
      </c>
      <c r="S539">
        <v>80</v>
      </c>
      <c r="T539">
        <v>150</v>
      </c>
      <c r="U539">
        <v>46</v>
      </c>
      <c r="V539" t="s">
        <v>24</v>
      </c>
    </row>
    <row r="540" spans="1:22" x14ac:dyDescent="0.25">
      <c r="A540">
        <v>971</v>
      </c>
      <c r="B540">
        <v>51</v>
      </c>
      <c r="C540">
        <v>-55</v>
      </c>
      <c r="D540" s="1" t="s">
        <v>603</v>
      </c>
      <c r="E540">
        <v>503</v>
      </c>
      <c r="F540">
        <v>71</v>
      </c>
      <c r="G540" t="s">
        <v>36</v>
      </c>
      <c r="H540" t="s">
        <v>33</v>
      </c>
      <c r="I540">
        <v>46</v>
      </c>
      <c r="J540" t="s">
        <v>37</v>
      </c>
      <c r="K540" t="s">
        <v>42</v>
      </c>
      <c r="L540" t="s">
        <v>47</v>
      </c>
      <c r="M540">
        <v>-5</v>
      </c>
      <c r="N540">
        <v>122</v>
      </c>
      <c r="O540">
        <f>Data[[#This Row],[Revenue]]-Data[[#This Row],[Cogs]]</f>
        <v>71</v>
      </c>
      <c r="P540" t="s">
        <v>56</v>
      </c>
      <c r="Q540">
        <v>70</v>
      </c>
      <c r="R540">
        <v>100</v>
      </c>
      <c r="S540">
        <v>50</v>
      </c>
      <c r="T540">
        <v>170</v>
      </c>
      <c r="U540">
        <v>76</v>
      </c>
      <c r="V540" t="s">
        <v>32</v>
      </c>
    </row>
    <row r="541" spans="1:22" x14ac:dyDescent="0.25">
      <c r="A541">
        <v>435</v>
      </c>
      <c r="B541">
        <v>65</v>
      </c>
      <c r="C541">
        <v>-54</v>
      </c>
      <c r="D541" s="1" t="s">
        <v>604</v>
      </c>
      <c r="E541">
        <v>1053</v>
      </c>
      <c r="F541">
        <v>77</v>
      </c>
      <c r="G541" t="s">
        <v>36</v>
      </c>
      <c r="H541" t="s">
        <v>33</v>
      </c>
      <c r="I541">
        <v>20</v>
      </c>
      <c r="J541" t="s">
        <v>37</v>
      </c>
      <c r="K541" t="s">
        <v>42</v>
      </c>
      <c r="L541" t="s">
        <v>47</v>
      </c>
      <c r="M541">
        <v>36</v>
      </c>
      <c r="N541">
        <v>142</v>
      </c>
      <c r="O541">
        <f>Data[[#This Row],[Revenue]]-Data[[#This Row],[Cogs]]</f>
        <v>77</v>
      </c>
      <c r="P541" t="s">
        <v>46</v>
      </c>
      <c r="Q541">
        <v>90</v>
      </c>
      <c r="R541">
        <v>110</v>
      </c>
      <c r="S541">
        <v>90</v>
      </c>
      <c r="T541">
        <v>200</v>
      </c>
      <c r="U541">
        <v>41</v>
      </c>
      <c r="V541" t="s">
        <v>32</v>
      </c>
    </row>
    <row r="542" spans="1:22" x14ac:dyDescent="0.25">
      <c r="A542">
        <v>971</v>
      </c>
      <c r="B542">
        <v>60</v>
      </c>
      <c r="C542">
        <v>-69</v>
      </c>
      <c r="D542" s="1" t="s">
        <v>605</v>
      </c>
      <c r="E542">
        <v>463</v>
      </c>
      <c r="F542">
        <v>84</v>
      </c>
      <c r="G542" t="s">
        <v>36</v>
      </c>
      <c r="H542" t="s">
        <v>33</v>
      </c>
      <c r="I542">
        <v>19</v>
      </c>
      <c r="J542" t="s">
        <v>37</v>
      </c>
      <c r="K542" t="s">
        <v>42</v>
      </c>
      <c r="L542" t="s">
        <v>49</v>
      </c>
      <c r="M542">
        <v>21</v>
      </c>
      <c r="N542">
        <v>144</v>
      </c>
      <c r="O542">
        <f>Data[[#This Row],[Revenue]]-Data[[#This Row],[Cogs]]</f>
        <v>84</v>
      </c>
      <c r="P542" t="s">
        <v>56</v>
      </c>
      <c r="Q542">
        <v>80</v>
      </c>
      <c r="R542">
        <v>130</v>
      </c>
      <c r="S542">
        <v>90</v>
      </c>
      <c r="T542">
        <v>210</v>
      </c>
      <c r="U542">
        <v>63</v>
      </c>
      <c r="V542" t="s">
        <v>32</v>
      </c>
    </row>
    <row r="543" spans="1:22" x14ac:dyDescent="0.25">
      <c r="A543">
        <v>435</v>
      </c>
      <c r="B543">
        <v>47</v>
      </c>
      <c r="C543">
        <v>-58</v>
      </c>
      <c r="D543" s="1" t="s">
        <v>606</v>
      </c>
      <c r="E543">
        <v>375</v>
      </c>
      <c r="F543">
        <v>64</v>
      </c>
      <c r="G543" t="s">
        <v>36</v>
      </c>
      <c r="H543" t="s">
        <v>33</v>
      </c>
      <c r="I543">
        <v>15</v>
      </c>
      <c r="J543" t="s">
        <v>37</v>
      </c>
      <c r="K543" t="s">
        <v>42</v>
      </c>
      <c r="L543" t="s">
        <v>49</v>
      </c>
      <c r="M543">
        <v>22</v>
      </c>
      <c r="N543">
        <v>111</v>
      </c>
      <c r="O543">
        <f>Data[[#This Row],[Revenue]]-Data[[#This Row],[Cogs]]</f>
        <v>64</v>
      </c>
      <c r="P543" t="s">
        <v>46</v>
      </c>
      <c r="Q543">
        <v>50</v>
      </c>
      <c r="R543">
        <v>100</v>
      </c>
      <c r="S543">
        <v>80</v>
      </c>
      <c r="T543">
        <v>150</v>
      </c>
      <c r="U543">
        <v>42</v>
      </c>
      <c r="V543" t="s">
        <v>32</v>
      </c>
    </row>
    <row r="544" spans="1:22" x14ac:dyDescent="0.25">
      <c r="A544">
        <v>206</v>
      </c>
      <c r="B544">
        <v>68</v>
      </c>
      <c r="C544">
        <v>-54</v>
      </c>
      <c r="D544" s="1" t="s">
        <v>607</v>
      </c>
      <c r="E544">
        <v>438</v>
      </c>
      <c r="F544">
        <v>99</v>
      </c>
      <c r="G544" t="s">
        <v>36</v>
      </c>
      <c r="H544" t="s">
        <v>33</v>
      </c>
      <c r="I544">
        <v>21</v>
      </c>
      <c r="J544" t="s">
        <v>37</v>
      </c>
      <c r="K544" t="s">
        <v>42</v>
      </c>
      <c r="L544" t="s">
        <v>49</v>
      </c>
      <c r="M544">
        <v>56</v>
      </c>
      <c r="N544">
        <v>167</v>
      </c>
      <c r="O544">
        <f>Data[[#This Row],[Revenue]]-Data[[#This Row],[Cogs]]</f>
        <v>99</v>
      </c>
      <c r="P544" t="s">
        <v>64</v>
      </c>
      <c r="Q544">
        <v>90</v>
      </c>
      <c r="R544">
        <v>140</v>
      </c>
      <c r="S544">
        <v>110</v>
      </c>
      <c r="T544">
        <v>230</v>
      </c>
      <c r="U544">
        <v>43</v>
      </c>
      <c r="V544" t="s">
        <v>32</v>
      </c>
    </row>
    <row r="545" spans="1:22" x14ac:dyDescent="0.25">
      <c r="A545">
        <v>206</v>
      </c>
      <c r="B545">
        <v>22</v>
      </c>
      <c r="C545">
        <v>-10</v>
      </c>
      <c r="D545" s="1" t="s">
        <v>608</v>
      </c>
      <c r="E545">
        <v>573</v>
      </c>
      <c r="F545">
        <v>29</v>
      </c>
      <c r="G545" t="s">
        <v>36</v>
      </c>
      <c r="H545" t="s">
        <v>33</v>
      </c>
      <c r="I545">
        <v>7</v>
      </c>
      <c r="J545" t="s">
        <v>37</v>
      </c>
      <c r="K545" t="s">
        <v>38</v>
      </c>
      <c r="L545" t="s">
        <v>52</v>
      </c>
      <c r="M545">
        <v>10</v>
      </c>
      <c r="N545">
        <v>51</v>
      </c>
      <c r="O545">
        <f>Data[[#This Row],[Revenue]]-Data[[#This Row],[Cogs]]</f>
        <v>29</v>
      </c>
      <c r="P545" t="s">
        <v>64</v>
      </c>
      <c r="Q545">
        <v>10</v>
      </c>
      <c r="R545">
        <v>20</v>
      </c>
      <c r="S545">
        <v>20</v>
      </c>
      <c r="T545">
        <v>30</v>
      </c>
      <c r="U545">
        <v>19</v>
      </c>
      <c r="V545" t="s">
        <v>32</v>
      </c>
    </row>
    <row r="546" spans="1:22" x14ac:dyDescent="0.25">
      <c r="A546">
        <v>702</v>
      </c>
      <c r="B546">
        <v>21</v>
      </c>
      <c r="C546">
        <v>-6</v>
      </c>
      <c r="D546" s="1" t="s">
        <v>609</v>
      </c>
      <c r="E546">
        <v>846</v>
      </c>
      <c r="F546">
        <v>31</v>
      </c>
      <c r="G546" t="s">
        <v>36</v>
      </c>
      <c r="H546" t="s">
        <v>33</v>
      </c>
      <c r="I546">
        <v>5</v>
      </c>
      <c r="J546" t="s">
        <v>37</v>
      </c>
      <c r="K546" t="s">
        <v>38</v>
      </c>
      <c r="L546" t="s">
        <v>50</v>
      </c>
      <c r="M546">
        <v>14</v>
      </c>
      <c r="N546">
        <v>52</v>
      </c>
      <c r="O546">
        <f>Data[[#This Row],[Revenue]]-Data[[#This Row],[Cogs]]</f>
        <v>31</v>
      </c>
      <c r="P546" t="s">
        <v>45</v>
      </c>
      <c r="Q546">
        <v>10</v>
      </c>
      <c r="R546">
        <v>20</v>
      </c>
      <c r="S546">
        <v>20</v>
      </c>
      <c r="T546">
        <v>30</v>
      </c>
      <c r="U546">
        <v>17</v>
      </c>
      <c r="V546" t="s">
        <v>32</v>
      </c>
    </row>
    <row r="547" spans="1:22" x14ac:dyDescent="0.25">
      <c r="A547">
        <v>801</v>
      </c>
      <c r="B547">
        <v>103</v>
      </c>
      <c r="C547">
        <v>-23</v>
      </c>
      <c r="D547" s="1" t="s">
        <v>610</v>
      </c>
      <c r="E547">
        <v>564</v>
      </c>
      <c r="F547">
        <v>133</v>
      </c>
      <c r="G547" t="s">
        <v>36</v>
      </c>
      <c r="H547" t="s">
        <v>33</v>
      </c>
      <c r="I547">
        <v>33</v>
      </c>
      <c r="J547" t="s">
        <v>37</v>
      </c>
      <c r="K547" t="s">
        <v>38</v>
      </c>
      <c r="L547" t="s">
        <v>50</v>
      </c>
      <c r="M547">
        <v>87</v>
      </c>
      <c r="N547">
        <v>236</v>
      </c>
      <c r="O547">
        <f>Data[[#This Row],[Revenue]]-Data[[#This Row],[Cogs]]</f>
        <v>133</v>
      </c>
      <c r="P547" t="s">
        <v>46</v>
      </c>
      <c r="Q547">
        <v>80</v>
      </c>
      <c r="R547">
        <v>130</v>
      </c>
      <c r="S547">
        <v>110</v>
      </c>
      <c r="T547">
        <v>210</v>
      </c>
      <c r="U547">
        <v>46</v>
      </c>
      <c r="V547" t="s">
        <v>32</v>
      </c>
    </row>
    <row r="548" spans="1:22" x14ac:dyDescent="0.25">
      <c r="A548">
        <v>775</v>
      </c>
      <c r="B548">
        <v>125</v>
      </c>
      <c r="C548">
        <v>-34</v>
      </c>
      <c r="D548" s="1" t="s">
        <v>611</v>
      </c>
      <c r="E548">
        <v>898</v>
      </c>
      <c r="F548">
        <v>173</v>
      </c>
      <c r="G548" t="s">
        <v>36</v>
      </c>
      <c r="H548" t="s">
        <v>33</v>
      </c>
      <c r="I548">
        <v>113</v>
      </c>
      <c r="J548" t="s">
        <v>20</v>
      </c>
      <c r="K548" t="s">
        <v>21</v>
      </c>
      <c r="L548" t="s">
        <v>58</v>
      </c>
      <c r="M548">
        <v>26</v>
      </c>
      <c r="N548">
        <v>298</v>
      </c>
      <c r="O548">
        <f>Data[[#This Row],[Revenue]]-Data[[#This Row],[Cogs]]</f>
        <v>173</v>
      </c>
      <c r="P548" t="s">
        <v>45</v>
      </c>
      <c r="Q548">
        <v>90</v>
      </c>
      <c r="R548">
        <v>150</v>
      </c>
      <c r="S548">
        <v>60</v>
      </c>
      <c r="T548">
        <v>240</v>
      </c>
      <c r="U548">
        <v>147</v>
      </c>
      <c r="V548" t="s">
        <v>24</v>
      </c>
    </row>
    <row r="549" spans="1:22" x14ac:dyDescent="0.25">
      <c r="A549">
        <v>206</v>
      </c>
      <c r="B549">
        <v>125</v>
      </c>
      <c r="C549">
        <v>-15</v>
      </c>
      <c r="D549" s="1" t="s">
        <v>612</v>
      </c>
      <c r="E549">
        <v>1119</v>
      </c>
      <c r="F549">
        <v>188</v>
      </c>
      <c r="G549" t="s">
        <v>36</v>
      </c>
      <c r="H549" t="s">
        <v>33</v>
      </c>
      <c r="I549">
        <v>41</v>
      </c>
      <c r="J549" t="s">
        <v>20</v>
      </c>
      <c r="K549" t="s">
        <v>21</v>
      </c>
      <c r="L549" t="s">
        <v>58</v>
      </c>
      <c r="M549">
        <v>115</v>
      </c>
      <c r="N549">
        <v>313</v>
      </c>
      <c r="O549">
        <f>Data[[#This Row],[Revenue]]-Data[[#This Row],[Cogs]]</f>
        <v>188</v>
      </c>
      <c r="P549" t="s">
        <v>64</v>
      </c>
      <c r="Q549">
        <v>90</v>
      </c>
      <c r="R549">
        <v>160</v>
      </c>
      <c r="S549">
        <v>130</v>
      </c>
      <c r="T549">
        <v>250</v>
      </c>
      <c r="U549">
        <v>73</v>
      </c>
      <c r="V549" t="s">
        <v>24</v>
      </c>
    </row>
    <row r="550" spans="1:22" x14ac:dyDescent="0.25">
      <c r="A550">
        <v>702</v>
      </c>
      <c r="B550">
        <v>154</v>
      </c>
      <c r="C550">
        <v>0</v>
      </c>
      <c r="D550" s="1" t="s">
        <v>613</v>
      </c>
      <c r="E550">
        <v>1132</v>
      </c>
      <c r="F550">
        <v>213</v>
      </c>
      <c r="G550" t="s">
        <v>36</v>
      </c>
      <c r="H550" t="s">
        <v>33</v>
      </c>
      <c r="I550">
        <v>50</v>
      </c>
      <c r="J550" t="s">
        <v>20</v>
      </c>
      <c r="K550" t="s">
        <v>21</v>
      </c>
      <c r="L550" t="s">
        <v>22</v>
      </c>
      <c r="M550">
        <v>120</v>
      </c>
      <c r="N550">
        <v>367</v>
      </c>
      <c r="O550">
        <f>Data[[#This Row],[Revenue]]-Data[[#This Row],[Cogs]]</f>
        <v>213</v>
      </c>
      <c r="P550" t="s">
        <v>45</v>
      </c>
      <c r="Q550">
        <v>120</v>
      </c>
      <c r="R550">
        <v>170</v>
      </c>
      <c r="S550">
        <v>120</v>
      </c>
      <c r="T550">
        <v>290</v>
      </c>
      <c r="U550">
        <v>93</v>
      </c>
      <c r="V550" t="s">
        <v>24</v>
      </c>
    </row>
    <row r="551" spans="1:22" x14ac:dyDescent="0.25">
      <c r="A551">
        <v>971</v>
      </c>
      <c r="B551">
        <v>90</v>
      </c>
      <c r="C551">
        <v>-17</v>
      </c>
      <c r="D551" s="1" t="s">
        <v>614</v>
      </c>
      <c r="E551">
        <v>572</v>
      </c>
      <c r="F551">
        <v>115</v>
      </c>
      <c r="G551" t="s">
        <v>36</v>
      </c>
      <c r="H551" t="s">
        <v>33</v>
      </c>
      <c r="I551">
        <v>29</v>
      </c>
      <c r="J551" t="s">
        <v>20</v>
      </c>
      <c r="K551" t="s">
        <v>21</v>
      </c>
      <c r="L551" t="s">
        <v>22</v>
      </c>
      <c r="M551">
        <v>73</v>
      </c>
      <c r="N551">
        <v>205</v>
      </c>
      <c r="O551">
        <f>Data[[#This Row],[Revenue]]-Data[[#This Row],[Cogs]]</f>
        <v>115</v>
      </c>
      <c r="P551" t="s">
        <v>56</v>
      </c>
      <c r="Q551">
        <v>60</v>
      </c>
      <c r="R551">
        <v>100</v>
      </c>
      <c r="S551">
        <v>90</v>
      </c>
      <c r="T551">
        <v>160</v>
      </c>
      <c r="U551">
        <v>42</v>
      </c>
      <c r="V551" t="s">
        <v>24</v>
      </c>
    </row>
    <row r="552" spans="1:22" x14ac:dyDescent="0.25">
      <c r="A552">
        <v>702</v>
      </c>
      <c r="B552">
        <v>122</v>
      </c>
      <c r="C552">
        <v>-16</v>
      </c>
      <c r="D552" s="1" t="s">
        <v>615</v>
      </c>
      <c r="E552">
        <v>789</v>
      </c>
      <c r="F552">
        <v>176</v>
      </c>
      <c r="G552" t="s">
        <v>36</v>
      </c>
      <c r="H552" t="s">
        <v>33</v>
      </c>
      <c r="I552">
        <v>39</v>
      </c>
      <c r="J552" t="s">
        <v>20</v>
      </c>
      <c r="K552" t="s">
        <v>21</v>
      </c>
      <c r="L552" t="s">
        <v>25</v>
      </c>
      <c r="M552">
        <v>114</v>
      </c>
      <c r="N552">
        <v>298</v>
      </c>
      <c r="O552">
        <f>Data[[#This Row],[Revenue]]-Data[[#This Row],[Cogs]]</f>
        <v>176</v>
      </c>
      <c r="P552" t="s">
        <v>45</v>
      </c>
      <c r="Q552">
        <v>90</v>
      </c>
      <c r="R552">
        <v>150</v>
      </c>
      <c r="S552">
        <v>130</v>
      </c>
      <c r="T552">
        <v>240</v>
      </c>
      <c r="U552">
        <v>62</v>
      </c>
      <c r="V552" t="s">
        <v>24</v>
      </c>
    </row>
    <row r="553" spans="1:22" x14ac:dyDescent="0.25">
      <c r="A553">
        <v>213</v>
      </c>
      <c r="B553">
        <v>81</v>
      </c>
      <c r="C553">
        <v>4</v>
      </c>
      <c r="D553" s="1" t="s">
        <v>616</v>
      </c>
      <c r="E553">
        <v>984</v>
      </c>
      <c r="F553">
        <v>117</v>
      </c>
      <c r="G553" t="s">
        <v>18</v>
      </c>
      <c r="H553" t="s">
        <v>33</v>
      </c>
      <c r="I553">
        <v>22</v>
      </c>
      <c r="J553" t="s">
        <v>20</v>
      </c>
      <c r="K553" t="s">
        <v>21</v>
      </c>
      <c r="L553" t="s">
        <v>58</v>
      </c>
      <c r="M553">
        <v>84</v>
      </c>
      <c r="N553">
        <v>198</v>
      </c>
      <c r="O553">
        <f>Data[[#This Row],[Revenue]]-Data[[#This Row],[Cogs]]</f>
        <v>117</v>
      </c>
      <c r="P553" t="s">
        <v>35</v>
      </c>
      <c r="Q553">
        <v>70</v>
      </c>
      <c r="R553">
        <v>110</v>
      </c>
      <c r="S553">
        <v>80</v>
      </c>
      <c r="T553">
        <v>180</v>
      </c>
      <c r="U553">
        <v>33</v>
      </c>
      <c r="V553" t="s">
        <v>24</v>
      </c>
    </row>
    <row r="554" spans="1:22" x14ac:dyDescent="0.25">
      <c r="A554">
        <v>213</v>
      </c>
      <c r="B554">
        <v>225</v>
      </c>
      <c r="C554">
        <v>14</v>
      </c>
      <c r="D554" s="1" t="s">
        <v>617</v>
      </c>
      <c r="E554">
        <v>1272</v>
      </c>
      <c r="F554">
        <v>265</v>
      </c>
      <c r="G554" t="s">
        <v>18</v>
      </c>
      <c r="H554" t="s">
        <v>33</v>
      </c>
      <c r="I554">
        <v>69</v>
      </c>
      <c r="J554" t="s">
        <v>20</v>
      </c>
      <c r="K554" t="s">
        <v>21</v>
      </c>
      <c r="L554" t="s">
        <v>22</v>
      </c>
      <c r="M554">
        <v>174</v>
      </c>
      <c r="N554">
        <v>490</v>
      </c>
      <c r="O554">
        <f>Data[[#This Row],[Revenue]]-Data[[#This Row],[Cogs]]</f>
        <v>265</v>
      </c>
      <c r="P554" t="s">
        <v>35</v>
      </c>
      <c r="Q554">
        <v>210</v>
      </c>
      <c r="R554">
        <v>240</v>
      </c>
      <c r="S554">
        <v>160</v>
      </c>
      <c r="T554">
        <v>450</v>
      </c>
      <c r="U554">
        <v>91</v>
      </c>
      <c r="V554" t="s">
        <v>24</v>
      </c>
    </row>
    <row r="555" spans="1:22" x14ac:dyDescent="0.25">
      <c r="A555">
        <v>213</v>
      </c>
      <c r="B555">
        <v>118</v>
      </c>
      <c r="C555">
        <v>18</v>
      </c>
      <c r="D555" s="1" t="s">
        <v>618</v>
      </c>
      <c r="E555">
        <v>930</v>
      </c>
      <c r="F555">
        <v>172</v>
      </c>
      <c r="G555" t="s">
        <v>18</v>
      </c>
      <c r="H555" t="s">
        <v>33</v>
      </c>
      <c r="I555">
        <v>33</v>
      </c>
      <c r="J555" t="s">
        <v>20</v>
      </c>
      <c r="K555" t="s">
        <v>29</v>
      </c>
      <c r="L555" t="s">
        <v>30</v>
      </c>
      <c r="M555">
        <v>128</v>
      </c>
      <c r="N555">
        <v>290</v>
      </c>
      <c r="O555">
        <f>Data[[#This Row],[Revenue]]-Data[[#This Row],[Cogs]]</f>
        <v>172</v>
      </c>
      <c r="P555" t="s">
        <v>35</v>
      </c>
      <c r="Q555">
        <v>80</v>
      </c>
      <c r="R555">
        <v>130</v>
      </c>
      <c r="S555">
        <v>110</v>
      </c>
      <c r="T555">
        <v>210</v>
      </c>
      <c r="U555">
        <v>44</v>
      </c>
      <c r="V555" t="s">
        <v>32</v>
      </c>
    </row>
    <row r="556" spans="1:22" x14ac:dyDescent="0.25">
      <c r="A556">
        <v>801</v>
      </c>
      <c r="B556">
        <v>82</v>
      </c>
      <c r="C556">
        <v>-22</v>
      </c>
      <c r="D556" s="1" t="s">
        <v>619</v>
      </c>
      <c r="E556">
        <v>601</v>
      </c>
      <c r="F556">
        <v>102</v>
      </c>
      <c r="G556" t="s">
        <v>36</v>
      </c>
      <c r="H556" t="s">
        <v>33</v>
      </c>
      <c r="I556">
        <v>31</v>
      </c>
      <c r="J556" t="s">
        <v>37</v>
      </c>
      <c r="K556" t="s">
        <v>42</v>
      </c>
      <c r="L556" t="s">
        <v>43</v>
      </c>
      <c r="M556">
        <v>38</v>
      </c>
      <c r="N556">
        <v>184</v>
      </c>
      <c r="O556">
        <f>Data[[#This Row],[Revenue]]-Data[[#This Row],[Cogs]]</f>
        <v>102</v>
      </c>
      <c r="P556" t="s">
        <v>46</v>
      </c>
      <c r="Q556">
        <v>90</v>
      </c>
      <c r="R556">
        <v>120</v>
      </c>
      <c r="S556">
        <v>60</v>
      </c>
      <c r="T556">
        <v>210</v>
      </c>
      <c r="U556">
        <v>64</v>
      </c>
      <c r="V556" t="s">
        <v>24</v>
      </c>
    </row>
    <row r="557" spans="1:22" x14ac:dyDescent="0.25">
      <c r="A557">
        <v>253</v>
      </c>
      <c r="B557">
        <v>94</v>
      </c>
      <c r="C557">
        <v>-24</v>
      </c>
      <c r="D557" s="1" t="s">
        <v>620</v>
      </c>
      <c r="E557">
        <v>694</v>
      </c>
      <c r="F557">
        <v>130</v>
      </c>
      <c r="G557" t="s">
        <v>36</v>
      </c>
      <c r="H557" t="s">
        <v>33</v>
      </c>
      <c r="I557">
        <v>85</v>
      </c>
      <c r="J557" t="s">
        <v>37</v>
      </c>
      <c r="K557" t="s">
        <v>42</v>
      </c>
      <c r="L557" t="s">
        <v>43</v>
      </c>
      <c r="M557">
        <v>16</v>
      </c>
      <c r="N557">
        <v>224</v>
      </c>
      <c r="O557">
        <f>Data[[#This Row],[Revenue]]-Data[[#This Row],[Cogs]]</f>
        <v>130</v>
      </c>
      <c r="P557" t="s">
        <v>64</v>
      </c>
      <c r="Q557">
        <v>110</v>
      </c>
      <c r="R557">
        <v>150</v>
      </c>
      <c r="S557">
        <v>40</v>
      </c>
      <c r="T557">
        <v>260</v>
      </c>
      <c r="U557">
        <v>114</v>
      </c>
      <c r="V557" t="s">
        <v>24</v>
      </c>
    </row>
    <row r="558" spans="1:22" x14ac:dyDescent="0.25">
      <c r="A558">
        <v>503</v>
      </c>
      <c r="B558">
        <v>181</v>
      </c>
      <c r="C558">
        <v>-12</v>
      </c>
      <c r="D558" s="1" t="s">
        <v>621</v>
      </c>
      <c r="E558">
        <v>1283</v>
      </c>
      <c r="F558">
        <v>182</v>
      </c>
      <c r="G558" t="s">
        <v>36</v>
      </c>
      <c r="H558" t="s">
        <v>33</v>
      </c>
      <c r="I558">
        <v>50</v>
      </c>
      <c r="J558" t="s">
        <v>37</v>
      </c>
      <c r="K558" t="s">
        <v>38</v>
      </c>
      <c r="L558" t="s">
        <v>39</v>
      </c>
      <c r="M558">
        <v>108</v>
      </c>
      <c r="N558">
        <v>363</v>
      </c>
      <c r="O558">
        <f>Data[[#This Row],[Revenue]]-Data[[#This Row],[Cogs]]</f>
        <v>182</v>
      </c>
      <c r="P558" t="s">
        <v>56</v>
      </c>
      <c r="Q558">
        <v>170</v>
      </c>
      <c r="R558">
        <v>180</v>
      </c>
      <c r="S558">
        <v>120</v>
      </c>
      <c r="T558">
        <v>350</v>
      </c>
      <c r="U558">
        <v>74</v>
      </c>
      <c r="V558" t="s">
        <v>24</v>
      </c>
    </row>
    <row r="559" spans="1:22" x14ac:dyDescent="0.25">
      <c r="A559">
        <v>801</v>
      </c>
      <c r="B559">
        <v>69</v>
      </c>
      <c r="C559">
        <v>-11</v>
      </c>
      <c r="D559" s="1" t="s">
        <v>622</v>
      </c>
      <c r="E559">
        <v>1060</v>
      </c>
      <c r="F559">
        <v>81</v>
      </c>
      <c r="G559" t="s">
        <v>36</v>
      </c>
      <c r="H559" t="s">
        <v>33</v>
      </c>
      <c r="I559">
        <v>21</v>
      </c>
      <c r="J559" t="s">
        <v>37</v>
      </c>
      <c r="K559" t="s">
        <v>42</v>
      </c>
      <c r="L559" t="s">
        <v>47</v>
      </c>
      <c r="M559">
        <v>39</v>
      </c>
      <c r="N559">
        <v>150</v>
      </c>
      <c r="O559">
        <f>Data[[#This Row],[Revenue]]-Data[[#This Row],[Cogs]]</f>
        <v>81</v>
      </c>
      <c r="P559" t="s">
        <v>46</v>
      </c>
      <c r="Q559">
        <v>80</v>
      </c>
      <c r="R559">
        <v>90</v>
      </c>
      <c r="S559">
        <v>50</v>
      </c>
      <c r="T559">
        <v>170</v>
      </c>
      <c r="U559">
        <v>42</v>
      </c>
      <c r="V559" t="s">
        <v>32</v>
      </c>
    </row>
    <row r="560" spans="1:22" x14ac:dyDescent="0.25">
      <c r="A560">
        <v>971</v>
      </c>
      <c r="B560">
        <v>53</v>
      </c>
      <c r="C560">
        <v>-26</v>
      </c>
      <c r="D560" s="1" t="s">
        <v>623</v>
      </c>
      <c r="E560">
        <v>470</v>
      </c>
      <c r="F560">
        <v>75</v>
      </c>
      <c r="G560" t="s">
        <v>36</v>
      </c>
      <c r="H560" t="s">
        <v>33</v>
      </c>
      <c r="I560">
        <v>17</v>
      </c>
      <c r="J560" t="s">
        <v>37</v>
      </c>
      <c r="K560" t="s">
        <v>42</v>
      </c>
      <c r="L560" t="s">
        <v>49</v>
      </c>
      <c r="M560">
        <v>14</v>
      </c>
      <c r="N560">
        <v>128</v>
      </c>
      <c r="O560">
        <f>Data[[#This Row],[Revenue]]-Data[[#This Row],[Cogs]]</f>
        <v>75</v>
      </c>
      <c r="P560" t="s">
        <v>56</v>
      </c>
      <c r="Q560">
        <v>60</v>
      </c>
      <c r="R560">
        <v>90</v>
      </c>
      <c r="S560">
        <v>40</v>
      </c>
      <c r="T560">
        <v>150</v>
      </c>
      <c r="U560">
        <v>61</v>
      </c>
      <c r="V560" t="s">
        <v>32</v>
      </c>
    </row>
    <row r="561" spans="1:22" x14ac:dyDescent="0.25">
      <c r="A561">
        <v>425</v>
      </c>
      <c r="B561">
        <v>63</v>
      </c>
      <c r="C561">
        <v>-20</v>
      </c>
      <c r="D561" s="1" t="s">
        <v>624</v>
      </c>
      <c r="E561">
        <v>446</v>
      </c>
      <c r="F561">
        <v>93</v>
      </c>
      <c r="G561" t="s">
        <v>36</v>
      </c>
      <c r="H561" t="s">
        <v>33</v>
      </c>
      <c r="I561">
        <v>20</v>
      </c>
      <c r="J561" t="s">
        <v>37</v>
      </c>
      <c r="K561" t="s">
        <v>42</v>
      </c>
      <c r="L561" t="s">
        <v>49</v>
      </c>
      <c r="M561">
        <v>50</v>
      </c>
      <c r="N561">
        <v>156</v>
      </c>
      <c r="O561">
        <f>Data[[#This Row],[Revenue]]-Data[[#This Row],[Cogs]]</f>
        <v>93</v>
      </c>
      <c r="P561" t="s">
        <v>64</v>
      </c>
      <c r="Q561">
        <v>70</v>
      </c>
      <c r="R561">
        <v>110</v>
      </c>
      <c r="S561">
        <v>70</v>
      </c>
      <c r="T561">
        <v>180</v>
      </c>
      <c r="U561">
        <v>43</v>
      </c>
      <c r="V561" t="s">
        <v>32</v>
      </c>
    </row>
    <row r="562" spans="1:22" x14ac:dyDescent="0.25">
      <c r="A562">
        <v>775</v>
      </c>
      <c r="B562">
        <v>15</v>
      </c>
      <c r="C562">
        <v>-1</v>
      </c>
      <c r="D562" s="1" t="s">
        <v>625</v>
      </c>
      <c r="E562">
        <v>848</v>
      </c>
      <c r="F562">
        <v>24</v>
      </c>
      <c r="G562" t="s">
        <v>36</v>
      </c>
      <c r="H562" t="s">
        <v>33</v>
      </c>
      <c r="I562">
        <v>4</v>
      </c>
      <c r="J562" t="s">
        <v>37</v>
      </c>
      <c r="K562" t="s">
        <v>38</v>
      </c>
      <c r="L562" t="s">
        <v>50</v>
      </c>
      <c r="M562">
        <v>9</v>
      </c>
      <c r="N562">
        <v>39</v>
      </c>
      <c r="O562">
        <f>Data[[#This Row],[Revenue]]-Data[[#This Row],[Cogs]]</f>
        <v>24</v>
      </c>
      <c r="P562" t="s">
        <v>45</v>
      </c>
      <c r="Q562">
        <v>10</v>
      </c>
      <c r="R562">
        <v>20</v>
      </c>
      <c r="S562">
        <v>10</v>
      </c>
      <c r="T562">
        <v>30</v>
      </c>
      <c r="U562">
        <v>15</v>
      </c>
      <c r="V562" t="s">
        <v>32</v>
      </c>
    </row>
    <row r="563" spans="1:22" x14ac:dyDescent="0.25">
      <c r="A563">
        <v>435</v>
      </c>
      <c r="B563">
        <v>101</v>
      </c>
      <c r="C563">
        <v>-5</v>
      </c>
      <c r="D563" s="1" t="s">
        <v>626</v>
      </c>
      <c r="E563">
        <v>552</v>
      </c>
      <c r="F563">
        <v>130</v>
      </c>
      <c r="G563" t="s">
        <v>36</v>
      </c>
      <c r="H563" t="s">
        <v>33</v>
      </c>
      <c r="I563">
        <v>33</v>
      </c>
      <c r="J563" t="s">
        <v>37</v>
      </c>
      <c r="K563" t="s">
        <v>38</v>
      </c>
      <c r="L563" t="s">
        <v>50</v>
      </c>
      <c r="M563">
        <v>85</v>
      </c>
      <c r="N563">
        <v>231</v>
      </c>
      <c r="O563">
        <f>Data[[#This Row],[Revenue]]-Data[[#This Row],[Cogs]]</f>
        <v>130</v>
      </c>
      <c r="P563" t="s">
        <v>46</v>
      </c>
      <c r="Q563">
        <v>90</v>
      </c>
      <c r="R563">
        <v>130</v>
      </c>
      <c r="S563">
        <v>90</v>
      </c>
      <c r="T563">
        <v>220</v>
      </c>
      <c r="U563">
        <v>45</v>
      </c>
      <c r="V563" t="s">
        <v>32</v>
      </c>
    </row>
    <row r="564" spans="1:22" x14ac:dyDescent="0.25">
      <c r="A564">
        <v>775</v>
      </c>
      <c r="B564">
        <v>121</v>
      </c>
      <c r="C564">
        <v>6</v>
      </c>
      <c r="D564" s="1" t="s">
        <v>627</v>
      </c>
      <c r="E564">
        <v>912</v>
      </c>
      <c r="F564">
        <v>168</v>
      </c>
      <c r="G564" t="s">
        <v>36</v>
      </c>
      <c r="H564" t="s">
        <v>33</v>
      </c>
      <c r="I564">
        <v>109</v>
      </c>
      <c r="J564" t="s">
        <v>20</v>
      </c>
      <c r="K564" t="s">
        <v>21</v>
      </c>
      <c r="L564" t="s">
        <v>58</v>
      </c>
      <c r="M564">
        <v>26</v>
      </c>
      <c r="N564">
        <v>289</v>
      </c>
      <c r="O564">
        <f>Data[[#This Row],[Revenue]]-Data[[#This Row],[Cogs]]</f>
        <v>168</v>
      </c>
      <c r="P564" t="s">
        <v>45</v>
      </c>
      <c r="Q564">
        <v>110</v>
      </c>
      <c r="R564">
        <v>150</v>
      </c>
      <c r="S564">
        <v>20</v>
      </c>
      <c r="T564">
        <v>260</v>
      </c>
      <c r="U564">
        <v>142</v>
      </c>
      <c r="V564" t="s">
        <v>24</v>
      </c>
    </row>
    <row r="565" spans="1:22" x14ac:dyDescent="0.25">
      <c r="A565">
        <v>206</v>
      </c>
      <c r="B565">
        <v>130</v>
      </c>
      <c r="C565">
        <v>2</v>
      </c>
      <c r="D565" s="1" t="s">
        <v>628</v>
      </c>
      <c r="E565">
        <v>1134</v>
      </c>
      <c r="F565">
        <v>195</v>
      </c>
      <c r="G565" t="s">
        <v>36</v>
      </c>
      <c r="H565" t="s">
        <v>33</v>
      </c>
      <c r="I565">
        <v>42</v>
      </c>
      <c r="J565" t="s">
        <v>20</v>
      </c>
      <c r="K565" t="s">
        <v>21</v>
      </c>
      <c r="L565" t="s">
        <v>58</v>
      </c>
      <c r="M565">
        <v>122</v>
      </c>
      <c r="N565">
        <v>325</v>
      </c>
      <c r="O565">
        <f>Data[[#This Row],[Revenue]]-Data[[#This Row],[Cogs]]</f>
        <v>195</v>
      </c>
      <c r="P565" t="s">
        <v>64</v>
      </c>
      <c r="Q565">
        <v>120</v>
      </c>
      <c r="R565">
        <v>180</v>
      </c>
      <c r="S565">
        <v>120</v>
      </c>
      <c r="T565">
        <v>300</v>
      </c>
      <c r="U565">
        <v>73</v>
      </c>
      <c r="V565" t="s">
        <v>24</v>
      </c>
    </row>
    <row r="566" spans="1:22" x14ac:dyDescent="0.25">
      <c r="A566">
        <v>702</v>
      </c>
      <c r="B566">
        <v>173</v>
      </c>
      <c r="C566">
        <v>8</v>
      </c>
      <c r="D566" s="1" t="s">
        <v>629</v>
      </c>
      <c r="E566">
        <v>1150</v>
      </c>
      <c r="F566">
        <v>239</v>
      </c>
      <c r="G566" t="s">
        <v>36</v>
      </c>
      <c r="H566" t="s">
        <v>33</v>
      </c>
      <c r="I566">
        <v>57</v>
      </c>
      <c r="J566" t="s">
        <v>20</v>
      </c>
      <c r="K566" t="s">
        <v>21</v>
      </c>
      <c r="L566" t="s">
        <v>22</v>
      </c>
      <c r="M566">
        <v>138</v>
      </c>
      <c r="N566">
        <v>412</v>
      </c>
      <c r="O566">
        <f>Data[[#This Row],[Revenue]]-Data[[#This Row],[Cogs]]</f>
        <v>239</v>
      </c>
      <c r="P566" t="s">
        <v>45</v>
      </c>
      <c r="Q566">
        <v>160</v>
      </c>
      <c r="R566">
        <v>220</v>
      </c>
      <c r="S566">
        <v>130</v>
      </c>
      <c r="T566">
        <v>380</v>
      </c>
      <c r="U566">
        <v>101</v>
      </c>
      <c r="V566" t="s">
        <v>24</v>
      </c>
    </row>
    <row r="567" spans="1:22" x14ac:dyDescent="0.25">
      <c r="A567">
        <v>971</v>
      </c>
      <c r="B567">
        <v>88</v>
      </c>
      <c r="C567">
        <v>0</v>
      </c>
      <c r="D567" s="1" t="s">
        <v>630</v>
      </c>
      <c r="E567">
        <v>561</v>
      </c>
      <c r="F567">
        <v>112</v>
      </c>
      <c r="G567" t="s">
        <v>36</v>
      </c>
      <c r="H567" t="s">
        <v>33</v>
      </c>
      <c r="I567">
        <v>29</v>
      </c>
      <c r="J567" t="s">
        <v>20</v>
      </c>
      <c r="K567" t="s">
        <v>21</v>
      </c>
      <c r="L567" t="s">
        <v>22</v>
      </c>
      <c r="M567">
        <v>70</v>
      </c>
      <c r="N567">
        <v>200</v>
      </c>
      <c r="O567">
        <f>Data[[#This Row],[Revenue]]-Data[[#This Row],[Cogs]]</f>
        <v>112</v>
      </c>
      <c r="P567" t="s">
        <v>56</v>
      </c>
      <c r="Q567">
        <v>80</v>
      </c>
      <c r="R567">
        <v>100</v>
      </c>
      <c r="S567">
        <v>70</v>
      </c>
      <c r="T567">
        <v>180</v>
      </c>
      <c r="U567">
        <v>42</v>
      </c>
      <c r="V567" t="s">
        <v>24</v>
      </c>
    </row>
    <row r="568" spans="1:22" x14ac:dyDescent="0.25">
      <c r="A568">
        <v>702</v>
      </c>
      <c r="B568">
        <v>113</v>
      </c>
      <c r="C568">
        <v>7</v>
      </c>
      <c r="D568" s="1" t="s">
        <v>631</v>
      </c>
      <c r="E568">
        <v>803</v>
      </c>
      <c r="F568">
        <v>165</v>
      </c>
      <c r="G568" t="s">
        <v>36</v>
      </c>
      <c r="H568" t="s">
        <v>33</v>
      </c>
      <c r="I568">
        <v>36</v>
      </c>
      <c r="J568" t="s">
        <v>20</v>
      </c>
      <c r="K568" t="s">
        <v>21</v>
      </c>
      <c r="L568" t="s">
        <v>25</v>
      </c>
      <c r="M568">
        <v>107</v>
      </c>
      <c r="N568">
        <v>278</v>
      </c>
      <c r="O568">
        <f>Data[[#This Row],[Revenue]]-Data[[#This Row],[Cogs]]</f>
        <v>165</v>
      </c>
      <c r="P568" t="s">
        <v>45</v>
      </c>
      <c r="Q568">
        <v>100</v>
      </c>
      <c r="R568">
        <v>150</v>
      </c>
      <c r="S568">
        <v>100</v>
      </c>
      <c r="T568">
        <v>250</v>
      </c>
      <c r="U568">
        <v>58</v>
      </c>
      <c r="V568" t="s">
        <v>24</v>
      </c>
    </row>
    <row r="569" spans="1:22" x14ac:dyDescent="0.25">
      <c r="A569">
        <v>702</v>
      </c>
      <c r="B569">
        <v>228</v>
      </c>
      <c r="C569">
        <v>56</v>
      </c>
      <c r="D569" s="1" t="s">
        <v>632</v>
      </c>
      <c r="E569">
        <v>1691</v>
      </c>
      <c r="F569">
        <v>304</v>
      </c>
      <c r="G569" t="s">
        <v>36</v>
      </c>
      <c r="H569" t="s">
        <v>33</v>
      </c>
      <c r="I569">
        <v>75</v>
      </c>
      <c r="J569" t="s">
        <v>20</v>
      </c>
      <c r="K569" t="s">
        <v>29</v>
      </c>
      <c r="L569" t="s">
        <v>30</v>
      </c>
      <c r="M569">
        <v>196</v>
      </c>
      <c r="N569">
        <v>532</v>
      </c>
      <c r="O569">
        <f>Data[[#This Row],[Revenue]]-Data[[#This Row],[Cogs]]</f>
        <v>304</v>
      </c>
      <c r="P569" t="s">
        <v>45</v>
      </c>
      <c r="Q569">
        <v>160</v>
      </c>
      <c r="R569">
        <v>220</v>
      </c>
      <c r="S569">
        <v>140</v>
      </c>
      <c r="T569">
        <v>380</v>
      </c>
      <c r="U569">
        <v>108</v>
      </c>
      <c r="V569" t="s">
        <v>32</v>
      </c>
    </row>
    <row r="570" spans="1:22" x14ac:dyDescent="0.25">
      <c r="A570">
        <v>702</v>
      </c>
      <c r="B570">
        <v>211</v>
      </c>
      <c r="C570">
        <v>48</v>
      </c>
      <c r="D570" s="1" t="s">
        <v>633</v>
      </c>
      <c r="E570">
        <v>1778</v>
      </c>
      <c r="F570">
        <v>212</v>
      </c>
      <c r="G570" t="s">
        <v>36</v>
      </c>
      <c r="H570" t="s">
        <v>33</v>
      </c>
      <c r="I570">
        <v>59</v>
      </c>
      <c r="J570" t="s">
        <v>20</v>
      </c>
      <c r="K570" t="s">
        <v>29</v>
      </c>
      <c r="L570" t="s">
        <v>67</v>
      </c>
      <c r="M570">
        <v>128</v>
      </c>
      <c r="N570">
        <v>423</v>
      </c>
      <c r="O570">
        <f>Data[[#This Row],[Revenue]]-Data[[#This Row],[Cogs]]</f>
        <v>212</v>
      </c>
      <c r="P570" t="s">
        <v>45</v>
      </c>
      <c r="Q570">
        <v>150</v>
      </c>
      <c r="R570">
        <v>150</v>
      </c>
      <c r="S570">
        <v>80</v>
      </c>
      <c r="T570">
        <v>300</v>
      </c>
      <c r="U570">
        <v>84</v>
      </c>
      <c r="V570" t="s">
        <v>32</v>
      </c>
    </row>
    <row r="571" spans="1:22" x14ac:dyDescent="0.25">
      <c r="A571">
        <v>435</v>
      </c>
      <c r="B571">
        <v>68</v>
      </c>
      <c r="C571">
        <v>-24</v>
      </c>
      <c r="D571" s="1" t="s">
        <v>634</v>
      </c>
      <c r="E571">
        <v>619</v>
      </c>
      <c r="F571">
        <v>85</v>
      </c>
      <c r="G571" t="s">
        <v>36</v>
      </c>
      <c r="H571" t="s">
        <v>33</v>
      </c>
      <c r="I571">
        <v>25</v>
      </c>
      <c r="J571" t="s">
        <v>37</v>
      </c>
      <c r="K571" t="s">
        <v>42</v>
      </c>
      <c r="L571" t="s">
        <v>43</v>
      </c>
      <c r="M571">
        <v>26</v>
      </c>
      <c r="N571">
        <v>153</v>
      </c>
      <c r="O571">
        <f>Data[[#This Row],[Revenue]]-Data[[#This Row],[Cogs]]</f>
        <v>85</v>
      </c>
      <c r="P571" t="s">
        <v>46</v>
      </c>
      <c r="Q571">
        <v>80</v>
      </c>
      <c r="R571">
        <v>100</v>
      </c>
      <c r="S571">
        <v>50</v>
      </c>
      <c r="T571">
        <v>180</v>
      </c>
      <c r="U571">
        <v>59</v>
      </c>
      <c r="V571" t="s">
        <v>24</v>
      </c>
    </row>
    <row r="572" spans="1:22" x14ac:dyDescent="0.25">
      <c r="A572">
        <v>509</v>
      </c>
      <c r="B572">
        <v>105</v>
      </c>
      <c r="C572">
        <v>-30</v>
      </c>
      <c r="D572" s="1" t="s">
        <v>635</v>
      </c>
      <c r="E572">
        <v>716</v>
      </c>
      <c r="F572">
        <v>145</v>
      </c>
      <c r="G572" t="s">
        <v>36</v>
      </c>
      <c r="H572" t="s">
        <v>33</v>
      </c>
      <c r="I572">
        <v>95</v>
      </c>
      <c r="J572" t="s">
        <v>37</v>
      </c>
      <c r="K572" t="s">
        <v>42</v>
      </c>
      <c r="L572" t="s">
        <v>43</v>
      </c>
      <c r="M572">
        <v>20</v>
      </c>
      <c r="N572">
        <v>250</v>
      </c>
      <c r="O572">
        <f>Data[[#This Row],[Revenue]]-Data[[#This Row],[Cogs]]</f>
        <v>145</v>
      </c>
      <c r="P572" t="s">
        <v>64</v>
      </c>
      <c r="Q572">
        <v>120</v>
      </c>
      <c r="R572">
        <v>170</v>
      </c>
      <c r="S572">
        <v>50</v>
      </c>
      <c r="T572">
        <v>290</v>
      </c>
      <c r="U572">
        <v>125</v>
      </c>
      <c r="V572" t="s">
        <v>24</v>
      </c>
    </row>
    <row r="573" spans="1:22" x14ac:dyDescent="0.25">
      <c r="A573">
        <v>971</v>
      </c>
      <c r="B573">
        <v>153</v>
      </c>
      <c r="C573">
        <v>7</v>
      </c>
      <c r="D573" s="1" t="s">
        <v>636</v>
      </c>
      <c r="E573">
        <v>1319</v>
      </c>
      <c r="F573">
        <v>153</v>
      </c>
      <c r="G573" t="s">
        <v>36</v>
      </c>
      <c r="H573" t="s">
        <v>33</v>
      </c>
      <c r="I573">
        <v>42</v>
      </c>
      <c r="J573" t="s">
        <v>37</v>
      </c>
      <c r="K573" t="s">
        <v>38</v>
      </c>
      <c r="L573" t="s">
        <v>39</v>
      </c>
      <c r="M573">
        <v>87</v>
      </c>
      <c r="N573">
        <v>306</v>
      </c>
      <c r="O573">
        <f>Data[[#This Row],[Revenue]]-Data[[#This Row],[Cogs]]</f>
        <v>153</v>
      </c>
      <c r="P573" t="s">
        <v>56</v>
      </c>
      <c r="Q573">
        <v>150</v>
      </c>
      <c r="R573">
        <v>140</v>
      </c>
      <c r="S573">
        <v>80</v>
      </c>
      <c r="T573">
        <v>290</v>
      </c>
      <c r="U573">
        <v>66</v>
      </c>
      <c r="V573" t="s">
        <v>24</v>
      </c>
    </row>
    <row r="574" spans="1:22" x14ac:dyDescent="0.25">
      <c r="A574">
        <v>253</v>
      </c>
      <c r="B574">
        <v>80</v>
      </c>
      <c r="C574">
        <v>-9</v>
      </c>
      <c r="D574" s="1" t="s">
        <v>637</v>
      </c>
      <c r="E574">
        <v>1079</v>
      </c>
      <c r="F574">
        <v>96</v>
      </c>
      <c r="G574" t="s">
        <v>36</v>
      </c>
      <c r="H574" t="s">
        <v>33</v>
      </c>
      <c r="I574">
        <v>24</v>
      </c>
      <c r="J574" t="s">
        <v>37</v>
      </c>
      <c r="K574" t="s">
        <v>38</v>
      </c>
      <c r="L574" t="s">
        <v>39</v>
      </c>
      <c r="M574">
        <v>51</v>
      </c>
      <c r="N574">
        <v>176</v>
      </c>
      <c r="O574">
        <f>Data[[#This Row],[Revenue]]-Data[[#This Row],[Cogs]]</f>
        <v>96</v>
      </c>
      <c r="P574" t="s">
        <v>64</v>
      </c>
      <c r="Q574">
        <v>70</v>
      </c>
      <c r="R574">
        <v>100</v>
      </c>
      <c r="S574">
        <v>60</v>
      </c>
      <c r="T574">
        <v>170</v>
      </c>
      <c r="U574">
        <v>45</v>
      </c>
      <c r="V574" t="s">
        <v>24</v>
      </c>
    </row>
    <row r="575" spans="1:22" x14ac:dyDescent="0.25">
      <c r="A575">
        <v>435</v>
      </c>
      <c r="B575">
        <v>63</v>
      </c>
      <c r="C575">
        <v>-14</v>
      </c>
      <c r="D575" s="1" t="s">
        <v>638</v>
      </c>
      <c r="E575">
        <v>1075</v>
      </c>
      <c r="F575">
        <v>76</v>
      </c>
      <c r="G575" t="s">
        <v>36</v>
      </c>
      <c r="H575" t="s">
        <v>33</v>
      </c>
      <c r="I575">
        <v>19</v>
      </c>
      <c r="J575" t="s">
        <v>37</v>
      </c>
      <c r="K575" t="s">
        <v>42</v>
      </c>
      <c r="L575" t="s">
        <v>47</v>
      </c>
      <c r="M575">
        <v>36</v>
      </c>
      <c r="N575">
        <v>139</v>
      </c>
      <c r="O575">
        <f>Data[[#This Row],[Revenue]]-Data[[#This Row],[Cogs]]</f>
        <v>76</v>
      </c>
      <c r="P575" t="s">
        <v>46</v>
      </c>
      <c r="Q575">
        <v>70</v>
      </c>
      <c r="R575">
        <v>90</v>
      </c>
      <c r="S575">
        <v>50</v>
      </c>
      <c r="T575">
        <v>160</v>
      </c>
      <c r="U575">
        <v>40</v>
      </c>
      <c r="V575" t="s">
        <v>32</v>
      </c>
    </row>
    <row r="576" spans="1:22" x14ac:dyDescent="0.25">
      <c r="A576">
        <v>253</v>
      </c>
      <c r="B576">
        <v>72</v>
      </c>
      <c r="C576">
        <v>-22</v>
      </c>
      <c r="D576" s="1" t="s">
        <v>639</v>
      </c>
      <c r="E576">
        <v>461</v>
      </c>
      <c r="F576">
        <v>104</v>
      </c>
      <c r="G576" t="s">
        <v>36</v>
      </c>
      <c r="H576" t="s">
        <v>33</v>
      </c>
      <c r="I576">
        <v>23</v>
      </c>
      <c r="J576" t="s">
        <v>37</v>
      </c>
      <c r="K576" t="s">
        <v>42</v>
      </c>
      <c r="L576" t="s">
        <v>49</v>
      </c>
      <c r="M576">
        <v>58</v>
      </c>
      <c r="N576">
        <v>176</v>
      </c>
      <c r="O576">
        <f>Data[[#This Row],[Revenue]]-Data[[#This Row],[Cogs]]</f>
        <v>104</v>
      </c>
      <c r="P576" t="s">
        <v>64</v>
      </c>
      <c r="Q576">
        <v>80</v>
      </c>
      <c r="R576">
        <v>120</v>
      </c>
      <c r="S576">
        <v>80</v>
      </c>
      <c r="T576">
        <v>200</v>
      </c>
      <c r="U576">
        <v>46</v>
      </c>
      <c r="V576" t="s">
        <v>32</v>
      </c>
    </row>
    <row r="577" spans="1:22" x14ac:dyDescent="0.25">
      <c r="A577">
        <v>775</v>
      </c>
      <c r="B577">
        <v>16</v>
      </c>
      <c r="C577">
        <v>0</v>
      </c>
      <c r="D577" s="1" t="s">
        <v>640</v>
      </c>
      <c r="E577">
        <v>851</v>
      </c>
      <c r="F577">
        <v>25</v>
      </c>
      <c r="G577" t="s">
        <v>36</v>
      </c>
      <c r="H577" t="s">
        <v>33</v>
      </c>
      <c r="I577">
        <v>4</v>
      </c>
      <c r="J577" t="s">
        <v>37</v>
      </c>
      <c r="K577" t="s">
        <v>38</v>
      </c>
      <c r="L577" t="s">
        <v>50</v>
      </c>
      <c r="M577">
        <v>10</v>
      </c>
      <c r="N577">
        <v>41</v>
      </c>
      <c r="O577">
        <f>Data[[#This Row],[Revenue]]-Data[[#This Row],[Cogs]]</f>
        <v>25</v>
      </c>
      <c r="P577" t="s">
        <v>45</v>
      </c>
      <c r="Q577">
        <v>10</v>
      </c>
      <c r="R577">
        <v>20</v>
      </c>
      <c r="S577">
        <v>10</v>
      </c>
      <c r="T577">
        <v>30</v>
      </c>
      <c r="U577">
        <v>15</v>
      </c>
      <c r="V577" t="s">
        <v>32</v>
      </c>
    </row>
    <row r="578" spans="1:22" x14ac:dyDescent="0.25">
      <c r="A578">
        <v>435</v>
      </c>
      <c r="B578">
        <v>94</v>
      </c>
      <c r="C578">
        <v>7</v>
      </c>
      <c r="D578" s="1" t="s">
        <v>641</v>
      </c>
      <c r="E578">
        <v>540</v>
      </c>
      <c r="F578">
        <v>120</v>
      </c>
      <c r="G578" t="s">
        <v>36</v>
      </c>
      <c r="H578" t="s">
        <v>33</v>
      </c>
      <c r="I578">
        <v>31</v>
      </c>
      <c r="J578" t="s">
        <v>37</v>
      </c>
      <c r="K578" t="s">
        <v>38</v>
      </c>
      <c r="L578" t="s">
        <v>50</v>
      </c>
      <c r="M578">
        <v>77</v>
      </c>
      <c r="N578">
        <v>214</v>
      </c>
      <c r="O578">
        <f>Data[[#This Row],[Revenue]]-Data[[#This Row],[Cogs]]</f>
        <v>120</v>
      </c>
      <c r="P578" t="s">
        <v>46</v>
      </c>
      <c r="Q578">
        <v>90</v>
      </c>
      <c r="R578">
        <v>110</v>
      </c>
      <c r="S578">
        <v>70</v>
      </c>
      <c r="T578">
        <v>200</v>
      </c>
      <c r="U578">
        <v>43</v>
      </c>
      <c r="V578" t="s">
        <v>32</v>
      </c>
    </row>
    <row r="579" spans="1:22" x14ac:dyDescent="0.25">
      <c r="A579">
        <v>702</v>
      </c>
      <c r="B579">
        <v>135</v>
      </c>
      <c r="C579">
        <v>2</v>
      </c>
      <c r="D579" s="1" t="s">
        <v>642</v>
      </c>
      <c r="E579">
        <v>940</v>
      </c>
      <c r="F579">
        <v>187</v>
      </c>
      <c r="G579" t="s">
        <v>36</v>
      </c>
      <c r="H579" t="s">
        <v>33</v>
      </c>
      <c r="I579">
        <v>122</v>
      </c>
      <c r="J579" t="s">
        <v>20</v>
      </c>
      <c r="K579" t="s">
        <v>21</v>
      </c>
      <c r="L579" t="s">
        <v>58</v>
      </c>
      <c r="M579">
        <v>32</v>
      </c>
      <c r="N579">
        <v>322</v>
      </c>
      <c r="O579">
        <f>Data[[#This Row],[Revenue]]-Data[[#This Row],[Cogs]]</f>
        <v>187</v>
      </c>
      <c r="P579" t="s">
        <v>45</v>
      </c>
      <c r="Q579">
        <v>120</v>
      </c>
      <c r="R579">
        <v>170</v>
      </c>
      <c r="S579">
        <v>30</v>
      </c>
      <c r="T579">
        <v>290</v>
      </c>
      <c r="U579">
        <v>155</v>
      </c>
      <c r="V579" t="s">
        <v>24</v>
      </c>
    </row>
    <row r="580" spans="1:22" x14ac:dyDescent="0.25">
      <c r="A580">
        <v>509</v>
      </c>
      <c r="B580">
        <v>115</v>
      </c>
      <c r="C580">
        <v>-5</v>
      </c>
      <c r="D580" s="1" t="s">
        <v>643</v>
      </c>
      <c r="E580">
        <v>1166</v>
      </c>
      <c r="F580">
        <v>174</v>
      </c>
      <c r="G580" t="s">
        <v>36</v>
      </c>
      <c r="H580" t="s">
        <v>33</v>
      </c>
      <c r="I580">
        <v>37</v>
      </c>
      <c r="J580" t="s">
        <v>20</v>
      </c>
      <c r="K580" t="s">
        <v>21</v>
      </c>
      <c r="L580" t="s">
        <v>58</v>
      </c>
      <c r="M580">
        <v>105</v>
      </c>
      <c r="N580">
        <v>289</v>
      </c>
      <c r="O580">
        <f>Data[[#This Row],[Revenue]]-Data[[#This Row],[Cogs]]</f>
        <v>174</v>
      </c>
      <c r="P580" t="s">
        <v>64</v>
      </c>
      <c r="Q580">
        <v>100</v>
      </c>
      <c r="R580">
        <v>160</v>
      </c>
      <c r="S580">
        <v>110</v>
      </c>
      <c r="T580">
        <v>260</v>
      </c>
      <c r="U580">
        <v>69</v>
      </c>
      <c r="V580" t="s">
        <v>24</v>
      </c>
    </row>
    <row r="581" spans="1:22" x14ac:dyDescent="0.25">
      <c r="A581">
        <v>775</v>
      </c>
      <c r="B581">
        <v>224</v>
      </c>
      <c r="C581">
        <v>24</v>
      </c>
      <c r="D581" s="1" t="s">
        <v>644</v>
      </c>
      <c r="E581">
        <v>1191</v>
      </c>
      <c r="F581">
        <v>310</v>
      </c>
      <c r="G581" t="s">
        <v>36</v>
      </c>
      <c r="H581" t="s">
        <v>33</v>
      </c>
      <c r="I581">
        <v>73</v>
      </c>
      <c r="J581" t="s">
        <v>20</v>
      </c>
      <c r="K581" t="s">
        <v>21</v>
      </c>
      <c r="L581" t="s">
        <v>22</v>
      </c>
      <c r="M581">
        <v>194</v>
      </c>
      <c r="N581">
        <v>534</v>
      </c>
      <c r="O581">
        <f>Data[[#This Row],[Revenue]]-Data[[#This Row],[Cogs]]</f>
        <v>310</v>
      </c>
      <c r="P581" t="s">
        <v>45</v>
      </c>
      <c r="Q581">
        <v>210</v>
      </c>
      <c r="R581">
        <v>280</v>
      </c>
      <c r="S581">
        <v>170</v>
      </c>
      <c r="T581">
        <v>490</v>
      </c>
      <c r="U581">
        <v>116</v>
      </c>
      <c r="V581" t="s">
        <v>24</v>
      </c>
    </row>
    <row r="582" spans="1:22" x14ac:dyDescent="0.25">
      <c r="A582">
        <v>541</v>
      </c>
      <c r="B582">
        <v>81</v>
      </c>
      <c r="C582">
        <v>-4</v>
      </c>
      <c r="D582" s="1" t="s">
        <v>645</v>
      </c>
      <c r="E582">
        <v>551</v>
      </c>
      <c r="F582">
        <v>104</v>
      </c>
      <c r="G582" t="s">
        <v>36</v>
      </c>
      <c r="H582" t="s">
        <v>33</v>
      </c>
      <c r="I582">
        <v>26</v>
      </c>
      <c r="J582" t="s">
        <v>20</v>
      </c>
      <c r="K582" t="s">
        <v>21</v>
      </c>
      <c r="L582" t="s">
        <v>22</v>
      </c>
      <c r="M582">
        <v>66</v>
      </c>
      <c r="N582">
        <v>185</v>
      </c>
      <c r="O582">
        <f>Data[[#This Row],[Revenue]]-Data[[#This Row],[Cogs]]</f>
        <v>104</v>
      </c>
      <c r="P582" t="s">
        <v>56</v>
      </c>
      <c r="Q582">
        <v>70</v>
      </c>
      <c r="R582">
        <v>100</v>
      </c>
      <c r="S582">
        <v>70</v>
      </c>
      <c r="T582">
        <v>170</v>
      </c>
      <c r="U582">
        <v>38</v>
      </c>
      <c r="V582" t="s">
        <v>24</v>
      </c>
    </row>
    <row r="583" spans="1:22" x14ac:dyDescent="0.25">
      <c r="A583">
        <v>775</v>
      </c>
      <c r="B583">
        <v>127</v>
      </c>
      <c r="C583">
        <v>2</v>
      </c>
      <c r="D583" s="1" t="s">
        <v>646</v>
      </c>
      <c r="E583">
        <v>830</v>
      </c>
      <c r="F583">
        <v>185</v>
      </c>
      <c r="G583" t="s">
        <v>36</v>
      </c>
      <c r="H583" t="s">
        <v>33</v>
      </c>
      <c r="I583">
        <v>40</v>
      </c>
      <c r="J583" t="s">
        <v>20</v>
      </c>
      <c r="K583" t="s">
        <v>21</v>
      </c>
      <c r="L583" t="s">
        <v>25</v>
      </c>
      <c r="M583">
        <v>122</v>
      </c>
      <c r="N583">
        <v>312</v>
      </c>
      <c r="O583">
        <f>Data[[#This Row],[Revenue]]-Data[[#This Row],[Cogs]]</f>
        <v>185</v>
      </c>
      <c r="P583" t="s">
        <v>45</v>
      </c>
      <c r="Q583">
        <v>120</v>
      </c>
      <c r="R583">
        <v>170</v>
      </c>
      <c r="S583">
        <v>120</v>
      </c>
      <c r="T583">
        <v>290</v>
      </c>
      <c r="U583">
        <v>63</v>
      </c>
      <c r="V583" t="s">
        <v>24</v>
      </c>
    </row>
    <row r="584" spans="1:22" x14ac:dyDescent="0.25">
      <c r="A584">
        <v>702</v>
      </c>
      <c r="B584">
        <v>247</v>
      </c>
      <c r="C584">
        <v>65</v>
      </c>
      <c r="D584" s="1" t="s">
        <v>647</v>
      </c>
      <c r="E584">
        <v>1744</v>
      </c>
      <c r="F584">
        <v>329</v>
      </c>
      <c r="G584" t="s">
        <v>36</v>
      </c>
      <c r="H584" t="s">
        <v>33</v>
      </c>
      <c r="I584">
        <v>81</v>
      </c>
      <c r="J584" t="s">
        <v>20</v>
      </c>
      <c r="K584" t="s">
        <v>29</v>
      </c>
      <c r="L584" t="s">
        <v>30</v>
      </c>
      <c r="M584">
        <v>215</v>
      </c>
      <c r="N584">
        <v>576</v>
      </c>
      <c r="O584">
        <f>Data[[#This Row],[Revenue]]-Data[[#This Row],[Cogs]]</f>
        <v>329</v>
      </c>
      <c r="P584" t="s">
        <v>45</v>
      </c>
      <c r="Q584">
        <v>180</v>
      </c>
      <c r="R584">
        <v>240</v>
      </c>
      <c r="S584">
        <v>150</v>
      </c>
      <c r="T584">
        <v>420</v>
      </c>
      <c r="U584">
        <v>114</v>
      </c>
      <c r="V584" t="s">
        <v>32</v>
      </c>
    </row>
    <row r="585" spans="1:22" x14ac:dyDescent="0.25">
      <c r="A585">
        <v>702</v>
      </c>
      <c r="B585">
        <v>250</v>
      </c>
      <c r="C585">
        <v>57</v>
      </c>
      <c r="D585" s="1" t="s">
        <v>648</v>
      </c>
      <c r="E585">
        <v>1820</v>
      </c>
      <c r="F585">
        <v>251</v>
      </c>
      <c r="G585" t="s">
        <v>36</v>
      </c>
      <c r="H585" t="s">
        <v>33</v>
      </c>
      <c r="I585">
        <v>70</v>
      </c>
      <c r="J585" t="s">
        <v>20</v>
      </c>
      <c r="K585" t="s">
        <v>29</v>
      </c>
      <c r="L585" t="s">
        <v>67</v>
      </c>
      <c r="M585">
        <v>157</v>
      </c>
      <c r="N585">
        <v>501</v>
      </c>
      <c r="O585">
        <f>Data[[#This Row],[Revenue]]-Data[[#This Row],[Cogs]]</f>
        <v>251</v>
      </c>
      <c r="P585" t="s">
        <v>45</v>
      </c>
      <c r="Q585">
        <v>180</v>
      </c>
      <c r="R585">
        <v>180</v>
      </c>
      <c r="S585">
        <v>100</v>
      </c>
      <c r="T585">
        <v>360</v>
      </c>
      <c r="U585">
        <v>94</v>
      </c>
      <c r="V585" t="s">
        <v>32</v>
      </c>
    </row>
    <row r="586" spans="1:22" x14ac:dyDescent="0.25">
      <c r="A586">
        <v>971</v>
      </c>
      <c r="B586">
        <v>88</v>
      </c>
      <c r="C586">
        <v>13</v>
      </c>
      <c r="D586" s="1" t="s">
        <v>649</v>
      </c>
      <c r="E586">
        <v>817</v>
      </c>
      <c r="F586">
        <v>133</v>
      </c>
      <c r="G586" t="s">
        <v>36</v>
      </c>
      <c r="H586" t="s">
        <v>33</v>
      </c>
      <c r="I586">
        <v>29</v>
      </c>
      <c r="J586" t="s">
        <v>20</v>
      </c>
      <c r="K586" t="s">
        <v>29</v>
      </c>
      <c r="L586" t="s">
        <v>67</v>
      </c>
      <c r="M586">
        <v>73</v>
      </c>
      <c r="N586">
        <v>221</v>
      </c>
      <c r="O586">
        <f>Data[[#This Row],[Revenue]]-Data[[#This Row],[Cogs]]</f>
        <v>133</v>
      </c>
      <c r="P586" t="s">
        <v>56</v>
      </c>
      <c r="Q586">
        <v>60</v>
      </c>
      <c r="R586">
        <v>100</v>
      </c>
      <c r="S586">
        <v>60</v>
      </c>
      <c r="T586">
        <v>160</v>
      </c>
      <c r="U586">
        <v>60</v>
      </c>
      <c r="V586" t="s">
        <v>32</v>
      </c>
    </row>
    <row r="587" spans="1:22" x14ac:dyDescent="0.25">
      <c r="A587">
        <v>775</v>
      </c>
      <c r="B587">
        <v>294</v>
      </c>
      <c r="C587">
        <v>-88</v>
      </c>
      <c r="D587" s="1" t="s">
        <v>650</v>
      </c>
      <c r="E587">
        <v>8252</v>
      </c>
      <c r="F587">
        <v>-294</v>
      </c>
      <c r="G587" t="s">
        <v>36</v>
      </c>
      <c r="H587" t="s">
        <v>33</v>
      </c>
      <c r="I587">
        <v>111</v>
      </c>
      <c r="J587" t="s">
        <v>20</v>
      </c>
      <c r="K587" t="s">
        <v>29</v>
      </c>
      <c r="L587" t="s">
        <v>34</v>
      </c>
      <c r="M587">
        <v>-408</v>
      </c>
      <c r="N587">
        <v>31</v>
      </c>
      <c r="O587">
        <f>Data[[#This Row],[Revenue]]-Data[[#This Row],[Cogs]]</f>
        <v>-263</v>
      </c>
      <c r="P587" t="s">
        <v>45</v>
      </c>
      <c r="Q587">
        <v>210</v>
      </c>
      <c r="R587">
        <v>-210</v>
      </c>
      <c r="S587">
        <v>-320</v>
      </c>
      <c r="T587">
        <v>0</v>
      </c>
      <c r="U587">
        <v>145</v>
      </c>
      <c r="V587" t="s">
        <v>32</v>
      </c>
    </row>
    <row r="588" spans="1:22" x14ac:dyDescent="0.25">
      <c r="A588">
        <v>503</v>
      </c>
      <c r="B588">
        <v>134</v>
      </c>
      <c r="C588">
        <v>21</v>
      </c>
      <c r="D588" s="1" t="s">
        <v>651</v>
      </c>
      <c r="E588">
        <v>690</v>
      </c>
      <c r="F588">
        <v>186</v>
      </c>
      <c r="G588" t="s">
        <v>36</v>
      </c>
      <c r="H588" t="s">
        <v>33</v>
      </c>
      <c r="I588">
        <v>41</v>
      </c>
      <c r="J588" t="s">
        <v>20</v>
      </c>
      <c r="K588" t="s">
        <v>29</v>
      </c>
      <c r="L588" t="s">
        <v>34</v>
      </c>
      <c r="M588">
        <v>121</v>
      </c>
      <c r="N588">
        <v>320</v>
      </c>
      <c r="O588">
        <f>Data[[#This Row],[Revenue]]-Data[[#This Row],[Cogs]]</f>
        <v>186</v>
      </c>
      <c r="P588" t="s">
        <v>56</v>
      </c>
      <c r="Q588">
        <v>90</v>
      </c>
      <c r="R588">
        <v>140</v>
      </c>
      <c r="S588">
        <v>100</v>
      </c>
      <c r="T588">
        <v>230</v>
      </c>
      <c r="U588">
        <v>65</v>
      </c>
      <c r="V588" t="s">
        <v>32</v>
      </c>
    </row>
    <row r="589" spans="1:22" x14ac:dyDescent="0.25">
      <c r="A589">
        <v>435</v>
      </c>
      <c r="B589">
        <v>20</v>
      </c>
      <c r="C589">
        <v>-15</v>
      </c>
      <c r="D589" s="1" t="s">
        <v>652</v>
      </c>
      <c r="E589">
        <v>218</v>
      </c>
      <c r="F589">
        <v>25</v>
      </c>
      <c r="G589" t="s">
        <v>36</v>
      </c>
      <c r="H589" t="s">
        <v>33</v>
      </c>
      <c r="I589">
        <v>7</v>
      </c>
      <c r="J589" t="s">
        <v>20</v>
      </c>
      <c r="K589" t="s">
        <v>29</v>
      </c>
      <c r="L589" t="s">
        <v>34</v>
      </c>
      <c r="M589">
        <v>-15</v>
      </c>
      <c r="N589">
        <v>45</v>
      </c>
      <c r="O589">
        <f>Data[[#This Row],[Revenue]]-Data[[#This Row],[Cogs]]</f>
        <v>25</v>
      </c>
      <c r="P589" t="s">
        <v>46</v>
      </c>
      <c r="Q589">
        <v>10</v>
      </c>
      <c r="R589">
        <v>20</v>
      </c>
      <c r="S589">
        <v>0</v>
      </c>
      <c r="T589">
        <v>30</v>
      </c>
      <c r="U589">
        <v>40</v>
      </c>
      <c r="V589" t="s">
        <v>32</v>
      </c>
    </row>
    <row r="590" spans="1:22" x14ac:dyDescent="0.25">
      <c r="A590">
        <v>503</v>
      </c>
      <c r="B590">
        <v>161</v>
      </c>
      <c r="C590">
        <v>25</v>
      </c>
      <c r="D590" s="1" t="s">
        <v>653</v>
      </c>
      <c r="E590">
        <v>1267</v>
      </c>
      <c r="F590">
        <v>161</v>
      </c>
      <c r="G590" t="s">
        <v>36</v>
      </c>
      <c r="H590" t="s">
        <v>33</v>
      </c>
      <c r="I590">
        <v>45</v>
      </c>
      <c r="J590" t="s">
        <v>37</v>
      </c>
      <c r="K590" t="s">
        <v>38</v>
      </c>
      <c r="L590" t="s">
        <v>39</v>
      </c>
      <c r="M590">
        <v>135</v>
      </c>
      <c r="N590">
        <v>343</v>
      </c>
      <c r="O590">
        <f>Data[[#This Row],[Revenue]]-Data[[#This Row],[Cogs]]</f>
        <v>182</v>
      </c>
      <c r="P590" t="s">
        <v>56</v>
      </c>
      <c r="Q590">
        <v>140</v>
      </c>
      <c r="R590">
        <v>150</v>
      </c>
      <c r="S590">
        <v>110</v>
      </c>
      <c r="T590">
        <v>290</v>
      </c>
      <c r="U590">
        <v>70</v>
      </c>
      <c r="V590" t="s">
        <v>24</v>
      </c>
    </row>
    <row r="591" spans="1:22" x14ac:dyDescent="0.25">
      <c r="A591">
        <v>360</v>
      </c>
      <c r="B591">
        <v>80</v>
      </c>
      <c r="C591">
        <v>-9</v>
      </c>
      <c r="D591" s="1" t="s">
        <v>654</v>
      </c>
      <c r="E591">
        <v>1055</v>
      </c>
      <c r="F591">
        <v>94</v>
      </c>
      <c r="G591" t="s">
        <v>36</v>
      </c>
      <c r="H591" t="s">
        <v>33</v>
      </c>
      <c r="I591">
        <v>24</v>
      </c>
      <c r="J591" t="s">
        <v>37</v>
      </c>
      <c r="K591" t="s">
        <v>38</v>
      </c>
      <c r="L591" t="s">
        <v>39</v>
      </c>
      <c r="M591">
        <v>71</v>
      </c>
      <c r="N591">
        <v>185</v>
      </c>
      <c r="O591">
        <f>Data[[#This Row],[Revenue]]-Data[[#This Row],[Cogs]]</f>
        <v>105</v>
      </c>
      <c r="P591" t="s">
        <v>64</v>
      </c>
      <c r="Q591">
        <v>60</v>
      </c>
      <c r="R591">
        <v>90</v>
      </c>
      <c r="S591">
        <v>80</v>
      </c>
      <c r="T591">
        <v>150</v>
      </c>
      <c r="U591">
        <v>46</v>
      </c>
      <c r="V591" t="s">
        <v>24</v>
      </c>
    </row>
    <row r="592" spans="1:22" x14ac:dyDescent="0.25">
      <c r="A592">
        <v>503</v>
      </c>
      <c r="B592">
        <v>51</v>
      </c>
      <c r="C592">
        <v>-57</v>
      </c>
      <c r="D592" s="1" t="s">
        <v>655</v>
      </c>
      <c r="E592">
        <v>503</v>
      </c>
      <c r="F592">
        <v>71</v>
      </c>
      <c r="G592" t="s">
        <v>36</v>
      </c>
      <c r="H592" t="s">
        <v>33</v>
      </c>
      <c r="I592">
        <v>46</v>
      </c>
      <c r="J592" t="s">
        <v>37</v>
      </c>
      <c r="K592" t="s">
        <v>42</v>
      </c>
      <c r="L592" t="s">
        <v>47</v>
      </c>
      <c r="M592">
        <v>-7</v>
      </c>
      <c r="N592">
        <v>130</v>
      </c>
      <c r="O592">
        <f>Data[[#This Row],[Revenue]]-Data[[#This Row],[Cogs]]</f>
        <v>79</v>
      </c>
      <c r="P592" t="s">
        <v>56</v>
      </c>
      <c r="Q592">
        <v>70</v>
      </c>
      <c r="R592">
        <v>100</v>
      </c>
      <c r="S592">
        <v>50</v>
      </c>
      <c r="T592">
        <v>170</v>
      </c>
      <c r="U592">
        <v>76</v>
      </c>
      <c r="V592" t="s">
        <v>32</v>
      </c>
    </row>
    <row r="593" spans="1:22" x14ac:dyDescent="0.25">
      <c r="A593">
        <v>435</v>
      </c>
      <c r="B593">
        <v>65</v>
      </c>
      <c r="C593">
        <v>-37</v>
      </c>
      <c r="D593" s="1" t="s">
        <v>656</v>
      </c>
      <c r="E593">
        <v>1053</v>
      </c>
      <c r="F593">
        <v>77</v>
      </c>
      <c r="G593" t="s">
        <v>36</v>
      </c>
      <c r="H593" t="s">
        <v>33</v>
      </c>
      <c r="I593">
        <v>20</v>
      </c>
      <c r="J593" t="s">
        <v>37</v>
      </c>
      <c r="K593" t="s">
        <v>42</v>
      </c>
      <c r="L593" t="s">
        <v>47</v>
      </c>
      <c r="M593">
        <v>53</v>
      </c>
      <c r="N593">
        <v>151</v>
      </c>
      <c r="O593">
        <f>Data[[#This Row],[Revenue]]-Data[[#This Row],[Cogs]]</f>
        <v>86</v>
      </c>
      <c r="P593" t="s">
        <v>46</v>
      </c>
      <c r="Q593">
        <v>90</v>
      </c>
      <c r="R593">
        <v>110</v>
      </c>
      <c r="S593">
        <v>90</v>
      </c>
      <c r="T593">
        <v>200</v>
      </c>
      <c r="U593">
        <v>41</v>
      </c>
      <c r="V593" t="s">
        <v>32</v>
      </c>
    </row>
    <row r="594" spans="1:22" x14ac:dyDescent="0.25">
      <c r="A594">
        <v>503</v>
      </c>
      <c r="B594">
        <v>60</v>
      </c>
      <c r="C594">
        <v>-59</v>
      </c>
      <c r="D594" s="1" t="s">
        <v>657</v>
      </c>
      <c r="E594">
        <v>463</v>
      </c>
      <c r="F594">
        <v>84</v>
      </c>
      <c r="G594" t="s">
        <v>36</v>
      </c>
      <c r="H594" t="s">
        <v>33</v>
      </c>
      <c r="I594">
        <v>19</v>
      </c>
      <c r="J594" t="s">
        <v>37</v>
      </c>
      <c r="K594" t="s">
        <v>42</v>
      </c>
      <c r="L594" t="s">
        <v>49</v>
      </c>
      <c r="M594">
        <v>31</v>
      </c>
      <c r="N594">
        <v>153</v>
      </c>
      <c r="O594">
        <f>Data[[#This Row],[Revenue]]-Data[[#This Row],[Cogs]]</f>
        <v>93</v>
      </c>
      <c r="P594" t="s">
        <v>56</v>
      </c>
      <c r="Q594">
        <v>80</v>
      </c>
      <c r="R594">
        <v>130</v>
      </c>
      <c r="S594">
        <v>90</v>
      </c>
      <c r="T594">
        <v>210</v>
      </c>
      <c r="U594">
        <v>63</v>
      </c>
      <c r="V594" t="s">
        <v>32</v>
      </c>
    </row>
    <row r="595" spans="1:22" x14ac:dyDescent="0.25">
      <c r="A595">
        <v>435</v>
      </c>
      <c r="B595">
        <v>47</v>
      </c>
      <c r="C595">
        <v>-47</v>
      </c>
      <c r="D595" s="1" t="s">
        <v>658</v>
      </c>
      <c r="E595">
        <v>375</v>
      </c>
      <c r="F595">
        <v>64</v>
      </c>
      <c r="G595" t="s">
        <v>36</v>
      </c>
      <c r="H595" t="s">
        <v>33</v>
      </c>
      <c r="I595">
        <v>15</v>
      </c>
      <c r="J595" t="s">
        <v>37</v>
      </c>
      <c r="K595" t="s">
        <v>42</v>
      </c>
      <c r="L595" t="s">
        <v>49</v>
      </c>
      <c r="M595">
        <v>33</v>
      </c>
      <c r="N595">
        <v>118</v>
      </c>
      <c r="O595">
        <f>Data[[#This Row],[Revenue]]-Data[[#This Row],[Cogs]]</f>
        <v>71</v>
      </c>
      <c r="P595" t="s">
        <v>46</v>
      </c>
      <c r="Q595">
        <v>50</v>
      </c>
      <c r="R595">
        <v>100</v>
      </c>
      <c r="S595">
        <v>80</v>
      </c>
      <c r="T595">
        <v>150</v>
      </c>
      <c r="U595">
        <v>42</v>
      </c>
      <c r="V595" t="s">
        <v>32</v>
      </c>
    </row>
    <row r="596" spans="1:22" x14ac:dyDescent="0.25">
      <c r="A596">
        <v>360</v>
      </c>
      <c r="B596">
        <v>68</v>
      </c>
      <c r="C596">
        <v>-27</v>
      </c>
      <c r="D596" s="1" t="s">
        <v>659</v>
      </c>
      <c r="E596">
        <v>438</v>
      </c>
      <c r="F596">
        <v>99</v>
      </c>
      <c r="G596" t="s">
        <v>36</v>
      </c>
      <c r="H596" t="s">
        <v>33</v>
      </c>
      <c r="I596">
        <v>21</v>
      </c>
      <c r="J596" t="s">
        <v>37</v>
      </c>
      <c r="K596" t="s">
        <v>42</v>
      </c>
      <c r="L596" t="s">
        <v>49</v>
      </c>
      <c r="M596">
        <v>83</v>
      </c>
      <c r="N596">
        <v>178</v>
      </c>
      <c r="O596">
        <f>Data[[#This Row],[Revenue]]-Data[[#This Row],[Cogs]]</f>
        <v>110</v>
      </c>
      <c r="P596" t="s">
        <v>64</v>
      </c>
      <c r="Q596">
        <v>90</v>
      </c>
      <c r="R596">
        <v>140</v>
      </c>
      <c r="S596">
        <v>110</v>
      </c>
      <c r="T596">
        <v>230</v>
      </c>
      <c r="U596">
        <v>43</v>
      </c>
      <c r="V596" t="s">
        <v>32</v>
      </c>
    </row>
    <row r="597" spans="1:22" x14ac:dyDescent="0.25">
      <c r="A597">
        <v>206</v>
      </c>
      <c r="B597">
        <v>22</v>
      </c>
      <c r="C597">
        <v>-5</v>
      </c>
      <c r="D597" s="1" t="s">
        <v>660</v>
      </c>
      <c r="E597">
        <v>573</v>
      </c>
      <c r="F597">
        <v>29</v>
      </c>
      <c r="G597" t="s">
        <v>36</v>
      </c>
      <c r="H597" t="s">
        <v>33</v>
      </c>
      <c r="I597">
        <v>7</v>
      </c>
      <c r="J597" t="s">
        <v>37</v>
      </c>
      <c r="K597" t="s">
        <v>38</v>
      </c>
      <c r="L597" t="s">
        <v>52</v>
      </c>
      <c r="M597">
        <v>15</v>
      </c>
      <c r="N597">
        <v>54</v>
      </c>
      <c r="O597">
        <f>Data[[#This Row],[Revenue]]-Data[[#This Row],[Cogs]]</f>
        <v>32</v>
      </c>
      <c r="P597" t="s">
        <v>64</v>
      </c>
      <c r="Q597">
        <v>10</v>
      </c>
      <c r="R597">
        <v>20</v>
      </c>
      <c r="S597">
        <v>20</v>
      </c>
      <c r="T597">
        <v>30</v>
      </c>
      <c r="U597">
        <v>19</v>
      </c>
      <c r="V597" t="s">
        <v>32</v>
      </c>
    </row>
    <row r="598" spans="1:22" x14ac:dyDescent="0.25">
      <c r="A598">
        <v>775</v>
      </c>
      <c r="B598">
        <v>21</v>
      </c>
      <c r="C598">
        <v>1</v>
      </c>
      <c r="D598" s="1" t="s">
        <v>661</v>
      </c>
      <c r="E598">
        <v>846</v>
      </c>
      <c r="F598">
        <v>31</v>
      </c>
      <c r="G598" t="s">
        <v>36</v>
      </c>
      <c r="H598" t="s">
        <v>33</v>
      </c>
      <c r="I598">
        <v>5</v>
      </c>
      <c r="J598" t="s">
        <v>37</v>
      </c>
      <c r="K598" t="s">
        <v>38</v>
      </c>
      <c r="L598" t="s">
        <v>50</v>
      </c>
      <c r="M598">
        <v>21</v>
      </c>
      <c r="N598">
        <v>55</v>
      </c>
      <c r="O598">
        <f>Data[[#This Row],[Revenue]]-Data[[#This Row],[Cogs]]</f>
        <v>34</v>
      </c>
      <c r="P598" t="s">
        <v>45</v>
      </c>
      <c r="Q598">
        <v>10</v>
      </c>
      <c r="R598">
        <v>20</v>
      </c>
      <c r="S598">
        <v>20</v>
      </c>
      <c r="T598">
        <v>30</v>
      </c>
      <c r="U598">
        <v>17</v>
      </c>
      <c r="V598" t="s">
        <v>32</v>
      </c>
    </row>
    <row r="599" spans="1:22" x14ac:dyDescent="0.25">
      <c r="A599">
        <v>435</v>
      </c>
      <c r="B599">
        <v>103</v>
      </c>
      <c r="C599">
        <v>19</v>
      </c>
      <c r="D599" s="1" t="s">
        <v>662</v>
      </c>
      <c r="E599">
        <v>564</v>
      </c>
      <c r="F599">
        <v>133</v>
      </c>
      <c r="G599" t="s">
        <v>36</v>
      </c>
      <c r="H599" t="s">
        <v>33</v>
      </c>
      <c r="I599">
        <v>33</v>
      </c>
      <c r="J599" t="s">
        <v>37</v>
      </c>
      <c r="K599" t="s">
        <v>38</v>
      </c>
      <c r="L599" t="s">
        <v>50</v>
      </c>
      <c r="M599">
        <v>129</v>
      </c>
      <c r="N599">
        <v>251</v>
      </c>
      <c r="O599">
        <f>Data[[#This Row],[Revenue]]-Data[[#This Row],[Cogs]]</f>
        <v>148</v>
      </c>
      <c r="P599" t="s">
        <v>46</v>
      </c>
      <c r="Q599">
        <v>80</v>
      </c>
      <c r="R599">
        <v>130</v>
      </c>
      <c r="S599">
        <v>110</v>
      </c>
      <c r="T599">
        <v>210</v>
      </c>
      <c r="U599">
        <v>46</v>
      </c>
      <c r="V599" t="s">
        <v>32</v>
      </c>
    </row>
    <row r="600" spans="1:22" x14ac:dyDescent="0.25">
      <c r="A600">
        <v>702</v>
      </c>
      <c r="B600">
        <v>125</v>
      </c>
      <c r="C600">
        <v>-21</v>
      </c>
      <c r="D600" s="1" t="s">
        <v>663</v>
      </c>
      <c r="E600">
        <v>898</v>
      </c>
      <c r="F600">
        <v>173</v>
      </c>
      <c r="G600" t="s">
        <v>36</v>
      </c>
      <c r="H600" t="s">
        <v>33</v>
      </c>
      <c r="I600">
        <v>113</v>
      </c>
      <c r="J600" t="s">
        <v>20</v>
      </c>
      <c r="K600" t="s">
        <v>21</v>
      </c>
      <c r="L600" t="s">
        <v>58</v>
      </c>
      <c r="M600">
        <v>39</v>
      </c>
      <c r="N600">
        <v>318</v>
      </c>
      <c r="O600">
        <f>Data[[#This Row],[Revenue]]-Data[[#This Row],[Cogs]]</f>
        <v>193</v>
      </c>
      <c r="P600" t="s">
        <v>45</v>
      </c>
      <c r="Q600">
        <v>90</v>
      </c>
      <c r="R600">
        <v>150</v>
      </c>
      <c r="S600">
        <v>60</v>
      </c>
      <c r="T600">
        <v>240</v>
      </c>
      <c r="U600">
        <v>147</v>
      </c>
      <c r="V600" t="s">
        <v>24</v>
      </c>
    </row>
    <row r="601" spans="1:22" x14ac:dyDescent="0.25">
      <c r="A601">
        <v>360</v>
      </c>
      <c r="B601">
        <v>125</v>
      </c>
      <c r="C601">
        <v>41</v>
      </c>
      <c r="D601" s="1" t="s">
        <v>664</v>
      </c>
      <c r="E601">
        <v>1119</v>
      </c>
      <c r="F601">
        <v>188</v>
      </c>
      <c r="G601" t="s">
        <v>36</v>
      </c>
      <c r="H601" t="s">
        <v>33</v>
      </c>
      <c r="I601">
        <v>41</v>
      </c>
      <c r="J601" t="s">
        <v>20</v>
      </c>
      <c r="K601" t="s">
        <v>21</v>
      </c>
      <c r="L601" t="s">
        <v>58</v>
      </c>
      <c r="M601">
        <v>171</v>
      </c>
      <c r="N601">
        <v>334</v>
      </c>
      <c r="O601">
        <f>Data[[#This Row],[Revenue]]-Data[[#This Row],[Cogs]]</f>
        <v>209</v>
      </c>
      <c r="P601" t="s">
        <v>64</v>
      </c>
      <c r="Q601">
        <v>90</v>
      </c>
      <c r="R601">
        <v>160</v>
      </c>
      <c r="S601">
        <v>130</v>
      </c>
      <c r="T601">
        <v>250</v>
      </c>
      <c r="U601">
        <v>73</v>
      </c>
      <c r="V601" t="s">
        <v>24</v>
      </c>
    </row>
    <row r="602" spans="1:22" x14ac:dyDescent="0.25">
      <c r="A602">
        <v>775</v>
      </c>
      <c r="B602">
        <v>154</v>
      </c>
      <c r="C602">
        <v>58</v>
      </c>
      <c r="D602" s="1" t="s">
        <v>665</v>
      </c>
      <c r="E602">
        <v>1132</v>
      </c>
      <c r="F602">
        <v>213</v>
      </c>
      <c r="G602" t="s">
        <v>36</v>
      </c>
      <c r="H602" t="s">
        <v>33</v>
      </c>
      <c r="I602">
        <v>50</v>
      </c>
      <c r="J602" t="s">
        <v>20</v>
      </c>
      <c r="K602" t="s">
        <v>21</v>
      </c>
      <c r="L602" t="s">
        <v>22</v>
      </c>
      <c r="M602">
        <v>178</v>
      </c>
      <c r="N602">
        <v>391</v>
      </c>
      <c r="O602">
        <f>Data[[#This Row],[Revenue]]-Data[[#This Row],[Cogs]]</f>
        <v>237</v>
      </c>
      <c r="P602" t="s">
        <v>45</v>
      </c>
      <c r="Q602">
        <v>120</v>
      </c>
      <c r="R602">
        <v>170</v>
      </c>
      <c r="S602">
        <v>120</v>
      </c>
      <c r="T602">
        <v>290</v>
      </c>
      <c r="U602">
        <v>93</v>
      </c>
      <c r="V602" t="s">
        <v>24</v>
      </c>
    </row>
    <row r="603" spans="1:22" x14ac:dyDescent="0.25">
      <c r="A603">
        <v>541</v>
      </c>
      <c r="B603">
        <v>90</v>
      </c>
      <c r="C603">
        <v>18</v>
      </c>
      <c r="D603" s="1" t="s">
        <v>666</v>
      </c>
      <c r="E603">
        <v>572</v>
      </c>
      <c r="F603">
        <v>115</v>
      </c>
      <c r="G603" t="s">
        <v>36</v>
      </c>
      <c r="H603" t="s">
        <v>33</v>
      </c>
      <c r="I603">
        <v>29</v>
      </c>
      <c r="J603" t="s">
        <v>20</v>
      </c>
      <c r="K603" t="s">
        <v>21</v>
      </c>
      <c r="L603" t="s">
        <v>22</v>
      </c>
      <c r="M603">
        <v>108</v>
      </c>
      <c r="N603">
        <v>218</v>
      </c>
      <c r="O603">
        <f>Data[[#This Row],[Revenue]]-Data[[#This Row],[Cogs]]</f>
        <v>128</v>
      </c>
      <c r="P603" t="s">
        <v>56</v>
      </c>
      <c r="Q603">
        <v>60</v>
      </c>
      <c r="R603">
        <v>100</v>
      </c>
      <c r="S603">
        <v>90</v>
      </c>
      <c r="T603">
        <v>160</v>
      </c>
      <c r="U603">
        <v>42</v>
      </c>
      <c r="V603" t="s">
        <v>24</v>
      </c>
    </row>
    <row r="604" spans="1:22" x14ac:dyDescent="0.25">
      <c r="A604">
        <v>775</v>
      </c>
      <c r="B604">
        <v>122</v>
      </c>
      <c r="C604">
        <v>39</v>
      </c>
      <c r="D604" s="1" t="s">
        <v>667</v>
      </c>
      <c r="E604">
        <v>789</v>
      </c>
      <c r="F604">
        <v>176</v>
      </c>
      <c r="G604" t="s">
        <v>36</v>
      </c>
      <c r="H604" t="s">
        <v>33</v>
      </c>
      <c r="I604">
        <v>39</v>
      </c>
      <c r="J604" t="s">
        <v>20</v>
      </c>
      <c r="K604" t="s">
        <v>21</v>
      </c>
      <c r="L604" t="s">
        <v>25</v>
      </c>
      <c r="M604">
        <v>169</v>
      </c>
      <c r="N604">
        <v>318</v>
      </c>
      <c r="O604">
        <f>Data[[#This Row],[Revenue]]-Data[[#This Row],[Cogs]]</f>
        <v>196</v>
      </c>
      <c r="P604" t="s">
        <v>45</v>
      </c>
      <c r="Q604">
        <v>90</v>
      </c>
      <c r="R604">
        <v>150</v>
      </c>
      <c r="S604">
        <v>130</v>
      </c>
      <c r="T604">
        <v>240</v>
      </c>
      <c r="U604">
        <v>62</v>
      </c>
      <c r="V604" t="s">
        <v>24</v>
      </c>
    </row>
    <row r="605" spans="1:22" x14ac:dyDescent="0.25">
      <c r="A605">
        <v>435</v>
      </c>
      <c r="B605">
        <v>86</v>
      </c>
      <c r="C605">
        <v>-40</v>
      </c>
      <c r="D605" s="1" t="s">
        <v>668</v>
      </c>
      <c r="E605">
        <v>1698</v>
      </c>
      <c r="F605">
        <v>23</v>
      </c>
      <c r="G605" t="s">
        <v>36</v>
      </c>
      <c r="H605" t="s">
        <v>33</v>
      </c>
      <c r="I605">
        <v>26</v>
      </c>
      <c r="J605" t="s">
        <v>20</v>
      </c>
      <c r="K605" t="s">
        <v>21</v>
      </c>
      <c r="L605" t="s">
        <v>25</v>
      </c>
      <c r="M605">
        <v>-40</v>
      </c>
      <c r="N605">
        <v>116</v>
      </c>
      <c r="O605">
        <f>Data[[#This Row],[Revenue]]-Data[[#This Row],[Cogs]]</f>
        <v>30</v>
      </c>
      <c r="P605" t="s">
        <v>46</v>
      </c>
      <c r="Q605">
        <v>60</v>
      </c>
      <c r="R605">
        <v>20</v>
      </c>
      <c r="S605">
        <v>0</v>
      </c>
      <c r="T605">
        <v>80</v>
      </c>
      <c r="U605">
        <v>50</v>
      </c>
      <c r="V605" t="s">
        <v>24</v>
      </c>
    </row>
    <row r="606" spans="1:22" x14ac:dyDescent="0.25">
      <c r="A606">
        <v>775</v>
      </c>
      <c r="B606">
        <v>257</v>
      </c>
      <c r="C606">
        <v>202</v>
      </c>
      <c r="D606" s="1" t="s">
        <v>669</v>
      </c>
      <c r="E606">
        <v>1662</v>
      </c>
      <c r="F606">
        <v>341</v>
      </c>
      <c r="G606" t="s">
        <v>36</v>
      </c>
      <c r="H606" t="s">
        <v>33</v>
      </c>
      <c r="I606">
        <v>84</v>
      </c>
      <c r="J606" t="s">
        <v>20</v>
      </c>
      <c r="K606" t="s">
        <v>29</v>
      </c>
      <c r="L606" t="s">
        <v>30</v>
      </c>
      <c r="M606">
        <v>332</v>
      </c>
      <c r="N606">
        <v>637</v>
      </c>
      <c r="O606">
        <f>Data[[#This Row],[Revenue]]-Data[[#This Row],[Cogs]]</f>
        <v>380</v>
      </c>
      <c r="P606" t="s">
        <v>45</v>
      </c>
      <c r="Q606">
        <v>110</v>
      </c>
      <c r="R606">
        <v>180</v>
      </c>
      <c r="S606">
        <v>130</v>
      </c>
      <c r="T606">
        <v>290</v>
      </c>
      <c r="U606">
        <v>117</v>
      </c>
      <c r="V606" t="s">
        <v>32</v>
      </c>
    </row>
    <row r="607" spans="1:22" x14ac:dyDescent="0.25">
      <c r="A607">
        <v>971</v>
      </c>
      <c r="B607">
        <v>21</v>
      </c>
      <c r="C607">
        <v>4</v>
      </c>
      <c r="D607" s="1" t="s">
        <v>670</v>
      </c>
      <c r="E607">
        <v>480</v>
      </c>
      <c r="F607">
        <v>32</v>
      </c>
      <c r="G607" t="s">
        <v>36</v>
      </c>
      <c r="H607" t="s">
        <v>33</v>
      </c>
      <c r="I607">
        <v>5</v>
      </c>
      <c r="J607" t="s">
        <v>20</v>
      </c>
      <c r="K607" t="s">
        <v>29</v>
      </c>
      <c r="L607" t="s">
        <v>30</v>
      </c>
      <c r="M607">
        <v>24</v>
      </c>
      <c r="N607">
        <v>56</v>
      </c>
      <c r="O607">
        <f>Data[[#This Row],[Revenue]]-Data[[#This Row],[Cogs]]</f>
        <v>35</v>
      </c>
      <c r="P607" t="s">
        <v>56</v>
      </c>
      <c r="Q607">
        <v>0</v>
      </c>
      <c r="R607">
        <v>20</v>
      </c>
      <c r="S607">
        <v>20</v>
      </c>
      <c r="T607">
        <v>20</v>
      </c>
      <c r="U607">
        <v>16</v>
      </c>
      <c r="V607" t="s">
        <v>32</v>
      </c>
    </row>
    <row r="608" spans="1:22" x14ac:dyDescent="0.25">
      <c r="A608">
        <v>435</v>
      </c>
      <c r="B608">
        <v>82</v>
      </c>
      <c r="C608">
        <v>-4</v>
      </c>
      <c r="D608" s="1" t="s">
        <v>671</v>
      </c>
      <c r="E608">
        <v>601</v>
      </c>
      <c r="F608">
        <v>102</v>
      </c>
      <c r="G608" t="s">
        <v>36</v>
      </c>
      <c r="H608" t="s">
        <v>33</v>
      </c>
      <c r="I608">
        <v>31</v>
      </c>
      <c r="J608" t="s">
        <v>37</v>
      </c>
      <c r="K608" t="s">
        <v>42</v>
      </c>
      <c r="L608" t="s">
        <v>43</v>
      </c>
      <c r="M608">
        <v>56</v>
      </c>
      <c r="N608">
        <v>196</v>
      </c>
      <c r="O608">
        <f>Data[[#This Row],[Revenue]]-Data[[#This Row],[Cogs]]</f>
        <v>114</v>
      </c>
      <c r="P608" t="s">
        <v>46</v>
      </c>
      <c r="Q608">
        <v>90</v>
      </c>
      <c r="R608">
        <v>120</v>
      </c>
      <c r="S608">
        <v>60</v>
      </c>
      <c r="T608">
        <v>210</v>
      </c>
      <c r="U608">
        <v>64</v>
      </c>
      <c r="V608" t="s">
        <v>24</v>
      </c>
    </row>
    <row r="609" spans="1:22" x14ac:dyDescent="0.25">
      <c r="A609">
        <v>509</v>
      </c>
      <c r="B609">
        <v>94</v>
      </c>
      <c r="C609">
        <v>-16</v>
      </c>
      <c r="D609" s="1" t="s">
        <v>672</v>
      </c>
      <c r="E609">
        <v>694</v>
      </c>
      <c r="F609">
        <v>130</v>
      </c>
      <c r="G609" t="s">
        <v>36</v>
      </c>
      <c r="H609" t="s">
        <v>33</v>
      </c>
      <c r="I609">
        <v>85</v>
      </c>
      <c r="J609" t="s">
        <v>37</v>
      </c>
      <c r="K609" t="s">
        <v>42</v>
      </c>
      <c r="L609" t="s">
        <v>43</v>
      </c>
      <c r="M609">
        <v>24</v>
      </c>
      <c r="N609">
        <v>239</v>
      </c>
      <c r="O609">
        <f>Data[[#This Row],[Revenue]]-Data[[#This Row],[Cogs]]</f>
        <v>145</v>
      </c>
      <c r="P609" t="s">
        <v>64</v>
      </c>
      <c r="Q609">
        <v>110</v>
      </c>
      <c r="R609">
        <v>150</v>
      </c>
      <c r="S609">
        <v>40</v>
      </c>
      <c r="T609">
        <v>260</v>
      </c>
      <c r="U609">
        <v>114</v>
      </c>
      <c r="V609" t="s">
        <v>24</v>
      </c>
    </row>
    <row r="610" spans="1:22" x14ac:dyDescent="0.25">
      <c r="A610">
        <v>971</v>
      </c>
      <c r="B610">
        <v>181</v>
      </c>
      <c r="C610">
        <v>40</v>
      </c>
      <c r="D610" s="1" t="s">
        <v>673</v>
      </c>
      <c r="E610">
        <v>1283</v>
      </c>
      <c r="F610">
        <v>182</v>
      </c>
      <c r="G610" t="s">
        <v>36</v>
      </c>
      <c r="H610" t="s">
        <v>33</v>
      </c>
      <c r="I610">
        <v>50</v>
      </c>
      <c r="J610" t="s">
        <v>37</v>
      </c>
      <c r="K610" t="s">
        <v>38</v>
      </c>
      <c r="L610" t="s">
        <v>39</v>
      </c>
      <c r="M610">
        <v>160</v>
      </c>
      <c r="N610">
        <v>387</v>
      </c>
      <c r="O610">
        <f>Data[[#This Row],[Revenue]]-Data[[#This Row],[Cogs]]</f>
        <v>206</v>
      </c>
      <c r="P610" t="s">
        <v>56</v>
      </c>
      <c r="Q610">
        <v>170</v>
      </c>
      <c r="R610">
        <v>180</v>
      </c>
      <c r="S610">
        <v>120</v>
      </c>
      <c r="T610">
        <v>350</v>
      </c>
      <c r="U610">
        <v>74</v>
      </c>
      <c r="V610" t="s">
        <v>24</v>
      </c>
    </row>
    <row r="611" spans="1:22" x14ac:dyDescent="0.25">
      <c r="A611">
        <v>435</v>
      </c>
      <c r="B611">
        <v>69</v>
      </c>
      <c r="C611">
        <v>8</v>
      </c>
      <c r="D611" s="1" t="s">
        <v>674</v>
      </c>
      <c r="E611">
        <v>1060</v>
      </c>
      <c r="F611">
        <v>81</v>
      </c>
      <c r="G611" t="s">
        <v>36</v>
      </c>
      <c r="H611" t="s">
        <v>33</v>
      </c>
      <c r="I611">
        <v>21</v>
      </c>
      <c r="J611" t="s">
        <v>37</v>
      </c>
      <c r="K611" t="s">
        <v>42</v>
      </c>
      <c r="L611" t="s">
        <v>47</v>
      </c>
      <c r="M611">
        <v>58</v>
      </c>
      <c r="N611">
        <v>160</v>
      </c>
      <c r="O611">
        <f>Data[[#This Row],[Revenue]]-Data[[#This Row],[Cogs]]</f>
        <v>91</v>
      </c>
      <c r="P611" t="s">
        <v>46</v>
      </c>
      <c r="Q611">
        <v>80</v>
      </c>
      <c r="R611">
        <v>90</v>
      </c>
      <c r="S611">
        <v>50</v>
      </c>
      <c r="T611">
        <v>170</v>
      </c>
      <c r="U611">
        <v>42</v>
      </c>
      <c r="V611" t="s">
        <v>32</v>
      </c>
    </row>
    <row r="612" spans="1:22" x14ac:dyDescent="0.25">
      <c r="A612">
        <v>541</v>
      </c>
      <c r="B612">
        <v>53</v>
      </c>
      <c r="C612">
        <v>-19</v>
      </c>
      <c r="D612" s="1" t="s">
        <v>675</v>
      </c>
      <c r="E612">
        <v>470</v>
      </c>
      <c r="F612">
        <v>75</v>
      </c>
      <c r="G612" t="s">
        <v>36</v>
      </c>
      <c r="H612" t="s">
        <v>33</v>
      </c>
      <c r="I612">
        <v>17</v>
      </c>
      <c r="J612" t="s">
        <v>37</v>
      </c>
      <c r="K612" t="s">
        <v>42</v>
      </c>
      <c r="L612" t="s">
        <v>49</v>
      </c>
      <c r="M612">
        <v>21</v>
      </c>
      <c r="N612">
        <v>136</v>
      </c>
      <c r="O612">
        <f>Data[[#This Row],[Revenue]]-Data[[#This Row],[Cogs]]</f>
        <v>83</v>
      </c>
      <c r="P612" t="s">
        <v>56</v>
      </c>
      <c r="Q612">
        <v>60</v>
      </c>
      <c r="R612">
        <v>90</v>
      </c>
      <c r="S612">
        <v>40</v>
      </c>
      <c r="T612">
        <v>150</v>
      </c>
      <c r="U612">
        <v>61</v>
      </c>
      <c r="V612" t="s">
        <v>32</v>
      </c>
    </row>
    <row r="613" spans="1:22" x14ac:dyDescent="0.25">
      <c r="A613">
        <v>253</v>
      </c>
      <c r="B613">
        <v>63</v>
      </c>
      <c r="C613">
        <v>4</v>
      </c>
      <c r="D613" s="1" t="s">
        <v>676</v>
      </c>
      <c r="E613">
        <v>446</v>
      </c>
      <c r="F613">
        <v>93</v>
      </c>
      <c r="G613" t="s">
        <v>36</v>
      </c>
      <c r="H613" t="s">
        <v>33</v>
      </c>
      <c r="I613">
        <v>20</v>
      </c>
      <c r="J613" t="s">
        <v>37</v>
      </c>
      <c r="K613" t="s">
        <v>42</v>
      </c>
      <c r="L613" t="s">
        <v>49</v>
      </c>
      <c r="M613">
        <v>74</v>
      </c>
      <c r="N613">
        <v>166</v>
      </c>
      <c r="O613">
        <f>Data[[#This Row],[Revenue]]-Data[[#This Row],[Cogs]]</f>
        <v>103</v>
      </c>
      <c r="P613" t="s">
        <v>64</v>
      </c>
      <c r="Q613">
        <v>70</v>
      </c>
      <c r="R613">
        <v>110</v>
      </c>
      <c r="S613">
        <v>70</v>
      </c>
      <c r="T613">
        <v>180</v>
      </c>
      <c r="U613">
        <v>43</v>
      </c>
      <c r="V613" t="s">
        <v>32</v>
      </c>
    </row>
    <row r="614" spans="1:22" x14ac:dyDescent="0.25">
      <c r="A614">
        <v>775</v>
      </c>
      <c r="B614">
        <v>15</v>
      </c>
      <c r="C614">
        <v>3</v>
      </c>
      <c r="D614" s="1" t="s">
        <v>677</v>
      </c>
      <c r="E614">
        <v>848</v>
      </c>
      <c r="F614">
        <v>24</v>
      </c>
      <c r="G614" t="s">
        <v>36</v>
      </c>
      <c r="H614" t="s">
        <v>33</v>
      </c>
      <c r="I614">
        <v>4</v>
      </c>
      <c r="J614" t="s">
        <v>37</v>
      </c>
      <c r="K614" t="s">
        <v>38</v>
      </c>
      <c r="L614" t="s">
        <v>50</v>
      </c>
      <c r="M614">
        <v>13</v>
      </c>
      <c r="N614">
        <v>42</v>
      </c>
      <c r="O614">
        <f>Data[[#This Row],[Revenue]]-Data[[#This Row],[Cogs]]</f>
        <v>27</v>
      </c>
      <c r="P614" t="s">
        <v>45</v>
      </c>
      <c r="Q614">
        <v>10</v>
      </c>
      <c r="R614">
        <v>20</v>
      </c>
      <c r="S614">
        <v>10</v>
      </c>
      <c r="T614">
        <v>30</v>
      </c>
      <c r="U614">
        <v>15</v>
      </c>
      <c r="V614" t="s">
        <v>32</v>
      </c>
    </row>
    <row r="615" spans="1:22" x14ac:dyDescent="0.25">
      <c r="A615">
        <v>801</v>
      </c>
      <c r="B615">
        <v>101</v>
      </c>
      <c r="C615">
        <v>36</v>
      </c>
      <c r="D615" s="1" t="s">
        <v>678</v>
      </c>
      <c r="E615">
        <v>552</v>
      </c>
      <c r="F615">
        <v>130</v>
      </c>
      <c r="G615" t="s">
        <v>36</v>
      </c>
      <c r="H615" t="s">
        <v>33</v>
      </c>
      <c r="I615">
        <v>33</v>
      </c>
      <c r="J615" t="s">
        <v>37</v>
      </c>
      <c r="K615" t="s">
        <v>38</v>
      </c>
      <c r="L615" t="s">
        <v>50</v>
      </c>
      <c r="M615">
        <v>126</v>
      </c>
      <c r="N615">
        <v>246</v>
      </c>
      <c r="O615">
        <f>Data[[#This Row],[Revenue]]-Data[[#This Row],[Cogs]]</f>
        <v>145</v>
      </c>
      <c r="P615" t="s">
        <v>46</v>
      </c>
      <c r="Q615">
        <v>90</v>
      </c>
      <c r="R615">
        <v>130</v>
      </c>
      <c r="S615">
        <v>90</v>
      </c>
      <c r="T615">
        <v>220</v>
      </c>
      <c r="U615">
        <v>45</v>
      </c>
      <c r="V615" t="s">
        <v>32</v>
      </c>
    </row>
    <row r="616" spans="1:22" x14ac:dyDescent="0.25">
      <c r="A616">
        <v>702</v>
      </c>
      <c r="B616">
        <v>121</v>
      </c>
      <c r="C616">
        <v>19</v>
      </c>
      <c r="D616" s="1" t="s">
        <v>679</v>
      </c>
      <c r="E616">
        <v>912</v>
      </c>
      <c r="F616">
        <v>168</v>
      </c>
      <c r="G616" t="s">
        <v>36</v>
      </c>
      <c r="H616" t="s">
        <v>33</v>
      </c>
      <c r="I616">
        <v>109</v>
      </c>
      <c r="J616" t="s">
        <v>20</v>
      </c>
      <c r="K616" t="s">
        <v>21</v>
      </c>
      <c r="L616" t="s">
        <v>58</v>
      </c>
      <c r="M616">
        <v>39</v>
      </c>
      <c r="N616">
        <v>308</v>
      </c>
      <c r="O616">
        <f>Data[[#This Row],[Revenue]]-Data[[#This Row],[Cogs]]</f>
        <v>187</v>
      </c>
      <c r="P616" t="s">
        <v>45</v>
      </c>
      <c r="Q616">
        <v>110</v>
      </c>
      <c r="R616">
        <v>150</v>
      </c>
      <c r="S616">
        <v>20</v>
      </c>
      <c r="T616">
        <v>260</v>
      </c>
      <c r="U616">
        <v>142</v>
      </c>
      <c r="V616" t="s">
        <v>24</v>
      </c>
    </row>
    <row r="617" spans="1:22" x14ac:dyDescent="0.25">
      <c r="A617">
        <v>206</v>
      </c>
      <c r="B617">
        <v>130</v>
      </c>
      <c r="C617">
        <v>61</v>
      </c>
      <c r="D617" s="1" t="s">
        <v>680</v>
      </c>
      <c r="E617">
        <v>1134</v>
      </c>
      <c r="F617">
        <v>195</v>
      </c>
      <c r="G617" t="s">
        <v>36</v>
      </c>
      <c r="H617" t="s">
        <v>33</v>
      </c>
      <c r="I617">
        <v>42</v>
      </c>
      <c r="J617" t="s">
        <v>20</v>
      </c>
      <c r="K617" t="s">
        <v>21</v>
      </c>
      <c r="L617" t="s">
        <v>58</v>
      </c>
      <c r="M617">
        <v>181</v>
      </c>
      <c r="N617">
        <v>346</v>
      </c>
      <c r="O617">
        <f>Data[[#This Row],[Revenue]]-Data[[#This Row],[Cogs]]</f>
        <v>216</v>
      </c>
      <c r="P617" t="s">
        <v>64</v>
      </c>
      <c r="Q617">
        <v>120</v>
      </c>
      <c r="R617">
        <v>180</v>
      </c>
      <c r="S617">
        <v>120</v>
      </c>
      <c r="T617">
        <v>300</v>
      </c>
      <c r="U617">
        <v>73</v>
      </c>
      <c r="V617" t="s">
        <v>24</v>
      </c>
    </row>
    <row r="618" spans="1:22" x14ac:dyDescent="0.25">
      <c r="A618">
        <v>702</v>
      </c>
      <c r="B618">
        <v>173</v>
      </c>
      <c r="C618">
        <v>75</v>
      </c>
      <c r="D618" s="1" t="s">
        <v>681</v>
      </c>
      <c r="E618">
        <v>1150</v>
      </c>
      <c r="F618">
        <v>239</v>
      </c>
      <c r="G618" t="s">
        <v>36</v>
      </c>
      <c r="H618" t="s">
        <v>33</v>
      </c>
      <c r="I618">
        <v>57</v>
      </c>
      <c r="J618" t="s">
        <v>20</v>
      </c>
      <c r="K618" t="s">
        <v>21</v>
      </c>
      <c r="L618" t="s">
        <v>22</v>
      </c>
      <c r="M618">
        <v>205</v>
      </c>
      <c r="N618">
        <v>439</v>
      </c>
      <c r="O618">
        <f>Data[[#This Row],[Revenue]]-Data[[#This Row],[Cogs]]</f>
        <v>266</v>
      </c>
      <c r="P618" t="s">
        <v>45</v>
      </c>
      <c r="Q618">
        <v>160</v>
      </c>
      <c r="R618">
        <v>220</v>
      </c>
      <c r="S618">
        <v>130</v>
      </c>
      <c r="T618">
        <v>380</v>
      </c>
      <c r="U618">
        <v>101</v>
      </c>
      <c r="V618" t="s">
        <v>24</v>
      </c>
    </row>
    <row r="619" spans="1:22" x14ac:dyDescent="0.25">
      <c r="A619">
        <v>541</v>
      </c>
      <c r="B619">
        <v>88</v>
      </c>
      <c r="C619">
        <v>34</v>
      </c>
      <c r="D619" s="1" t="s">
        <v>682</v>
      </c>
      <c r="E619">
        <v>561</v>
      </c>
      <c r="F619">
        <v>112</v>
      </c>
      <c r="G619" t="s">
        <v>36</v>
      </c>
      <c r="H619" t="s">
        <v>33</v>
      </c>
      <c r="I619">
        <v>29</v>
      </c>
      <c r="J619" t="s">
        <v>20</v>
      </c>
      <c r="K619" t="s">
        <v>21</v>
      </c>
      <c r="L619" t="s">
        <v>22</v>
      </c>
      <c r="M619">
        <v>104</v>
      </c>
      <c r="N619">
        <v>213</v>
      </c>
      <c r="O619">
        <f>Data[[#This Row],[Revenue]]-Data[[#This Row],[Cogs]]</f>
        <v>125</v>
      </c>
      <c r="P619" t="s">
        <v>56</v>
      </c>
      <c r="Q619">
        <v>80</v>
      </c>
      <c r="R619">
        <v>100</v>
      </c>
      <c r="S619">
        <v>70</v>
      </c>
      <c r="T619">
        <v>180</v>
      </c>
      <c r="U619">
        <v>42</v>
      </c>
      <c r="V619" t="s">
        <v>24</v>
      </c>
    </row>
    <row r="620" spans="1:22" x14ac:dyDescent="0.25">
      <c r="A620">
        <v>775</v>
      </c>
      <c r="B620">
        <v>113</v>
      </c>
      <c r="C620">
        <v>59</v>
      </c>
      <c r="D620" s="1" t="s">
        <v>683</v>
      </c>
      <c r="E620">
        <v>803</v>
      </c>
      <c r="F620">
        <v>165</v>
      </c>
      <c r="G620" t="s">
        <v>36</v>
      </c>
      <c r="H620" t="s">
        <v>33</v>
      </c>
      <c r="I620">
        <v>36</v>
      </c>
      <c r="J620" t="s">
        <v>20</v>
      </c>
      <c r="K620" t="s">
        <v>21</v>
      </c>
      <c r="L620" t="s">
        <v>25</v>
      </c>
      <c r="M620">
        <v>159</v>
      </c>
      <c r="N620">
        <v>296</v>
      </c>
      <c r="O620">
        <f>Data[[#This Row],[Revenue]]-Data[[#This Row],[Cogs]]</f>
        <v>183</v>
      </c>
      <c r="P620" t="s">
        <v>45</v>
      </c>
      <c r="Q620">
        <v>100</v>
      </c>
      <c r="R620">
        <v>150</v>
      </c>
      <c r="S620">
        <v>100</v>
      </c>
      <c r="T620">
        <v>250</v>
      </c>
      <c r="U620">
        <v>58</v>
      </c>
      <c r="V620" t="s">
        <v>24</v>
      </c>
    </row>
    <row r="621" spans="1:22" x14ac:dyDescent="0.25">
      <c r="A621">
        <v>775</v>
      </c>
      <c r="B621">
        <v>228</v>
      </c>
      <c r="C621">
        <v>151</v>
      </c>
      <c r="D621" s="1" t="s">
        <v>684</v>
      </c>
      <c r="E621">
        <v>1691</v>
      </c>
      <c r="F621">
        <v>304</v>
      </c>
      <c r="G621" t="s">
        <v>36</v>
      </c>
      <c r="H621" t="s">
        <v>33</v>
      </c>
      <c r="I621">
        <v>75</v>
      </c>
      <c r="J621" t="s">
        <v>20</v>
      </c>
      <c r="K621" t="s">
        <v>29</v>
      </c>
      <c r="L621" t="s">
        <v>30</v>
      </c>
      <c r="M621">
        <v>291</v>
      </c>
      <c r="N621">
        <v>567</v>
      </c>
      <c r="O621">
        <f>Data[[#This Row],[Revenue]]-Data[[#This Row],[Cogs]]</f>
        <v>339</v>
      </c>
      <c r="P621" t="s">
        <v>45</v>
      </c>
      <c r="Q621">
        <v>160</v>
      </c>
      <c r="R621">
        <v>220</v>
      </c>
      <c r="S621">
        <v>140</v>
      </c>
      <c r="T621">
        <v>380</v>
      </c>
      <c r="U621">
        <v>108</v>
      </c>
      <c r="V621" t="s">
        <v>32</v>
      </c>
    </row>
    <row r="622" spans="1:22" x14ac:dyDescent="0.25">
      <c r="A622">
        <v>702</v>
      </c>
      <c r="B622">
        <v>211</v>
      </c>
      <c r="C622">
        <v>110</v>
      </c>
      <c r="D622" s="1" t="s">
        <v>685</v>
      </c>
      <c r="E622">
        <v>1778</v>
      </c>
      <c r="F622">
        <v>212</v>
      </c>
      <c r="G622" t="s">
        <v>36</v>
      </c>
      <c r="H622" t="s">
        <v>33</v>
      </c>
      <c r="I622">
        <v>59</v>
      </c>
      <c r="J622" t="s">
        <v>20</v>
      </c>
      <c r="K622" t="s">
        <v>29</v>
      </c>
      <c r="L622" t="s">
        <v>67</v>
      </c>
      <c r="M622">
        <v>190</v>
      </c>
      <c r="N622">
        <v>451</v>
      </c>
      <c r="O622">
        <f>Data[[#This Row],[Revenue]]-Data[[#This Row],[Cogs]]</f>
        <v>240</v>
      </c>
      <c r="P622" t="s">
        <v>45</v>
      </c>
      <c r="Q622">
        <v>150</v>
      </c>
      <c r="R622">
        <v>150</v>
      </c>
      <c r="S622">
        <v>80</v>
      </c>
      <c r="T622">
        <v>300</v>
      </c>
      <c r="U622">
        <v>84</v>
      </c>
      <c r="V622" t="s">
        <v>32</v>
      </c>
    </row>
    <row r="623" spans="1:22" x14ac:dyDescent="0.25">
      <c r="A623">
        <v>503</v>
      </c>
      <c r="B623">
        <v>78</v>
      </c>
      <c r="C623">
        <v>42</v>
      </c>
      <c r="D623" s="1" t="s">
        <v>686</v>
      </c>
      <c r="E623">
        <v>798</v>
      </c>
      <c r="F623">
        <v>119</v>
      </c>
      <c r="G623" t="s">
        <v>36</v>
      </c>
      <c r="H623" t="s">
        <v>33</v>
      </c>
      <c r="I623">
        <v>25</v>
      </c>
      <c r="J623" t="s">
        <v>20</v>
      </c>
      <c r="K623" t="s">
        <v>29</v>
      </c>
      <c r="L623" t="s">
        <v>67</v>
      </c>
      <c r="M623">
        <v>92</v>
      </c>
      <c r="N623">
        <v>210</v>
      </c>
      <c r="O623">
        <f>Data[[#This Row],[Revenue]]-Data[[#This Row],[Cogs]]</f>
        <v>132</v>
      </c>
      <c r="P623" t="s">
        <v>56</v>
      </c>
      <c r="Q623">
        <v>50</v>
      </c>
      <c r="R623">
        <v>90</v>
      </c>
      <c r="S623">
        <v>50</v>
      </c>
      <c r="T623">
        <v>140</v>
      </c>
      <c r="U623">
        <v>57</v>
      </c>
      <c r="V623" t="s">
        <v>32</v>
      </c>
    </row>
    <row r="624" spans="1:22" x14ac:dyDescent="0.25">
      <c r="A624">
        <v>775</v>
      </c>
      <c r="B624">
        <v>245</v>
      </c>
      <c r="C624">
        <v>-225</v>
      </c>
      <c r="D624" s="1" t="s">
        <v>687</v>
      </c>
      <c r="E624">
        <v>7653</v>
      </c>
      <c r="F624">
        <v>-245</v>
      </c>
      <c r="G624" t="s">
        <v>36</v>
      </c>
      <c r="H624" t="s">
        <v>33</v>
      </c>
      <c r="I624">
        <v>93</v>
      </c>
      <c r="J624" t="s">
        <v>20</v>
      </c>
      <c r="K624" t="s">
        <v>29</v>
      </c>
      <c r="L624" t="s">
        <v>34</v>
      </c>
      <c r="M624">
        <v>-505</v>
      </c>
      <c r="N624">
        <v>34</v>
      </c>
      <c r="O624">
        <f>Data[[#This Row],[Revenue]]-Data[[#This Row],[Cogs]]</f>
        <v>-211</v>
      </c>
      <c r="P624" t="s">
        <v>45</v>
      </c>
      <c r="Q624">
        <v>180</v>
      </c>
      <c r="R624">
        <v>-180</v>
      </c>
      <c r="S624">
        <v>-280</v>
      </c>
      <c r="T624">
        <v>0</v>
      </c>
      <c r="U624">
        <v>127</v>
      </c>
      <c r="V624" t="s">
        <v>32</v>
      </c>
    </row>
    <row r="625" spans="1:22" x14ac:dyDescent="0.25">
      <c r="A625">
        <v>971</v>
      </c>
      <c r="B625">
        <v>102</v>
      </c>
      <c r="C625">
        <v>62</v>
      </c>
      <c r="D625" s="1" t="s">
        <v>688</v>
      </c>
      <c r="E625">
        <v>666</v>
      </c>
      <c r="F625">
        <v>143</v>
      </c>
      <c r="G625" t="s">
        <v>36</v>
      </c>
      <c r="H625" t="s">
        <v>33</v>
      </c>
      <c r="I625">
        <v>31</v>
      </c>
      <c r="J625" t="s">
        <v>20</v>
      </c>
      <c r="K625" t="s">
        <v>29</v>
      </c>
      <c r="L625" t="s">
        <v>34</v>
      </c>
      <c r="M625">
        <v>132</v>
      </c>
      <c r="N625">
        <v>261</v>
      </c>
      <c r="O625">
        <f>Data[[#This Row],[Revenue]]-Data[[#This Row],[Cogs]]</f>
        <v>159</v>
      </c>
      <c r="P625" t="s">
        <v>56</v>
      </c>
      <c r="Q625">
        <v>70</v>
      </c>
      <c r="R625">
        <v>100</v>
      </c>
      <c r="S625">
        <v>70</v>
      </c>
      <c r="T625">
        <v>170</v>
      </c>
      <c r="U625">
        <v>54</v>
      </c>
      <c r="V625" t="s">
        <v>32</v>
      </c>
    </row>
    <row r="626" spans="1:22" x14ac:dyDescent="0.25">
      <c r="A626">
        <v>951</v>
      </c>
      <c r="B626">
        <v>224</v>
      </c>
      <c r="C626">
        <v>-71</v>
      </c>
      <c r="D626" s="1" t="s">
        <v>689</v>
      </c>
      <c r="E626">
        <v>4216</v>
      </c>
      <c r="F626">
        <v>-32</v>
      </c>
      <c r="G626" t="s">
        <v>18</v>
      </c>
      <c r="H626" t="s">
        <v>33</v>
      </c>
      <c r="I626">
        <v>73</v>
      </c>
      <c r="J626" t="s">
        <v>37</v>
      </c>
      <c r="K626" t="s">
        <v>42</v>
      </c>
      <c r="L626" t="s">
        <v>43</v>
      </c>
      <c r="M626">
        <v>-221</v>
      </c>
      <c r="N626">
        <v>205</v>
      </c>
      <c r="O626">
        <f>Data[[#This Row],[Revenue]]-Data[[#This Row],[Cogs]]</f>
        <v>-19</v>
      </c>
      <c r="P626" t="s">
        <v>35</v>
      </c>
      <c r="Q626">
        <v>260</v>
      </c>
      <c r="R626">
        <v>-40</v>
      </c>
      <c r="S626">
        <v>-150</v>
      </c>
      <c r="T626">
        <v>220</v>
      </c>
      <c r="U626">
        <v>117</v>
      </c>
      <c r="V626" t="s">
        <v>24</v>
      </c>
    </row>
    <row r="627" spans="1:22" x14ac:dyDescent="0.25">
      <c r="A627">
        <v>435</v>
      </c>
      <c r="B627">
        <v>63</v>
      </c>
      <c r="C627">
        <v>3</v>
      </c>
      <c r="D627" s="1" t="s">
        <v>690</v>
      </c>
      <c r="E627">
        <v>1075</v>
      </c>
      <c r="F627">
        <v>76</v>
      </c>
      <c r="G627" t="s">
        <v>36</v>
      </c>
      <c r="H627" t="s">
        <v>33</v>
      </c>
      <c r="I627">
        <v>19</v>
      </c>
      <c r="J627" t="s">
        <v>37</v>
      </c>
      <c r="K627" t="s">
        <v>42</v>
      </c>
      <c r="L627" t="s">
        <v>47</v>
      </c>
      <c r="M627">
        <v>53</v>
      </c>
      <c r="N627">
        <v>148</v>
      </c>
      <c r="O627">
        <f>Data[[#This Row],[Revenue]]-Data[[#This Row],[Cogs]]</f>
        <v>85</v>
      </c>
      <c r="P627" t="s">
        <v>46</v>
      </c>
      <c r="Q627">
        <v>70</v>
      </c>
      <c r="R627">
        <v>90</v>
      </c>
      <c r="S627">
        <v>50</v>
      </c>
      <c r="T627">
        <v>160</v>
      </c>
      <c r="U627">
        <v>40</v>
      </c>
      <c r="V627" t="s">
        <v>32</v>
      </c>
    </row>
    <row r="628" spans="1:22" x14ac:dyDescent="0.25">
      <c r="A628">
        <v>360</v>
      </c>
      <c r="B628">
        <v>72</v>
      </c>
      <c r="C628">
        <v>6</v>
      </c>
      <c r="D628" s="1" t="s">
        <v>691</v>
      </c>
      <c r="E628">
        <v>461</v>
      </c>
      <c r="F628">
        <v>104</v>
      </c>
      <c r="G628" t="s">
        <v>36</v>
      </c>
      <c r="H628" t="s">
        <v>33</v>
      </c>
      <c r="I628">
        <v>23</v>
      </c>
      <c r="J628" t="s">
        <v>37</v>
      </c>
      <c r="K628" t="s">
        <v>42</v>
      </c>
      <c r="L628" t="s">
        <v>49</v>
      </c>
      <c r="M628">
        <v>86</v>
      </c>
      <c r="N628">
        <v>188</v>
      </c>
      <c r="O628">
        <f>Data[[#This Row],[Revenue]]-Data[[#This Row],[Cogs]]</f>
        <v>116</v>
      </c>
      <c r="P628" t="s">
        <v>64</v>
      </c>
      <c r="Q628">
        <v>80</v>
      </c>
      <c r="R628">
        <v>120</v>
      </c>
      <c r="S628">
        <v>80</v>
      </c>
      <c r="T628">
        <v>200</v>
      </c>
      <c r="U628">
        <v>46</v>
      </c>
      <c r="V628" t="s">
        <v>32</v>
      </c>
    </row>
    <row r="629" spans="1:22" x14ac:dyDescent="0.25">
      <c r="A629">
        <v>775</v>
      </c>
      <c r="B629">
        <v>16</v>
      </c>
      <c r="C629">
        <v>5</v>
      </c>
      <c r="D629" s="1" t="s">
        <v>692</v>
      </c>
      <c r="E629">
        <v>851</v>
      </c>
      <c r="F629">
        <v>25</v>
      </c>
      <c r="G629" t="s">
        <v>36</v>
      </c>
      <c r="H629" t="s">
        <v>33</v>
      </c>
      <c r="I629">
        <v>4</v>
      </c>
      <c r="J629" t="s">
        <v>37</v>
      </c>
      <c r="K629" t="s">
        <v>38</v>
      </c>
      <c r="L629" t="s">
        <v>50</v>
      </c>
      <c r="M629">
        <v>15</v>
      </c>
      <c r="N629">
        <v>44</v>
      </c>
      <c r="O629">
        <f>Data[[#This Row],[Revenue]]-Data[[#This Row],[Cogs]]</f>
        <v>28</v>
      </c>
      <c r="P629" t="s">
        <v>45</v>
      </c>
      <c r="Q629">
        <v>10</v>
      </c>
      <c r="R629">
        <v>20</v>
      </c>
      <c r="S629">
        <v>10</v>
      </c>
      <c r="T629">
        <v>30</v>
      </c>
      <c r="U629">
        <v>15</v>
      </c>
      <c r="V629" t="s">
        <v>32</v>
      </c>
    </row>
    <row r="630" spans="1:22" x14ac:dyDescent="0.25">
      <c r="A630">
        <v>435</v>
      </c>
      <c r="B630">
        <v>94</v>
      </c>
      <c r="C630">
        <v>44</v>
      </c>
      <c r="D630" s="1" t="s">
        <v>693</v>
      </c>
      <c r="E630">
        <v>540</v>
      </c>
      <c r="F630">
        <v>120</v>
      </c>
      <c r="G630" t="s">
        <v>36</v>
      </c>
      <c r="H630" t="s">
        <v>33</v>
      </c>
      <c r="I630">
        <v>31</v>
      </c>
      <c r="J630" t="s">
        <v>37</v>
      </c>
      <c r="K630" t="s">
        <v>38</v>
      </c>
      <c r="L630" t="s">
        <v>50</v>
      </c>
      <c r="M630">
        <v>114</v>
      </c>
      <c r="N630">
        <v>228</v>
      </c>
      <c r="O630">
        <f>Data[[#This Row],[Revenue]]-Data[[#This Row],[Cogs]]</f>
        <v>134</v>
      </c>
      <c r="P630" t="s">
        <v>46</v>
      </c>
      <c r="Q630">
        <v>90</v>
      </c>
      <c r="R630">
        <v>110</v>
      </c>
      <c r="S630">
        <v>70</v>
      </c>
      <c r="T630">
        <v>200</v>
      </c>
      <c r="U630">
        <v>43</v>
      </c>
      <c r="V630" t="s">
        <v>32</v>
      </c>
    </row>
    <row r="631" spans="1:22" x14ac:dyDescent="0.25">
      <c r="A631">
        <v>702</v>
      </c>
      <c r="B631">
        <v>135</v>
      </c>
      <c r="C631">
        <v>17</v>
      </c>
      <c r="D631" s="1" t="s">
        <v>694</v>
      </c>
      <c r="E631">
        <v>940</v>
      </c>
      <c r="F631">
        <v>187</v>
      </c>
      <c r="G631" t="s">
        <v>36</v>
      </c>
      <c r="H631" t="s">
        <v>33</v>
      </c>
      <c r="I631">
        <v>122</v>
      </c>
      <c r="J631" t="s">
        <v>20</v>
      </c>
      <c r="K631" t="s">
        <v>21</v>
      </c>
      <c r="L631" t="s">
        <v>58</v>
      </c>
      <c r="M631">
        <v>47</v>
      </c>
      <c r="N631">
        <v>343</v>
      </c>
      <c r="O631">
        <f>Data[[#This Row],[Revenue]]-Data[[#This Row],[Cogs]]</f>
        <v>208</v>
      </c>
      <c r="P631" t="s">
        <v>45</v>
      </c>
      <c r="Q631">
        <v>120</v>
      </c>
      <c r="R631">
        <v>170</v>
      </c>
      <c r="S631">
        <v>30</v>
      </c>
      <c r="T631">
        <v>290</v>
      </c>
      <c r="U631">
        <v>155</v>
      </c>
      <c r="V631" t="s">
        <v>24</v>
      </c>
    </row>
    <row r="632" spans="1:22" x14ac:dyDescent="0.25">
      <c r="A632">
        <v>253</v>
      </c>
      <c r="B632">
        <v>115</v>
      </c>
      <c r="C632">
        <v>46</v>
      </c>
      <c r="D632" s="1" t="s">
        <v>695</v>
      </c>
      <c r="E632">
        <v>1166</v>
      </c>
      <c r="F632">
        <v>174</v>
      </c>
      <c r="G632" t="s">
        <v>36</v>
      </c>
      <c r="H632" t="s">
        <v>33</v>
      </c>
      <c r="I632">
        <v>37</v>
      </c>
      <c r="J632" t="s">
        <v>20</v>
      </c>
      <c r="K632" t="s">
        <v>21</v>
      </c>
      <c r="L632" t="s">
        <v>58</v>
      </c>
      <c r="M632">
        <v>156</v>
      </c>
      <c r="N632">
        <v>308</v>
      </c>
      <c r="O632">
        <f>Data[[#This Row],[Revenue]]-Data[[#This Row],[Cogs]]</f>
        <v>193</v>
      </c>
      <c r="P632" t="s">
        <v>64</v>
      </c>
      <c r="Q632">
        <v>100</v>
      </c>
      <c r="R632">
        <v>160</v>
      </c>
      <c r="S632">
        <v>110</v>
      </c>
      <c r="T632">
        <v>260</v>
      </c>
      <c r="U632">
        <v>69</v>
      </c>
      <c r="V632" t="s">
        <v>24</v>
      </c>
    </row>
    <row r="633" spans="1:22" x14ac:dyDescent="0.25">
      <c r="A633">
        <v>702</v>
      </c>
      <c r="B633">
        <v>224</v>
      </c>
      <c r="C633">
        <v>118</v>
      </c>
      <c r="D633" s="1" t="s">
        <v>696</v>
      </c>
      <c r="E633">
        <v>1191</v>
      </c>
      <c r="F633">
        <v>310</v>
      </c>
      <c r="G633" t="s">
        <v>36</v>
      </c>
      <c r="H633" t="s">
        <v>33</v>
      </c>
      <c r="I633">
        <v>73</v>
      </c>
      <c r="J633" t="s">
        <v>20</v>
      </c>
      <c r="K633" t="s">
        <v>21</v>
      </c>
      <c r="L633" t="s">
        <v>22</v>
      </c>
      <c r="M633">
        <v>288</v>
      </c>
      <c r="N633">
        <v>569</v>
      </c>
      <c r="O633">
        <f>Data[[#This Row],[Revenue]]-Data[[#This Row],[Cogs]]</f>
        <v>345</v>
      </c>
      <c r="P633" t="s">
        <v>45</v>
      </c>
      <c r="Q633">
        <v>210</v>
      </c>
      <c r="R633">
        <v>280</v>
      </c>
      <c r="S633">
        <v>170</v>
      </c>
      <c r="T633">
        <v>490</v>
      </c>
      <c r="U633">
        <v>116</v>
      </c>
      <c r="V633" t="s">
        <v>24</v>
      </c>
    </row>
    <row r="634" spans="1:22" x14ac:dyDescent="0.25">
      <c r="A634">
        <v>503</v>
      </c>
      <c r="B634">
        <v>81</v>
      </c>
      <c r="C634">
        <v>28</v>
      </c>
      <c r="D634" s="1" t="s">
        <v>697</v>
      </c>
      <c r="E634">
        <v>551</v>
      </c>
      <c r="F634">
        <v>104</v>
      </c>
      <c r="G634" t="s">
        <v>36</v>
      </c>
      <c r="H634" t="s">
        <v>33</v>
      </c>
      <c r="I634">
        <v>26</v>
      </c>
      <c r="J634" t="s">
        <v>20</v>
      </c>
      <c r="K634" t="s">
        <v>21</v>
      </c>
      <c r="L634" t="s">
        <v>22</v>
      </c>
      <c r="M634">
        <v>98</v>
      </c>
      <c r="N634">
        <v>197</v>
      </c>
      <c r="O634">
        <f>Data[[#This Row],[Revenue]]-Data[[#This Row],[Cogs]]</f>
        <v>116</v>
      </c>
      <c r="P634" t="s">
        <v>56</v>
      </c>
      <c r="Q634">
        <v>70</v>
      </c>
      <c r="R634">
        <v>100</v>
      </c>
      <c r="S634">
        <v>70</v>
      </c>
      <c r="T634">
        <v>170</v>
      </c>
      <c r="U634">
        <v>38</v>
      </c>
      <c r="V634" t="s">
        <v>24</v>
      </c>
    </row>
    <row r="635" spans="1:22" x14ac:dyDescent="0.25">
      <c r="A635">
        <v>775</v>
      </c>
      <c r="B635">
        <v>127</v>
      </c>
      <c r="C635">
        <v>61</v>
      </c>
      <c r="D635" s="1" t="s">
        <v>698</v>
      </c>
      <c r="E635">
        <v>830</v>
      </c>
      <c r="F635">
        <v>185</v>
      </c>
      <c r="G635" t="s">
        <v>36</v>
      </c>
      <c r="H635" t="s">
        <v>33</v>
      </c>
      <c r="I635">
        <v>40</v>
      </c>
      <c r="J635" t="s">
        <v>20</v>
      </c>
      <c r="K635" t="s">
        <v>21</v>
      </c>
      <c r="L635" t="s">
        <v>25</v>
      </c>
      <c r="M635">
        <v>181</v>
      </c>
      <c r="N635">
        <v>332</v>
      </c>
      <c r="O635">
        <f>Data[[#This Row],[Revenue]]-Data[[#This Row],[Cogs]]</f>
        <v>205</v>
      </c>
      <c r="P635" t="s">
        <v>45</v>
      </c>
      <c r="Q635">
        <v>120</v>
      </c>
      <c r="R635">
        <v>170</v>
      </c>
      <c r="S635">
        <v>120</v>
      </c>
      <c r="T635">
        <v>290</v>
      </c>
      <c r="U635">
        <v>63</v>
      </c>
      <c r="V635" t="s">
        <v>24</v>
      </c>
    </row>
    <row r="636" spans="1:22" x14ac:dyDescent="0.25">
      <c r="A636">
        <v>775</v>
      </c>
      <c r="B636">
        <v>247</v>
      </c>
      <c r="C636">
        <v>169</v>
      </c>
      <c r="D636" s="1" t="s">
        <v>699</v>
      </c>
      <c r="E636">
        <v>1744</v>
      </c>
      <c r="F636">
        <v>329</v>
      </c>
      <c r="G636" t="s">
        <v>36</v>
      </c>
      <c r="H636" t="s">
        <v>33</v>
      </c>
      <c r="I636">
        <v>81</v>
      </c>
      <c r="J636" t="s">
        <v>20</v>
      </c>
      <c r="K636" t="s">
        <v>29</v>
      </c>
      <c r="L636" t="s">
        <v>30</v>
      </c>
      <c r="M636">
        <v>319</v>
      </c>
      <c r="N636">
        <v>614</v>
      </c>
      <c r="O636">
        <f>Data[[#This Row],[Revenue]]-Data[[#This Row],[Cogs]]</f>
        <v>367</v>
      </c>
      <c r="P636" t="s">
        <v>45</v>
      </c>
      <c r="Q636">
        <v>180</v>
      </c>
      <c r="R636">
        <v>240</v>
      </c>
      <c r="S636">
        <v>150</v>
      </c>
      <c r="T636">
        <v>420</v>
      </c>
      <c r="U636">
        <v>114</v>
      </c>
      <c r="V636" t="s">
        <v>32</v>
      </c>
    </row>
    <row r="637" spans="1:22" x14ac:dyDescent="0.25">
      <c r="A637">
        <v>775</v>
      </c>
      <c r="B637">
        <v>250</v>
      </c>
      <c r="C637">
        <v>133</v>
      </c>
      <c r="D637" s="1" t="s">
        <v>700</v>
      </c>
      <c r="E637">
        <v>1820</v>
      </c>
      <c r="F637">
        <v>251</v>
      </c>
      <c r="G637" t="s">
        <v>36</v>
      </c>
      <c r="H637" t="s">
        <v>33</v>
      </c>
      <c r="I637">
        <v>70</v>
      </c>
      <c r="J637" t="s">
        <v>20</v>
      </c>
      <c r="K637" t="s">
        <v>29</v>
      </c>
      <c r="L637" t="s">
        <v>67</v>
      </c>
      <c r="M637">
        <v>233</v>
      </c>
      <c r="N637">
        <v>534</v>
      </c>
      <c r="O637">
        <f>Data[[#This Row],[Revenue]]-Data[[#This Row],[Cogs]]</f>
        <v>284</v>
      </c>
      <c r="P637" t="s">
        <v>45</v>
      </c>
      <c r="Q637">
        <v>180</v>
      </c>
      <c r="R637">
        <v>180</v>
      </c>
      <c r="S637">
        <v>100</v>
      </c>
      <c r="T637">
        <v>360</v>
      </c>
      <c r="U637">
        <v>94</v>
      </c>
      <c r="V637" t="s">
        <v>32</v>
      </c>
    </row>
    <row r="638" spans="1:22" x14ac:dyDescent="0.25">
      <c r="A638">
        <v>971</v>
      </c>
      <c r="B638">
        <v>88</v>
      </c>
      <c r="C638">
        <v>48</v>
      </c>
      <c r="D638" s="1" t="s">
        <v>701</v>
      </c>
      <c r="E638">
        <v>817</v>
      </c>
      <c r="F638">
        <v>133</v>
      </c>
      <c r="G638" t="s">
        <v>36</v>
      </c>
      <c r="H638" t="s">
        <v>33</v>
      </c>
      <c r="I638">
        <v>29</v>
      </c>
      <c r="J638" t="s">
        <v>20</v>
      </c>
      <c r="K638" t="s">
        <v>29</v>
      </c>
      <c r="L638" t="s">
        <v>67</v>
      </c>
      <c r="M638">
        <v>108</v>
      </c>
      <c r="N638">
        <v>236</v>
      </c>
      <c r="O638">
        <f>Data[[#This Row],[Revenue]]-Data[[#This Row],[Cogs]]</f>
        <v>148</v>
      </c>
      <c r="P638" t="s">
        <v>56</v>
      </c>
      <c r="Q638">
        <v>60</v>
      </c>
      <c r="R638">
        <v>100</v>
      </c>
      <c r="S638">
        <v>60</v>
      </c>
      <c r="T638">
        <v>160</v>
      </c>
      <c r="U638">
        <v>60</v>
      </c>
      <c r="V638" t="s">
        <v>32</v>
      </c>
    </row>
    <row r="639" spans="1:22" x14ac:dyDescent="0.25">
      <c r="A639">
        <v>775</v>
      </c>
      <c r="B639">
        <v>294</v>
      </c>
      <c r="C639">
        <v>-285</v>
      </c>
      <c r="D639" s="1" t="s">
        <v>702</v>
      </c>
      <c r="E639">
        <v>8252</v>
      </c>
      <c r="F639">
        <v>-294</v>
      </c>
      <c r="G639" t="s">
        <v>36</v>
      </c>
      <c r="H639" t="s">
        <v>33</v>
      </c>
      <c r="I639">
        <v>111</v>
      </c>
      <c r="J639" t="s">
        <v>20</v>
      </c>
      <c r="K639" t="s">
        <v>29</v>
      </c>
      <c r="L639" t="s">
        <v>34</v>
      </c>
      <c r="M639">
        <v>-605</v>
      </c>
      <c r="N639">
        <v>33</v>
      </c>
      <c r="O639">
        <f>Data[[#This Row],[Revenue]]-Data[[#This Row],[Cogs]]</f>
        <v>-261</v>
      </c>
      <c r="P639" t="s">
        <v>45</v>
      </c>
      <c r="Q639">
        <v>210</v>
      </c>
      <c r="R639">
        <v>-210</v>
      </c>
      <c r="S639">
        <v>-320</v>
      </c>
      <c r="T639">
        <v>0</v>
      </c>
      <c r="U639">
        <v>145</v>
      </c>
      <c r="V639" t="s">
        <v>32</v>
      </c>
    </row>
    <row r="640" spans="1:22" x14ac:dyDescent="0.25">
      <c r="A640">
        <v>503</v>
      </c>
      <c r="B640">
        <v>134</v>
      </c>
      <c r="C640">
        <v>80</v>
      </c>
      <c r="D640" s="1" t="s">
        <v>703</v>
      </c>
      <c r="E640">
        <v>690</v>
      </c>
      <c r="F640">
        <v>186</v>
      </c>
      <c r="G640" t="s">
        <v>36</v>
      </c>
      <c r="H640" t="s">
        <v>33</v>
      </c>
      <c r="I640">
        <v>41</v>
      </c>
      <c r="J640" t="s">
        <v>20</v>
      </c>
      <c r="K640" t="s">
        <v>29</v>
      </c>
      <c r="L640" t="s">
        <v>34</v>
      </c>
      <c r="M640">
        <v>180</v>
      </c>
      <c r="N640">
        <v>341</v>
      </c>
      <c r="O640">
        <f>Data[[#This Row],[Revenue]]-Data[[#This Row],[Cogs]]</f>
        <v>207</v>
      </c>
      <c r="P640" t="s">
        <v>56</v>
      </c>
      <c r="Q640">
        <v>90</v>
      </c>
      <c r="R640">
        <v>140</v>
      </c>
      <c r="S640">
        <v>100</v>
      </c>
      <c r="T640">
        <v>230</v>
      </c>
      <c r="U640">
        <v>65</v>
      </c>
      <c r="V640" t="s">
        <v>32</v>
      </c>
    </row>
    <row r="641" spans="1:22" x14ac:dyDescent="0.25">
      <c r="A641">
        <v>435</v>
      </c>
      <c r="B641">
        <v>20</v>
      </c>
      <c r="C641">
        <v>-22</v>
      </c>
      <c r="D641" s="1" t="s">
        <v>704</v>
      </c>
      <c r="E641">
        <v>218</v>
      </c>
      <c r="F641">
        <v>25</v>
      </c>
      <c r="G641" t="s">
        <v>36</v>
      </c>
      <c r="H641" t="s">
        <v>33</v>
      </c>
      <c r="I641">
        <v>7</v>
      </c>
      <c r="J641" t="s">
        <v>20</v>
      </c>
      <c r="K641" t="s">
        <v>29</v>
      </c>
      <c r="L641" t="s">
        <v>34</v>
      </c>
      <c r="M641">
        <v>-22</v>
      </c>
      <c r="N641">
        <v>48</v>
      </c>
      <c r="O641">
        <f>Data[[#This Row],[Revenue]]-Data[[#This Row],[Cogs]]</f>
        <v>28</v>
      </c>
      <c r="P641" t="s">
        <v>46</v>
      </c>
      <c r="Q641">
        <v>10</v>
      </c>
      <c r="R641">
        <v>20</v>
      </c>
      <c r="S641">
        <v>0</v>
      </c>
      <c r="T641">
        <v>30</v>
      </c>
      <c r="U641">
        <v>40</v>
      </c>
      <c r="V641" t="s">
        <v>32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926C9-4574-422B-B949-DACEA43C1115}">
  <dimension ref="B4:H20"/>
  <sheetViews>
    <sheetView workbookViewId="0">
      <selection activeCell="E2" sqref="E2"/>
    </sheetView>
  </sheetViews>
  <sheetFormatPr defaultRowHeight="15" x14ac:dyDescent="0.25"/>
  <cols>
    <col min="2" max="2" width="16.5703125" bestFit="1" customWidth="1"/>
    <col min="3" max="3" width="18.42578125" bestFit="1" customWidth="1"/>
    <col min="4" max="4" width="19.140625" bestFit="1" customWidth="1"/>
    <col min="5" max="5" width="15.28515625" bestFit="1" customWidth="1"/>
    <col min="6" max="6" width="21.85546875" bestFit="1" customWidth="1"/>
    <col min="7" max="7" width="11.28515625" bestFit="1" customWidth="1"/>
    <col min="8" max="8" width="18.140625" bestFit="1" customWidth="1"/>
    <col min="9" max="12" width="3.7109375" bestFit="1" customWidth="1"/>
    <col min="13" max="85" width="3" bestFit="1" customWidth="1"/>
    <col min="86" max="182" width="4" bestFit="1" customWidth="1"/>
    <col min="183" max="183" width="11.28515625" bestFit="1" customWidth="1"/>
  </cols>
  <sheetData>
    <row r="4" spans="2:8" x14ac:dyDescent="0.25">
      <c r="B4" s="6" t="s">
        <v>708</v>
      </c>
      <c r="C4" t="s">
        <v>712</v>
      </c>
      <c r="D4" t="s">
        <v>716</v>
      </c>
      <c r="E4" t="s">
        <v>714</v>
      </c>
      <c r="F4" t="s">
        <v>713</v>
      </c>
      <c r="H4" s="11" t="s">
        <v>717</v>
      </c>
    </row>
    <row r="5" spans="2:8" x14ac:dyDescent="0.25">
      <c r="B5" s="7" t="s">
        <v>47</v>
      </c>
      <c r="C5" s="5">
        <v>28</v>
      </c>
      <c r="D5" s="8">
        <v>158.96428571428572</v>
      </c>
      <c r="E5" s="8">
        <v>65.285714285714292</v>
      </c>
      <c r="F5" s="8">
        <v>93.678571428571431</v>
      </c>
      <c r="G5">
        <f>GETPIVOTDATA("Average of Gross Profit",$B$4,"Product","Amaretto")/GETPIVOTDATA("Average of Revenue",$B$4,"Product","Amaretto") *100</f>
        <v>58.930577398337448</v>
      </c>
      <c r="H5">
        <f>ROUND(58.9305773983374,2)</f>
        <v>58.93</v>
      </c>
    </row>
    <row r="6" spans="2:8" x14ac:dyDescent="0.25">
      <c r="B6" s="7" t="s">
        <v>52</v>
      </c>
      <c r="C6" s="5">
        <v>30</v>
      </c>
      <c r="D6" s="8">
        <v>113.83333333333333</v>
      </c>
      <c r="E6" s="8">
        <v>44.833333333333336</v>
      </c>
      <c r="F6" s="8">
        <v>69</v>
      </c>
      <c r="G6">
        <f>GETPIVOTDATA("Average of Gross Profit",$B$4,"Product","Caffe Latte")/GETPIVOTDATA("Average of Revenue",$B$4,"Product","Caffe Latte")*100</f>
        <v>60.614934114202057</v>
      </c>
      <c r="H6">
        <f>ROUND(60.6149341142021,2)</f>
        <v>60.61</v>
      </c>
    </row>
    <row r="7" spans="2:8" x14ac:dyDescent="0.25">
      <c r="B7" s="7" t="s">
        <v>50</v>
      </c>
      <c r="C7" s="5">
        <v>70</v>
      </c>
      <c r="D7" s="8">
        <v>185.98571428571429</v>
      </c>
      <c r="E7" s="8">
        <v>81.757142857142853</v>
      </c>
      <c r="F7" s="8">
        <v>104.22857142857143</v>
      </c>
      <c r="G7">
        <f>GETPIVOTDATA("Average of Gross Profit",$B$4,"Product","Caffe Mocha")/GETPIVOTDATA("Average of Revenue",$B$4,"Product","Caffe Mocha")*100</f>
        <v>56.041170596820031</v>
      </c>
      <c r="H7">
        <f>ROUND(56.04117059682,2)</f>
        <v>56.04</v>
      </c>
    </row>
    <row r="8" spans="2:8" x14ac:dyDescent="0.25">
      <c r="B8" s="7" t="s">
        <v>58</v>
      </c>
      <c r="C8" s="5">
        <v>61</v>
      </c>
      <c r="D8" s="8">
        <v>211.85245901639345</v>
      </c>
      <c r="E8" s="8">
        <v>87.311475409836063</v>
      </c>
      <c r="F8" s="8">
        <v>124.54098360655738</v>
      </c>
      <c r="G8">
        <f>GETPIVOTDATA("Average of Gross Profit",$B$4,"Product","Chamomile")/GETPIVOTDATA("Average of Revenue",$B$4,"Product","Chamomile")*100</f>
        <v>58.786659444401444</v>
      </c>
      <c r="H8">
        <f>ROUND(58.7866594444014,2)</f>
        <v>58.79</v>
      </c>
    </row>
    <row r="9" spans="2:8" x14ac:dyDescent="0.25">
      <c r="B9" s="7" t="s">
        <v>49</v>
      </c>
      <c r="C9" s="5">
        <v>76</v>
      </c>
      <c r="D9" s="8">
        <v>226.40789473684211</v>
      </c>
      <c r="E9" s="8">
        <v>84.64473684210526</v>
      </c>
      <c r="F9" s="8">
        <v>141.76315789473685</v>
      </c>
      <c r="G9">
        <f>GETPIVOTDATA("Average of Gross Profit",$B$4,"Product","Colombian")/GETPIVOTDATA("Average of Revenue",$B$4,"Product","Colombian")*100</f>
        <v>62.614052420526534</v>
      </c>
      <c r="H9">
        <f>ROUND(62.6140524205265,2)</f>
        <v>62.61</v>
      </c>
    </row>
    <row r="10" spans="2:8" x14ac:dyDescent="0.25">
      <c r="B10" s="7" t="s">
        <v>30</v>
      </c>
      <c r="C10" s="5">
        <v>56</v>
      </c>
      <c r="D10" s="8">
        <v>185.05357142857142</v>
      </c>
      <c r="E10" s="8">
        <v>75.589285714285708</v>
      </c>
      <c r="F10" s="8">
        <v>109.46428571428571</v>
      </c>
      <c r="G10">
        <f>GETPIVOTDATA("Average of Gross Profit",$B$4,"Product","Darjeeling")/GETPIVOTDATA("Average of Revenue",$B$4,"Product","Darjeeling")*100</f>
        <v>59.152754993727683</v>
      </c>
      <c r="H10">
        <f>ROUND(59.1527549937277,2)</f>
        <v>59.15</v>
      </c>
    </row>
    <row r="11" spans="2:8" x14ac:dyDescent="0.25">
      <c r="B11" s="7" t="s">
        <v>39</v>
      </c>
      <c r="C11" s="5">
        <v>59</v>
      </c>
      <c r="D11" s="8">
        <v>176.27118644067798</v>
      </c>
      <c r="E11" s="8">
        <v>76</v>
      </c>
      <c r="F11" s="8">
        <v>100.27118644067797</v>
      </c>
      <c r="G11">
        <f>GETPIVOTDATA("Average of Gross Profit",$B$4,"Product","Decaf Espresso")/GETPIVOTDATA("Average of Revenue",$B$4,"Product","Decaf Espresso")*100</f>
        <v>56.88461538461538</v>
      </c>
      <c r="H11">
        <f>ROUND(56.8846153846154,2)</f>
        <v>56.88</v>
      </c>
    </row>
    <row r="12" spans="2:8" x14ac:dyDescent="0.25">
      <c r="B12" s="7" t="s">
        <v>43</v>
      </c>
      <c r="C12" s="5">
        <v>58</v>
      </c>
      <c r="D12" s="8">
        <v>159.12068965517241</v>
      </c>
      <c r="E12" s="8">
        <v>69.258620689655174</v>
      </c>
      <c r="F12" s="8">
        <v>89.862068965517238</v>
      </c>
      <c r="G12">
        <f>GETPIVOTDATA("Average of Gross Profit",$B$4,"Product","Decaf Irish Cream")/GETPIVOTDATA("Average of Revenue",$B$4,"Product","Decaf Irish Cream")*100</f>
        <v>56.474157546863147</v>
      </c>
      <c r="H12">
        <f>ROUND(56.4741575468631,2)</f>
        <v>56.47</v>
      </c>
    </row>
    <row r="13" spans="2:8" x14ac:dyDescent="0.25">
      <c r="B13" s="7" t="s">
        <v>67</v>
      </c>
      <c r="C13" s="5">
        <v>44</v>
      </c>
      <c r="D13" s="8">
        <v>211.45454545454547</v>
      </c>
      <c r="E13" s="8">
        <v>89.5</v>
      </c>
      <c r="F13" s="8">
        <v>121.95454545454545</v>
      </c>
      <c r="G13">
        <f>GETPIVOTDATA("Average of Gross Profit",$B$4,"Product","Earl Grey")/GETPIVOTDATA("Average of Revenue",$B$4,"Product","Earl Grey")*100</f>
        <v>57.67411865864144</v>
      </c>
      <c r="H13">
        <f>ROUND(57.6741186586414,2)</f>
        <v>57.67</v>
      </c>
    </row>
    <row r="14" spans="2:8" x14ac:dyDescent="0.25">
      <c r="B14" s="7" t="s">
        <v>34</v>
      </c>
      <c r="C14" s="5">
        <v>45</v>
      </c>
      <c r="D14" s="8">
        <v>122</v>
      </c>
      <c r="E14" s="8">
        <v>64.488888888888894</v>
      </c>
      <c r="F14" s="8">
        <v>57.511111111111113</v>
      </c>
      <c r="G14">
        <f>GETPIVOTDATA("Average of Gross Profit",$B$4,"Product","Green Tea")/GETPIVOTDATA("Average of Revenue",$B$4,"Product","Green Tea")*100</f>
        <v>47.14025500910747</v>
      </c>
      <c r="H14">
        <f>ROUND(47.1402550091075,2)</f>
        <v>47.14</v>
      </c>
    </row>
    <row r="15" spans="2:8" x14ac:dyDescent="0.25">
      <c r="B15" s="7" t="s">
        <v>22</v>
      </c>
      <c r="C15" s="5">
        <v>74</v>
      </c>
      <c r="D15" s="8">
        <v>187.04054054054055</v>
      </c>
      <c r="E15" s="8">
        <v>78.567567567567565</v>
      </c>
      <c r="F15" s="8">
        <v>108.47297297297297</v>
      </c>
      <c r="G15">
        <f>GETPIVOTDATA("Average of Gross Profit",$B$4,"Product","Lemon")/GETPIVOTDATA("Average of Revenue",$B$4,"Product","Lemon")*100</f>
        <v>57.994364569034026</v>
      </c>
      <c r="H15">
        <f>ROUND(57.994364569034,2)</f>
        <v>57.99</v>
      </c>
    </row>
    <row r="16" spans="2:8" x14ac:dyDescent="0.25">
      <c r="B16" s="7" t="s">
        <v>25</v>
      </c>
      <c r="C16" s="5">
        <v>31</v>
      </c>
      <c r="D16" s="8">
        <v>186.64516129032259</v>
      </c>
      <c r="E16" s="8">
        <v>101.2258064516129</v>
      </c>
      <c r="F16" s="8">
        <v>85.41935483870968</v>
      </c>
      <c r="G16">
        <f>GETPIVOTDATA("Average of Gross Profit",$B$4,"Product","Mint")/GETPIVOTDATA("Average of Revenue",$B$4,"Product","Mint")*100</f>
        <v>45.765641202903559</v>
      </c>
      <c r="H16">
        <f>ROUND(45.7656412029036,2)</f>
        <v>45.77</v>
      </c>
    </row>
    <row r="17" spans="2:8" x14ac:dyDescent="0.25">
      <c r="B17" s="7" t="s">
        <v>217</v>
      </c>
      <c r="C17" s="5">
        <v>8</v>
      </c>
      <c r="D17" s="8">
        <v>417.875</v>
      </c>
      <c r="E17" s="8">
        <v>156.125</v>
      </c>
      <c r="F17" s="8">
        <v>261.75</v>
      </c>
      <c r="G17">
        <f>GETPIVOTDATA("Average of Gross Profit",$B$4,"Product","Regular Espresso")/GETPIVOTDATA("Average of Revenue",$B$4,"Product","Regular Espresso")*100</f>
        <v>62.638348788513312</v>
      </c>
      <c r="H17">
        <f>ROUND(62.6383487885133,2)</f>
        <v>62.64</v>
      </c>
    </row>
    <row r="18" spans="2:8" x14ac:dyDescent="0.25">
      <c r="B18" s="7" t="s">
        <v>709</v>
      </c>
      <c r="C18" s="5">
        <v>640</v>
      </c>
      <c r="D18" s="8">
        <v>185.57968750000001</v>
      </c>
      <c r="E18" s="8">
        <v>78.796875</v>
      </c>
      <c r="F18" s="8">
        <v>106.78281250000001</v>
      </c>
      <c r="G18">
        <f>GETPIVOTDATA("Average of Gross Profit",$B$4)/GETPIVOTDATA("Average of Revenue",$B$4)*100</f>
        <v>57.540140269931214</v>
      </c>
      <c r="H18">
        <f>ROUND(57.5401402699312,2)</f>
        <v>57.54</v>
      </c>
    </row>
    <row r="20" spans="2:8" x14ac:dyDescent="0.25">
      <c r="C20" s="9" t="s">
        <v>718</v>
      </c>
      <c r="D20" s="10" t="s">
        <v>217</v>
      </c>
    </row>
  </sheetData>
  <conditionalFormatting sqref="B5:B17 G5:H17">
    <cfRule type="colorScale" priority="1">
      <colorScale>
        <cfvo type="min"/>
        <cfvo type="max"/>
        <color rgb="FFFCFCFF"/>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38756-3858-424E-9D4A-4B685BFDD55F}">
  <dimension ref="B8:G23"/>
  <sheetViews>
    <sheetView topLeftCell="A5" workbookViewId="0">
      <selection activeCell="H5" sqref="H5"/>
    </sheetView>
  </sheetViews>
  <sheetFormatPr defaultRowHeight="15" x14ac:dyDescent="0.25"/>
  <cols>
    <col min="2" max="2" width="18.42578125" bestFit="1" customWidth="1"/>
    <col min="3" max="3" width="16.28515625" bestFit="1" customWidth="1"/>
    <col min="4" max="4" width="8.7109375" bestFit="1" customWidth="1"/>
    <col min="5" max="5" width="10.42578125" bestFit="1" customWidth="1"/>
    <col min="6" max="6" width="4.140625" bestFit="1" customWidth="1"/>
    <col min="7" max="7" width="11.28515625" bestFit="1" customWidth="1"/>
  </cols>
  <sheetData>
    <row r="8" spans="2:7" x14ac:dyDescent="0.25">
      <c r="B8" s="6" t="s">
        <v>712</v>
      </c>
      <c r="C8" s="6" t="s">
        <v>711</v>
      </c>
    </row>
    <row r="9" spans="2:7" x14ac:dyDescent="0.25">
      <c r="B9" s="6" t="s">
        <v>708</v>
      </c>
      <c r="C9" t="s">
        <v>42</v>
      </c>
      <c r="D9" t="s">
        <v>38</v>
      </c>
      <c r="E9" t="s">
        <v>21</v>
      </c>
      <c r="F9" t="s">
        <v>29</v>
      </c>
      <c r="G9" t="s">
        <v>709</v>
      </c>
    </row>
    <row r="10" spans="2:7" x14ac:dyDescent="0.25">
      <c r="B10" s="7" t="s">
        <v>47</v>
      </c>
      <c r="C10" s="5">
        <v>28</v>
      </c>
      <c r="D10" s="5"/>
      <c r="E10" s="5"/>
      <c r="F10" s="5"/>
      <c r="G10" s="5">
        <v>28</v>
      </c>
    </row>
    <row r="11" spans="2:7" x14ac:dyDescent="0.25">
      <c r="B11" s="7" t="s">
        <v>52</v>
      </c>
      <c r="C11" s="5"/>
      <c r="D11" s="5">
        <v>30</v>
      </c>
      <c r="E11" s="5"/>
      <c r="F11" s="5"/>
      <c r="G11" s="5">
        <v>30</v>
      </c>
    </row>
    <row r="12" spans="2:7" x14ac:dyDescent="0.25">
      <c r="B12" s="7" t="s">
        <v>50</v>
      </c>
      <c r="C12" s="5"/>
      <c r="D12" s="5">
        <v>70</v>
      </c>
      <c r="E12" s="5"/>
      <c r="F12" s="5"/>
      <c r="G12" s="5">
        <v>70</v>
      </c>
    </row>
    <row r="13" spans="2:7" x14ac:dyDescent="0.25">
      <c r="B13" s="7" t="s">
        <v>58</v>
      </c>
      <c r="C13" s="5"/>
      <c r="D13" s="5"/>
      <c r="E13" s="5">
        <v>61</v>
      </c>
      <c r="F13" s="5"/>
      <c r="G13" s="5">
        <v>61</v>
      </c>
    </row>
    <row r="14" spans="2:7" x14ac:dyDescent="0.25">
      <c r="B14" s="7" t="s">
        <v>49</v>
      </c>
      <c r="C14" s="5">
        <v>76</v>
      </c>
      <c r="D14" s="5"/>
      <c r="E14" s="5"/>
      <c r="F14" s="5"/>
      <c r="G14" s="5">
        <v>76</v>
      </c>
    </row>
    <row r="15" spans="2:7" x14ac:dyDescent="0.25">
      <c r="B15" s="7" t="s">
        <v>30</v>
      </c>
      <c r="C15" s="5"/>
      <c r="D15" s="5"/>
      <c r="E15" s="5"/>
      <c r="F15" s="5">
        <v>56</v>
      </c>
      <c r="G15" s="5">
        <v>56</v>
      </c>
    </row>
    <row r="16" spans="2:7" x14ac:dyDescent="0.25">
      <c r="B16" s="7" t="s">
        <v>39</v>
      </c>
      <c r="C16" s="5"/>
      <c r="D16" s="5">
        <v>59</v>
      </c>
      <c r="E16" s="5"/>
      <c r="F16" s="5"/>
      <c r="G16" s="5">
        <v>59</v>
      </c>
    </row>
    <row r="17" spans="2:7" x14ac:dyDescent="0.25">
      <c r="B17" s="7" t="s">
        <v>43</v>
      </c>
      <c r="C17" s="5">
        <v>58</v>
      </c>
      <c r="D17" s="5"/>
      <c r="E17" s="5"/>
      <c r="F17" s="5"/>
      <c r="G17" s="5">
        <v>58</v>
      </c>
    </row>
    <row r="18" spans="2:7" x14ac:dyDescent="0.25">
      <c r="B18" s="7" t="s">
        <v>67</v>
      </c>
      <c r="C18" s="5"/>
      <c r="D18" s="5"/>
      <c r="E18" s="5"/>
      <c r="F18" s="5">
        <v>44</v>
      </c>
      <c r="G18" s="5">
        <v>44</v>
      </c>
    </row>
    <row r="19" spans="2:7" x14ac:dyDescent="0.25">
      <c r="B19" s="7" t="s">
        <v>34</v>
      </c>
      <c r="C19" s="5"/>
      <c r="D19" s="5"/>
      <c r="E19" s="5"/>
      <c r="F19" s="5">
        <v>45</v>
      </c>
      <c r="G19" s="5">
        <v>45</v>
      </c>
    </row>
    <row r="20" spans="2:7" x14ac:dyDescent="0.25">
      <c r="B20" s="7" t="s">
        <v>22</v>
      </c>
      <c r="C20" s="5"/>
      <c r="D20" s="5"/>
      <c r="E20" s="5">
        <v>74</v>
      </c>
      <c r="F20" s="5"/>
      <c r="G20" s="5">
        <v>74</v>
      </c>
    </row>
    <row r="21" spans="2:7" x14ac:dyDescent="0.25">
      <c r="B21" s="7" t="s">
        <v>25</v>
      </c>
      <c r="C21" s="5"/>
      <c r="D21" s="5"/>
      <c r="E21" s="5">
        <v>31</v>
      </c>
      <c r="F21" s="5"/>
      <c r="G21" s="5">
        <v>31</v>
      </c>
    </row>
    <row r="22" spans="2:7" x14ac:dyDescent="0.25">
      <c r="B22" s="7" t="s">
        <v>217</v>
      </c>
      <c r="C22" s="5"/>
      <c r="D22" s="5">
        <v>8</v>
      </c>
      <c r="E22" s="5"/>
      <c r="F22" s="5"/>
      <c r="G22" s="5">
        <v>8</v>
      </c>
    </row>
    <row r="23" spans="2:7" x14ac:dyDescent="0.25">
      <c r="B23" s="7" t="s">
        <v>709</v>
      </c>
      <c r="C23" s="5">
        <v>162</v>
      </c>
      <c r="D23" s="5">
        <v>167</v>
      </c>
      <c r="E23" s="5">
        <v>166</v>
      </c>
      <c r="F23" s="5">
        <v>145</v>
      </c>
      <c r="G23" s="5">
        <v>640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6D188-EA5A-4973-9FFE-99547CF57A2A}">
  <dimension ref="A3:E17"/>
  <sheetViews>
    <sheetView topLeftCell="A2" workbookViewId="0">
      <selection activeCell="D21" sqref="D21"/>
    </sheetView>
  </sheetViews>
  <sheetFormatPr defaultRowHeight="15" x14ac:dyDescent="0.25"/>
  <cols>
    <col min="1" max="1" width="16.5703125" bestFit="1" customWidth="1"/>
    <col min="2" max="2" width="28.140625" bestFit="1" customWidth="1"/>
    <col min="3" max="3" width="15.5703125" bestFit="1" customWidth="1"/>
    <col min="4" max="4" width="11.7109375" bestFit="1" customWidth="1"/>
    <col min="5" max="5" width="18.28515625" bestFit="1" customWidth="1"/>
    <col min="6" max="6" width="12.5703125" bestFit="1" customWidth="1"/>
    <col min="7" max="7" width="18.140625" bestFit="1" customWidth="1"/>
    <col min="8" max="8" width="19.28515625" customWidth="1"/>
  </cols>
  <sheetData>
    <row r="3" spans="1:5" x14ac:dyDescent="0.25">
      <c r="A3" s="6" t="s">
        <v>708</v>
      </c>
      <c r="B3" t="s">
        <v>722</v>
      </c>
      <c r="C3" t="s">
        <v>715</v>
      </c>
      <c r="D3" t="s">
        <v>707</v>
      </c>
      <c r="E3" t="s">
        <v>710</v>
      </c>
    </row>
    <row r="4" spans="1:5" x14ac:dyDescent="0.25">
      <c r="A4" s="7" t="s">
        <v>47</v>
      </c>
      <c r="B4" s="5">
        <v>675</v>
      </c>
      <c r="C4" s="5">
        <v>4451</v>
      </c>
      <c r="D4" s="5">
        <v>1828</v>
      </c>
      <c r="E4" s="5">
        <v>2623</v>
      </c>
    </row>
    <row r="5" spans="1:5" x14ac:dyDescent="0.25">
      <c r="A5" s="7" t="s">
        <v>52</v>
      </c>
      <c r="B5" s="5">
        <v>539</v>
      </c>
      <c r="C5" s="5">
        <v>3415</v>
      </c>
      <c r="D5" s="5">
        <v>1345</v>
      </c>
      <c r="E5" s="5">
        <v>2070</v>
      </c>
    </row>
    <row r="6" spans="1:5" x14ac:dyDescent="0.25">
      <c r="A6" s="7" t="s">
        <v>50</v>
      </c>
      <c r="B6" s="5">
        <v>2542</v>
      </c>
      <c r="C6" s="5">
        <v>13019</v>
      </c>
      <c r="D6" s="5">
        <v>5723</v>
      </c>
      <c r="E6" s="5">
        <v>7296</v>
      </c>
    </row>
    <row r="7" spans="1:5" x14ac:dyDescent="0.25">
      <c r="A7" s="7" t="s">
        <v>58</v>
      </c>
      <c r="B7" s="5">
        <v>2194</v>
      </c>
      <c r="C7" s="5">
        <v>12923</v>
      </c>
      <c r="D7" s="5">
        <v>5326</v>
      </c>
      <c r="E7" s="5">
        <v>7597</v>
      </c>
    </row>
    <row r="8" spans="1:5" x14ac:dyDescent="0.25">
      <c r="A8" s="7" t="s">
        <v>49</v>
      </c>
      <c r="B8" s="5">
        <v>2252</v>
      </c>
      <c r="C8" s="5">
        <v>17207</v>
      </c>
      <c r="D8" s="5">
        <v>6433</v>
      </c>
      <c r="E8" s="5">
        <v>10774</v>
      </c>
    </row>
    <row r="9" spans="1:5" x14ac:dyDescent="0.25">
      <c r="A9" s="7" t="s">
        <v>30</v>
      </c>
      <c r="B9" s="5">
        <v>1395</v>
      </c>
      <c r="C9" s="5">
        <v>10363</v>
      </c>
      <c r="D9" s="5">
        <v>4233</v>
      </c>
      <c r="E9" s="5">
        <v>6130</v>
      </c>
    </row>
    <row r="10" spans="1:5" x14ac:dyDescent="0.25">
      <c r="A10" s="7" t="s">
        <v>39</v>
      </c>
      <c r="B10" s="5">
        <v>1330</v>
      </c>
      <c r="C10" s="5">
        <v>10400</v>
      </c>
      <c r="D10" s="5">
        <v>4484</v>
      </c>
      <c r="E10" s="5">
        <v>5916</v>
      </c>
    </row>
    <row r="11" spans="1:5" x14ac:dyDescent="0.25">
      <c r="A11" s="7" t="s">
        <v>43</v>
      </c>
      <c r="B11" s="5">
        <v>1598</v>
      </c>
      <c r="C11" s="5">
        <v>9229</v>
      </c>
      <c r="D11" s="5">
        <v>4017</v>
      </c>
      <c r="E11" s="5">
        <v>5212</v>
      </c>
    </row>
    <row r="12" spans="1:5" x14ac:dyDescent="0.25">
      <c r="A12" s="7" t="s">
        <v>67</v>
      </c>
      <c r="B12" s="5">
        <v>1314</v>
      </c>
      <c r="C12" s="5">
        <v>9304</v>
      </c>
      <c r="D12" s="5">
        <v>3938</v>
      </c>
      <c r="E12" s="5">
        <v>5366</v>
      </c>
    </row>
    <row r="13" spans="1:5" x14ac:dyDescent="0.25">
      <c r="A13" s="7" t="s">
        <v>34</v>
      </c>
      <c r="B13" s="5">
        <v>1128</v>
      </c>
      <c r="C13" s="5">
        <v>5490</v>
      </c>
      <c r="D13" s="5">
        <v>2902</v>
      </c>
      <c r="E13" s="5">
        <v>2588</v>
      </c>
    </row>
    <row r="14" spans="1:5" x14ac:dyDescent="0.25">
      <c r="A14" s="7" t="s">
        <v>22</v>
      </c>
      <c r="B14" s="5">
        <v>2219</v>
      </c>
      <c r="C14" s="5">
        <v>13841</v>
      </c>
      <c r="D14" s="5">
        <v>5814</v>
      </c>
      <c r="E14" s="5">
        <v>8027</v>
      </c>
    </row>
    <row r="15" spans="1:5" x14ac:dyDescent="0.25">
      <c r="A15" s="7" t="s">
        <v>25</v>
      </c>
      <c r="B15" s="5">
        <v>963</v>
      </c>
      <c r="C15" s="5">
        <v>5786</v>
      </c>
      <c r="D15" s="5">
        <v>3138</v>
      </c>
      <c r="E15" s="5">
        <v>2648</v>
      </c>
    </row>
    <row r="16" spans="1:5" x14ac:dyDescent="0.25">
      <c r="A16" s="7" t="s">
        <v>217</v>
      </c>
      <c r="B16" s="5">
        <v>351</v>
      </c>
      <c r="C16" s="5">
        <v>3343</v>
      </c>
      <c r="D16" s="5">
        <v>1249</v>
      </c>
      <c r="E16" s="5">
        <v>2094</v>
      </c>
    </row>
    <row r="17" spans="1:5" x14ac:dyDescent="0.25">
      <c r="A17" s="7" t="s">
        <v>709</v>
      </c>
      <c r="B17" s="5">
        <v>18500</v>
      </c>
      <c r="C17" s="5">
        <v>118771</v>
      </c>
      <c r="D17" s="5">
        <v>50430</v>
      </c>
      <c r="E17" s="5">
        <v>68341</v>
      </c>
    </row>
  </sheetData>
  <conditionalFormatting sqref="A4:E16">
    <cfRule type="colorScale" priority="1">
      <colorScale>
        <cfvo type="min"/>
        <cfvo type="percentile" val="50"/>
        <cfvo type="max"/>
        <color rgb="FFF8696B"/>
        <color rgb="FFFFEB84"/>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F8583-554E-496B-8C8C-3BAF8F316062}">
  <dimension ref="A5:C27"/>
  <sheetViews>
    <sheetView tabSelected="1" topLeftCell="A3" workbookViewId="0">
      <selection activeCell="E4" sqref="E4"/>
    </sheetView>
  </sheetViews>
  <sheetFormatPr defaultRowHeight="15" x14ac:dyDescent="0.25"/>
  <cols>
    <col min="1" max="1" width="15.28515625" bestFit="1" customWidth="1"/>
    <col min="2" max="2" width="19.42578125" bestFit="1" customWidth="1"/>
    <col min="3" max="3" width="16.42578125" bestFit="1" customWidth="1"/>
    <col min="4" max="6" width="19.42578125" bestFit="1" customWidth="1"/>
    <col min="7" max="7" width="24.42578125" bestFit="1" customWidth="1"/>
    <col min="8" max="8" width="21.5703125" bestFit="1" customWidth="1"/>
  </cols>
  <sheetData>
    <row r="5" spans="1:3" x14ac:dyDescent="0.25">
      <c r="A5" s="6" t="s">
        <v>708</v>
      </c>
      <c r="B5" t="s">
        <v>719</v>
      </c>
      <c r="C5" t="s">
        <v>723</v>
      </c>
    </row>
    <row r="6" spans="1:3" x14ac:dyDescent="0.25">
      <c r="A6" s="7" t="s">
        <v>35</v>
      </c>
      <c r="B6" s="5">
        <v>730</v>
      </c>
      <c r="C6" s="5">
        <v>976</v>
      </c>
    </row>
    <row r="7" spans="1:3" x14ac:dyDescent="0.25">
      <c r="A7" s="7" t="s">
        <v>23</v>
      </c>
      <c r="B7" s="5">
        <v>3410</v>
      </c>
      <c r="C7" s="5">
        <v>3303</v>
      </c>
    </row>
    <row r="8" spans="1:3" x14ac:dyDescent="0.25">
      <c r="A8" s="7" t="s">
        <v>41</v>
      </c>
      <c r="B8" s="5">
        <v>1420</v>
      </c>
      <c r="C8" s="5">
        <v>1411</v>
      </c>
    </row>
    <row r="9" spans="1:3" x14ac:dyDescent="0.25">
      <c r="A9" s="7" t="s">
        <v>31</v>
      </c>
      <c r="B9" s="5">
        <v>1480</v>
      </c>
      <c r="C9" s="5">
        <v>1687</v>
      </c>
    </row>
    <row r="10" spans="1:3" x14ac:dyDescent="0.25">
      <c r="A10" s="7" t="s">
        <v>78</v>
      </c>
      <c r="B10" s="5">
        <v>5580</v>
      </c>
      <c r="C10" s="5">
        <v>5404</v>
      </c>
    </row>
    <row r="11" spans="1:3" x14ac:dyDescent="0.25">
      <c r="A11" s="7" t="s">
        <v>40</v>
      </c>
      <c r="B11" s="5">
        <v>1740</v>
      </c>
      <c r="C11" s="5">
        <v>1843</v>
      </c>
    </row>
    <row r="12" spans="1:3" x14ac:dyDescent="0.25">
      <c r="A12" s="7" t="s">
        <v>53</v>
      </c>
      <c r="B12" s="5">
        <v>1340</v>
      </c>
      <c r="C12" s="5">
        <v>1315</v>
      </c>
    </row>
    <row r="13" spans="1:3" x14ac:dyDescent="0.25">
      <c r="A13" s="7" t="s">
        <v>73</v>
      </c>
      <c r="B13" s="5">
        <v>1910</v>
      </c>
      <c r="C13" s="5">
        <v>2419</v>
      </c>
    </row>
    <row r="14" spans="1:3" x14ac:dyDescent="0.25">
      <c r="A14" s="7" t="s">
        <v>59</v>
      </c>
      <c r="B14" s="5">
        <v>900</v>
      </c>
      <c r="C14" s="5">
        <v>533</v>
      </c>
    </row>
    <row r="15" spans="1:3" x14ac:dyDescent="0.25">
      <c r="A15" s="7" t="s">
        <v>45</v>
      </c>
      <c r="B15" s="5">
        <v>2330</v>
      </c>
      <c r="C15" s="5">
        <v>3011</v>
      </c>
    </row>
    <row r="16" spans="1:3" x14ac:dyDescent="0.25">
      <c r="A16" s="7" t="s">
        <v>48</v>
      </c>
      <c r="B16" s="5">
        <v>570</v>
      </c>
      <c r="C16" s="5">
        <v>431</v>
      </c>
    </row>
    <row r="17" spans="1:3" x14ac:dyDescent="0.25">
      <c r="A17" s="7" t="s">
        <v>97</v>
      </c>
      <c r="B17" s="5">
        <v>480</v>
      </c>
      <c r="C17" s="5">
        <v>122</v>
      </c>
    </row>
    <row r="18" spans="1:3" x14ac:dyDescent="0.25">
      <c r="A18" s="7" t="s">
        <v>273</v>
      </c>
      <c r="B18" s="5">
        <v>2610</v>
      </c>
      <c r="C18" s="5">
        <v>3127</v>
      </c>
    </row>
    <row r="19" spans="1:3" x14ac:dyDescent="0.25">
      <c r="A19" s="7" t="s">
        <v>152</v>
      </c>
      <c r="B19" s="5">
        <v>2190</v>
      </c>
      <c r="C19" s="5">
        <v>2025</v>
      </c>
    </row>
    <row r="20" spans="1:3" x14ac:dyDescent="0.25">
      <c r="A20" s="7" t="s">
        <v>44</v>
      </c>
      <c r="B20" s="5">
        <v>1460</v>
      </c>
      <c r="C20" s="5">
        <v>1500</v>
      </c>
    </row>
    <row r="21" spans="1:3" x14ac:dyDescent="0.25">
      <c r="A21" s="7" t="s">
        <v>56</v>
      </c>
      <c r="B21" s="5">
        <v>2560</v>
      </c>
      <c r="C21" s="5">
        <v>2453</v>
      </c>
    </row>
    <row r="22" spans="1:3" x14ac:dyDescent="0.25">
      <c r="A22" s="7" t="s">
        <v>27</v>
      </c>
      <c r="B22" s="5">
        <v>2140</v>
      </c>
      <c r="C22" s="5">
        <v>2018</v>
      </c>
    </row>
    <row r="23" spans="1:3" x14ac:dyDescent="0.25">
      <c r="A23" s="7" t="s">
        <v>46</v>
      </c>
      <c r="B23" s="5">
        <v>2210</v>
      </c>
      <c r="C23" s="5">
        <v>1724</v>
      </c>
    </row>
    <row r="24" spans="1:3" x14ac:dyDescent="0.25">
      <c r="A24" s="7" t="s">
        <v>64</v>
      </c>
      <c r="B24" s="5">
        <v>2510</v>
      </c>
      <c r="C24" s="5">
        <v>2400</v>
      </c>
    </row>
    <row r="25" spans="1:3" x14ac:dyDescent="0.25">
      <c r="A25" s="7" t="s">
        <v>61</v>
      </c>
      <c r="B25" s="5">
        <v>1390</v>
      </c>
      <c r="C25" s="5">
        <v>1126</v>
      </c>
    </row>
    <row r="26" spans="1:3" x14ac:dyDescent="0.25">
      <c r="A26" s="7" t="s">
        <v>724</v>
      </c>
      <c r="B26" s="5"/>
      <c r="C26" s="5"/>
    </row>
    <row r="27" spans="1:3" x14ac:dyDescent="0.25">
      <c r="A27" s="7" t="s">
        <v>709</v>
      </c>
      <c r="B27" s="5">
        <v>38960</v>
      </c>
      <c r="C27" s="5">
        <v>38828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Understanding Data</vt:lpstr>
      <vt:lpstr>Most Selling Item</vt:lpstr>
      <vt:lpstr>Product with least expense </vt:lpstr>
      <vt:lpstr>Target Sale Vs Achieved 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dc:creator>
  <cp:lastModifiedBy>new</cp:lastModifiedBy>
  <dcterms:created xsi:type="dcterms:W3CDTF">2024-12-06T08:56:44Z</dcterms:created>
  <dcterms:modified xsi:type="dcterms:W3CDTF">2024-12-06T10:07:59Z</dcterms:modified>
</cp:coreProperties>
</file>